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876B14E-7B25-4BE3-A63D-1E89DF92D66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editation" sheetId="1" r:id="rId1"/>
    <sheet name="LevelBalance" sheetId="3" r:id="rId2"/>
    <sheet name="AbilBalance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2" i="1" l="1"/>
  <c r="C352" i="1"/>
  <c r="D352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02" i="1"/>
  <c r="C302" i="1"/>
  <c r="D302" i="1"/>
  <c r="E354" i="4"/>
  <c r="F354" i="4" s="1"/>
  <c r="L354" i="4" s="1"/>
  <c r="G354" i="4"/>
  <c r="H354" i="4"/>
  <c r="I354" i="4"/>
  <c r="J354" i="4" s="1"/>
  <c r="M354" i="4" s="1"/>
  <c r="E332" i="4"/>
  <c r="F332" i="4" s="1"/>
  <c r="H332" i="4"/>
  <c r="I332" i="4" s="1"/>
  <c r="J332" i="4" s="1"/>
  <c r="E333" i="4"/>
  <c r="E338" i="4" s="1"/>
  <c r="H333" i="4"/>
  <c r="I333" i="4" s="1"/>
  <c r="J333" i="4" s="1"/>
  <c r="E334" i="4"/>
  <c r="F334" i="4" s="1"/>
  <c r="G334" i="4"/>
  <c r="G339" i="4" s="1"/>
  <c r="H334" i="4"/>
  <c r="H349" i="4" s="1"/>
  <c r="I334" i="4"/>
  <c r="J334" i="4" s="1"/>
  <c r="E335" i="4"/>
  <c r="F335" i="4" s="1"/>
  <c r="L335" i="4" s="1"/>
  <c r="H335" i="4"/>
  <c r="I335" i="4"/>
  <c r="J335" i="4" s="1"/>
  <c r="E336" i="4"/>
  <c r="E341" i="4" s="1"/>
  <c r="H336" i="4"/>
  <c r="I336" i="4" s="1"/>
  <c r="J336" i="4" s="1"/>
  <c r="E337" i="4"/>
  <c r="F337" i="4" s="1"/>
  <c r="H337" i="4"/>
  <c r="H352" i="4" s="1"/>
  <c r="I337" i="4"/>
  <c r="H338" i="4"/>
  <c r="I338" i="4"/>
  <c r="J338" i="4" s="1"/>
  <c r="E339" i="4"/>
  <c r="E344" i="4" s="1"/>
  <c r="H339" i="4"/>
  <c r="I339" i="4" s="1"/>
  <c r="J339" i="4" s="1"/>
  <c r="E340" i="4"/>
  <c r="F340" i="4" s="1"/>
  <c r="H340" i="4"/>
  <c r="I340" i="4"/>
  <c r="J340" i="4" s="1"/>
  <c r="H341" i="4"/>
  <c r="I341" i="4"/>
  <c r="J341" i="4" s="1"/>
  <c r="E342" i="4"/>
  <c r="E347" i="4" s="1"/>
  <c r="H342" i="4"/>
  <c r="I342" i="4" s="1"/>
  <c r="H343" i="4"/>
  <c r="I343" i="4"/>
  <c r="J343" i="4" s="1"/>
  <c r="H344" i="4"/>
  <c r="I344" i="4"/>
  <c r="E345" i="4"/>
  <c r="E350" i="4" s="1"/>
  <c r="F350" i="4" s="1"/>
  <c r="L350" i="4" s="1"/>
  <c r="H345" i="4"/>
  <c r="I345" i="4" s="1"/>
  <c r="J345" i="4" s="1"/>
  <c r="H346" i="4"/>
  <c r="I346" i="4"/>
  <c r="J346" i="4" s="1"/>
  <c r="H347" i="4"/>
  <c r="I347" i="4"/>
  <c r="H348" i="4"/>
  <c r="I348" i="4" s="1"/>
  <c r="J348" i="4" s="1"/>
  <c r="H350" i="4"/>
  <c r="I350" i="4"/>
  <c r="H351" i="4"/>
  <c r="I351" i="4" s="1"/>
  <c r="H353" i="4"/>
  <c r="I353" i="4"/>
  <c r="E318" i="4"/>
  <c r="F318" i="4" s="1"/>
  <c r="L318" i="4" s="1"/>
  <c r="H318" i="4"/>
  <c r="I318" i="4"/>
  <c r="J318" i="4" s="1"/>
  <c r="E319" i="4"/>
  <c r="E324" i="4" s="1"/>
  <c r="H319" i="4"/>
  <c r="I319" i="4" s="1"/>
  <c r="J319" i="4" s="1"/>
  <c r="E320" i="4"/>
  <c r="F320" i="4" s="1"/>
  <c r="H320" i="4"/>
  <c r="L320" i="4" s="1"/>
  <c r="I320" i="4"/>
  <c r="J320" i="4" s="1"/>
  <c r="E321" i="4"/>
  <c r="F321" i="4" s="1"/>
  <c r="L321" i="4" s="1"/>
  <c r="H321" i="4"/>
  <c r="I321" i="4"/>
  <c r="J321" i="4" s="1"/>
  <c r="E322" i="4"/>
  <c r="E327" i="4" s="1"/>
  <c r="F327" i="4" s="1"/>
  <c r="L327" i="4" s="1"/>
  <c r="H322" i="4"/>
  <c r="I322" i="4" s="1"/>
  <c r="J322" i="4" s="1"/>
  <c r="E323" i="4"/>
  <c r="F323" i="4" s="1"/>
  <c r="H323" i="4"/>
  <c r="I323" i="4"/>
  <c r="J323" i="4" s="1"/>
  <c r="H324" i="4"/>
  <c r="I324" i="4"/>
  <c r="E325" i="4"/>
  <c r="E330" i="4" s="1"/>
  <c r="F330" i="4" s="1"/>
  <c r="L330" i="4" s="1"/>
  <c r="H325" i="4"/>
  <c r="I325" i="4" s="1"/>
  <c r="J325" i="4" s="1"/>
  <c r="E326" i="4"/>
  <c r="F326" i="4" s="1"/>
  <c r="H326" i="4"/>
  <c r="I326" i="4"/>
  <c r="J326" i="4" s="1"/>
  <c r="H327" i="4"/>
  <c r="I327" i="4"/>
  <c r="J327" i="4" s="1"/>
  <c r="E328" i="4"/>
  <c r="F328" i="4" s="1"/>
  <c r="H328" i="4"/>
  <c r="I328" i="4" s="1"/>
  <c r="J328" i="4" s="1"/>
  <c r="H329" i="4"/>
  <c r="I329" i="4"/>
  <c r="H330" i="4"/>
  <c r="I330" i="4"/>
  <c r="E331" i="4"/>
  <c r="F331" i="4" s="1"/>
  <c r="H331" i="4"/>
  <c r="I331" i="4" s="1"/>
  <c r="J331" i="4" s="1"/>
  <c r="E305" i="4"/>
  <c r="F305" i="4" s="1"/>
  <c r="L305" i="4" s="1"/>
  <c r="H305" i="4"/>
  <c r="I305" i="4" s="1"/>
  <c r="J305" i="4" s="1"/>
  <c r="E306" i="4"/>
  <c r="E311" i="4" s="1"/>
  <c r="F306" i="4"/>
  <c r="G306" i="4"/>
  <c r="G311" i="4" s="1"/>
  <c r="H306" i="4"/>
  <c r="I306" i="4" s="1"/>
  <c r="J306" i="4" s="1"/>
  <c r="J311" i="4" s="1"/>
  <c r="E307" i="4"/>
  <c r="F307" i="4"/>
  <c r="G307" i="4"/>
  <c r="G312" i="4" s="1"/>
  <c r="G317" i="4" s="1"/>
  <c r="H307" i="4"/>
  <c r="I307" i="4" s="1"/>
  <c r="J307" i="4" s="1"/>
  <c r="M307" i="4" s="1"/>
  <c r="E308" i="4"/>
  <c r="F308" i="4" s="1"/>
  <c r="L308" i="4" s="1"/>
  <c r="H308" i="4"/>
  <c r="I308" i="4"/>
  <c r="J308" i="4"/>
  <c r="E309" i="4"/>
  <c r="E314" i="4" s="1"/>
  <c r="F314" i="4" s="1"/>
  <c r="L314" i="4" s="1"/>
  <c r="F309" i="4"/>
  <c r="G309" i="4"/>
  <c r="G314" i="4" s="1"/>
  <c r="H309" i="4"/>
  <c r="I309" i="4" s="1"/>
  <c r="J309" i="4" s="1"/>
  <c r="J314" i="4" s="1"/>
  <c r="E310" i="4"/>
  <c r="E315" i="4" s="1"/>
  <c r="F315" i="4" s="1"/>
  <c r="F310" i="4"/>
  <c r="H310" i="4"/>
  <c r="I310" i="4" s="1"/>
  <c r="J310" i="4" s="1"/>
  <c r="H311" i="4"/>
  <c r="I311" i="4"/>
  <c r="E312" i="4"/>
  <c r="E317" i="4" s="1"/>
  <c r="F317" i="4" s="1"/>
  <c r="L317" i="4" s="1"/>
  <c r="F312" i="4"/>
  <c r="H312" i="4"/>
  <c r="I312" i="4" s="1"/>
  <c r="E313" i="4"/>
  <c r="F313" i="4"/>
  <c r="H313" i="4"/>
  <c r="I313" i="4" s="1"/>
  <c r="J313" i="4" s="1"/>
  <c r="H314" i="4"/>
  <c r="I314" i="4"/>
  <c r="H315" i="4"/>
  <c r="I315" i="4" s="1"/>
  <c r="H316" i="4"/>
  <c r="I316" i="4" s="1"/>
  <c r="J316" i="4" s="1"/>
  <c r="H317" i="4"/>
  <c r="I317" i="4"/>
  <c r="M354" i="3"/>
  <c r="M355" i="3" s="1"/>
  <c r="O355" i="3" s="1"/>
  <c r="O354" i="3"/>
  <c r="M350" i="3"/>
  <c r="M351" i="3" s="1"/>
  <c r="O350" i="3"/>
  <c r="M337" i="3"/>
  <c r="M338" i="3" s="1"/>
  <c r="O337" i="3"/>
  <c r="M316" i="3"/>
  <c r="M317" i="3" s="1"/>
  <c r="O316" i="3"/>
  <c r="M306" i="3"/>
  <c r="M307" i="3" s="1"/>
  <c r="O306" i="3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E205" i="4"/>
  <c r="F205" i="4" s="1"/>
  <c r="H205" i="4"/>
  <c r="I205" i="4" s="1"/>
  <c r="J205" i="4" s="1"/>
  <c r="E206" i="4"/>
  <c r="H206" i="4"/>
  <c r="I206" i="4" s="1"/>
  <c r="J206" i="4" s="1"/>
  <c r="E207" i="4"/>
  <c r="G207" i="4" s="1"/>
  <c r="F207" i="4"/>
  <c r="H207" i="4"/>
  <c r="I207" i="4"/>
  <c r="E208" i="4"/>
  <c r="F208" i="4" s="1"/>
  <c r="H208" i="4"/>
  <c r="I208" i="4" s="1"/>
  <c r="J208" i="4" s="1"/>
  <c r="E209" i="4"/>
  <c r="H209" i="4"/>
  <c r="I209" i="4" s="1"/>
  <c r="J209" i="4" s="1"/>
  <c r="E210" i="4"/>
  <c r="F210" i="4"/>
  <c r="H210" i="4"/>
  <c r="I210" i="4"/>
  <c r="H211" i="4"/>
  <c r="I211" i="4" s="1"/>
  <c r="J211" i="4" s="1"/>
  <c r="E212" i="4"/>
  <c r="H212" i="4"/>
  <c r="I212" i="4" s="1"/>
  <c r="E213" i="4"/>
  <c r="F213" i="4"/>
  <c r="H213" i="4"/>
  <c r="I213" i="4"/>
  <c r="H214" i="4"/>
  <c r="I214" i="4" s="1"/>
  <c r="J214" i="4" s="1"/>
  <c r="E215" i="4"/>
  <c r="H215" i="4"/>
  <c r="I215" i="4" s="1"/>
  <c r="H216" i="4"/>
  <c r="I216" i="4"/>
  <c r="H217" i="4"/>
  <c r="I217" i="4" s="1"/>
  <c r="E218" i="4"/>
  <c r="H218" i="4"/>
  <c r="I218" i="4" s="1"/>
  <c r="J218" i="4" s="1"/>
  <c r="H219" i="4"/>
  <c r="I219" i="4"/>
  <c r="J219" i="4" s="1"/>
  <c r="H220" i="4"/>
  <c r="I220" i="4" s="1"/>
  <c r="H221" i="4"/>
  <c r="I221" i="4" s="1"/>
  <c r="H222" i="4"/>
  <c r="I222" i="4"/>
  <c r="H223" i="4"/>
  <c r="I223" i="4" s="1"/>
  <c r="H224" i="4"/>
  <c r="I224" i="4" s="1"/>
  <c r="H225" i="4"/>
  <c r="I225" i="4"/>
  <c r="H226" i="4"/>
  <c r="I226" i="4" s="1"/>
  <c r="H227" i="4"/>
  <c r="I227" i="4" s="1"/>
  <c r="H228" i="4"/>
  <c r="I228" i="4"/>
  <c r="H229" i="4"/>
  <c r="I229" i="4" s="1"/>
  <c r="H230" i="4"/>
  <c r="I230" i="4" s="1"/>
  <c r="H231" i="4"/>
  <c r="I231" i="4"/>
  <c r="H232" i="4"/>
  <c r="I232" i="4" s="1"/>
  <c r="H233" i="4"/>
  <c r="I233" i="4" s="1"/>
  <c r="H234" i="4"/>
  <c r="I234" i="4"/>
  <c r="H235" i="4"/>
  <c r="I235" i="4" s="1"/>
  <c r="H236" i="4"/>
  <c r="I236" i="4" s="1"/>
  <c r="H237" i="4"/>
  <c r="I237" i="4"/>
  <c r="H238" i="4"/>
  <c r="I238" i="4" s="1"/>
  <c r="H239" i="4"/>
  <c r="I239" i="4" s="1"/>
  <c r="H240" i="4"/>
  <c r="I240" i="4"/>
  <c r="H241" i="4"/>
  <c r="I241" i="4" s="1"/>
  <c r="H242" i="4"/>
  <c r="I242" i="4" s="1"/>
  <c r="H243" i="4"/>
  <c r="I243" i="4"/>
  <c r="H244" i="4"/>
  <c r="I244" i="4" s="1"/>
  <c r="H245" i="4"/>
  <c r="I245" i="4" s="1"/>
  <c r="H246" i="4"/>
  <c r="I246" i="4"/>
  <c r="H247" i="4"/>
  <c r="I247" i="4" s="1"/>
  <c r="H248" i="4"/>
  <c r="I248" i="4" s="1"/>
  <c r="H249" i="4"/>
  <c r="I249" i="4"/>
  <c r="H250" i="4"/>
  <c r="I250" i="4" s="1"/>
  <c r="H251" i="4"/>
  <c r="I251" i="4" s="1"/>
  <c r="H252" i="4"/>
  <c r="I252" i="4"/>
  <c r="H253" i="4"/>
  <c r="I253" i="4" s="1"/>
  <c r="H254" i="4"/>
  <c r="I254" i="4" s="1"/>
  <c r="H255" i="4"/>
  <c r="I255" i="4"/>
  <c r="H256" i="4"/>
  <c r="I256" i="4" s="1"/>
  <c r="H257" i="4"/>
  <c r="H258" i="4"/>
  <c r="I258" i="4"/>
  <c r="H259" i="4"/>
  <c r="I259" i="4" s="1"/>
  <c r="H260" i="4"/>
  <c r="H261" i="4"/>
  <c r="I261" i="4"/>
  <c r="H262" i="4"/>
  <c r="I262" i="4" s="1"/>
  <c r="H263" i="4"/>
  <c r="H264" i="4"/>
  <c r="I264" i="4"/>
  <c r="H265" i="4"/>
  <c r="I265" i="4" s="1"/>
  <c r="H266" i="4"/>
  <c r="H267" i="4"/>
  <c r="I267" i="4"/>
  <c r="H268" i="4"/>
  <c r="I268" i="4" s="1"/>
  <c r="H269" i="4"/>
  <c r="H270" i="4"/>
  <c r="I270" i="4"/>
  <c r="H271" i="4"/>
  <c r="I271" i="4" s="1"/>
  <c r="H272" i="4"/>
  <c r="H273" i="4"/>
  <c r="I273" i="4"/>
  <c r="H274" i="4"/>
  <c r="I274" i="4" s="1"/>
  <c r="H275" i="4"/>
  <c r="H276" i="4"/>
  <c r="I276" i="4"/>
  <c r="H277" i="4"/>
  <c r="I277" i="4" s="1"/>
  <c r="H279" i="4"/>
  <c r="I279" i="4"/>
  <c r="H280" i="4"/>
  <c r="I280" i="4" s="1"/>
  <c r="H281" i="4"/>
  <c r="H282" i="4"/>
  <c r="I282" i="4"/>
  <c r="H283" i="4"/>
  <c r="I283" i="4" s="1"/>
  <c r="H284" i="4"/>
  <c r="H299" i="4" s="1"/>
  <c r="H285" i="4"/>
  <c r="I285" i="4"/>
  <c r="H286" i="4"/>
  <c r="I286" i="4" s="1"/>
  <c r="H288" i="4"/>
  <c r="I288" i="4"/>
  <c r="H289" i="4"/>
  <c r="I289" i="4" s="1"/>
  <c r="H290" i="4"/>
  <c r="H291" i="4"/>
  <c r="I291" i="4"/>
  <c r="H292" i="4"/>
  <c r="I292" i="4" s="1"/>
  <c r="H294" i="4"/>
  <c r="I294" i="4"/>
  <c r="H295" i="4"/>
  <c r="I295" i="4" s="1"/>
  <c r="H297" i="4"/>
  <c r="I297" i="4"/>
  <c r="H298" i="4"/>
  <c r="I298" i="4" s="1"/>
  <c r="H300" i="4"/>
  <c r="I300" i="4"/>
  <c r="H301" i="4"/>
  <c r="I301" i="4" s="1"/>
  <c r="H303" i="4"/>
  <c r="I303" i="4"/>
  <c r="H304" i="4"/>
  <c r="I304" i="4" s="1"/>
  <c r="M206" i="3"/>
  <c r="M207" i="3" s="1"/>
  <c r="O206" i="3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E154" i="4"/>
  <c r="F154" i="4" s="1"/>
  <c r="H154" i="4"/>
  <c r="I154" i="4" s="1"/>
  <c r="J154" i="4" s="1"/>
  <c r="E155" i="4"/>
  <c r="E160" i="4" s="1"/>
  <c r="F155" i="4"/>
  <c r="G155" i="4"/>
  <c r="G160" i="4" s="1"/>
  <c r="H155" i="4"/>
  <c r="I155" i="4" s="1"/>
  <c r="J155" i="4" s="1"/>
  <c r="E156" i="4"/>
  <c r="F156" i="4"/>
  <c r="G156" i="4"/>
  <c r="H156" i="4"/>
  <c r="I156" i="4"/>
  <c r="J156" i="4" s="1"/>
  <c r="M156" i="4" s="1"/>
  <c r="E157" i="4"/>
  <c r="F157" i="4" s="1"/>
  <c r="L157" i="4" s="1"/>
  <c r="H157" i="4"/>
  <c r="I157" i="4" s="1"/>
  <c r="J157" i="4" s="1"/>
  <c r="E158" i="4"/>
  <c r="E163" i="4" s="1"/>
  <c r="H158" i="4"/>
  <c r="I158" i="4" s="1"/>
  <c r="J158" i="4" s="1"/>
  <c r="E159" i="4"/>
  <c r="F159" i="4"/>
  <c r="H159" i="4"/>
  <c r="I159" i="4"/>
  <c r="H160" i="4"/>
  <c r="I160" i="4" s="1"/>
  <c r="J160" i="4" s="1"/>
  <c r="E161" i="4"/>
  <c r="E166" i="4" s="1"/>
  <c r="H161" i="4"/>
  <c r="I161" i="4" s="1"/>
  <c r="J161" i="4" s="1"/>
  <c r="E162" i="4"/>
  <c r="F162" i="4"/>
  <c r="H162" i="4"/>
  <c r="I162" i="4"/>
  <c r="H163" i="4"/>
  <c r="I163" i="4" s="1"/>
  <c r="J163" i="4" s="1"/>
  <c r="E164" i="4"/>
  <c r="E169" i="4" s="1"/>
  <c r="H164" i="4"/>
  <c r="I164" i="4" s="1"/>
  <c r="H165" i="4"/>
  <c r="I165" i="4"/>
  <c r="H166" i="4"/>
  <c r="I166" i="4" s="1"/>
  <c r="J166" i="4" s="1"/>
  <c r="E167" i="4"/>
  <c r="E172" i="4" s="1"/>
  <c r="H167" i="4"/>
  <c r="I167" i="4" s="1"/>
  <c r="H168" i="4"/>
  <c r="I168" i="4"/>
  <c r="J168" i="4" s="1"/>
  <c r="H169" i="4"/>
  <c r="I169" i="4" s="1"/>
  <c r="H170" i="4"/>
  <c r="I170" i="4" s="1"/>
  <c r="H171" i="4"/>
  <c r="I171" i="4"/>
  <c r="H172" i="4"/>
  <c r="I172" i="4" s="1"/>
  <c r="H173" i="4"/>
  <c r="I173" i="4" s="1"/>
  <c r="J173" i="4" s="1"/>
  <c r="H174" i="4"/>
  <c r="I174" i="4"/>
  <c r="H175" i="4"/>
  <c r="I175" i="4" s="1"/>
  <c r="H176" i="4"/>
  <c r="I176" i="4" s="1"/>
  <c r="H177" i="4"/>
  <c r="I177" i="4"/>
  <c r="H178" i="4"/>
  <c r="I178" i="4" s="1"/>
  <c r="J178" i="4" s="1"/>
  <c r="H179" i="4"/>
  <c r="I179" i="4" s="1"/>
  <c r="H180" i="4"/>
  <c r="I180" i="4"/>
  <c r="H181" i="4"/>
  <c r="I181" i="4" s="1"/>
  <c r="H182" i="4"/>
  <c r="I182" i="4" s="1"/>
  <c r="H183" i="4"/>
  <c r="I183" i="4"/>
  <c r="H184" i="4"/>
  <c r="I184" i="4" s="1"/>
  <c r="H185" i="4"/>
  <c r="I185" i="4" s="1"/>
  <c r="H186" i="4"/>
  <c r="I186" i="4"/>
  <c r="H187" i="4"/>
  <c r="I187" i="4" s="1"/>
  <c r="H188" i="4"/>
  <c r="I188" i="4" s="1"/>
  <c r="J188" i="4" s="1"/>
  <c r="H189" i="4"/>
  <c r="I189" i="4"/>
  <c r="H190" i="4"/>
  <c r="I190" i="4" s="1"/>
  <c r="H191" i="4"/>
  <c r="I191" i="4" s="1"/>
  <c r="H192" i="4"/>
  <c r="I192" i="4"/>
  <c r="H193" i="4"/>
  <c r="I193" i="4" s="1"/>
  <c r="J193" i="4" s="1"/>
  <c r="H194" i="4"/>
  <c r="I194" i="4" s="1"/>
  <c r="H195" i="4"/>
  <c r="I195" i="4"/>
  <c r="H196" i="4"/>
  <c r="I196" i="4" s="1"/>
  <c r="H197" i="4"/>
  <c r="I197" i="4" s="1"/>
  <c r="H198" i="4"/>
  <c r="I198" i="4"/>
  <c r="H199" i="4"/>
  <c r="I199" i="4" s="1"/>
  <c r="H200" i="4"/>
  <c r="I200" i="4" s="1"/>
  <c r="H201" i="4"/>
  <c r="I201" i="4"/>
  <c r="H202" i="4"/>
  <c r="I202" i="4" s="1"/>
  <c r="H204" i="4"/>
  <c r="I204" i="4"/>
  <c r="M156" i="3"/>
  <c r="M157" i="3" s="1"/>
  <c r="O156" i="3"/>
  <c r="F341" i="4" l="1"/>
  <c r="L341" i="4" s="1"/>
  <c r="E346" i="4"/>
  <c r="L340" i="4"/>
  <c r="J353" i="4"/>
  <c r="J344" i="4"/>
  <c r="F344" i="4"/>
  <c r="L344" i="4" s="1"/>
  <c r="E349" i="4"/>
  <c r="F349" i="4" s="1"/>
  <c r="L349" i="4" s="1"/>
  <c r="I349" i="4"/>
  <c r="J349" i="4" s="1"/>
  <c r="G344" i="4"/>
  <c r="J351" i="4"/>
  <c r="J350" i="4"/>
  <c r="J337" i="4"/>
  <c r="J342" i="4" s="1"/>
  <c r="J347" i="4" s="1"/>
  <c r="I352" i="4"/>
  <c r="F338" i="4"/>
  <c r="L338" i="4" s="1"/>
  <c r="E343" i="4"/>
  <c r="F347" i="4"/>
  <c r="L347" i="4" s="1"/>
  <c r="E352" i="4"/>
  <c r="F352" i="4" s="1"/>
  <c r="L352" i="4" s="1"/>
  <c r="L332" i="4"/>
  <c r="M334" i="4"/>
  <c r="L337" i="4"/>
  <c r="G336" i="4"/>
  <c r="G341" i="4" s="1"/>
  <c r="L334" i="4"/>
  <c r="G333" i="4"/>
  <c r="G338" i="4" s="1"/>
  <c r="F345" i="4"/>
  <c r="L345" i="4" s="1"/>
  <c r="F342" i="4"/>
  <c r="L342" i="4" s="1"/>
  <c r="F339" i="4"/>
  <c r="F336" i="4"/>
  <c r="F333" i="4"/>
  <c r="M339" i="4"/>
  <c r="L339" i="4"/>
  <c r="L336" i="4"/>
  <c r="G335" i="4"/>
  <c r="L333" i="4"/>
  <c r="G332" i="4"/>
  <c r="L326" i="4"/>
  <c r="J330" i="4"/>
  <c r="J324" i="4"/>
  <c r="J329" i="4"/>
  <c r="F324" i="4"/>
  <c r="L324" i="4" s="1"/>
  <c r="E329" i="4"/>
  <c r="F329" i="4" s="1"/>
  <c r="L329" i="4" s="1"/>
  <c r="L323" i="4"/>
  <c r="G322" i="4"/>
  <c r="G327" i="4" s="1"/>
  <c r="M327" i="4" s="1"/>
  <c r="G319" i="4"/>
  <c r="G324" i="4" s="1"/>
  <c r="F325" i="4"/>
  <c r="L325" i="4" s="1"/>
  <c r="F322" i="4"/>
  <c r="L322" i="4" s="1"/>
  <c r="F319" i="4"/>
  <c r="G320" i="4"/>
  <c r="M319" i="4"/>
  <c r="L331" i="4"/>
  <c r="L328" i="4"/>
  <c r="G321" i="4"/>
  <c r="L319" i="4"/>
  <c r="G318" i="4"/>
  <c r="M311" i="4"/>
  <c r="M314" i="4"/>
  <c r="F311" i="4"/>
  <c r="L311" i="4" s="1"/>
  <c r="E316" i="4"/>
  <c r="F316" i="4" s="1"/>
  <c r="J312" i="4"/>
  <c r="J317" i="4" s="1"/>
  <c r="M317" i="4" s="1"/>
  <c r="J315" i="4"/>
  <c r="L316" i="4"/>
  <c r="L313" i="4"/>
  <c r="L310" i="4"/>
  <c r="L307" i="4"/>
  <c r="M309" i="4"/>
  <c r="M306" i="4"/>
  <c r="L315" i="4"/>
  <c r="L312" i="4"/>
  <c r="L309" i="4"/>
  <c r="G308" i="4"/>
  <c r="L306" i="4"/>
  <c r="G305" i="4"/>
  <c r="O351" i="3"/>
  <c r="M352" i="3"/>
  <c r="M353" i="3" s="1"/>
  <c r="O352" i="3"/>
  <c r="O353" i="3"/>
  <c r="O338" i="3"/>
  <c r="M339" i="3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O343" i="3"/>
  <c r="O344" i="3"/>
  <c r="O339" i="3"/>
  <c r="O345" i="3"/>
  <c r="O347" i="3"/>
  <c r="O342" i="3"/>
  <c r="O340" i="3"/>
  <c r="O346" i="3"/>
  <c r="O341" i="3"/>
  <c r="O317" i="3"/>
  <c r="M318" i="3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O318" i="3"/>
  <c r="O324" i="3"/>
  <c r="O330" i="3"/>
  <c r="O320" i="3"/>
  <c r="O321" i="3"/>
  <c r="O307" i="3"/>
  <c r="M308" i="3"/>
  <c r="M309" i="3" s="1"/>
  <c r="M310" i="3" s="1"/>
  <c r="M311" i="3" s="1"/>
  <c r="M312" i="3" s="1"/>
  <c r="M313" i="3" s="1"/>
  <c r="M314" i="3" s="1"/>
  <c r="M315" i="3" s="1"/>
  <c r="O308" i="3"/>
  <c r="O310" i="3"/>
  <c r="O311" i="3"/>
  <c r="I299" i="4"/>
  <c r="J228" i="4"/>
  <c r="J243" i="4" s="1"/>
  <c r="J258" i="4" s="1"/>
  <c r="J273" i="4" s="1"/>
  <c r="J288" i="4" s="1"/>
  <c r="J303" i="4" s="1"/>
  <c r="J213" i="4"/>
  <c r="L213" i="4"/>
  <c r="E214" i="4"/>
  <c r="F209" i="4"/>
  <c r="G209" i="4"/>
  <c r="G214" i="4" s="1"/>
  <c r="I290" i="4"/>
  <c r="I272" i="4"/>
  <c r="I263" i="4"/>
  <c r="J263" i="4" s="1"/>
  <c r="J233" i="4"/>
  <c r="J207" i="4"/>
  <c r="M207" i="4" s="1"/>
  <c r="L207" i="4"/>
  <c r="J248" i="4"/>
  <c r="J212" i="4"/>
  <c r="J217" i="4" s="1"/>
  <c r="J222" i="4" s="1"/>
  <c r="J227" i="4" s="1"/>
  <c r="J232" i="4" s="1"/>
  <c r="J237" i="4" s="1"/>
  <c r="J242" i="4" s="1"/>
  <c r="J247" i="4" s="1"/>
  <c r="J252" i="4" s="1"/>
  <c r="E223" i="4"/>
  <c r="F218" i="4"/>
  <c r="E217" i="4"/>
  <c r="F212" i="4"/>
  <c r="I266" i="4"/>
  <c r="J224" i="4"/>
  <c r="G212" i="4"/>
  <c r="G217" i="4" s="1"/>
  <c r="I284" i="4"/>
  <c r="I275" i="4"/>
  <c r="I257" i="4"/>
  <c r="J216" i="4"/>
  <c r="J221" i="4" s="1"/>
  <c r="J226" i="4" s="1"/>
  <c r="J231" i="4" s="1"/>
  <c r="J236" i="4" s="1"/>
  <c r="J241" i="4" s="1"/>
  <c r="J246" i="4" s="1"/>
  <c r="J251" i="4" s="1"/>
  <c r="J256" i="4" s="1"/>
  <c r="J261" i="4" s="1"/>
  <c r="J210" i="4"/>
  <c r="J215" i="4" s="1"/>
  <c r="J220" i="4" s="1"/>
  <c r="J225" i="4" s="1"/>
  <c r="J230" i="4" s="1"/>
  <c r="J235" i="4" s="1"/>
  <c r="J240" i="4" s="1"/>
  <c r="J245" i="4" s="1"/>
  <c r="J250" i="4" s="1"/>
  <c r="J255" i="4" s="1"/>
  <c r="L210" i="4"/>
  <c r="J223" i="4"/>
  <c r="J238" i="4" s="1"/>
  <c r="J253" i="4" s="1"/>
  <c r="J268" i="4" s="1"/>
  <c r="J283" i="4" s="1"/>
  <c r="J298" i="4" s="1"/>
  <c r="E211" i="4"/>
  <c r="F206" i="4"/>
  <c r="G206" i="4"/>
  <c r="G211" i="4" s="1"/>
  <c r="I281" i="4"/>
  <c r="H296" i="4"/>
  <c r="H287" i="4"/>
  <c r="H278" i="4"/>
  <c r="I269" i="4"/>
  <c r="I260" i="4"/>
  <c r="J229" i="4"/>
  <c r="J234" i="4" s="1"/>
  <c r="J239" i="4" s="1"/>
  <c r="J244" i="4" s="1"/>
  <c r="J249" i="4" s="1"/>
  <c r="J254" i="4" s="1"/>
  <c r="J259" i="4" s="1"/>
  <c r="J264" i="4" s="1"/>
  <c r="E220" i="4"/>
  <c r="F215" i="4"/>
  <c r="L208" i="4"/>
  <c r="L205" i="4"/>
  <c r="M209" i="4"/>
  <c r="L218" i="4"/>
  <c r="L215" i="4"/>
  <c r="L212" i="4"/>
  <c r="L209" i="4"/>
  <c r="G208" i="4"/>
  <c r="L206" i="4"/>
  <c r="G205" i="4"/>
  <c r="O218" i="3"/>
  <c r="O230" i="3"/>
  <c r="O207" i="3"/>
  <c r="O219" i="3"/>
  <c r="M208" i="3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O216" i="3"/>
  <c r="O208" i="3"/>
  <c r="O214" i="3"/>
  <c r="O220" i="3"/>
  <c r="O234" i="3"/>
  <c r="O222" i="3"/>
  <c r="F166" i="4"/>
  <c r="L166" i="4" s="1"/>
  <c r="E171" i="4"/>
  <c r="F172" i="4"/>
  <c r="L172" i="4" s="1"/>
  <c r="E177" i="4"/>
  <c r="J183" i="4"/>
  <c r="J198" i="4" s="1"/>
  <c r="J165" i="4"/>
  <c r="J159" i="4"/>
  <c r="J164" i="4"/>
  <c r="G165" i="4"/>
  <c r="M160" i="4"/>
  <c r="J171" i="4"/>
  <c r="J176" i="4" s="1"/>
  <c r="J181" i="4" s="1"/>
  <c r="J186" i="4" s="1"/>
  <c r="J191" i="4" s="1"/>
  <c r="J196" i="4" s="1"/>
  <c r="J201" i="4" s="1"/>
  <c r="F169" i="4"/>
  <c r="L169" i="4" s="1"/>
  <c r="E174" i="4"/>
  <c r="J175" i="4"/>
  <c r="J180" i="4" s="1"/>
  <c r="J185" i="4" s="1"/>
  <c r="J190" i="4" s="1"/>
  <c r="J195" i="4" s="1"/>
  <c r="J200" i="4" s="1"/>
  <c r="F160" i="4"/>
  <c r="L160" i="4" s="1"/>
  <c r="E165" i="4"/>
  <c r="J170" i="4"/>
  <c r="J162" i="4"/>
  <c r="J167" i="4" s="1"/>
  <c r="J172" i="4" s="1"/>
  <c r="J177" i="4" s="1"/>
  <c r="J182" i="4" s="1"/>
  <c r="J187" i="4" s="1"/>
  <c r="J192" i="4" s="1"/>
  <c r="J197" i="4" s="1"/>
  <c r="J202" i="4" s="1"/>
  <c r="F163" i="4"/>
  <c r="L163" i="4" s="1"/>
  <c r="E168" i="4"/>
  <c r="J169" i="4"/>
  <c r="J174" i="4" s="1"/>
  <c r="J179" i="4" s="1"/>
  <c r="J184" i="4" s="1"/>
  <c r="J189" i="4" s="1"/>
  <c r="J194" i="4" s="1"/>
  <c r="J199" i="4" s="1"/>
  <c r="J204" i="4" s="1"/>
  <c r="L154" i="4"/>
  <c r="L162" i="4"/>
  <c r="G161" i="4"/>
  <c r="G166" i="4" s="1"/>
  <c r="L159" i="4"/>
  <c r="G158" i="4"/>
  <c r="G163" i="4" s="1"/>
  <c r="L156" i="4"/>
  <c r="F167" i="4"/>
  <c r="F164" i="4"/>
  <c r="L164" i="4" s="1"/>
  <c r="F161" i="4"/>
  <c r="L161" i="4" s="1"/>
  <c r="F158" i="4"/>
  <c r="L158" i="4" s="1"/>
  <c r="M158" i="4"/>
  <c r="M155" i="4"/>
  <c r="L167" i="4"/>
  <c r="G157" i="4"/>
  <c r="L155" i="4"/>
  <c r="G154" i="4"/>
  <c r="H203" i="4"/>
  <c r="O157" i="3"/>
  <c r="M158" i="3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344" i="4" l="1"/>
  <c r="G349" i="4"/>
  <c r="M349" i="4" s="1"/>
  <c r="M333" i="4"/>
  <c r="G343" i="4"/>
  <c r="M338" i="4"/>
  <c r="M336" i="4"/>
  <c r="E348" i="4"/>
  <c r="F343" i="4"/>
  <c r="L343" i="4" s="1"/>
  <c r="M332" i="4"/>
  <c r="G337" i="4"/>
  <c r="J352" i="4"/>
  <c r="M341" i="4"/>
  <c r="G346" i="4"/>
  <c r="F346" i="4"/>
  <c r="L346" i="4" s="1"/>
  <c r="E351" i="4"/>
  <c r="F351" i="4" s="1"/>
  <c r="L351" i="4" s="1"/>
  <c r="M335" i="4"/>
  <c r="G340" i="4"/>
  <c r="G329" i="4"/>
  <c r="M329" i="4" s="1"/>
  <c r="M324" i="4"/>
  <c r="G326" i="4"/>
  <c r="M321" i="4"/>
  <c r="G323" i="4"/>
  <c r="M318" i="4"/>
  <c r="G325" i="4"/>
  <c r="M320" i="4"/>
  <c r="M322" i="4"/>
  <c r="G310" i="4"/>
  <c r="M305" i="4"/>
  <c r="M312" i="4"/>
  <c r="G313" i="4"/>
  <c r="M313" i="4" s="1"/>
  <c r="M308" i="4"/>
  <c r="G316" i="4"/>
  <c r="M316" i="4" s="1"/>
  <c r="O349" i="3"/>
  <c r="O348" i="3"/>
  <c r="O333" i="3"/>
  <c r="O335" i="3"/>
  <c r="O329" i="3"/>
  <c r="O336" i="3"/>
  <c r="O323" i="3"/>
  <c r="O326" i="3"/>
  <c r="O332" i="3"/>
  <c r="O331" i="3"/>
  <c r="O334" i="3"/>
  <c r="O327" i="3"/>
  <c r="O325" i="3"/>
  <c r="O328" i="3"/>
  <c r="O319" i="3"/>
  <c r="O322" i="3"/>
  <c r="O309" i="3"/>
  <c r="O314" i="3"/>
  <c r="O313" i="3"/>
  <c r="O315" i="3"/>
  <c r="O312" i="3"/>
  <c r="J257" i="4"/>
  <c r="J262" i="4" s="1"/>
  <c r="J267" i="4" s="1"/>
  <c r="J260" i="4"/>
  <c r="J265" i="4" s="1"/>
  <c r="J270" i="4" s="1"/>
  <c r="J275" i="4" s="1"/>
  <c r="J280" i="4" s="1"/>
  <c r="J285" i="4" s="1"/>
  <c r="J290" i="4" s="1"/>
  <c r="J295" i="4" s="1"/>
  <c r="J300" i="4" s="1"/>
  <c r="J269" i="4"/>
  <c r="J274" i="4" s="1"/>
  <c r="J279" i="4" s="1"/>
  <c r="M206" i="4"/>
  <c r="I278" i="4"/>
  <c r="J278" i="4" s="1"/>
  <c r="H293" i="4"/>
  <c r="I296" i="4"/>
  <c r="J272" i="4"/>
  <c r="J277" i="4" s="1"/>
  <c r="J282" i="4" s="1"/>
  <c r="M214" i="4"/>
  <c r="I287" i="4"/>
  <c r="H302" i="4"/>
  <c r="M212" i="4"/>
  <c r="F214" i="4"/>
  <c r="L214" i="4" s="1"/>
  <c r="E219" i="4"/>
  <c r="M217" i="4"/>
  <c r="F220" i="4"/>
  <c r="L220" i="4" s="1"/>
  <c r="E225" i="4"/>
  <c r="J281" i="4"/>
  <c r="J286" i="4" s="1"/>
  <c r="J291" i="4" s="1"/>
  <c r="J266" i="4"/>
  <c r="J271" i="4" s="1"/>
  <c r="J276" i="4" s="1"/>
  <c r="F223" i="4"/>
  <c r="L223" i="4" s="1"/>
  <c r="E228" i="4"/>
  <c r="M211" i="4"/>
  <c r="J284" i="4"/>
  <c r="J289" i="4" s="1"/>
  <c r="J294" i="4" s="1"/>
  <c r="J299" i="4" s="1"/>
  <c r="J304" i="4" s="1"/>
  <c r="F217" i="4"/>
  <c r="L217" i="4" s="1"/>
  <c r="E222" i="4"/>
  <c r="G222" i="4" s="1"/>
  <c r="G210" i="4"/>
  <c r="M205" i="4"/>
  <c r="G213" i="4"/>
  <c r="M208" i="4"/>
  <c r="F211" i="4"/>
  <c r="L211" i="4" s="1"/>
  <c r="E216" i="4"/>
  <c r="G216" i="4" s="1"/>
  <c r="O292" i="3"/>
  <c r="O255" i="3"/>
  <c r="O265" i="3"/>
  <c r="O305" i="3"/>
  <c r="O299" i="3"/>
  <c r="O280" i="3"/>
  <c r="O249" i="3"/>
  <c r="O243" i="3"/>
  <c r="O212" i="3"/>
  <c r="O259" i="3"/>
  <c r="O293" i="3"/>
  <c r="O287" i="3"/>
  <c r="O274" i="3"/>
  <c r="O294" i="3"/>
  <c r="O237" i="3"/>
  <c r="O225" i="3"/>
  <c r="O288" i="3"/>
  <c r="O270" i="3"/>
  <c r="O286" i="3"/>
  <c r="O261" i="3"/>
  <c r="O253" i="3"/>
  <c r="O281" i="3"/>
  <c r="O275" i="3"/>
  <c r="O268" i="3"/>
  <c r="O252" i="3"/>
  <c r="O231" i="3"/>
  <c r="O300" i="3"/>
  <c r="O240" i="3"/>
  <c r="O213" i="3"/>
  <c r="O296" i="3"/>
  <c r="O290" i="3"/>
  <c r="O277" i="3"/>
  <c r="O271" i="3"/>
  <c r="O262" i="3"/>
  <c r="O241" i="3"/>
  <c r="O245" i="3"/>
  <c r="O239" i="3"/>
  <c r="O250" i="3"/>
  <c r="O264" i="3"/>
  <c r="O284" i="3"/>
  <c r="O278" i="3"/>
  <c r="O269" i="3"/>
  <c r="O246" i="3"/>
  <c r="O256" i="3"/>
  <c r="O233" i="3"/>
  <c r="O221" i="3"/>
  <c r="O244" i="3"/>
  <c r="O228" i="3"/>
  <c r="O276" i="3"/>
  <c r="O272" i="3"/>
  <c r="O266" i="3"/>
  <c r="O267" i="3"/>
  <c r="O247" i="3"/>
  <c r="O257" i="3"/>
  <c r="O229" i="3"/>
  <c r="O223" i="3"/>
  <c r="O227" i="3"/>
  <c r="O282" i="3"/>
  <c r="O238" i="3"/>
  <c r="O303" i="3"/>
  <c r="O210" i="3"/>
  <c r="O260" i="3"/>
  <c r="O254" i="3"/>
  <c r="O273" i="3"/>
  <c r="O263" i="3"/>
  <c r="O302" i="3"/>
  <c r="O235" i="3"/>
  <c r="O289" i="3"/>
  <c r="O215" i="3"/>
  <c r="O304" i="3"/>
  <c r="O232" i="3"/>
  <c r="O291" i="3"/>
  <c r="O297" i="3"/>
  <c r="O248" i="3"/>
  <c r="O242" i="3"/>
  <c r="O258" i="3"/>
  <c r="O251" i="3"/>
  <c r="O301" i="3"/>
  <c r="O295" i="3"/>
  <c r="O217" i="3"/>
  <c r="O283" i="3"/>
  <c r="O211" i="3"/>
  <c r="O209" i="3"/>
  <c r="O298" i="3"/>
  <c r="O226" i="3"/>
  <c r="O279" i="3"/>
  <c r="O285" i="3"/>
  <c r="O236" i="3"/>
  <c r="O224" i="3"/>
  <c r="M165" i="4"/>
  <c r="E173" i="4"/>
  <c r="F168" i="4"/>
  <c r="L168" i="4" s="1"/>
  <c r="F174" i="4"/>
  <c r="L174" i="4" s="1"/>
  <c r="E179" i="4"/>
  <c r="F177" i="4"/>
  <c r="L177" i="4" s="1"/>
  <c r="E182" i="4"/>
  <c r="I203" i="4"/>
  <c r="J203" i="4" s="1"/>
  <c r="G168" i="4"/>
  <c r="M163" i="4"/>
  <c r="E176" i="4"/>
  <c r="F171" i="4"/>
  <c r="L171" i="4" s="1"/>
  <c r="G162" i="4"/>
  <c r="M157" i="4"/>
  <c r="M161" i="4"/>
  <c r="G171" i="4"/>
  <c r="M166" i="4"/>
  <c r="G159" i="4"/>
  <c r="M154" i="4"/>
  <c r="E170" i="4"/>
  <c r="F165" i="4"/>
  <c r="L165" i="4" s="1"/>
  <c r="O179" i="3"/>
  <c r="O190" i="3"/>
  <c r="O182" i="3"/>
  <c r="O181" i="3"/>
  <c r="O186" i="3"/>
  <c r="O197" i="3"/>
  <c r="O170" i="3"/>
  <c r="O169" i="3"/>
  <c r="O180" i="3"/>
  <c r="O196" i="3"/>
  <c r="O177" i="3"/>
  <c r="O162" i="3"/>
  <c r="O166" i="3"/>
  <c r="O193" i="3"/>
  <c r="O165" i="3"/>
  <c r="O185" i="3"/>
  <c r="O202" i="3"/>
  <c r="O173" i="3"/>
  <c r="O189" i="3"/>
  <c r="O183" i="3"/>
  <c r="O172" i="3"/>
  <c r="O195" i="3"/>
  <c r="O178" i="3"/>
  <c r="O194" i="3"/>
  <c r="O200" i="3"/>
  <c r="O199" i="3"/>
  <c r="O204" i="3"/>
  <c r="O198" i="3"/>
  <c r="O201" i="3"/>
  <c r="O188" i="3"/>
  <c r="O187" i="3"/>
  <c r="O192" i="3"/>
  <c r="O160" i="3"/>
  <c r="O184" i="3"/>
  <c r="O159" i="3"/>
  <c r="O167" i="3"/>
  <c r="O171" i="3"/>
  <c r="O176" i="3"/>
  <c r="O175" i="3"/>
  <c r="O174" i="3"/>
  <c r="O205" i="3"/>
  <c r="O158" i="3"/>
  <c r="O203" i="3"/>
  <c r="O161" i="3"/>
  <c r="O191" i="3"/>
  <c r="O164" i="3"/>
  <c r="O163" i="3"/>
  <c r="O168" i="3"/>
  <c r="E353" i="4" l="1"/>
  <c r="F353" i="4" s="1"/>
  <c r="L353" i="4" s="1"/>
  <c r="F348" i="4"/>
  <c r="L348" i="4" s="1"/>
  <c r="G342" i="4"/>
  <c r="M337" i="4"/>
  <c r="G345" i="4"/>
  <c r="M340" i="4"/>
  <c r="G348" i="4"/>
  <c r="M343" i="4"/>
  <c r="G351" i="4"/>
  <c r="M351" i="4" s="1"/>
  <c r="M346" i="4"/>
  <c r="G328" i="4"/>
  <c r="M328" i="4" s="1"/>
  <c r="M323" i="4"/>
  <c r="G330" i="4"/>
  <c r="M330" i="4" s="1"/>
  <c r="M325" i="4"/>
  <c r="G331" i="4"/>
  <c r="M331" i="4" s="1"/>
  <c r="M326" i="4"/>
  <c r="M310" i="4"/>
  <c r="G315" i="4"/>
  <c r="M315" i="4" s="1"/>
  <c r="M216" i="4"/>
  <c r="M222" i="4"/>
  <c r="F219" i="4"/>
  <c r="L219" i="4" s="1"/>
  <c r="E224" i="4"/>
  <c r="I293" i="4"/>
  <c r="J293" i="4" s="1"/>
  <c r="F228" i="4"/>
  <c r="L228" i="4" s="1"/>
  <c r="E233" i="4"/>
  <c r="J296" i="4"/>
  <c r="J301" i="4" s="1"/>
  <c r="F216" i="4"/>
  <c r="L216" i="4" s="1"/>
  <c r="E221" i="4"/>
  <c r="I302" i="4"/>
  <c r="F222" i="4"/>
  <c r="L222" i="4" s="1"/>
  <c r="E227" i="4"/>
  <c r="G227" i="4" s="1"/>
  <c r="J287" i="4"/>
  <c r="J292" i="4" s="1"/>
  <c r="J297" i="4" s="1"/>
  <c r="G218" i="4"/>
  <c r="M213" i="4"/>
  <c r="F225" i="4"/>
  <c r="L225" i="4" s="1"/>
  <c r="E230" i="4"/>
  <c r="G215" i="4"/>
  <c r="M210" i="4"/>
  <c r="G219" i="4"/>
  <c r="E187" i="4"/>
  <c r="F182" i="4"/>
  <c r="L182" i="4" s="1"/>
  <c r="E175" i="4"/>
  <c r="F170" i="4"/>
  <c r="L170" i="4" s="1"/>
  <c r="E184" i="4"/>
  <c r="F179" i="4"/>
  <c r="L179" i="4" s="1"/>
  <c r="E178" i="4"/>
  <c r="F173" i="4"/>
  <c r="L173" i="4" s="1"/>
  <c r="M171" i="4"/>
  <c r="G176" i="4"/>
  <c r="E181" i="4"/>
  <c r="F176" i="4"/>
  <c r="L176" i="4" s="1"/>
  <c r="G170" i="4"/>
  <c r="G173" i="4"/>
  <c r="M168" i="4"/>
  <c r="M159" i="4"/>
  <c r="G164" i="4"/>
  <c r="M162" i="4"/>
  <c r="G167" i="4"/>
  <c r="G350" i="4" l="1"/>
  <c r="M350" i="4" s="1"/>
  <c r="M345" i="4"/>
  <c r="G353" i="4"/>
  <c r="M353" i="4" s="1"/>
  <c r="M348" i="4"/>
  <c r="G347" i="4"/>
  <c r="M342" i="4"/>
  <c r="M227" i="4"/>
  <c r="E235" i="4"/>
  <c r="F230" i="4"/>
  <c r="L230" i="4" s="1"/>
  <c r="G223" i="4"/>
  <c r="M218" i="4"/>
  <c r="E229" i="4"/>
  <c r="F224" i="4"/>
  <c r="L224" i="4" s="1"/>
  <c r="J302" i="4"/>
  <c r="E238" i="4"/>
  <c r="F233" i="4"/>
  <c r="L233" i="4" s="1"/>
  <c r="G224" i="4"/>
  <c r="M219" i="4"/>
  <c r="E226" i="4"/>
  <c r="F221" i="4"/>
  <c r="L221" i="4" s="1"/>
  <c r="E232" i="4"/>
  <c r="F227" i="4"/>
  <c r="L227" i="4" s="1"/>
  <c r="G220" i="4"/>
  <c r="M215" i="4"/>
  <c r="G221" i="4"/>
  <c r="F181" i="4"/>
  <c r="L181" i="4" s="1"/>
  <c r="E186" i="4"/>
  <c r="G181" i="4"/>
  <c r="M176" i="4"/>
  <c r="G172" i="4"/>
  <c r="M167" i="4"/>
  <c r="F178" i="4"/>
  <c r="L178" i="4" s="1"/>
  <c r="E183" i="4"/>
  <c r="F184" i="4"/>
  <c r="L184" i="4" s="1"/>
  <c r="E189" i="4"/>
  <c r="F175" i="4"/>
  <c r="L175" i="4" s="1"/>
  <c r="E180" i="4"/>
  <c r="G169" i="4"/>
  <c r="M164" i="4"/>
  <c r="G178" i="4"/>
  <c r="M173" i="4"/>
  <c r="G175" i="4"/>
  <c r="M170" i="4"/>
  <c r="F187" i="4"/>
  <c r="L187" i="4" s="1"/>
  <c r="E192" i="4"/>
  <c r="G352" i="4" l="1"/>
  <c r="M352" i="4" s="1"/>
  <c r="M347" i="4"/>
  <c r="G226" i="4"/>
  <c r="M221" i="4"/>
  <c r="F229" i="4"/>
  <c r="L229" i="4" s="1"/>
  <c r="E234" i="4"/>
  <c r="G225" i="4"/>
  <c r="M220" i="4"/>
  <c r="F238" i="4"/>
  <c r="L238" i="4" s="1"/>
  <c r="E243" i="4"/>
  <c r="F235" i="4"/>
  <c r="L235" i="4" s="1"/>
  <c r="E240" i="4"/>
  <c r="G229" i="4"/>
  <c r="M224" i="4"/>
  <c r="G228" i="4"/>
  <c r="M223" i="4"/>
  <c r="F232" i="4"/>
  <c r="L232" i="4" s="1"/>
  <c r="E237" i="4"/>
  <c r="F226" i="4"/>
  <c r="L226" i="4" s="1"/>
  <c r="E231" i="4"/>
  <c r="G232" i="4"/>
  <c r="E194" i="4"/>
  <c r="F189" i="4"/>
  <c r="L189" i="4" s="1"/>
  <c r="G177" i="4"/>
  <c r="M172" i="4"/>
  <c r="E185" i="4"/>
  <c r="F180" i="4"/>
  <c r="L180" i="4" s="1"/>
  <c r="F192" i="4"/>
  <c r="L192" i="4" s="1"/>
  <c r="E197" i="4"/>
  <c r="F183" i="4"/>
  <c r="L183" i="4" s="1"/>
  <c r="E188" i="4"/>
  <c r="G180" i="4"/>
  <c r="M175" i="4"/>
  <c r="G186" i="4"/>
  <c r="M181" i="4"/>
  <c r="G183" i="4"/>
  <c r="M178" i="4"/>
  <c r="E191" i="4"/>
  <c r="F186" i="4"/>
  <c r="L186" i="4" s="1"/>
  <c r="G174" i="4"/>
  <c r="M169" i="4"/>
  <c r="F240" i="4" l="1"/>
  <c r="L240" i="4" s="1"/>
  <c r="E245" i="4"/>
  <c r="G234" i="4"/>
  <c r="M229" i="4"/>
  <c r="F243" i="4"/>
  <c r="L243" i="4" s="1"/>
  <c r="E248" i="4"/>
  <c r="G230" i="4"/>
  <c r="M225" i="4"/>
  <c r="G237" i="4"/>
  <c r="M232" i="4"/>
  <c r="F231" i="4"/>
  <c r="L231" i="4" s="1"/>
  <c r="E236" i="4"/>
  <c r="F237" i="4"/>
  <c r="L237" i="4" s="1"/>
  <c r="E242" i="4"/>
  <c r="F234" i="4"/>
  <c r="L234" i="4" s="1"/>
  <c r="E239" i="4"/>
  <c r="G233" i="4"/>
  <c r="M228" i="4"/>
  <c r="G231" i="4"/>
  <c r="M226" i="4"/>
  <c r="M180" i="4"/>
  <c r="G185" i="4"/>
  <c r="G179" i="4"/>
  <c r="M174" i="4"/>
  <c r="E196" i="4"/>
  <c r="F191" i="4"/>
  <c r="L191" i="4" s="1"/>
  <c r="E190" i="4"/>
  <c r="F185" i="4"/>
  <c r="L185" i="4" s="1"/>
  <c r="E193" i="4"/>
  <c r="F188" i="4"/>
  <c r="L188" i="4" s="1"/>
  <c r="M183" i="4"/>
  <c r="G188" i="4"/>
  <c r="M177" i="4"/>
  <c r="G182" i="4"/>
  <c r="E202" i="4"/>
  <c r="F202" i="4" s="1"/>
  <c r="L202" i="4" s="1"/>
  <c r="F197" i="4"/>
  <c r="L197" i="4" s="1"/>
  <c r="G191" i="4"/>
  <c r="M186" i="4"/>
  <c r="E199" i="4"/>
  <c r="F194" i="4"/>
  <c r="L194" i="4" s="1"/>
  <c r="M237" i="4" l="1"/>
  <c r="G242" i="4"/>
  <c r="E241" i="4"/>
  <c r="F236" i="4"/>
  <c r="L236" i="4" s="1"/>
  <c r="G238" i="4"/>
  <c r="M233" i="4"/>
  <c r="E244" i="4"/>
  <c r="F239" i="4"/>
  <c r="L239" i="4" s="1"/>
  <c r="G235" i="4"/>
  <c r="M230" i="4"/>
  <c r="E253" i="4"/>
  <c r="F248" i="4"/>
  <c r="L248" i="4" s="1"/>
  <c r="M234" i="4"/>
  <c r="G239" i="4"/>
  <c r="E247" i="4"/>
  <c r="F242" i="4"/>
  <c r="L242" i="4" s="1"/>
  <c r="E250" i="4"/>
  <c r="F245" i="4"/>
  <c r="L245" i="4" s="1"/>
  <c r="M231" i="4"/>
  <c r="G236" i="4"/>
  <c r="F199" i="4"/>
  <c r="L199" i="4" s="1"/>
  <c r="E204" i="4"/>
  <c r="F204" i="4" s="1"/>
  <c r="L204" i="4" s="1"/>
  <c r="G193" i="4"/>
  <c r="M188" i="4"/>
  <c r="F193" i="4"/>
  <c r="L193" i="4" s="1"/>
  <c r="E198" i="4"/>
  <c r="G196" i="4"/>
  <c r="M191" i="4"/>
  <c r="F196" i="4"/>
  <c r="L196" i="4" s="1"/>
  <c r="E201" i="4"/>
  <c r="F201" i="4" s="1"/>
  <c r="L201" i="4" s="1"/>
  <c r="F190" i="4"/>
  <c r="L190" i="4" s="1"/>
  <c r="E195" i="4"/>
  <c r="G184" i="4"/>
  <c r="M179" i="4"/>
  <c r="G187" i="4"/>
  <c r="M182" i="4"/>
  <c r="G190" i="4"/>
  <c r="M185" i="4"/>
  <c r="G240" i="4" l="1"/>
  <c r="M235" i="4"/>
  <c r="G241" i="4"/>
  <c r="M236" i="4"/>
  <c r="G243" i="4"/>
  <c r="M238" i="4"/>
  <c r="F253" i="4"/>
  <c r="L253" i="4" s="1"/>
  <c r="E258" i="4"/>
  <c r="F247" i="4"/>
  <c r="L247" i="4" s="1"/>
  <c r="E252" i="4"/>
  <c r="F241" i="4"/>
  <c r="L241" i="4" s="1"/>
  <c r="E246" i="4"/>
  <c r="G244" i="4"/>
  <c r="M239" i="4"/>
  <c r="G247" i="4"/>
  <c r="M242" i="4"/>
  <c r="F244" i="4"/>
  <c r="L244" i="4" s="1"/>
  <c r="E249" i="4"/>
  <c r="F250" i="4"/>
  <c r="L250" i="4" s="1"/>
  <c r="E255" i="4"/>
  <c r="F195" i="4"/>
  <c r="L195" i="4" s="1"/>
  <c r="E200" i="4"/>
  <c r="F200" i="4" s="1"/>
  <c r="L200" i="4" s="1"/>
  <c r="E203" i="4"/>
  <c r="F203" i="4" s="1"/>
  <c r="L203" i="4" s="1"/>
  <c r="F198" i="4"/>
  <c r="L198" i="4" s="1"/>
  <c r="G195" i="4"/>
  <c r="M190" i="4"/>
  <c r="G192" i="4"/>
  <c r="M187" i="4"/>
  <c r="G198" i="4"/>
  <c r="M193" i="4"/>
  <c r="M196" i="4"/>
  <c r="G201" i="4"/>
  <c r="M201" i="4" s="1"/>
  <c r="G189" i="4"/>
  <c r="M184" i="4"/>
  <c r="F255" i="4" l="1"/>
  <c r="L255" i="4" s="1"/>
  <c r="E260" i="4"/>
  <c r="F258" i="4"/>
  <c r="L258" i="4" s="1"/>
  <c r="E263" i="4"/>
  <c r="F249" i="4"/>
  <c r="L249" i="4" s="1"/>
  <c r="E254" i="4"/>
  <c r="M243" i="4"/>
  <c r="G248" i="4"/>
  <c r="F252" i="4"/>
  <c r="L252" i="4" s="1"/>
  <c r="E257" i="4"/>
  <c r="G252" i="4"/>
  <c r="M247" i="4"/>
  <c r="G246" i="4"/>
  <c r="M241" i="4"/>
  <c r="F246" i="4"/>
  <c r="L246" i="4" s="1"/>
  <c r="E251" i="4"/>
  <c r="G249" i="4"/>
  <c r="M244" i="4"/>
  <c r="M240" i="4"/>
  <c r="G245" i="4"/>
  <c r="G203" i="4"/>
  <c r="M203" i="4" s="1"/>
  <c r="M198" i="4"/>
  <c r="M195" i="4"/>
  <c r="G200" i="4"/>
  <c r="M200" i="4" s="1"/>
  <c r="M192" i="4"/>
  <c r="G197" i="4"/>
  <c r="M189" i="4"/>
  <c r="G194" i="4"/>
  <c r="E262" i="4" l="1"/>
  <c r="F257" i="4"/>
  <c r="L257" i="4" s="1"/>
  <c r="G253" i="4"/>
  <c r="M248" i="4"/>
  <c r="G250" i="4"/>
  <c r="M245" i="4"/>
  <c r="E256" i="4"/>
  <c r="F251" i="4"/>
  <c r="L251" i="4" s="1"/>
  <c r="E268" i="4"/>
  <c r="F263" i="4"/>
  <c r="L263" i="4" s="1"/>
  <c r="M249" i="4"/>
  <c r="G254" i="4"/>
  <c r="M252" i="4"/>
  <c r="G257" i="4"/>
  <c r="E265" i="4"/>
  <c r="F260" i="4"/>
  <c r="L260" i="4" s="1"/>
  <c r="E259" i="4"/>
  <c r="F254" i="4"/>
  <c r="L254" i="4" s="1"/>
  <c r="M246" i="4"/>
  <c r="G251" i="4"/>
  <c r="G202" i="4"/>
  <c r="M202" i="4" s="1"/>
  <c r="M197" i="4"/>
  <c r="G199" i="4"/>
  <c r="M194" i="4"/>
  <c r="F268" i="4" l="1"/>
  <c r="L268" i="4" s="1"/>
  <c r="E273" i="4"/>
  <c r="G259" i="4"/>
  <c r="M254" i="4"/>
  <c r="F259" i="4"/>
  <c r="L259" i="4" s="1"/>
  <c r="E264" i="4"/>
  <c r="G255" i="4"/>
  <c r="M250" i="4"/>
  <c r="G258" i="4"/>
  <c r="M253" i="4"/>
  <c r="G256" i="4"/>
  <c r="M251" i="4"/>
  <c r="F256" i="4"/>
  <c r="L256" i="4" s="1"/>
  <c r="E261" i="4"/>
  <c r="F265" i="4"/>
  <c r="L265" i="4" s="1"/>
  <c r="E270" i="4"/>
  <c r="G262" i="4"/>
  <c r="M257" i="4"/>
  <c r="F262" i="4"/>
  <c r="L262" i="4" s="1"/>
  <c r="E267" i="4"/>
  <c r="G204" i="4"/>
  <c r="M204" i="4" s="1"/>
  <c r="M199" i="4"/>
  <c r="G263" i="4" l="1"/>
  <c r="M258" i="4"/>
  <c r="G261" i="4"/>
  <c r="M256" i="4"/>
  <c r="F267" i="4"/>
  <c r="L267" i="4" s="1"/>
  <c r="E272" i="4"/>
  <c r="F264" i="4"/>
  <c r="L264" i="4" s="1"/>
  <c r="E269" i="4"/>
  <c r="F270" i="4"/>
  <c r="L270" i="4" s="1"/>
  <c r="E275" i="4"/>
  <c r="G267" i="4"/>
  <c r="M262" i="4"/>
  <c r="G264" i="4"/>
  <c r="M259" i="4"/>
  <c r="M255" i="4"/>
  <c r="G260" i="4"/>
  <c r="F261" i="4"/>
  <c r="L261" i="4" s="1"/>
  <c r="E266" i="4"/>
  <c r="F273" i="4"/>
  <c r="L273" i="4" s="1"/>
  <c r="E278" i="4"/>
  <c r="M106" i="3"/>
  <c r="O106" i="3" s="1"/>
  <c r="B102" i="1"/>
  <c r="C102" i="1"/>
  <c r="D102" i="1"/>
  <c r="B103" i="1"/>
  <c r="C103" i="1"/>
  <c r="D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AE38" i="4"/>
  <c r="AF38" i="4" s="1"/>
  <c r="AE37" i="4"/>
  <c r="AF37" i="4" s="1"/>
  <c r="H107" i="4"/>
  <c r="I107" i="4" s="1"/>
  <c r="I53" i="3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52" i="3"/>
  <c r="N77" i="3"/>
  <c r="N78" i="3" s="1"/>
  <c r="N79" i="3" s="1"/>
  <c r="N80" i="3" s="1"/>
  <c r="N81" i="3" s="1"/>
  <c r="N82" i="3" s="1"/>
  <c r="N83" i="3" s="1"/>
  <c r="N84" i="3" s="1"/>
  <c r="N85" i="3" s="1"/>
  <c r="N86" i="3" s="1"/>
  <c r="J59" i="4"/>
  <c r="J55" i="4"/>
  <c r="J60" i="4" s="1"/>
  <c r="J56" i="4"/>
  <c r="J61" i="4" s="1"/>
  <c r="J57" i="4"/>
  <c r="J62" i="4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H65" i="4"/>
  <c r="H80" i="4" s="1"/>
  <c r="H66" i="4"/>
  <c r="I66" i="4" s="1"/>
  <c r="H67" i="4"/>
  <c r="H68" i="4"/>
  <c r="H83" i="4" s="1"/>
  <c r="H69" i="4"/>
  <c r="I69" i="4" s="1"/>
  <c r="H70" i="4"/>
  <c r="I70" i="4" s="1"/>
  <c r="H71" i="4"/>
  <c r="H86" i="4" s="1"/>
  <c r="H72" i="4"/>
  <c r="I72" i="4" s="1"/>
  <c r="H73" i="4"/>
  <c r="I73" i="4" s="1"/>
  <c r="J73" i="4" s="1"/>
  <c r="H74" i="4"/>
  <c r="H89" i="4" s="1"/>
  <c r="H104" i="4" s="1"/>
  <c r="H75" i="4"/>
  <c r="H90" i="4" s="1"/>
  <c r="I90" i="4" s="1"/>
  <c r="H76" i="4"/>
  <c r="H91" i="4" s="1"/>
  <c r="I91" i="4" s="1"/>
  <c r="H77" i="4"/>
  <c r="H92" i="4" s="1"/>
  <c r="I92" i="4" s="1"/>
  <c r="H78" i="4"/>
  <c r="H93" i="4" s="1"/>
  <c r="I93" i="4" s="1"/>
  <c r="H82" i="4"/>
  <c r="H97" i="4" s="1"/>
  <c r="I97" i="4" s="1"/>
  <c r="H64" i="4"/>
  <c r="H79" i="4" s="1"/>
  <c r="I53" i="4"/>
  <c r="I54" i="4"/>
  <c r="I55" i="4"/>
  <c r="I56" i="4"/>
  <c r="I57" i="4"/>
  <c r="I58" i="4"/>
  <c r="I59" i="4"/>
  <c r="I60" i="4"/>
  <c r="I61" i="4"/>
  <c r="I62" i="4"/>
  <c r="I63" i="4"/>
  <c r="I64" i="4"/>
  <c r="I67" i="4"/>
  <c r="I49" i="4"/>
  <c r="I50" i="4"/>
  <c r="I51" i="4"/>
  <c r="I52" i="4"/>
  <c r="E55" i="4"/>
  <c r="E60" i="4" s="1"/>
  <c r="E56" i="4"/>
  <c r="E61" i="4" s="1"/>
  <c r="E57" i="4"/>
  <c r="E62" i="4" s="1"/>
  <c r="E67" i="4" s="1"/>
  <c r="E58" i="4"/>
  <c r="E63" i="4" s="1"/>
  <c r="F63" i="4" s="1"/>
  <c r="E54" i="4"/>
  <c r="E59" i="4" s="1"/>
  <c r="M5" i="4"/>
  <c r="C3" i="1" s="1"/>
  <c r="M6" i="4"/>
  <c r="C4" i="1" s="1"/>
  <c r="M7" i="4"/>
  <c r="C5" i="1" s="1"/>
  <c r="M8" i="4"/>
  <c r="C6" i="1" s="1"/>
  <c r="M9" i="4"/>
  <c r="C7" i="1" s="1"/>
  <c r="M10" i="4"/>
  <c r="C8" i="1" s="1"/>
  <c r="M11" i="4"/>
  <c r="C9" i="1" s="1"/>
  <c r="M12" i="4"/>
  <c r="C10" i="1" s="1"/>
  <c r="M13" i="4"/>
  <c r="C11" i="1" s="1"/>
  <c r="M14" i="4"/>
  <c r="C12" i="1" s="1"/>
  <c r="M15" i="4"/>
  <c r="C13" i="1" s="1"/>
  <c r="M16" i="4"/>
  <c r="C14" i="1" s="1"/>
  <c r="M17" i="4"/>
  <c r="C15" i="1" s="1"/>
  <c r="M18" i="4"/>
  <c r="C16" i="1" s="1"/>
  <c r="M19" i="4"/>
  <c r="C17" i="1" s="1"/>
  <c r="M20" i="4"/>
  <c r="C18" i="1" s="1"/>
  <c r="M21" i="4"/>
  <c r="C19" i="1" s="1"/>
  <c r="M22" i="4"/>
  <c r="C20" i="1" s="1"/>
  <c r="M23" i="4"/>
  <c r="C21" i="1" s="1"/>
  <c r="M24" i="4"/>
  <c r="C22" i="1" s="1"/>
  <c r="M25" i="4"/>
  <c r="C23" i="1" s="1"/>
  <c r="M26" i="4"/>
  <c r="C24" i="1" s="1"/>
  <c r="M27" i="4"/>
  <c r="C25" i="1" s="1"/>
  <c r="M28" i="4"/>
  <c r="C26" i="1" s="1"/>
  <c r="M29" i="4"/>
  <c r="C27" i="1" s="1"/>
  <c r="M30" i="4"/>
  <c r="C28" i="1" s="1"/>
  <c r="M31" i="4"/>
  <c r="C29" i="1" s="1"/>
  <c r="M32" i="4"/>
  <c r="C30" i="1" s="1"/>
  <c r="M33" i="4"/>
  <c r="C31" i="1" s="1"/>
  <c r="M34" i="4"/>
  <c r="C32" i="1" s="1"/>
  <c r="M35" i="4"/>
  <c r="C33" i="1" s="1"/>
  <c r="M36" i="4"/>
  <c r="C34" i="1" s="1"/>
  <c r="M37" i="4"/>
  <c r="C35" i="1" s="1"/>
  <c r="M38" i="4"/>
  <c r="C36" i="1" s="1"/>
  <c r="M39" i="4"/>
  <c r="C37" i="1" s="1"/>
  <c r="M40" i="4"/>
  <c r="C38" i="1" s="1"/>
  <c r="M41" i="4"/>
  <c r="C39" i="1" s="1"/>
  <c r="M42" i="4"/>
  <c r="C40" i="1" s="1"/>
  <c r="M43" i="4"/>
  <c r="C41" i="1" s="1"/>
  <c r="M44" i="4"/>
  <c r="C42" i="1" s="1"/>
  <c r="M45" i="4"/>
  <c r="C43" i="1" s="1"/>
  <c r="M46" i="4"/>
  <c r="C44" i="1" s="1"/>
  <c r="M47" i="4"/>
  <c r="C45" i="1" s="1"/>
  <c r="M48" i="4"/>
  <c r="C46" i="1" s="1"/>
  <c r="M49" i="4"/>
  <c r="C47" i="1" s="1"/>
  <c r="M50" i="4"/>
  <c r="C48" i="1" s="1"/>
  <c r="M51" i="4"/>
  <c r="C49" i="1" s="1"/>
  <c r="M52" i="4"/>
  <c r="C50" i="1" s="1"/>
  <c r="M53" i="4"/>
  <c r="C51" i="1" s="1"/>
  <c r="M4" i="4"/>
  <c r="C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F5" i="4"/>
  <c r="L5" i="4" s="1"/>
  <c r="B3" i="1" s="1"/>
  <c r="F6" i="4"/>
  <c r="L6" i="4" s="1"/>
  <c r="B4" i="1" s="1"/>
  <c r="F7" i="4"/>
  <c r="L7" i="4" s="1"/>
  <c r="B5" i="1" s="1"/>
  <c r="F8" i="4"/>
  <c r="L8" i="4" s="1"/>
  <c r="B6" i="1" s="1"/>
  <c r="F9" i="4"/>
  <c r="L9" i="4" s="1"/>
  <c r="B7" i="1" s="1"/>
  <c r="F10" i="4"/>
  <c r="L10" i="4" s="1"/>
  <c r="B8" i="1" s="1"/>
  <c r="F11" i="4"/>
  <c r="L11" i="4" s="1"/>
  <c r="B9" i="1" s="1"/>
  <c r="F12" i="4"/>
  <c r="L12" i="4" s="1"/>
  <c r="B10" i="1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L4" i="4" s="1"/>
  <c r="B2" i="1" s="1"/>
  <c r="AE36" i="4"/>
  <c r="AF36" i="4" s="1"/>
  <c r="X12" i="4" s="1"/>
  <c r="Y12" i="4" s="1"/>
  <c r="AE35" i="4"/>
  <c r="AF35" i="4" s="1"/>
  <c r="AE34" i="4"/>
  <c r="AF34" i="4" s="1"/>
  <c r="X14" i="4" s="1"/>
  <c r="Y14" i="4" s="1"/>
  <c r="AE33" i="4"/>
  <c r="AF33" i="4" s="1"/>
  <c r="X13" i="4" s="1"/>
  <c r="Y13" i="4" s="1"/>
  <c r="AE32" i="4"/>
  <c r="AF32" i="4" s="1"/>
  <c r="AE31" i="4"/>
  <c r="AF31" i="4" s="1"/>
  <c r="X11" i="4" s="1"/>
  <c r="Y11" i="4" s="1"/>
  <c r="AE30" i="4"/>
  <c r="AF30" i="4" s="1"/>
  <c r="AE29" i="4"/>
  <c r="AF29" i="4" s="1"/>
  <c r="AE28" i="4"/>
  <c r="AF28" i="4" s="1"/>
  <c r="X10" i="4" s="1"/>
  <c r="Y10" i="4" s="1"/>
  <c r="AE27" i="4"/>
  <c r="AF27" i="4" s="1"/>
  <c r="AE26" i="4"/>
  <c r="AF26" i="4" s="1"/>
  <c r="AE25" i="4"/>
  <c r="AF25" i="4" s="1"/>
  <c r="AE24" i="4"/>
  <c r="AF24" i="4" s="1"/>
  <c r="T9" i="4" s="1"/>
  <c r="U9" i="4" s="1"/>
  <c r="AE23" i="4"/>
  <c r="AF23" i="4" s="1"/>
  <c r="X6" i="4" s="1"/>
  <c r="Y6" i="4" s="1"/>
  <c r="AE22" i="4"/>
  <c r="AF22" i="4" s="1"/>
  <c r="AE21" i="4"/>
  <c r="AF21" i="4" s="1"/>
  <c r="AE20" i="4"/>
  <c r="AF20" i="4" s="1"/>
  <c r="T7" i="4" s="1"/>
  <c r="U7" i="4" s="1"/>
  <c r="AE19" i="4"/>
  <c r="AF19" i="4" s="1"/>
  <c r="T6" i="4" s="1"/>
  <c r="U6" i="4" s="1"/>
  <c r="AE18" i="4"/>
  <c r="AF18" i="4" s="1"/>
  <c r="T5" i="4" s="1"/>
  <c r="U5" i="4" s="1"/>
  <c r="AE17" i="4"/>
  <c r="AF17" i="4" s="1"/>
  <c r="AE16" i="4"/>
  <c r="AF16" i="4" s="1"/>
  <c r="AE15" i="4"/>
  <c r="AF15" i="4" s="1"/>
  <c r="AE14" i="4"/>
  <c r="AF14" i="4" s="1"/>
  <c r="AE13" i="4"/>
  <c r="AF13" i="4" s="1"/>
  <c r="T4" i="4" s="1"/>
  <c r="U4" i="4" s="1"/>
  <c r="V13" i="4"/>
  <c r="AE12" i="4"/>
  <c r="AF12" i="4" s="1"/>
  <c r="V12" i="4"/>
  <c r="AE11" i="4"/>
  <c r="AF11" i="4" s="1"/>
  <c r="V11" i="4"/>
  <c r="AE10" i="4"/>
  <c r="AF10" i="4" s="1"/>
  <c r="V10" i="4"/>
  <c r="AE9" i="4"/>
  <c r="AF9" i="4" s="1"/>
  <c r="V9" i="4"/>
  <c r="AE8" i="4"/>
  <c r="AF8" i="4" s="1"/>
  <c r="AE7" i="4"/>
  <c r="AF7" i="4" s="1"/>
  <c r="V7" i="4"/>
  <c r="AE6" i="4"/>
  <c r="AF6" i="4" s="1"/>
  <c r="V6" i="4"/>
  <c r="AE5" i="4"/>
  <c r="AF5" i="4" s="1"/>
  <c r="V5" i="4"/>
  <c r="AE4" i="4"/>
  <c r="AF4" i="4" s="1"/>
  <c r="V4" i="4"/>
  <c r="B30" i="3"/>
  <c r="B31" i="3" s="1"/>
  <c r="B29" i="3"/>
  <c r="B19" i="3"/>
  <c r="B20" i="3" s="1"/>
  <c r="B21" i="3" s="1"/>
  <c r="B22" i="3" s="1"/>
  <c r="B23" i="3" s="1"/>
  <c r="B24" i="3" s="1"/>
  <c r="B25" i="3" s="1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6" i="3"/>
  <c r="M6" i="3" s="1"/>
  <c r="I6" i="3"/>
  <c r="G6" i="3" s="1"/>
  <c r="O5" i="3"/>
  <c r="H5" i="3"/>
  <c r="G5" i="3"/>
  <c r="E280" i="4" l="1"/>
  <c r="F275" i="4"/>
  <c r="L275" i="4" s="1"/>
  <c r="E283" i="4"/>
  <c r="F278" i="4"/>
  <c r="L278" i="4" s="1"/>
  <c r="E274" i="4"/>
  <c r="F269" i="4"/>
  <c r="L269" i="4" s="1"/>
  <c r="E271" i="4"/>
  <c r="F266" i="4"/>
  <c r="L266" i="4" s="1"/>
  <c r="E277" i="4"/>
  <c r="F272" i="4"/>
  <c r="L272" i="4" s="1"/>
  <c r="M267" i="4"/>
  <c r="G272" i="4"/>
  <c r="G265" i="4"/>
  <c r="M260" i="4"/>
  <c r="G266" i="4"/>
  <c r="M261" i="4"/>
  <c r="M264" i="4"/>
  <c r="G269" i="4"/>
  <c r="G268" i="4"/>
  <c r="M263" i="4"/>
  <c r="M107" i="3"/>
  <c r="I104" i="4"/>
  <c r="H119" i="4"/>
  <c r="H88" i="4"/>
  <c r="H103" i="4" s="1"/>
  <c r="H106" i="4"/>
  <c r="H122" i="4"/>
  <c r="H105" i="4"/>
  <c r="H112" i="4"/>
  <c r="H108" i="4"/>
  <c r="I77" i="4"/>
  <c r="I65" i="4"/>
  <c r="J67" i="4"/>
  <c r="J72" i="4" s="1"/>
  <c r="J77" i="4" s="1"/>
  <c r="H95" i="4"/>
  <c r="H110" i="4" s="1"/>
  <c r="I80" i="4"/>
  <c r="H85" i="4"/>
  <c r="I85" i="4" s="1"/>
  <c r="G54" i="4"/>
  <c r="G59" i="4" s="1"/>
  <c r="G58" i="4"/>
  <c r="G63" i="4" s="1"/>
  <c r="G56" i="4"/>
  <c r="G61" i="4" s="1"/>
  <c r="F57" i="4"/>
  <c r="L57" i="4" s="1"/>
  <c r="B55" i="1" s="1"/>
  <c r="G55" i="4"/>
  <c r="G60" i="4" s="1"/>
  <c r="I78" i="4"/>
  <c r="J78" i="4" s="1"/>
  <c r="J93" i="4" s="1"/>
  <c r="G57" i="4"/>
  <c r="G62" i="4" s="1"/>
  <c r="G67" i="4" s="1"/>
  <c r="J66" i="4"/>
  <c r="J65" i="4"/>
  <c r="J70" i="4" s="1"/>
  <c r="J64" i="4"/>
  <c r="J69" i="4" s="1"/>
  <c r="L54" i="4"/>
  <c r="B52" i="1" s="1"/>
  <c r="H87" i="4"/>
  <c r="H102" i="4" s="1"/>
  <c r="H117" i="4" s="1"/>
  <c r="H81" i="4"/>
  <c r="H96" i="4" s="1"/>
  <c r="H111" i="4" s="1"/>
  <c r="L63" i="4"/>
  <c r="B61" i="1" s="1"/>
  <c r="I82" i="4"/>
  <c r="H84" i="4"/>
  <c r="H99" i="4" s="1"/>
  <c r="H114" i="4" s="1"/>
  <c r="H98" i="4"/>
  <c r="H113" i="4" s="1"/>
  <c r="I83" i="4"/>
  <c r="I68" i="4"/>
  <c r="F58" i="4"/>
  <c r="L58" i="4" s="1"/>
  <c r="B56" i="1" s="1"/>
  <c r="F55" i="4"/>
  <c r="L55" i="4" s="1"/>
  <c r="B53" i="1" s="1"/>
  <c r="L53" i="4"/>
  <c r="B51" i="1" s="1"/>
  <c r="E66" i="4"/>
  <c r="F66" i="4" s="1"/>
  <c r="F61" i="4"/>
  <c r="L61" i="4" s="1"/>
  <c r="B59" i="1" s="1"/>
  <c r="E65" i="4"/>
  <c r="F65" i="4" s="1"/>
  <c r="L65" i="4" s="1"/>
  <c r="B63" i="1" s="1"/>
  <c r="F60" i="4"/>
  <c r="L60" i="4" s="1"/>
  <c r="B58" i="1" s="1"/>
  <c r="H94" i="4"/>
  <c r="H109" i="4" s="1"/>
  <c r="I79" i="4"/>
  <c r="F59" i="4"/>
  <c r="L59" i="4" s="1"/>
  <c r="B57" i="1" s="1"/>
  <c r="E64" i="4"/>
  <c r="E69" i="4" s="1"/>
  <c r="F69" i="4" s="1"/>
  <c r="L69" i="4" s="1"/>
  <c r="B67" i="1" s="1"/>
  <c r="F56" i="4"/>
  <c r="L56" i="4" s="1"/>
  <c r="B54" i="1" s="1"/>
  <c r="F62" i="4"/>
  <c r="L62" i="4" s="1"/>
  <c r="B60" i="1" s="1"/>
  <c r="I71" i="4"/>
  <c r="H101" i="4"/>
  <c r="H116" i="4" s="1"/>
  <c r="I86" i="4"/>
  <c r="I89" i="4"/>
  <c r="I88" i="4"/>
  <c r="J88" i="4" s="1"/>
  <c r="I76" i="4"/>
  <c r="I75" i="4"/>
  <c r="I74" i="4"/>
  <c r="F67" i="4"/>
  <c r="L67" i="4" s="1"/>
  <c r="B65" i="1" s="1"/>
  <c r="E72" i="4"/>
  <c r="E68" i="4"/>
  <c r="L41" i="4"/>
  <c r="B39" i="1" s="1"/>
  <c r="L29" i="4"/>
  <c r="B27" i="1" s="1"/>
  <c r="L17" i="4"/>
  <c r="B15" i="1" s="1"/>
  <c r="L43" i="4"/>
  <c r="B41" i="1" s="1"/>
  <c r="L31" i="4"/>
  <c r="B29" i="1" s="1"/>
  <c r="L19" i="4"/>
  <c r="B17" i="1" s="1"/>
  <c r="L42" i="4"/>
  <c r="B40" i="1" s="1"/>
  <c r="L30" i="4"/>
  <c r="B28" i="1" s="1"/>
  <c r="L18" i="4"/>
  <c r="B16" i="1" s="1"/>
  <c r="L45" i="4"/>
  <c r="B43" i="1" s="1"/>
  <c r="L33" i="4"/>
  <c r="B31" i="1" s="1"/>
  <c r="L21" i="4"/>
  <c r="B19" i="1" s="1"/>
  <c r="L44" i="4"/>
  <c r="B42" i="1" s="1"/>
  <c r="L32" i="4"/>
  <c r="B30" i="1" s="1"/>
  <c r="L20" i="4"/>
  <c r="B18" i="1" s="1"/>
  <c r="L48" i="4"/>
  <c r="B46" i="1" s="1"/>
  <c r="L36" i="4"/>
  <c r="B34" i="1" s="1"/>
  <c r="L24" i="4"/>
  <c r="B22" i="1" s="1"/>
  <c r="L47" i="4"/>
  <c r="B45" i="1" s="1"/>
  <c r="L35" i="4"/>
  <c r="B33" i="1" s="1"/>
  <c r="L23" i="4"/>
  <c r="B21" i="1" s="1"/>
  <c r="L46" i="4"/>
  <c r="B44" i="1" s="1"/>
  <c r="L34" i="4"/>
  <c r="B32" i="1" s="1"/>
  <c r="L22" i="4"/>
  <c r="B20" i="1" s="1"/>
  <c r="L49" i="4"/>
  <c r="B47" i="1" s="1"/>
  <c r="L37" i="4"/>
  <c r="B35" i="1" s="1"/>
  <c r="L25" i="4"/>
  <c r="B23" i="1" s="1"/>
  <c r="L13" i="4"/>
  <c r="B11" i="1" s="1"/>
  <c r="L52" i="4"/>
  <c r="B50" i="1" s="1"/>
  <c r="L40" i="4"/>
  <c r="B38" i="1" s="1"/>
  <c r="L28" i="4"/>
  <c r="B26" i="1" s="1"/>
  <c r="L16" i="4"/>
  <c r="B14" i="1" s="1"/>
  <c r="L51" i="4"/>
  <c r="B49" i="1" s="1"/>
  <c r="L39" i="4"/>
  <c r="B37" i="1" s="1"/>
  <c r="L27" i="4"/>
  <c r="B25" i="1" s="1"/>
  <c r="L15" i="4"/>
  <c r="B13" i="1" s="1"/>
  <c r="L50" i="4"/>
  <c r="B48" i="1" s="1"/>
  <c r="L38" i="4"/>
  <c r="B36" i="1" s="1"/>
  <c r="L26" i="4"/>
  <c r="B24" i="1" s="1"/>
  <c r="L14" i="4"/>
  <c r="B12" i="1" s="1"/>
  <c r="T14" i="4"/>
  <c r="U14" i="4" s="1"/>
  <c r="T13" i="4"/>
  <c r="U13" i="4" s="1"/>
  <c r="T8" i="4"/>
  <c r="U8" i="4" s="1"/>
  <c r="X5" i="4"/>
  <c r="Y5" i="4" s="1"/>
  <c r="X7" i="4"/>
  <c r="Y7" i="4" s="1"/>
  <c r="T10" i="4"/>
  <c r="U10" i="4" s="1"/>
  <c r="T11" i="4"/>
  <c r="U11" i="4" s="1"/>
  <c r="X9" i="4"/>
  <c r="Y9" i="4" s="1"/>
  <c r="T12" i="4"/>
  <c r="U12" i="4" s="1"/>
  <c r="X8" i="4"/>
  <c r="Y8" i="4" s="1"/>
  <c r="X4" i="4"/>
  <c r="Y4" i="4" s="1"/>
  <c r="H6" i="3"/>
  <c r="O6" i="3"/>
  <c r="M7" i="3"/>
  <c r="O7" i="3"/>
  <c r="J6" i="3"/>
  <c r="I7" i="3"/>
  <c r="G277" i="4" l="1"/>
  <c r="M272" i="4"/>
  <c r="F277" i="4"/>
  <c r="L277" i="4" s="1"/>
  <c r="E282" i="4"/>
  <c r="G273" i="4"/>
  <c r="M268" i="4"/>
  <c r="F271" i="4"/>
  <c r="L271" i="4" s="1"/>
  <c r="E276" i="4"/>
  <c r="G274" i="4"/>
  <c r="M269" i="4"/>
  <c r="F274" i="4"/>
  <c r="L274" i="4" s="1"/>
  <c r="E279" i="4"/>
  <c r="G271" i="4"/>
  <c r="M266" i="4"/>
  <c r="F283" i="4"/>
  <c r="L283" i="4" s="1"/>
  <c r="E288" i="4"/>
  <c r="G270" i="4"/>
  <c r="M265" i="4"/>
  <c r="F280" i="4"/>
  <c r="L280" i="4" s="1"/>
  <c r="E285" i="4"/>
  <c r="D104" i="1"/>
  <c r="M108" i="3"/>
  <c r="O107" i="3"/>
  <c r="I116" i="4"/>
  <c r="H131" i="4"/>
  <c r="I110" i="4"/>
  <c r="H125" i="4"/>
  <c r="I108" i="4"/>
  <c r="J108" i="4" s="1"/>
  <c r="H123" i="4"/>
  <c r="I112" i="4"/>
  <c r="H127" i="4"/>
  <c r="I111" i="4"/>
  <c r="H126" i="4"/>
  <c r="I105" i="4"/>
  <c r="H120" i="4"/>
  <c r="I117" i="4"/>
  <c r="H132" i="4"/>
  <c r="I122" i="4"/>
  <c r="H137" i="4"/>
  <c r="H121" i="4"/>
  <c r="I106" i="4"/>
  <c r="I113" i="4"/>
  <c r="H128" i="4"/>
  <c r="I103" i="4"/>
  <c r="H118" i="4"/>
  <c r="I119" i="4"/>
  <c r="H134" i="4"/>
  <c r="J103" i="4"/>
  <c r="H129" i="4"/>
  <c r="I114" i="4"/>
  <c r="I87" i="4"/>
  <c r="I109" i="4"/>
  <c r="H124" i="4"/>
  <c r="H100" i="4"/>
  <c r="H115" i="4" s="1"/>
  <c r="G72" i="4"/>
  <c r="G66" i="4"/>
  <c r="G71" i="4" s="1"/>
  <c r="E71" i="4"/>
  <c r="I81" i="4"/>
  <c r="I95" i="4"/>
  <c r="G65" i="4"/>
  <c r="J71" i="4"/>
  <c r="J76" i="4" s="1"/>
  <c r="J81" i="4" s="1"/>
  <c r="J86" i="4" s="1"/>
  <c r="J91" i="4" s="1"/>
  <c r="G68" i="4"/>
  <c r="G64" i="4"/>
  <c r="G69" i="4" s="1"/>
  <c r="J74" i="4"/>
  <c r="J79" i="4" s="1"/>
  <c r="J75" i="4"/>
  <c r="J80" i="4" s="1"/>
  <c r="J85" i="4" s="1"/>
  <c r="J90" i="4" s="1"/>
  <c r="J68" i="4"/>
  <c r="J83" i="4" s="1"/>
  <c r="J82" i="4"/>
  <c r="J87" i="4" s="1"/>
  <c r="J92" i="4" s="1"/>
  <c r="J97" i="4" s="1"/>
  <c r="M58" i="4"/>
  <c r="C56" i="1" s="1"/>
  <c r="M56" i="4"/>
  <c r="C54" i="1" s="1"/>
  <c r="I101" i="4"/>
  <c r="I98" i="4"/>
  <c r="I94" i="4"/>
  <c r="I99" i="4"/>
  <c r="I96" i="4"/>
  <c r="M59" i="4"/>
  <c r="C57" i="1" s="1"/>
  <c r="I100" i="4"/>
  <c r="I84" i="4"/>
  <c r="I102" i="4"/>
  <c r="E74" i="4"/>
  <c r="E79" i="4" s="1"/>
  <c r="F64" i="4"/>
  <c r="M67" i="4"/>
  <c r="C65" i="1" s="1"/>
  <c r="M54" i="4"/>
  <c r="C52" i="1" s="1"/>
  <c r="E70" i="4"/>
  <c r="F70" i="4" s="1"/>
  <c r="L70" i="4" s="1"/>
  <c r="B68" i="1" s="1"/>
  <c r="M63" i="4"/>
  <c r="C61" i="1" s="1"/>
  <c r="M57" i="4"/>
  <c r="C55" i="1" s="1"/>
  <c r="L66" i="4"/>
  <c r="B64" i="1" s="1"/>
  <c r="F68" i="4"/>
  <c r="E73" i="4"/>
  <c r="F71" i="4"/>
  <c r="L71" i="4" s="1"/>
  <c r="B69" i="1" s="1"/>
  <c r="E76" i="4"/>
  <c r="E81" i="4" s="1"/>
  <c r="E77" i="4"/>
  <c r="G77" i="4" s="1"/>
  <c r="F72" i="4"/>
  <c r="M8" i="3"/>
  <c r="G7" i="3"/>
  <c r="J7" i="3"/>
  <c r="I8" i="3"/>
  <c r="G275" i="4" l="1"/>
  <c r="M270" i="4"/>
  <c r="F279" i="4"/>
  <c r="L279" i="4" s="1"/>
  <c r="E284" i="4"/>
  <c r="G279" i="4"/>
  <c r="M274" i="4"/>
  <c r="F285" i="4"/>
  <c r="L285" i="4" s="1"/>
  <c r="E290" i="4"/>
  <c r="F276" i="4"/>
  <c r="L276" i="4" s="1"/>
  <c r="E281" i="4"/>
  <c r="M273" i="4"/>
  <c r="G278" i="4"/>
  <c r="F288" i="4"/>
  <c r="L288" i="4" s="1"/>
  <c r="E293" i="4"/>
  <c r="F282" i="4"/>
  <c r="L282" i="4" s="1"/>
  <c r="E287" i="4"/>
  <c r="G276" i="4"/>
  <c r="M271" i="4"/>
  <c r="G282" i="4"/>
  <c r="M277" i="4"/>
  <c r="D105" i="1"/>
  <c r="M109" i="3"/>
  <c r="O109" i="3"/>
  <c r="O108" i="3"/>
  <c r="H144" i="4"/>
  <c r="I144" i="4" s="1"/>
  <c r="I129" i="4"/>
  <c r="I137" i="4"/>
  <c r="H152" i="4"/>
  <c r="H138" i="4"/>
  <c r="I123" i="4"/>
  <c r="J123" i="4" s="1"/>
  <c r="I121" i="4"/>
  <c r="H136" i="4"/>
  <c r="I127" i="4"/>
  <c r="H142" i="4"/>
  <c r="H147" i="4"/>
  <c r="I132" i="4"/>
  <c r="I134" i="4"/>
  <c r="H149" i="4"/>
  <c r="I149" i="4" s="1"/>
  <c r="I125" i="4"/>
  <c r="H140" i="4"/>
  <c r="I140" i="4" s="1"/>
  <c r="I118" i="4"/>
  <c r="J118" i="4" s="1"/>
  <c r="H133" i="4"/>
  <c r="I131" i="4"/>
  <c r="H146" i="4"/>
  <c r="H135" i="4"/>
  <c r="I120" i="4"/>
  <c r="H130" i="4"/>
  <c r="I115" i="4"/>
  <c r="H139" i="4"/>
  <c r="I124" i="4"/>
  <c r="I128" i="4"/>
  <c r="J128" i="4" s="1"/>
  <c r="H143" i="4"/>
  <c r="I143" i="4" s="1"/>
  <c r="J95" i="4"/>
  <c r="J100" i="4" s="1"/>
  <c r="J105" i="4" s="1"/>
  <c r="J110" i="4" s="1"/>
  <c r="J113" i="4"/>
  <c r="H141" i="4"/>
  <c r="I141" i="4" s="1"/>
  <c r="I126" i="4"/>
  <c r="J96" i="4"/>
  <c r="J101" i="4" s="1"/>
  <c r="J106" i="4" s="1"/>
  <c r="J111" i="4" s="1"/>
  <c r="J116" i="4" s="1"/>
  <c r="G74" i="4"/>
  <c r="G79" i="4" s="1"/>
  <c r="F74" i="4"/>
  <c r="L74" i="4" s="1"/>
  <c r="B72" i="1" s="1"/>
  <c r="G76" i="4"/>
  <c r="G81" i="4" s="1"/>
  <c r="G73" i="4"/>
  <c r="G70" i="4"/>
  <c r="J102" i="4"/>
  <c r="J107" i="4" s="1"/>
  <c r="J112" i="4" s="1"/>
  <c r="J117" i="4" s="1"/>
  <c r="J122" i="4" s="1"/>
  <c r="J127" i="4" s="1"/>
  <c r="J132" i="4" s="1"/>
  <c r="J98" i="4"/>
  <c r="K68" i="4"/>
  <c r="J84" i="4"/>
  <c r="J89" i="4" s="1"/>
  <c r="J94" i="4" s="1"/>
  <c r="J99" i="4" s="1"/>
  <c r="J104" i="4" s="1"/>
  <c r="J109" i="4" s="1"/>
  <c r="J114" i="4" s="1"/>
  <c r="J119" i="4" s="1"/>
  <c r="L64" i="4"/>
  <c r="B62" i="1" s="1"/>
  <c r="M55" i="4"/>
  <c r="C53" i="1" s="1"/>
  <c r="M61" i="4"/>
  <c r="C59" i="1" s="1"/>
  <c r="M72" i="4"/>
  <c r="C70" i="1" s="1"/>
  <c r="M62" i="4"/>
  <c r="C60" i="1" s="1"/>
  <c r="E75" i="4"/>
  <c r="E80" i="4" s="1"/>
  <c r="M71" i="4"/>
  <c r="C69" i="1" s="1"/>
  <c r="L68" i="4"/>
  <c r="B66" i="1" s="1"/>
  <c r="M68" i="4"/>
  <c r="C66" i="1" s="1"/>
  <c r="L72" i="4"/>
  <c r="B70" i="1" s="1"/>
  <c r="M60" i="4"/>
  <c r="C58" i="1" s="1"/>
  <c r="M66" i="4"/>
  <c r="C64" i="1" s="1"/>
  <c r="F76" i="4"/>
  <c r="F73" i="4"/>
  <c r="E78" i="4"/>
  <c r="F79" i="4"/>
  <c r="E84" i="4"/>
  <c r="F77" i="4"/>
  <c r="E82" i="4"/>
  <c r="G82" i="4" s="1"/>
  <c r="M9" i="3"/>
  <c r="O8" i="3"/>
  <c r="H7" i="3"/>
  <c r="J8" i="3"/>
  <c r="I9" i="3"/>
  <c r="G8" i="3"/>
  <c r="G283" i="4" l="1"/>
  <c r="M278" i="4"/>
  <c r="E286" i="4"/>
  <c r="F281" i="4"/>
  <c r="L281" i="4" s="1"/>
  <c r="E295" i="4"/>
  <c r="F290" i="4"/>
  <c r="L290" i="4" s="1"/>
  <c r="M282" i="4"/>
  <c r="G287" i="4"/>
  <c r="M276" i="4"/>
  <c r="G281" i="4"/>
  <c r="G284" i="4"/>
  <c r="M279" i="4"/>
  <c r="E292" i="4"/>
  <c r="F287" i="4"/>
  <c r="L287" i="4" s="1"/>
  <c r="E289" i="4"/>
  <c r="F284" i="4"/>
  <c r="L284" i="4" s="1"/>
  <c r="E298" i="4"/>
  <c r="F293" i="4"/>
  <c r="L293" i="4" s="1"/>
  <c r="G280" i="4"/>
  <c r="M275" i="4"/>
  <c r="D106" i="1"/>
  <c r="M110" i="3"/>
  <c r="O110" i="3"/>
  <c r="I138" i="4"/>
  <c r="J138" i="4" s="1"/>
  <c r="H153" i="4"/>
  <c r="I135" i="4"/>
  <c r="H150" i="4"/>
  <c r="J143" i="4"/>
  <c r="I146" i="4"/>
  <c r="J137" i="4"/>
  <c r="J124" i="4"/>
  <c r="H148" i="4"/>
  <c r="I133" i="4"/>
  <c r="J133" i="4" s="1"/>
  <c r="I147" i="4"/>
  <c r="J147" i="4" s="1"/>
  <c r="J129" i="4"/>
  <c r="J134" i="4" s="1"/>
  <c r="I139" i="4"/>
  <c r="J115" i="4"/>
  <c r="J120" i="4" s="1"/>
  <c r="J125" i="4" s="1"/>
  <c r="I142" i="4"/>
  <c r="J142" i="4" s="1"/>
  <c r="J121" i="4"/>
  <c r="J126" i="4" s="1"/>
  <c r="J131" i="4" s="1"/>
  <c r="I152" i="4"/>
  <c r="H145" i="4"/>
  <c r="I145" i="4" s="1"/>
  <c r="I130" i="4"/>
  <c r="H151" i="4"/>
  <c r="I136" i="4"/>
  <c r="G75" i="4"/>
  <c r="G80" i="4" s="1"/>
  <c r="G78" i="4"/>
  <c r="G84" i="4"/>
  <c r="F75" i="4"/>
  <c r="L75" i="4" s="1"/>
  <c r="B73" i="1" s="1"/>
  <c r="M73" i="4"/>
  <c r="C71" i="1" s="1"/>
  <c r="M76" i="4"/>
  <c r="C74" i="1" s="1"/>
  <c r="L76" i="4"/>
  <c r="B74" i="1" s="1"/>
  <c r="L77" i="4"/>
  <c r="B75" i="1" s="1"/>
  <c r="M77" i="4"/>
  <c r="C75" i="1" s="1"/>
  <c r="M70" i="4"/>
  <c r="C68" i="1" s="1"/>
  <c r="M65" i="4"/>
  <c r="C63" i="1" s="1"/>
  <c r="M64" i="4"/>
  <c r="C62" i="1" s="1"/>
  <c r="L79" i="4"/>
  <c r="B77" i="1" s="1"/>
  <c r="L73" i="4"/>
  <c r="B71" i="1" s="1"/>
  <c r="F82" i="4"/>
  <c r="E87" i="4"/>
  <c r="G87" i="4" s="1"/>
  <c r="E89" i="4"/>
  <c r="F84" i="4"/>
  <c r="F78" i="4"/>
  <c r="E83" i="4"/>
  <c r="F81" i="4"/>
  <c r="E86" i="4"/>
  <c r="G86" i="4" s="1"/>
  <c r="F80" i="4"/>
  <c r="E85" i="4"/>
  <c r="I10" i="3"/>
  <c r="G9" i="3"/>
  <c r="J9" i="3"/>
  <c r="O9" i="3"/>
  <c r="H8" i="3"/>
  <c r="M10" i="3"/>
  <c r="G289" i="4" l="1"/>
  <c r="M284" i="4"/>
  <c r="G286" i="4"/>
  <c r="M281" i="4"/>
  <c r="G292" i="4"/>
  <c r="M287" i="4"/>
  <c r="G285" i="4"/>
  <c r="M280" i="4"/>
  <c r="F298" i="4"/>
  <c r="L298" i="4" s="1"/>
  <c r="E303" i="4"/>
  <c r="F303" i="4" s="1"/>
  <c r="L303" i="4" s="1"/>
  <c r="F295" i="4"/>
  <c r="L295" i="4" s="1"/>
  <c r="E300" i="4"/>
  <c r="F300" i="4" s="1"/>
  <c r="L300" i="4" s="1"/>
  <c r="F289" i="4"/>
  <c r="L289" i="4" s="1"/>
  <c r="E294" i="4"/>
  <c r="F286" i="4"/>
  <c r="L286" i="4" s="1"/>
  <c r="E291" i="4"/>
  <c r="F292" i="4"/>
  <c r="L292" i="4" s="1"/>
  <c r="E297" i="4"/>
  <c r="G288" i="4"/>
  <c r="M283" i="4"/>
  <c r="M111" i="3"/>
  <c r="D107" i="1"/>
  <c r="J130" i="4"/>
  <c r="J135" i="4" s="1"/>
  <c r="J140" i="4" s="1"/>
  <c r="J145" i="4" s="1"/>
  <c r="J152" i="4"/>
  <c r="J136" i="4"/>
  <c r="J141" i="4" s="1"/>
  <c r="J146" i="4" s="1"/>
  <c r="J151" i="4" s="1"/>
  <c r="I148" i="4"/>
  <c r="J148" i="4" s="1"/>
  <c r="I153" i="4"/>
  <c r="J153" i="4" s="1"/>
  <c r="J139" i="4"/>
  <c r="J144" i="4" s="1"/>
  <c r="J149" i="4" s="1"/>
  <c r="I150" i="4"/>
  <c r="I151" i="4"/>
  <c r="G83" i="4"/>
  <c r="G89" i="4"/>
  <c r="G85" i="4"/>
  <c r="M78" i="4"/>
  <c r="C76" i="1" s="1"/>
  <c r="L80" i="4"/>
  <c r="B78" i="1" s="1"/>
  <c r="M69" i="4"/>
  <c r="C67" i="1" s="1"/>
  <c r="L84" i="4"/>
  <c r="B82" i="1" s="1"/>
  <c r="M75" i="4"/>
  <c r="C73" i="1" s="1"/>
  <c r="L78" i="4"/>
  <c r="B76" i="1" s="1"/>
  <c r="L81" i="4"/>
  <c r="B79" i="1" s="1"/>
  <c r="L82" i="4"/>
  <c r="B80" i="1" s="1"/>
  <c r="M82" i="4"/>
  <c r="C80" i="1" s="1"/>
  <c r="E88" i="4"/>
  <c r="F83" i="4"/>
  <c r="F89" i="4"/>
  <c r="E94" i="4"/>
  <c r="E92" i="4"/>
  <c r="G92" i="4" s="1"/>
  <c r="F87" i="4"/>
  <c r="F85" i="4"/>
  <c r="E90" i="4"/>
  <c r="E91" i="4"/>
  <c r="G91" i="4" s="1"/>
  <c r="F86" i="4"/>
  <c r="O11" i="3"/>
  <c r="O10" i="3"/>
  <c r="H9" i="3"/>
  <c r="J10" i="3"/>
  <c r="I11" i="3"/>
  <c r="G10" i="3"/>
  <c r="M11" i="3"/>
  <c r="G293" i="4" l="1"/>
  <c r="M288" i="4"/>
  <c r="M285" i="4"/>
  <c r="G290" i="4"/>
  <c r="F297" i="4"/>
  <c r="L297" i="4" s="1"/>
  <c r="E302" i="4"/>
  <c r="F302" i="4" s="1"/>
  <c r="L302" i="4" s="1"/>
  <c r="G297" i="4"/>
  <c r="M292" i="4"/>
  <c r="F291" i="4"/>
  <c r="L291" i="4" s="1"/>
  <c r="E296" i="4"/>
  <c r="G291" i="4"/>
  <c r="M286" i="4"/>
  <c r="F294" i="4"/>
  <c r="L294" i="4" s="1"/>
  <c r="E299" i="4"/>
  <c r="G294" i="4"/>
  <c r="M289" i="4"/>
  <c r="M112" i="3"/>
  <c r="D108" i="1"/>
  <c r="O111" i="3"/>
  <c r="G88" i="4"/>
  <c r="J150" i="4"/>
  <c r="G90" i="4"/>
  <c r="G94" i="4"/>
  <c r="M86" i="4"/>
  <c r="C84" i="1" s="1"/>
  <c r="M81" i="4"/>
  <c r="C79" i="1" s="1"/>
  <c r="L86" i="4"/>
  <c r="B84" i="1" s="1"/>
  <c r="L87" i="4"/>
  <c r="B85" i="1" s="1"/>
  <c r="M87" i="4"/>
  <c r="C85" i="1" s="1"/>
  <c r="M74" i="4"/>
  <c r="C72" i="1" s="1"/>
  <c r="L85" i="4"/>
  <c r="B83" i="1" s="1"/>
  <c r="L89" i="4"/>
  <c r="B87" i="1" s="1"/>
  <c r="M80" i="4"/>
  <c r="C78" i="1" s="1"/>
  <c r="L83" i="4"/>
  <c r="B81" i="1" s="1"/>
  <c r="M83" i="4"/>
  <c r="C81" i="1" s="1"/>
  <c r="F92" i="4"/>
  <c r="E97" i="4"/>
  <c r="G97" i="4" s="1"/>
  <c r="E99" i="4"/>
  <c r="E104" i="4" s="1"/>
  <c r="F94" i="4"/>
  <c r="F91" i="4"/>
  <c r="E96" i="4"/>
  <c r="G96" i="4" s="1"/>
  <c r="F90" i="4"/>
  <c r="E95" i="4"/>
  <c r="E93" i="4"/>
  <c r="G93" i="4" s="1"/>
  <c r="F88" i="4"/>
  <c r="H10" i="3"/>
  <c r="M12" i="3"/>
  <c r="G11" i="3"/>
  <c r="I12" i="3"/>
  <c r="J11" i="3"/>
  <c r="M291" i="4" l="1"/>
  <c r="G296" i="4"/>
  <c r="E301" i="4"/>
  <c r="F301" i="4" s="1"/>
  <c r="L301" i="4" s="1"/>
  <c r="F296" i="4"/>
  <c r="L296" i="4" s="1"/>
  <c r="M297" i="4"/>
  <c r="G302" i="4"/>
  <c r="M302" i="4" s="1"/>
  <c r="G295" i="4"/>
  <c r="M290" i="4"/>
  <c r="M294" i="4"/>
  <c r="G299" i="4"/>
  <c r="E304" i="4"/>
  <c r="F304" i="4" s="1"/>
  <c r="L304" i="4" s="1"/>
  <c r="F299" i="4"/>
  <c r="L299" i="4" s="1"/>
  <c r="G298" i="4"/>
  <c r="M293" i="4"/>
  <c r="M113" i="3"/>
  <c r="D109" i="1"/>
  <c r="O112" i="3"/>
  <c r="F104" i="4"/>
  <c r="L104" i="4" s="1"/>
  <c r="E109" i="4"/>
  <c r="G95" i="4"/>
  <c r="G99" i="4"/>
  <c r="G104" i="4" s="1"/>
  <c r="M91" i="4"/>
  <c r="C89" i="1" s="1"/>
  <c r="M88" i="4"/>
  <c r="C86" i="1" s="1"/>
  <c r="M85" i="4"/>
  <c r="C83" i="1" s="1"/>
  <c r="L88" i="4"/>
  <c r="B86" i="1" s="1"/>
  <c r="L90" i="4"/>
  <c r="B88" i="1" s="1"/>
  <c r="M79" i="4"/>
  <c r="C77" i="1" s="1"/>
  <c r="L92" i="4"/>
  <c r="B90" i="1" s="1"/>
  <c r="M92" i="4"/>
  <c r="C90" i="1" s="1"/>
  <c r="L91" i="4"/>
  <c r="B89" i="1" s="1"/>
  <c r="L94" i="4"/>
  <c r="B92" i="1" s="1"/>
  <c r="F93" i="4"/>
  <c r="E98" i="4"/>
  <c r="G98" i="4" s="1"/>
  <c r="E100" i="4"/>
  <c r="E105" i="4" s="1"/>
  <c r="F95" i="4"/>
  <c r="E101" i="4"/>
  <c r="E106" i="4" s="1"/>
  <c r="F96" i="4"/>
  <c r="F99" i="4"/>
  <c r="F97" i="4"/>
  <c r="E102" i="4"/>
  <c r="E107" i="4" s="1"/>
  <c r="J12" i="3"/>
  <c r="I13" i="3"/>
  <c r="G12" i="3"/>
  <c r="H11" i="3"/>
  <c r="M13" i="3"/>
  <c r="O12" i="3"/>
  <c r="H12" i="3"/>
  <c r="G304" i="4" l="1"/>
  <c r="M304" i="4" s="1"/>
  <c r="M299" i="4"/>
  <c r="G301" i="4"/>
  <c r="M301" i="4" s="1"/>
  <c r="M296" i="4"/>
  <c r="G300" i="4"/>
  <c r="M300" i="4" s="1"/>
  <c r="M295" i="4"/>
  <c r="G303" i="4"/>
  <c r="M303" i="4" s="1"/>
  <c r="M298" i="4"/>
  <c r="M114" i="3"/>
  <c r="D110" i="1"/>
  <c r="O114" i="3"/>
  <c r="O113" i="3"/>
  <c r="M104" i="4"/>
  <c r="G109" i="4"/>
  <c r="E112" i="4"/>
  <c r="F107" i="4"/>
  <c r="L107" i="4" s="1"/>
  <c r="F106" i="4"/>
  <c r="L106" i="4" s="1"/>
  <c r="E111" i="4"/>
  <c r="E110" i="4"/>
  <c r="F105" i="4"/>
  <c r="L105" i="4" s="1"/>
  <c r="F109" i="4"/>
  <c r="L109" i="4" s="1"/>
  <c r="E114" i="4"/>
  <c r="G102" i="4"/>
  <c r="G107" i="4" s="1"/>
  <c r="G100" i="4"/>
  <c r="G105" i="4" s="1"/>
  <c r="G101" i="4"/>
  <c r="G106" i="4" s="1"/>
  <c r="F102" i="4"/>
  <c r="L102" i="4" s="1"/>
  <c r="B100" i="1" s="1"/>
  <c r="F100" i="4"/>
  <c r="F101" i="4"/>
  <c r="L101" i="4" s="1"/>
  <c r="B99" i="1" s="1"/>
  <c r="M93" i="4"/>
  <c r="C91" i="1" s="1"/>
  <c r="L95" i="4"/>
  <c r="B93" i="1" s="1"/>
  <c r="M84" i="4"/>
  <c r="C82" i="1" s="1"/>
  <c r="L93" i="4"/>
  <c r="B91" i="1" s="1"/>
  <c r="M90" i="4"/>
  <c r="C88" i="1" s="1"/>
  <c r="L96" i="4"/>
  <c r="B94" i="1" s="1"/>
  <c r="M96" i="4"/>
  <c r="C94" i="1" s="1"/>
  <c r="L99" i="4"/>
  <c r="B97" i="1" s="1"/>
  <c r="L97" i="4"/>
  <c r="B95" i="1" s="1"/>
  <c r="M97" i="4"/>
  <c r="C95" i="1" s="1"/>
  <c r="E103" i="4"/>
  <c r="E108" i="4" s="1"/>
  <c r="F98" i="4"/>
  <c r="M14" i="3"/>
  <c r="O13" i="3"/>
  <c r="I14" i="3"/>
  <c r="G13" i="3"/>
  <c r="J13" i="3"/>
  <c r="M115" i="3" l="1"/>
  <c r="D111" i="1"/>
  <c r="G112" i="4"/>
  <c r="M107" i="4"/>
  <c r="F111" i="4"/>
  <c r="L111" i="4" s="1"/>
  <c r="E116" i="4"/>
  <c r="F114" i="4"/>
  <c r="L114" i="4" s="1"/>
  <c r="E119" i="4"/>
  <c r="F110" i="4"/>
  <c r="L110" i="4" s="1"/>
  <c r="E115" i="4"/>
  <c r="F108" i="4"/>
  <c r="L108" i="4" s="1"/>
  <c r="E113" i="4"/>
  <c r="F112" i="4"/>
  <c r="L112" i="4" s="1"/>
  <c r="E117" i="4"/>
  <c r="G111" i="4"/>
  <c r="M106" i="4"/>
  <c r="G114" i="4"/>
  <c r="M109" i="4"/>
  <c r="G110" i="4"/>
  <c r="M105" i="4"/>
  <c r="G103" i="4"/>
  <c r="G108" i="4" s="1"/>
  <c r="L100" i="4"/>
  <c r="B98" i="1" s="1"/>
  <c r="L98" i="4"/>
  <c r="B96" i="1" s="1"/>
  <c r="M98" i="4"/>
  <c r="C96" i="1" s="1"/>
  <c r="M89" i="4"/>
  <c r="C87" i="1" s="1"/>
  <c r="F103" i="4"/>
  <c r="J14" i="3"/>
  <c r="I15" i="3"/>
  <c r="G14" i="3"/>
  <c r="H14" i="3" s="1"/>
  <c r="H13" i="3"/>
  <c r="M15" i="3"/>
  <c r="O14" i="3"/>
  <c r="D112" i="1" l="1"/>
  <c r="M116" i="3"/>
  <c r="O115" i="3"/>
  <c r="E118" i="4"/>
  <c r="F113" i="4"/>
  <c r="L113" i="4" s="1"/>
  <c r="F115" i="4"/>
  <c r="L115" i="4" s="1"/>
  <c r="E120" i="4"/>
  <c r="E121" i="4"/>
  <c r="F116" i="4"/>
  <c r="L116" i="4" s="1"/>
  <c r="G119" i="4"/>
  <c r="M114" i="4"/>
  <c r="F117" i="4"/>
  <c r="L117" i="4" s="1"/>
  <c r="E122" i="4"/>
  <c r="M108" i="4"/>
  <c r="G113" i="4"/>
  <c r="E124" i="4"/>
  <c r="F119" i="4"/>
  <c r="L119" i="4" s="1"/>
  <c r="M110" i="4"/>
  <c r="G115" i="4"/>
  <c r="G116" i="4"/>
  <c r="M111" i="4"/>
  <c r="M112" i="4"/>
  <c r="G117" i="4"/>
  <c r="M101" i="4"/>
  <c r="C99" i="1" s="1"/>
  <c r="M95" i="4"/>
  <c r="C93" i="1" s="1"/>
  <c r="M100" i="4"/>
  <c r="C98" i="1" s="1"/>
  <c r="L103" i="4"/>
  <c r="B101" i="1" s="1"/>
  <c r="M94" i="4"/>
  <c r="C92" i="1" s="1"/>
  <c r="M102" i="4"/>
  <c r="C100" i="1" s="1"/>
  <c r="G15" i="3"/>
  <c r="H15" i="3" s="1"/>
  <c r="I16" i="3"/>
  <c r="J15" i="3"/>
  <c r="M16" i="3"/>
  <c r="O15" i="3"/>
  <c r="M117" i="3" l="1"/>
  <c r="D113" i="1"/>
  <c r="O116" i="3"/>
  <c r="M117" i="4"/>
  <c r="G122" i="4"/>
  <c r="G118" i="4"/>
  <c r="M113" i="4"/>
  <c r="G124" i="4"/>
  <c r="M119" i="4"/>
  <c r="G121" i="4"/>
  <c r="M116" i="4"/>
  <c r="F121" i="4"/>
  <c r="L121" i="4" s="1"/>
  <c r="E126" i="4"/>
  <c r="G120" i="4"/>
  <c r="M115" i="4"/>
  <c r="F120" i="4"/>
  <c r="L120" i="4" s="1"/>
  <c r="E125" i="4"/>
  <c r="E127" i="4"/>
  <c r="F122" i="4"/>
  <c r="L122" i="4" s="1"/>
  <c r="F124" i="4"/>
  <c r="L124" i="4" s="1"/>
  <c r="E129" i="4"/>
  <c r="F118" i="4"/>
  <c r="L118" i="4" s="1"/>
  <c r="E123" i="4"/>
  <c r="M103" i="4"/>
  <c r="C101" i="1" s="1"/>
  <c r="M99" i="4"/>
  <c r="C97" i="1" s="1"/>
  <c r="M17" i="3"/>
  <c r="O16" i="3"/>
  <c r="J16" i="3"/>
  <c r="I17" i="3"/>
  <c r="G16" i="3"/>
  <c r="H16" i="3" s="1"/>
  <c r="M118" i="3" l="1"/>
  <c r="D114" i="1"/>
  <c r="O117" i="3"/>
  <c r="G125" i="4"/>
  <c r="M120" i="4"/>
  <c r="G126" i="4"/>
  <c r="M121" i="4"/>
  <c r="F126" i="4"/>
  <c r="L126" i="4" s="1"/>
  <c r="E131" i="4"/>
  <c r="M118" i="4"/>
  <c r="G123" i="4"/>
  <c r="F123" i="4"/>
  <c r="L123" i="4" s="1"/>
  <c r="E128" i="4"/>
  <c r="F129" i="4"/>
  <c r="L129" i="4" s="1"/>
  <c r="E134" i="4"/>
  <c r="E130" i="4"/>
  <c r="F125" i="4"/>
  <c r="L125" i="4" s="1"/>
  <c r="M122" i="4"/>
  <c r="G127" i="4"/>
  <c r="G129" i="4"/>
  <c r="M124" i="4"/>
  <c r="F127" i="4"/>
  <c r="L127" i="4" s="1"/>
  <c r="E132" i="4"/>
  <c r="I18" i="3"/>
  <c r="G17" i="3"/>
  <c r="H17" i="3" s="1"/>
  <c r="J17" i="3"/>
  <c r="M18" i="3"/>
  <c r="O17" i="3"/>
  <c r="M119" i="3" l="1"/>
  <c r="D115" i="1"/>
  <c r="O118" i="3"/>
  <c r="E139" i="4"/>
  <c r="F134" i="4"/>
  <c r="L134" i="4" s="1"/>
  <c r="G128" i="4"/>
  <c r="M123" i="4"/>
  <c r="F128" i="4"/>
  <c r="L128" i="4" s="1"/>
  <c r="E133" i="4"/>
  <c r="F131" i="4"/>
  <c r="L131" i="4" s="1"/>
  <c r="E136" i="4"/>
  <c r="M127" i="4"/>
  <c r="G132" i="4"/>
  <c r="G134" i="4"/>
  <c r="M129" i="4"/>
  <c r="G131" i="4"/>
  <c r="M126" i="4"/>
  <c r="F132" i="4"/>
  <c r="L132" i="4" s="1"/>
  <c r="E137" i="4"/>
  <c r="F130" i="4"/>
  <c r="L130" i="4" s="1"/>
  <c r="E135" i="4"/>
  <c r="G130" i="4"/>
  <c r="M125" i="4"/>
  <c r="J18" i="3"/>
  <c r="G18" i="3"/>
  <c r="H18" i="3" s="1"/>
  <c r="I19" i="3"/>
  <c r="M19" i="3"/>
  <c r="O18" i="3"/>
  <c r="D116" i="1" l="1"/>
  <c r="M120" i="3"/>
  <c r="O119" i="3"/>
  <c r="F135" i="4"/>
  <c r="L135" i="4" s="1"/>
  <c r="E140" i="4"/>
  <c r="F133" i="4"/>
  <c r="L133" i="4" s="1"/>
  <c r="E138" i="4"/>
  <c r="F136" i="4"/>
  <c r="L136" i="4" s="1"/>
  <c r="E141" i="4"/>
  <c r="E142" i="4"/>
  <c r="F137" i="4"/>
  <c r="L137" i="4" s="1"/>
  <c r="M132" i="4"/>
  <c r="G137" i="4"/>
  <c r="M128" i="4"/>
  <c r="G133" i="4"/>
  <c r="G139" i="4"/>
  <c r="M134" i="4"/>
  <c r="M130" i="4"/>
  <c r="G135" i="4"/>
  <c r="M131" i="4"/>
  <c r="G136" i="4"/>
  <c r="F139" i="4"/>
  <c r="L139" i="4" s="1"/>
  <c r="E144" i="4"/>
  <c r="M20" i="3"/>
  <c r="O19" i="3"/>
  <c r="I20" i="3"/>
  <c r="G19" i="3"/>
  <c r="H19" i="3" s="1"/>
  <c r="J19" i="3"/>
  <c r="D117" i="1" l="1"/>
  <c r="M121" i="3"/>
  <c r="O120" i="3"/>
  <c r="F142" i="4"/>
  <c r="L142" i="4" s="1"/>
  <c r="E147" i="4"/>
  <c r="G138" i="4"/>
  <c r="M133" i="4"/>
  <c r="G141" i="4"/>
  <c r="M136" i="4"/>
  <c r="F141" i="4"/>
  <c r="L141" i="4" s="1"/>
  <c r="E146" i="4"/>
  <c r="G140" i="4"/>
  <c r="M135" i="4"/>
  <c r="G142" i="4"/>
  <c r="M137" i="4"/>
  <c r="F138" i="4"/>
  <c r="L138" i="4" s="1"/>
  <c r="E143" i="4"/>
  <c r="E145" i="4"/>
  <c r="F140" i="4"/>
  <c r="L140" i="4" s="1"/>
  <c r="F144" i="4"/>
  <c r="L144" i="4" s="1"/>
  <c r="E149" i="4"/>
  <c r="F149" i="4" s="1"/>
  <c r="L149" i="4" s="1"/>
  <c r="G144" i="4"/>
  <c r="M139" i="4"/>
  <c r="J20" i="3"/>
  <c r="G20" i="3"/>
  <c r="H20" i="3" s="1"/>
  <c r="I21" i="3"/>
  <c r="M21" i="3"/>
  <c r="O20" i="3"/>
  <c r="D118" i="1" l="1"/>
  <c r="M122" i="3"/>
  <c r="O121" i="3"/>
  <c r="G147" i="4"/>
  <c r="M142" i="4"/>
  <c r="F146" i="4"/>
  <c r="L146" i="4" s="1"/>
  <c r="E151" i="4"/>
  <c r="F151" i="4" s="1"/>
  <c r="L151" i="4" s="1"/>
  <c r="M141" i="4"/>
  <c r="G146" i="4"/>
  <c r="G143" i="4"/>
  <c r="M138" i="4"/>
  <c r="M140" i="4"/>
  <c r="G145" i="4"/>
  <c r="M144" i="4"/>
  <c r="G149" i="4"/>
  <c r="M149" i="4" s="1"/>
  <c r="F145" i="4"/>
  <c r="L145" i="4" s="1"/>
  <c r="E150" i="4"/>
  <c r="F150" i="4" s="1"/>
  <c r="L150" i="4" s="1"/>
  <c r="F143" i="4"/>
  <c r="L143" i="4" s="1"/>
  <c r="E148" i="4"/>
  <c r="E152" i="4"/>
  <c r="F152" i="4" s="1"/>
  <c r="L152" i="4" s="1"/>
  <c r="F147" i="4"/>
  <c r="L147" i="4" s="1"/>
  <c r="M22" i="3"/>
  <c r="O21" i="3"/>
  <c r="J21" i="3"/>
  <c r="G21" i="3"/>
  <c r="H21" i="3" s="1"/>
  <c r="I22" i="3"/>
  <c r="M123" i="3" l="1"/>
  <c r="D119" i="1"/>
  <c r="O122" i="3"/>
  <c r="M145" i="4"/>
  <c r="G150" i="4"/>
  <c r="M150" i="4" s="1"/>
  <c r="G151" i="4"/>
  <c r="M151" i="4" s="1"/>
  <c r="M146" i="4"/>
  <c r="M143" i="4"/>
  <c r="G148" i="4"/>
  <c r="E153" i="4"/>
  <c r="F153" i="4" s="1"/>
  <c r="L153" i="4" s="1"/>
  <c r="F148" i="4"/>
  <c r="L148" i="4" s="1"/>
  <c r="G152" i="4"/>
  <c r="M152" i="4" s="1"/>
  <c r="M147" i="4"/>
  <c r="M23" i="3"/>
  <c r="O22" i="3"/>
  <c r="J22" i="3"/>
  <c r="I23" i="3"/>
  <c r="G22" i="3"/>
  <c r="H22" i="3" s="1"/>
  <c r="M124" i="3" l="1"/>
  <c r="D120" i="1"/>
  <c r="O123" i="3"/>
  <c r="G153" i="4"/>
  <c r="M153" i="4" s="1"/>
  <c r="M148" i="4"/>
  <c r="J23" i="3"/>
  <c r="I24" i="3"/>
  <c r="G23" i="3"/>
  <c r="H23" i="3" s="1"/>
  <c r="M24" i="3"/>
  <c r="O23" i="3"/>
  <c r="M125" i="3" l="1"/>
  <c r="D121" i="1"/>
  <c r="O124" i="3"/>
  <c r="M25" i="3"/>
  <c r="O24" i="3"/>
  <c r="J24" i="3"/>
  <c r="I25" i="3"/>
  <c r="G24" i="3"/>
  <c r="H24" i="3" s="1"/>
  <c r="M126" i="3" l="1"/>
  <c r="D122" i="1"/>
  <c r="O125" i="3"/>
  <c r="G25" i="3"/>
  <c r="H25" i="3" s="1"/>
  <c r="I26" i="3"/>
  <c r="J25" i="3"/>
  <c r="M26" i="3"/>
  <c r="O25" i="3"/>
  <c r="D123" i="1" l="1"/>
  <c r="M127" i="3"/>
  <c r="O126" i="3"/>
  <c r="M27" i="3"/>
  <c r="O26" i="3"/>
  <c r="J26" i="3"/>
  <c r="G26" i="3"/>
  <c r="H26" i="3" s="1"/>
  <c r="I27" i="3"/>
  <c r="D124" i="1" l="1"/>
  <c r="M128" i="3"/>
  <c r="O127" i="3"/>
  <c r="J27" i="3"/>
  <c r="G27" i="3"/>
  <c r="H27" i="3" s="1"/>
  <c r="I28" i="3"/>
  <c r="M28" i="3"/>
  <c r="O27" i="3"/>
  <c r="D125" i="1" l="1"/>
  <c r="M129" i="3"/>
  <c r="O128" i="3"/>
  <c r="M29" i="3"/>
  <c r="O28" i="3"/>
  <c r="J28" i="3"/>
  <c r="I29" i="3"/>
  <c r="G28" i="3"/>
  <c r="H28" i="3" s="1"/>
  <c r="M130" i="3" l="1"/>
  <c r="D126" i="1"/>
  <c r="O129" i="3"/>
  <c r="J29" i="3"/>
  <c r="I30" i="3"/>
  <c r="G29" i="3"/>
  <c r="H29" i="3" s="1"/>
  <c r="M30" i="3"/>
  <c r="O29" i="3"/>
  <c r="M131" i="3" l="1"/>
  <c r="D127" i="1"/>
  <c r="O130" i="3"/>
  <c r="I31" i="3"/>
  <c r="G30" i="3"/>
  <c r="H30" i="3" s="1"/>
  <c r="J30" i="3"/>
  <c r="M31" i="3"/>
  <c r="O30" i="3"/>
  <c r="D128" i="1" l="1"/>
  <c r="M132" i="3"/>
  <c r="O131" i="3"/>
  <c r="M32" i="3"/>
  <c r="O31" i="3"/>
  <c r="J31" i="3"/>
  <c r="G31" i="3"/>
  <c r="H31" i="3" s="1"/>
  <c r="I32" i="3"/>
  <c r="D129" i="1" l="1"/>
  <c r="M133" i="3"/>
  <c r="O132" i="3"/>
  <c r="M33" i="3"/>
  <c r="O32" i="3"/>
  <c r="J32" i="3"/>
  <c r="G32" i="3"/>
  <c r="H32" i="3" s="1"/>
  <c r="I33" i="3"/>
  <c r="D130" i="1" l="1"/>
  <c r="M134" i="3"/>
  <c r="O133" i="3"/>
  <c r="M34" i="3"/>
  <c r="O33" i="3"/>
  <c r="J33" i="3"/>
  <c r="I34" i="3"/>
  <c r="G33" i="3"/>
  <c r="H33" i="3" s="1"/>
  <c r="M135" i="3" l="1"/>
  <c r="D131" i="1"/>
  <c r="O134" i="3"/>
  <c r="G34" i="3"/>
  <c r="H34" i="3" s="1"/>
  <c r="I35" i="3"/>
  <c r="J34" i="3"/>
  <c r="M35" i="3"/>
  <c r="O34" i="3"/>
  <c r="M136" i="3" l="1"/>
  <c r="D132" i="1"/>
  <c r="O135" i="3"/>
  <c r="M36" i="3"/>
  <c r="O35" i="3"/>
  <c r="J35" i="3"/>
  <c r="G35" i="3"/>
  <c r="H35" i="3" s="1"/>
  <c r="I36" i="3"/>
  <c r="M137" i="3" l="1"/>
  <c r="D133" i="1"/>
  <c r="O136" i="3"/>
  <c r="M37" i="3"/>
  <c r="O36" i="3"/>
  <c r="J36" i="3"/>
  <c r="G36" i="3"/>
  <c r="H36" i="3" s="1"/>
  <c r="I37" i="3"/>
  <c r="M138" i="3" l="1"/>
  <c r="D134" i="1"/>
  <c r="O137" i="3"/>
  <c r="J37" i="3"/>
  <c r="I38" i="3"/>
  <c r="G37" i="3"/>
  <c r="H37" i="3" s="1"/>
  <c r="M38" i="3"/>
  <c r="O37" i="3"/>
  <c r="M139" i="3" l="1"/>
  <c r="D135" i="1"/>
  <c r="O138" i="3"/>
  <c r="G38" i="3"/>
  <c r="H38" i="3" s="1"/>
  <c r="I39" i="3"/>
  <c r="J38" i="3"/>
  <c r="M39" i="3"/>
  <c r="O38" i="3"/>
  <c r="D136" i="1" l="1"/>
  <c r="M140" i="3"/>
  <c r="O139" i="3"/>
  <c r="M40" i="3"/>
  <c r="O39" i="3"/>
  <c r="J39" i="3"/>
  <c r="G39" i="3"/>
  <c r="H39" i="3" s="1"/>
  <c r="I40" i="3"/>
  <c r="D137" i="1" l="1"/>
  <c r="M141" i="3"/>
  <c r="O140" i="3"/>
  <c r="J40" i="3"/>
  <c r="G40" i="3"/>
  <c r="H40" i="3" s="1"/>
  <c r="I41" i="3"/>
  <c r="M41" i="3"/>
  <c r="O40" i="3"/>
  <c r="M142" i="3" l="1"/>
  <c r="D138" i="1"/>
  <c r="O141" i="3"/>
  <c r="J41" i="3"/>
  <c r="I42" i="3"/>
  <c r="G41" i="3"/>
  <c r="H41" i="3" s="1"/>
  <c r="M42" i="3"/>
  <c r="O41" i="3"/>
  <c r="M143" i="3" l="1"/>
  <c r="D139" i="1"/>
  <c r="O142" i="3"/>
  <c r="G42" i="3"/>
  <c r="H42" i="3" s="1"/>
  <c r="I43" i="3"/>
  <c r="J42" i="3"/>
  <c r="M43" i="3"/>
  <c r="O42" i="3"/>
  <c r="D140" i="1" l="1"/>
  <c r="M144" i="3"/>
  <c r="O143" i="3"/>
  <c r="M44" i="3"/>
  <c r="O43" i="3"/>
  <c r="J43" i="3"/>
  <c r="G43" i="3"/>
  <c r="H43" i="3" s="1"/>
  <c r="I44" i="3"/>
  <c r="D141" i="1" l="1"/>
  <c r="M145" i="3"/>
  <c r="O144" i="3"/>
  <c r="M45" i="3"/>
  <c r="O44" i="3"/>
  <c r="J44" i="3"/>
  <c r="G44" i="3"/>
  <c r="H44" i="3" s="1"/>
  <c r="I45" i="3"/>
  <c r="D142" i="1" l="1"/>
  <c r="M146" i="3"/>
  <c r="O145" i="3"/>
  <c r="J45" i="3"/>
  <c r="I46" i="3"/>
  <c r="G45" i="3"/>
  <c r="H45" i="3" s="1"/>
  <c r="M46" i="3"/>
  <c r="O45" i="3"/>
  <c r="D143" i="1" l="1"/>
  <c r="M147" i="3"/>
  <c r="O146" i="3"/>
  <c r="M47" i="3"/>
  <c r="O46" i="3"/>
  <c r="G46" i="3"/>
  <c r="H46" i="3" s="1"/>
  <c r="I47" i="3"/>
  <c r="J46" i="3"/>
  <c r="M148" i="3" l="1"/>
  <c r="D144" i="1"/>
  <c r="O147" i="3"/>
  <c r="J47" i="3"/>
  <c r="G47" i="3"/>
  <c r="H47" i="3" s="1"/>
  <c r="I48" i="3"/>
  <c r="M48" i="3"/>
  <c r="O47" i="3"/>
  <c r="M149" i="3" l="1"/>
  <c r="D145" i="1"/>
  <c r="O148" i="3"/>
  <c r="M49" i="3"/>
  <c r="O48" i="3"/>
  <c r="J48" i="3"/>
  <c r="G48" i="3"/>
  <c r="H48" i="3" s="1"/>
  <c r="I49" i="3"/>
  <c r="M150" i="3" l="1"/>
  <c r="D146" i="1"/>
  <c r="O149" i="3"/>
  <c r="J49" i="3"/>
  <c r="I50" i="3"/>
  <c r="G49" i="3"/>
  <c r="H49" i="3" s="1"/>
  <c r="M50" i="3"/>
  <c r="O49" i="3"/>
  <c r="M151" i="3" l="1"/>
  <c r="D147" i="1"/>
  <c r="O150" i="3"/>
  <c r="G50" i="3"/>
  <c r="H50" i="3" s="1"/>
  <c r="I51" i="3"/>
  <c r="J50" i="3"/>
  <c r="Q50" i="3"/>
  <c r="M51" i="3"/>
  <c r="O50" i="3"/>
  <c r="D148" i="1" l="1"/>
  <c r="M152" i="3"/>
  <c r="O151" i="3"/>
  <c r="Q51" i="3"/>
  <c r="M52" i="3"/>
  <c r="O51" i="3"/>
  <c r="J51" i="3"/>
  <c r="Q5" i="3"/>
  <c r="G51" i="3"/>
  <c r="H51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D149" i="1" l="1"/>
  <c r="M153" i="3"/>
  <c r="O152" i="3"/>
  <c r="J52" i="3"/>
  <c r="G52" i="3"/>
  <c r="H52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M53" i="3"/>
  <c r="Q52" i="3"/>
  <c r="O52" i="3"/>
  <c r="R52" i="3" s="1"/>
  <c r="M154" i="3" l="1"/>
  <c r="D150" i="1"/>
  <c r="O153" i="3"/>
  <c r="J53" i="3"/>
  <c r="G53" i="3"/>
  <c r="H53" i="3" s="1"/>
  <c r="M54" i="3"/>
  <c r="Q53" i="3"/>
  <c r="O53" i="3"/>
  <c r="R53" i="3" s="1"/>
  <c r="D151" i="1" l="1"/>
  <c r="M155" i="3"/>
  <c r="O155" i="3" s="1"/>
  <c r="O154" i="3"/>
  <c r="Q54" i="3"/>
  <c r="M55" i="3"/>
  <c r="O54" i="3"/>
  <c r="R54" i="3" s="1"/>
  <c r="G54" i="3"/>
  <c r="H54" i="3" s="1"/>
  <c r="J54" i="3"/>
  <c r="Z8" i="4" l="1"/>
  <c r="Z15" i="4"/>
  <c r="Z14" i="4"/>
  <c r="Z11" i="4"/>
  <c r="Z7" i="4"/>
  <c r="Z10" i="4"/>
  <c r="Z13" i="4"/>
  <c r="Z12" i="4"/>
  <c r="Z6" i="4"/>
  <c r="V14" i="4"/>
  <c r="V8" i="4"/>
  <c r="J55" i="3"/>
  <c r="G55" i="3"/>
  <c r="H55" i="3" s="1"/>
  <c r="Q55" i="3"/>
  <c r="M56" i="3"/>
  <c r="O55" i="3"/>
  <c r="R55" i="3" s="1"/>
  <c r="J56" i="3" l="1"/>
  <c r="G56" i="3"/>
  <c r="H56" i="3" s="1"/>
  <c r="M57" i="3"/>
  <c r="Q56" i="3"/>
  <c r="O56" i="3"/>
  <c r="R56" i="3" s="1"/>
  <c r="Z9" i="4" l="1"/>
  <c r="Z4" i="4"/>
  <c r="Z5" i="4"/>
  <c r="M58" i="3"/>
  <c r="Q57" i="3"/>
  <c r="O57" i="3"/>
  <c r="R57" i="3" s="1"/>
  <c r="J57" i="3"/>
  <c r="G57" i="3"/>
  <c r="H57" i="3" s="1"/>
  <c r="G58" i="3" l="1"/>
  <c r="H58" i="3" s="1"/>
  <c r="J58" i="3"/>
  <c r="Q58" i="3"/>
  <c r="M59" i="3"/>
  <c r="O58" i="3"/>
  <c r="R58" i="3" s="1"/>
  <c r="J59" i="3" l="1"/>
  <c r="G59" i="3"/>
  <c r="H59" i="3" s="1"/>
  <c r="Q59" i="3"/>
  <c r="M60" i="3"/>
  <c r="O59" i="3"/>
  <c r="R59" i="3" s="1"/>
  <c r="J60" i="3" l="1"/>
  <c r="G60" i="3"/>
  <c r="H60" i="3" s="1"/>
  <c r="M61" i="3"/>
  <c r="Q60" i="3"/>
  <c r="O60" i="3"/>
  <c r="R60" i="3" s="1"/>
  <c r="J61" i="3" l="1"/>
  <c r="G61" i="3"/>
  <c r="H61" i="3" s="1"/>
  <c r="M62" i="3"/>
  <c r="Q61" i="3"/>
  <c r="O61" i="3"/>
  <c r="R61" i="3" s="1"/>
  <c r="Q62" i="3" l="1"/>
  <c r="M63" i="3"/>
  <c r="O62" i="3"/>
  <c r="R62" i="3" s="1"/>
  <c r="G62" i="3"/>
  <c r="H62" i="3" s="1"/>
  <c r="J62" i="3"/>
  <c r="J63" i="3" l="1"/>
  <c r="G63" i="3"/>
  <c r="H63" i="3" s="1"/>
  <c r="Q63" i="3"/>
  <c r="M64" i="3"/>
  <c r="O63" i="3"/>
  <c r="R63" i="3" s="1"/>
  <c r="M65" i="3" l="1"/>
  <c r="Q64" i="3"/>
  <c r="O64" i="3"/>
  <c r="R64" i="3" s="1"/>
  <c r="J64" i="3"/>
  <c r="G64" i="3"/>
  <c r="H64" i="3" s="1"/>
  <c r="J65" i="3" l="1"/>
  <c r="G65" i="3"/>
  <c r="H65" i="3" s="1"/>
  <c r="M66" i="3"/>
  <c r="Q65" i="3"/>
  <c r="O65" i="3"/>
  <c r="R65" i="3" s="1"/>
  <c r="M67" i="3" l="1"/>
  <c r="Q66" i="3"/>
  <c r="O66" i="3"/>
  <c r="R66" i="3" s="1"/>
  <c r="M68" i="3" l="1"/>
  <c r="Q67" i="3"/>
  <c r="O67" i="3"/>
  <c r="R67" i="3" s="1"/>
  <c r="Q68" i="3" l="1"/>
  <c r="M69" i="3"/>
  <c r="O68" i="3"/>
  <c r="R68" i="3" s="1"/>
  <c r="M70" i="3" l="1"/>
  <c r="Q69" i="3"/>
  <c r="O69" i="3"/>
  <c r="R69" i="3" s="1"/>
  <c r="Q70" i="3" l="1"/>
  <c r="M71" i="3"/>
  <c r="O70" i="3"/>
  <c r="R70" i="3" s="1"/>
  <c r="M72" i="3" l="1"/>
  <c r="Q71" i="3"/>
  <c r="O71" i="3"/>
  <c r="R71" i="3" s="1"/>
  <c r="M73" i="3" l="1"/>
  <c r="Q72" i="3"/>
  <c r="O72" i="3"/>
  <c r="R72" i="3" s="1"/>
  <c r="M74" i="3" l="1"/>
  <c r="Q73" i="3"/>
  <c r="O73" i="3"/>
  <c r="R73" i="3" s="1"/>
  <c r="M75" i="3" l="1"/>
  <c r="Q74" i="3"/>
  <c r="O74" i="3"/>
  <c r="R74" i="3" s="1"/>
  <c r="Q75" i="3" l="1"/>
  <c r="M76" i="3"/>
  <c r="O75" i="3"/>
  <c r="R75" i="3" s="1"/>
  <c r="M77" i="3" l="1"/>
  <c r="D74" i="1" s="1"/>
  <c r="Q76" i="3"/>
  <c r="O76" i="3"/>
  <c r="R76" i="3" s="1"/>
  <c r="M78" i="3" l="1"/>
  <c r="D75" i="1" s="1"/>
  <c r="Q77" i="3"/>
  <c r="O77" i="3"/>
  <c r="R77" i="3" s="1"/>
  <c r="M79" i="3" l="1"/>
  <c r="D76" i="1" s="1"/>
  <c r="Q78" i="3"/>
  <c r="O78" i="3"/>
  <c r="R78" i="3" s="1"/>
  <c r="Q79" i="3" l="1"/>
  <c r="M80" i="3"/>
  <c r="D77" i="1" s="1"/>
  <c r="O79" i="3"/>
  <c r="R79" i="3" s="1"/>
  <c r="Q80" i="3" l="1"/>
  <c r="M81" i="3"/>
  <c r="D78" i="1" s="1"/>
  <c r="O80" i="3"/>
  <c r="R80" i="3" s="1"/>
  <c r="M82" i="3" l="1"/>
  <c r="D79" i="1" s="1"/>
  <c r="Q81" i="3"/>
  <c r="O81" i="3"/>
  <c r="R81" i="3" s="1"/>
  <c r="Q82" i="3" l="1"/>
  <c r="M83" i="3"/>
  <c r="D80" i="1" s="1"/>
  <c r="O82" i="3"/>
  <c r="R82" i="3" s="1"/>
  <c r="M84" i="3" l="1"/>
  <c r="D81" i="1" s="1"/>
  <c r="Q83" i="3"/>
  <c r="O83" i="3"/>
  <c r="R83" i="3" s="1"/>
  <c r="M85" i="3" l="1"/>
  <c r="D82" i="1" s="1"/>
  <c r="Q84" i="3"/>
  <c r="O84" i="3"/>
  <c r="R84" i="3" s="1"/>
  <c r="M86" i="3" l="1"/>
  <c r="D83" i="1" s="1"/>
  <c r="Q85" i="3"/>
  <c r="O85" i="3"/>
  <c r="R85" i="3" s="1"/>
  <c r="M87" i="3" l="1"/>
  <c r="D84" i="1" s="1"/>
  <c r="Q86" i="3"/>
  <c r="O86" i="3"/>
  <c r="R86" i="3" s="1"/>
  <c r="Q87" i="3" l="1"/>
  <c r="M88" i="3"/>
  <c r="D85" i="1" s="1"/>
  <c r="O87" i="3"/>
  <c r="R87" i="3" s="1"/>
  <c r="M89" i="3" l="1"/>
  <c r="D86" i="1" s="1"/>
  <c r="Q88" i="3"/>
  <c r="O88" i="3"/>
  <c r="R88" i="3" s="1"/>
  <c r="M90" i="3" l="1"/>
  <c r="D87" i="1" s="1"/>
  <c r="Q89" i="3"/>
  <c r="O89" i="3"/>
  <c r="R89" i="3" s="1"/>
  <c r="Q90" i="3" l="1"/>
  <c r="M91" i="3"/>
  <c r="D88" i="1" s="1"/>
  <c r="O90" i="3"/>
  <c r="R90" i="3" s="1"/>
  <c r="M92" i="3" l="1"/>
  <c r="D89" i="1" s="1"/>
  <c r="Q91" i="3"/>
  <c r="O91" i="3"/>
  <c r="R91" i="3" s="1"/>
  <c r="M93" i="3" l="1"/>
  <c r="D90" i="1" s="1"/>
  <c r="Q92" i="3"/>
  <c r="O92" i="3"/>
  <c r="R92" i="3" s="1"/>
  <c r="Q93" i="3" l="1"/>
  <c r="M94" i="3"/>
  <c r="D91" i="1" s="1"/>
  <c r="O93" i="3"/>
  <c r="R93" i="3" s="1"/>
  <c r="M95" i="3" l="1"/>
  <c r="D92" i="1" s="1"/>
  <c r="Q94" i="3"/>
  <c r="O94" i="3"/>
  <c r="R94" i="3" s="1"/>
  <c r="M96" i="3" l="1"/>
  <c r="D93" i="1" s="1"/>
  <c r="Q95" i="3"/>
  <c r="O95" i="3"/>
  <c r="R95" i="3" s="1"/>
  <c r="Q96" i="3" l="1"/>
  <c r="M97" i="3"/>
  <c r="D94" i="1" s="1"/>
  <c r="O96" i="3"/>
  <c r="R96" i="3" s="1"/>
  <c r="M98" i="3" l="1"/>
  <c r="D95" i="1" s="1"/>
  <c r="Q97" i="3"/>
  <c r="O97" i="3"/>
  <c r="R97" i="3" s="1"/>
  <c r="M99" i="3" l="1"/>
  <c r="D96" i="1" s="1"/>
  <c r="Q98" i="3"/>
  <c r="O98" i="3"/>
  <c r="R98" i="3" s="1"/>
  <c r="Q99" i="3" l="1"/>
  <c r="M100" i="3"/>
  <c r="D97" i="1" s="1"/>
  <c r="O99" i="3"/>
  <c r="R99" i="3" s="1"/>
  <c r="M101" i="3" l="1"/>
  <c r="D98" i="1" s="1"/>
  <c r="Q100" i="3"/>
  <c r="O100" i="3"/>
  <c r="R100" i="3" s="1"/>
  <c r="M102" i="3" l="1"/>
  <c r="D99" i="1" s="1"/>
  <c r="Q101" i="3"/>
  <c r="O101" i="3"/>
  <c r="R101" i="3" s="1"/>
  <c r="Q102" i="3" l="1"/>
  <c r="M103" i="3"/>
  <c r="D100" i="1" s="1"/>
  <c r="O102" i="3"/>
  <c r="R102" i="3" s="1"/>
  <c r="M104" i="3" l="1"/>
  <c r="D101" i="1" s="1"/>
  <c r="Q103" i="3"/>
  <c r="O103" i="3"/>
  <c r="R103" i="3" s="1"/>
  <c r="M105" i="3" l="1"/>
  <c r="Q104" i="3"/>
  <c r="O104" i="3"/>
  <c r="R104" i="3" s="1"/>
  <c r="Q105" i="3" l="1"/>
  <c r="O105" i="3"/>
  <c r="R105" i="3" s="1"/>
</calcChain>
</file>

<file path=xl/sharedStrings.xml><?xml version="1.0" encoding="utf-8"?>
<sst xmlns="http://schemas.openxmlformats.org/spreadsheetml/2006/main" count="243" uniqueCount="103">
  <si>
    <t>id</t>
    <phoneticPr fontId="1" type="noConversion"/>
  </si>
  <si>
    <t>기획 의도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</si>
  <si>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</si>
  <si>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</si>
  <si>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</si>
  <si>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긍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</si>
  <si>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</si>
  <si>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</si>
  <si>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</si>
  <si>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</si>
  <si>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</si>
  <si>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</si>
  <si>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</si>
  <si>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</si>
  <si>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</si>
  <si>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</si>
  <si>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</si>
  <si>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</si>
  <si>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</si>
  <si>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</si>
  <si>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</si>
  <si>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</si>
  <si>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</si>
  <si>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</si>
  <si>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</si>
  <si>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</si>
  <si>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</si>
  <si>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</si>
  <si>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</si>
  <si>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</si>
  <si>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</si>
  <si>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</si>
  <si>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</si>
  <si>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</si>
  <si>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</si>
  <si>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</si>
  <si>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소탕 보상</t>
    <phoneticPr fontId="1" type="noConversion"/>
  </si>
  <si>
    <t>클리어 보상</t>
    <phoneticPr fontId="1" type="noConversion"/>
  </si>
  <si>
    <t>위</t>
    <phoneticPr fontId="1" type="noConversion"/>
  </si>
  <si>
    <t>설</t>
    <phoneticPr fontId="1" type="noConversion"/>
  </si>
  <si>
    <t>abilType</t>
    <phoneticPr fontId="1" type="noConversion"/>
  </si>
  <si>
    <t>abilValue</t>
    <phoneticPr fontId="1" type="noConversion"/>
  </si>
  <si>
    <t>consume</t>
  </si>
  <si>
    <t>명상 시스템</t>
    <phoneticPr fontId="1" type="noConversion"/>
  </si>
  <si>
    <t>단계</t>
    <phoneticPr fontId="1" type="noConversion"/>
  </si>
  <si>
    <t>누적 클리어 보상</t>
    <phoneticPr fontId="1" type="noConversion"/>
  </si>
  <si>
    <t>강화 비용</t>
    <phoneticPr fontId="1" type="noConversion"/>
  </si>
  <si>
    <t>가중치</t>
    <phoneticPr fontId="1" type="noConversion"/>
  </si>
  <si>
    <t>누적 총합</t>
    <phoneticPr fontId="1" type="noConversion"/>
  </si>
  <si>
    <t>단계 올리는데 걸리는 시간(192단계)</t>
    <phoneticPr fontId="1" type="noConversion"/>
  </si>
  <si>
    <t>총 걸리는 시간(192단계)</t>
    <phoneticPr fontId="1" type="noConversion"/>
  </si>
  <si>
    <t>1. 소탕 보상을 크게하여 소탕권의 가치를 증가시킨다.</t>
    <phoneticPr fontId="1" type="noConversion"/>
  </si>
  <si>
    <t>2. 초반엔 1일, 중반엔 2~7일마다 1단게를 강화 시킬 수 있게 한다.</t>
    <phoneticPr fontId="1" type="noConversion"/>
  </si>
  <si>
    <t>3. 1단계 강화 시 5%정도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</si>
  <si>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</si>
  <si>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</si>
  <si>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패키지 소탕권 개수</t>
    <phoneticPr fontId="1" type="noConversion"/>
  </si>
  <si>
    <t>주간 소탕권</t>
    <phoneticPr fontId="1" type="noConversion"/>
  </si>
  <si>
    <t>매일 지급</t>
    <phoneticPr fontId="1" type="noConversion"/>
  </si>
  <si>
    <t>연금 초회</t>
    <phoneticPr fontId="1" type="noConversion"/>
  </si>
  <si>
    <t>1~28일차 경과</t>
    <phoneticPr fontId="1" type="noConversion"/>
  </si>
  <si>
    <t>경과</t>
    <phoneticPr fontId="1" type="noConversion"/>
  </si>
  <si>
    <t>누적 획득 재화량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</si>
  <si>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</si>
  <si>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</si>
  <si>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</si>
  <si>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</si>
  <si>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</si>
  <si>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6주</t>
    <phoneticPr fontId="1" type="noConversion"/>
  </si>
  <si>
    <t>8주</t>
    <phoneticPr fontId="1" type="noConversion"/>
  </si>
  <si>
    <t>지급 능력치1</t>
    <phoneticPr fontId="1" type="noConversion"/>
  </si>
  <si>
    <t>지급 능력치 타입1</t>
    <phoneticPr fontId="1" type="noConversion"/>
  </si>
  <si>
    <t>수치1</t>
    <phoneticPr fontId="1" type="noConversion"/>
  </si>
  <si>
    <t>지급 능력치2</t>
  </si>
  <si>
    <t>지급 능력치 타입2</t>
  </si>
  <si>
    <t>수치2</t>
  </si>
  <si>
    <t>타입</t>
    <phoneticPr fontId="1" type="noConversion"/>
  </si>
  <si>
    <t>시작</t>
    <phoneticPr fontId="1" type="noConversion"/>
  </si>
  <si>
    <t>콘텐츠 시작</t>
    <phoneticPr fontId="1" type="noConversion"/>
  </si>
  <si>
    <t>능력치 지급 시작</t>
    <phoneticPr fontId="1" type="noConversion"/>
  </si>
  <si>
    <t>끝</t>
    <phoneticPr fontId="1" type="noConversion"/>
  </si>
  <si>
    <t>끝 층수</t>
    <phoneticPr fontId="1" type="noConversion"/>
  </si>
  <si>
    <t>총 지급 능력치</t>
    <phoneticPr fontId="1" type="noConversion"/>
  </si>
  <si>
    <t>지옥 베기</t>
    <phoneticPr fontId="1" type="noConversion"/>
  </si>
  <si>
    <t>천상 베기</t>
    <phoneticPr fontId="1" type="noConversion"/>
  </si>
  <si>
    <t>귀신 베기</t>
    <phoneticPr fontId="1" type="noConversion"/>
  </si>
  <si>
    <t>신수 베기</t>
    <phoneticPr fontId="1" type="noConversion"/>
  </si>
  <si>
    <t>흉수 베기</t>
    <phoneticPr fontId="1" type="noConversion"/>
  </si>
  <si>
    <t>금강 베기</t>
    <phoneticPr fontId="1" type="noConversion"/>
  </si>
  <si>
    <t>섬광 베기</t>
    <phoneticPr fontId="1" type="noConversion"/>
  </si>
  <si>
    <t>심연 베기</t>
    <phoneticPr fontId="1" type="noConversion"/>
  </si>
  <si>
    <t>귀살 베기</t>
    <phoneticPr fontId="1" type="noConversion"/>
  </si>
  <si>
    <t>신선 베기</t>
    <phoneticPr fontId="1" type="noConversion"/>
  </si>
  <si>
    <t>천구 베기</t>
    <phoneticPr fontId="1" type="noConversion"/>
  </si>
  <si>
    <t>행운만땅</t>
    <phoneticPr fontId="1" type="noConversion"/>
  </si>
  <si>
    <t>초보자</t>
    <phoneticPr fontId="1" type="noConversion"/>
  </si>
  <si>
    <t>태극 베기</t>
    <phoneticPr fontId="1" type="noConversion"/>
  </si>
  <si>
    <t>이름</t>
    <phoneticPr fontId="1" type="noConversion"/>
  </si>
  <si>
    <t>반복</t>
    <phoneticPr fontId="1" type="noConversion"/>
  </si>
  <si>
    <t>증가량</t>
    <phoneticPr fontId="1" type="noConversion"/>
  </si>
  <si>
    <t>함수 시작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</si>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</sst>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3" fontId="0" fillId="0" borderId="0" xfId="0" quotePrefix="1" applyNumberFormat="1" applyAlignment="1">
      <alignment horizontal="right"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editationTower.xlsx" TargetMode="External"/><Relationship Id="rId1" Type="http://schemas.openxmlformats.org/officeDocument/2006/relationships/externalLinkPath" Target="Meditation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tationTower"/>
      <sheetName val="Balance"/>
    </sheetNames>
    <sheetDataSet>
      <sheetData sheetId="0" refreshError="1"/>
      <sheetData sheetId="1">
        <row r="6">
          <cell r="M6" t="str">
            <v>기획용</v>
          </cell>
        </row>
        <row r="7">
          <cell r="J7" t="str">
            <v>단위 환산</v>
          </cell>
          <cell r="K7" t="str">
            <v>클리어 보상</v>
          </cell>
          <cell r="L7" t="str">
            <v>소탕 보상</v>
          </cell>
          <cell r="M7" t="str">
            <v>층</v>
          </cell>
        </row>
        <row r="9">
          <cell r="J9" t="str">
            <v>1E+40</v>
          </cell>
          <cell r="K9">
            <v>500</v>
          </cell>
          <cell r="L9">
            <v>1000</v>
          </cell>
          <cell r="M9">
            <v>0</v>
          </cell>
        </row>
        <row r="10">
          <cell r="J10" t="str">
            <v>1E+40</v>
          </cell>
          <cell r="K10">
            <v>750</v>
          </cell>
          <cell r="L10">
            <v>1500</v>
          </cell>
          <cell r="M10">
            <v>1</v>
          </cell>
        </row>
        <row r="11">
          <cell r="J11" t="str">
            <v>1E+44</v>
          </cell>
          <cell r="K11">
            <v>1000</v>
          </cell>
          <cell r="L11">
            <v>2000</v>
          </cell>
          <cell r="M11">
            <v>2</v>
          </cell>
        </row>
        <row r="12">
          <cell r="J12" t="str">
            <v>1E+44</v>
          </cell>
          <cell r="K12">
            <v>1250</v>
          </cell>
          <cell r="L12">
            <v>2500</v>
          </cell>
          <cell r="M12">
            <v>3</v>
          </cell>
        </row>
        <row r="13">
          <cell r="J13" t="str">
            <v>1E+48</v>
          </cell>
          <cell r="K13">
            <v>1500</v>
          </cell>
          <cell r="L13">
            <v>3000</v>
          </cell>
          <cell r="M13">
            <v>4</v>
          </cell>
        </row>
        <row r="14">
          <cell r="J14" t="str">
            <v>1E+48</v>
          </cell>
          <cell r="K14">
            <v>1750</v>
          </cell>
          <cell r="L14">
            <v>3500</v>
          </cell>
          <cell r="M14">
            <v>5</v>
          </cell>
        </row>
        <row r="15">
          <cell r="J15" t="str">
            <v>1E+52</v>
          </cell>
          <cell r="K15">
            <v>2000</v>
          </cell>
          <cell r="L15">
            <v>4000</v>
          </cell>
          <cell r="M15">
            <v>6</v>
          </cell>
        </row>
        <row r="16">
          <cell r="J16" t="str">
            <v>1E+52</v>
          </cell>
          <cell r="K16">
            <v>2250</v>
          </cell>
          <cell r="L16">
            <v>4500</v>
          </cell>
          <cell r="M16">
            <v>7</v>
          </cell>
        </row>
        <row r="17">
          <cell r="J17" t="str">
            <v>1E+56</v>
          </cell>
          <cell r="K17">
            <v>2500</v>
          </cell>
          <cell r="L17">
            <v>5000</v>
          </cell>
          <cell r="M17">
            <v>8</v>
          </cell>
        </row>
        <row r="18">
          <cell r="J18" t="str">
            <v>1E+56</v>
          </cell>
          <cell r="K18">
            <v>2750</v>
          </cell>
          <cell r="L18">
            <v>5500</v>
          </cell>
          <cell r="M18">
            <v>9</v>
          </cell>
        </row>
        <row r="19">
          <cell r="J19" t="str">
            <v>1E+60</v>
          </cell>
          <cell r="K19">
            <v>3000</v>
          </cell>
          <cell r="L19">
            <v>6000</v>
          </cell>
          <cell r="M19">
            <v>10</v>
          </cell>
        </row>
        <row r="20">
          <cell r="J20" t="str">
            <v>1E+60</v>
          </cell>
          <cell r="K20">
            <v>3250</v>
          </cell>
          <cell r="L20">
            <v>6500</v>
          </cell>
          <cell r="M20">
            <v>11</v>
          </cell>
        </row>
        <row r="21">
          <cell r="J21" t="str">
            <v>1E+64</v>
          </cell>
          <cell r="K21">
            <v>3500</v>
          </cell>
          <cell r="L21">
            <v>7000</v>
          </cell>
          <cell r="M21">
            <v>12</v>
          </cell>
        </row>
        <row r="22">
          <cell r="J22" t="str">
            <v>1E+64</v>
          </cell>
          <cell r="K22">
            <v>3750</v>
          </cell>
          <cell r="L22">
            <v>7500</v>
          </cell>
          <cell r="M22">
            <v>13</v>
          </cell>
        </row>
        <row r="23">
          <cell r="J23" t="str">
            <v>1E+68</v>
          </cell>
          <cell r="K23">
            <v>4000</v>
          </cell>
          <cell r="L23">
            <v>8000</v>
          </cell>
          <cell r="M23">
            <v>14</v>
          </cell>
        </row>
        <row r="24">
          <cell r="J24" t="str">
            <v>1E+68</v>
          </cell>
          <cell r="K24">
            <v>4750</v>
          </cell>
          <cell r="L24">
            <v>9500</v>
          </cell>
          <cell r="M24">
            <v>15</v>
          </cell>
        </row>
        <row r="25">
          <cell r="J25" t="str">
            <v>1E+72</v>
          </cell>
          <cell r="K25">
            <v>5500</v>
          </cell>
          <cell r="L25">
            <v>11000</v>
          </cell>
          <cell r="M25">
            <v>16</v>
          </cell>
        </row>
        <row r="26">
          <cell r="J26" t="str">
            <v>1E+72</v>
          </cell>
          <cell r="K26">
            <v>6250</v>
          </cell>
          <cell r="L26">
            <v>12500</v>
          </cell>
          <cell r="M26">
            <v>17</v>
          </cell>
        </row>
        <row r="27">
          <cell r="J27" t="str">
            <v>1E+76</v>
          </cell>
          <cell r="K27">
            <v>7000</v>
          </cell>
          <cell r="L27">
            <v>14000</v>
          </cell>
          <cell r="M27">
            <v>18</v>
          </cell>
        </row>
        <row r="28">
          <cell r="J28" t="str">
            <v>1E+76</v>
          </cell>
          <cell r="K28">
            <v>7750</v>
          </cell>
          <cell r="L28">
            <v>15500</v>
          </cell>
          <cell r="M28">
            <v>19</v>
          </cell>
        </row>
        <row r="29">
          <cell r="J29" t="str">
            <v>1E+80</v>
          </cell>
          <cell r="K29">
            <v>8500</v>
          </cell>
          <cell r="L29">
            <v>17000</v>
          </cell>
          <cell r="M29">
            <v>20</v>
          </cell>
        </row>
        <row r="30">
          <cell r="J30" t="str">
            <v>1E+80</v>
          </cell>
          <cell r="K30">
            <v>9250</v>
          </cell>
          <cell r="L30">
            <v>18500</v>
          </cell>
          <cell r="M30">
            <v>21</v>
          </cell>
        </row>
        <row r="31">
          <cell r="J31" t="str">
            <v>1E+84</v>
          </cell>
          <cell r="K31">
            <v>10000</v>
          </cell>
          <cell r="L31">
            <v>20000</v>
          </cell>
          <cell r="M31">
            <v>22</v>
          </cell>
        </row>
        <row r="32">
          <cell r="J32" t="str">
            <v>1E+84</v>
          </cell>
          <cell r="K32">
            <v>10750</v>
          </cell>
          <cell r="L32">
            <v>21500</v>
          </cell>
          <cell r="M32">
            <v>23</v>
          </cell>
        </row>
        <row r="33">
          <cell r="J33" t="str">
            <v>1E+88</v>
          </cell>
          <cell r="K33">
            <v>11500</v>
          </cell>
          <cell r="L33">
            <v>23000</v>
          </cell>
          <cell r="M33">
            <v>24</v>
          </cell>
        </row>
        <row r="34">
          <cell r="J34" t="str">
            <v>1E+88</v>
          </cell>
          <cell r="K34">
            <v>12250</v>
          </cell>
          <cell r="L34">
            <v>24500</v>
          </cell>
          <cell r="M34">
            <v>25</v>
          </cell>
        </row>
        <row r="35">
          <cell r="J35" t="str">
            <v>1E+92</v>
          </cell>
          <cell r="K35">
            <v>13000</v>
          </cell>
          <cell r="L35">
            <v>26000</v>
          </cell>
          <cell r="M35">
            <v>26</v>
          </cell>
        </row>
        <row r="36">
          <cell r="J36" t="str">
            <v>1E+92</v>
          </cell>
          <cell r="K36">
            <v>13750</v>
          </cell>
          <cell r="L36">
            <v>27500</v>
          </cell>
          <cell r="M36">
            <v>27</v>
          </cell>
        </row>
        <row r="37">
          <cell r="J37" t="str">
            <v>1E+96</v>
          </cell>
          <cell r="K37">
            <v>14500</v>
          </cell>
          <cell r="L37">
            <v>29000</v>
          </cell>
          <cell r="M37">
            <v>28</v>
          </cell>
        </row>
        <row r="38">
          <cell r="J38" t="str">
            <v>1E+96</v>
          </cell>
          <cell r="K38">
            <v>15250</v>
          </cell>
          <cell r="L38">
            <v>30500</v>
          </cell>
          <cell r="M38">
            <v>29</v>
          </cell>
        </row>
        <row r="39">
          <cell r="J39" t="str">
            <v>1E+100</v>
          </cell>
          <cell r="K39">
            <v>16500</v>
          </cell>
          <cell r="L39">
            <v>33000</v>
          </cell>
          <cell r="M39">
            <v>30</v>
          </cell>
        </row>
        <row r="40">
          <cell r="J40" t="str">
            <v>1E+100</v>
          </cell>
          <cell r="K40">
            <v>17750</v>
          </cell>
          <cell r="L40">
            <v>35500</v>
          </cell>
          <cell r="M40">
            <v>31</v>
          </cell>
        </row>
        <row r="41">
          <cell r="J41" t="str">
            <v>1E+104</v>
          </cell>
          <cell r="K41">
            <v>19000</v>
          </cell>
          <cell r="L41">
            <v>38000</v>
          </cell>
          <cell r="M41">
            <v>32</v>
          </cell>
        </row>
        <row r="42">
          <cell r="J42" t="str">
            <v>1E+104</v>
          </cell>
          <cell r="K42">
            <v>20250</v>
          </cell>
          <cell r="L42">
            <v>40500</v>
          </cell>
          <cell r="M42">
            <v>33</v>
          </cell>
        </row>
        <row r="43">
          <cell r="J43" t="str">
            <v>1E+108</v>
          </cell>
          <cell r="K43">
            <v>21500</v>
          </cell>
          <cell r="L43">
            <v>43000</v>
          </cell>
          <cell r="M43">
            <v>34</v>
          </cell>
        </row>
        <row r="44">
          <cell r="J44" t="str">
            <v>1E+108</v>
          </cell>
          <cell r="K44">
            <v>22750</v>
          </cell>
          <cell r="L44">
            <v>45500</v>
          </cell>
          <cell r="M44">
            <v>35</v>
          </cell>
        </row>
        <row r="45">
          <cell r="J45" t="str">
            <v>1E+112</v>
          </cell>
          <cell r="K45">
            <v>24000</v>
          </cell>
          <cell r="L45">
            <v>48000</v>
          </cell>
          <cell r="M45">
            <v>36</v>
          </cell>
        </row>
        <row r="46">
          <cell r="J46" t="str">
            <v>1E+112</v>
          </cell>
          <cell r="K46">
            <v>25250</v>
          </cell>
          <cell r="L46">
            <v>50500</v>
          </cell>
          <cell r="M46">
            <v>37</v>
          </cell>
        </row>
        <row r="47">
          <cell r="J47" t="str">
            <v>1E+116</v>
          </cell>
          <cell r="K47">
            <v>26500</v>
          </cell>
          <cell r="L47">
            <v>53000</v>
          </cell>
          <cell r="M47">
            <v>38</v>
          </cell>
        </row>
        <row r="48">
          <cell r="J48" t="str">
            <v>1E+116</v>
          </cell>
          <cell r="K48">
            <v>27750</v>
          </cell>
          <cell r="L48">
            <v>55500</v>
          </cell>
          <cell r="M48">
            <v>39</v>
          </cell>
        </row>
        <row r="49">
          <cell r="J49" t="str">
            <v>1E+120</v>
          </cell>
          <cell r="K49">
            <v>29000</v>
          </cell>
          <cell r="L49">
            <v>58000</v>
          </cell>
          <cell r="M49">
            <v>40</v>
          </cell>
        </row>
        <row r="50">
          <cell r="J50" t="str">
            <v>1E+120</v>
          </cell>
          <cell r="K50">
            <v>30250</v>
          </cell>
          <cell r="L50">
            <v>60500</v>
          </cell>
          <cell r="M50">
            <v>41</v>
          </cell>
        </row>
        <row r="51">
          <cell r="J51" t="str">
            <v>1E+124</v>
          </cell>
          <cell r="K51">
            <v>31500</v>
          </cell>
          <cell r="L51">
            <v>63000</v>
          </cell>
          <cell r="M51">
            <v>42</v>
          </cell>
        </row>
        <row r="52">
          <cell r="J52" t="str">
            <v>1E+124</v>
          </cell>
          <cell r="K52">
            <v>32750</v>
          </cell>
          <cell r="L52">
            <v>65500</v>
          </cell>
          <cell r="M52">
            <v>43</v>
          </cell>
        </row>
        <row r="53">
          <cell r="J53" t="str">
            <v>1E+128</v>
          </cell>
          <cell r="K53">
            <v>34000</v>
          </cell>
          <cell r="L53">
            <v>68000</v>
          </cell>
          <cell r="M53">
            <v>44</v>
          </cell>
        </row>
        <row r="54">
          <cell r="J54" t="str">
            <v>1E+128</v>
          </cell>
          <cell r="K54">
            <v>35750</v>
          </cell>
          <cell r="L54">
            <v>71500</v>
          </cell>
          <cell r="M54">
            <v>45</v>
          </cell>
        </row>
        <row r="55">
          <cell r="J55" t="str">
            <v>1E+132</v>
          </cell>
          <cell r="K55">
            <v>37500</v>
          </cell>
          <cell r="L55">
            <v>75000</v>
          </cell>
          <cell r="M55">
            <v>46</v>
          </cell>
        </row>
        <row r="56">
          <cell r="J56" t="str">
            <v>1E+132</v>
          </cell>
          <cell r="K56">
            <v>40000</v>
          </cell>
          <cell r="L56">
            <v>80000</v>
          </cell>
          <cell r="M56" t="e">
            <v>#VALUE!</v>
          </cell>
        </row>
        <row r="57">
          <cell r="J57" t="str">
            <v>1E+136</v>
          </cell>
          <cell r="K57">
            <v>42500</v>
          </cell>
          <cell r="L57">
            <v>85000</v>
          </cell>
          <cell r="M57">
            <v>48</v>
          </cell>
        </row>
        <row r="58">
          <cell r="J58" t="str">
            <v>1E+136</v>
          </cell>
          <cell r="K58">
            <v>45000</v>
          </cell>
          <cell r="L58">
            <v>90000</v>
          </cell>
          <cell r="M58">
            <v>49</v>
          </cell>
        </row>
        <row r="59">
          <cell r="J59" t="str">
            <v>1E+140</v>
          </cell>
          <cell r="K59">
            <v>47500</v>
          </cell>
          <cell r="L59">
            <v>95000</v>
          </cell>
          <cell r="M59">
            <v>50</v>
          </cell>
        </row>
        <row r="60">
          <cell r="J60" t="str">
            <v>1E+140</v>
          </cell>
          <cell r="K60">
            <v>50000</v>
          </cell>
          <cell r="L60">
            <v>100000</v>
          </cell>
          <cell r="M60">
            <v>51</v>
          </cell>
        </row>
        <row r="61">
          <cell r="J61" t="str">
            <v>1E+144</v>
          </cell>
          <cell r="K61">
            <v>52500</v>
          </cell>
          <cell r="L61">
            <v>105000</v>
          </cell>
          <cell r="M61">
            <v>52</v>
          </cell>
        </row>
        <row r="62">
          <cell r="J62" t="str">
            <v>1E+144</v>
          </cell>
          <cell r="K62">
            <v>55000</v>
          </cell>
          <cell r="L62">
            <v>110000</v>
          </cell>
          <cell r="M62">
            <v>53</v>
          </cell>
        </row>
        <row r="63">
          <cell r="J63" t="str">
            <v>1E+148</v>
          </cell>
          <cell r="K63">
            <v>57500</v>
          </cell>
          <cell r="L63">
            <v>115000</v>
          </cell>
          <cell r="M63">
            <v>54</v>
          </cell>
        </row>
        <row r="64">
          <cell r="J64" t="str">
            <v>1E+148</v>
          </cell>
          <cell r="K64">
            <v>60000</v>
          </cell>
          <cell r="L64">
            <v>120000</v>
          </cell>
          <cell r="M64">
            <v>55</v>
          </cell>
        </row>
        <row r="65">
          <cell r="J65" t="str">
            <v>1E+152</v>
          </cell>
          <cell r="K65">
            <v>62500</v>
          </cell>
          <cell r="L65">
            <v>125000</v>
          </cell>
          <cell r="M65">
            <v>56</v>
          </cell>
        </row>
        <row r="66">
          <cell r="J66" t="str">
            <v>1E+152</v>
          </cell>
          <cell r="K66">
            <v>65000</v>
          </cell>
          <cell r="L66">
            <v>130000</v>
          </cell>
          <cell r="M66">
            <v>57</v>
          </cell>
        </row>
        <row r="67">
          <cell r="J67" t="e">
            <v>#N/A</v>
          </cell>
          <cell r="K67">
            <v>67500</v>
          </cell>
          <cell r="L67">
            <v>135000</v>
          </cell>
          <cell r="M67">
            <v>58</v>
          </cell>
        </row>
        <row r="68">
          <cell r="J68" t="e">
            <v>#N/A</v>
          </cell>
          <cell r="K68">
            <v>70000</v>
          </cell>
          <cell r="L68">
            <v>140000</v>
          </cell>
          <cell r="M68">
            <v>59</v>
          </cell>
        </row>
        <row r="69">
          <cell r="J69" t="e">
            <v>#N/A</v>
          </cell>
          <cell r="K69">
            <v>73250</v>
          </cell>
          <cell r="L69">
            <v>146500</v>
          </cell>
          <cell r="M69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352"/>
  <sheetViews>
    <sheetView tabSelected="1" zoomScale="85" zoomScaleNormal="85" workbookViewId="0">
      <pane ySplit="1" topLeftCell="A328" activePane="bottomLeft" state="frozen"/>
      <selection pane="bottomLeft" activeCell="C341" sqref="C341"/>
    </sheetView>
  </sheetViews>
  <sheetFormatPr defaultRowHeight="16.5" x14ac:dyDescent="0.3"/>
  <cols>
    <col min="1" max="1" width="10.5" customWidth="1"/>
    <col min="2" max="2" width="11.875" style="17" bestFit="1" customWidth="1"/>
    <col min="3" max="3" width="16" style="17" bestFit="1" customWidth="1"/>
    <col min="4" max="4" width="9.125" bestFit="1" customWidth="1"/>
  </cols>
  <sheetData>
    <row r="1" spans="1:4" x14ac:dyDescent="0.3">
      <c r="A1" t="s">
        <v>0</v>
      </c>
      <c r="B1" s="17" t="s">
        <v>40</v>
      </c>
      <c r="C1" s="17" t="s">
        <v>41</v>
      </c>
      <c r="D1" t="s">
        <v>42</v>
      </c>
    </row>
    <row r="2" spans="1:4" x14ac:dyDescent="0.3">
      <c r="A2">
        <v>0</v>
      </c>
      <c r="B2" s="18" t="str">
        <f>VLOOKUP(A2,AbilBalance!D:M,9,FALSE)</f>
        <v>35,-1</v>
      </c>
      <c r="C2" s="19" t="str">
        <f>VLOOKUP(A2,AbilBalance!D:M,10,FALSE)</f>
        <v>0.1,0</v>
      </c>
      <c r="D2">
        <f>ROUNDUP(VLOOKUP(A2,LevelBalance!L:M,2,FALSE)/(24*60),0)</f>
        <v>1</v>
      </c>
    </row>
    <row r="3" spans="1:4" x14ac:dyDescent="0.3">
      <c r="A3">
        <v>1</v>
      </c>
      <c r="B3" s="18" t="str">
        <f>VLOOKUP(A3,AbilBalance!D:M,9,FALSE)</f>
        <v>35,-1</v>
      </c>
      <c r="C3" s="19" t="str">
        <f>VLOOKUP(A3,AbilBalance!D:M,10,FALSE)</f>
        <v>0.2,0</v>
      </c>
      <c r="D3">
        <f>ROUNDUP(VLOOKUP(A3,LevelBalance!L:M,2,FALSE)/(24*60),0)</f>
        <v>2</v>
      </c>
    </row>
    <row r="4" spans="1:4" x14ac:dyDescent="0.3">
      <c r="A4">
        <v>2</v>
      </c>
      <c r="B4" s="18" t="str">
        <f>VLOOKUP(A4,AbilBalance!D:M,9,FALSE)</f>
        <v>35,-1</v>
      </c>
      <c r="C4" s="19" t="str">
        <f>VLOOKUP(A4,AbilBalance!D:M,10,FALSE)</f>
        <v>0.3,0</v>
      </c>
      <c r="D4">
        <f>ROUNDUP(VLOOKUP(A4,LevelBalance!L:M,2,FALSE)/(24*60),0)</f>
        <v>2</v>
      </c>
    </row>
    <row r="5" spans="1:4" x14ac:dyDescent="0.3">
      <c r="A5">
        <v>3</v>
      </c>
      <c r="B5" s="18" t="str">
        <f>VLOOKUP(A5,AbilBalance!D:M,9,FALSE)</f>
        <v>35,-1</v>
      </c>
      <c r="C5" s="19" t="str">
        <f>VLOOKUP(A5,AbilBalance!D:M,10,FALSE)</f>
        <v>0.5,0</v>
      </c>
      <c r="D5">
        <f>ROUNDUP(VLOOKUP(A5,LevelBalance!L:M,2,FALSE)/(24*60),0)</f>
        <v>2</v>
      </c>
    </row>
    <row r="6" spans="1:4" x14ac:dyDescent="0.3">
      <c r="A6">
        <v>4</v>
      </c>
      <c r="B6" s="18" t="str">
        <f>VLOOKUP(A6,AbilBalance!D:M,9,FALSE)</f>
        <v>35,-1</v>
      </c>
      <c r="C6" s="19" t="str">
        <f>VLOOKUP(A6,AbilBalance!D:M,10,FALSE)</f>
        <v>1,0</v>
      </c>
      <c r="D6">
        <f>ROUNDUP(VLOOKUP(A6,LevelBalance!L:M,2,FALSE)/(24*60),0)</f>
        <v>3</v>
      </c>
    </row>
    <row r="7" spans="1:4" x14ac:dyDescent="0.3">
      <c r="A7">
        <v>5</v>
      </c>
      <c r="B7" s="18" t="str">
        <f>VLOOKUP(A7,AbilBalance!D:M,9,FALSE)</f>
        <v>35,-1</v>
      </c>
      <c r="C7" s="19" t="str">
        <f>VLOOKUP(A7,AbilBalance!D:M,10,FALSE)</f>
        <v>2,0</v>
      </c>
      <c r="D7">
        <f>ROUNDUP(VLOOKUP(A7,LevelBalance!L:M,2,FALSE)/(24*60),0)</f>
        <v>3</v>
      </c>
    </row>
    <row r="8" spans="1:4" x14ac:dyDescent="0.3">
      <c r="A8">
        <v>6</v>
      </c>
      <c r="B8" s="18" t="str">
        <f>VLOOKUP(A8,AbilBalance!D:M,9,FALSE)</f>
        <v>35,-1</v>
      </c>
      <c r="C8" s="19" t="str">
        <f>VLOOKUP(A8,AbilBalance!D:M,10,FALSE)</f>
        <v>3,0</v>
      </c>
      <c r="D8">
        <f>ROUNDUP(VLOOKUP(A8,LevelBalance!L:M,2,FALSE)/(24*60),0)</f>
        <v>4</v>
      </c>
    </row>
    <row r="9" spans="1:4" x14ac:dyDescent="0.3">
      <c r="A9">
        <v>7</v>
      </c>
      <c r="B9" s="18" t="str">
        <f>VLOOKUP(A9,AbilBalance!D:M,9,FALSE)</f>
        <v>35,-1</v>
      </c>
      <c r="C9" s="19" t="str">
        <f>VLOOKUP(A9,AbilBalance!D:M,10,FALSE)</f>
        <v>4,0</v>
      </c>
      <c r="D9">
        <f>ROUNDUP(VLOOKUP(A9,LevelBalance!L:M,2,FALSE)/(24*60),0)</f>
        <v>4</v>
      </c>
    </row>
    <row r="10" spans="1:4" x14ac:dyDescent="0.3">
      <c r="A10">
        <v>8</v>
      </c>
      <c r="B10" s="18" t="str">
        <f>VLOOKUP(A10,AbilBalance!D:M,9,FALSE)</f>
        <v>36,-1</v>
      </c>
      <c r="C10" s="19" t="str">
        <f>VLOOKUP(A10,AbilBalance!D:M,10,FALSE)</f>
        <v>1,0</v>
      </c>
      <c r="D10">
        <f>ROUNDUP(VLOOKUP(A10,LevelBalance!L:M,2,FALSE)/(24*60),0)</f>
        <v>5</v>
      </c>
    </row>
    <row r="11" spans="1:4" x14ac:dyDescent="0.3">
      <c r="A11">
        <v>9</v>
      </c>
      <c r="B11" s="18" t="str">
        <f>VLOOKUP(A11,AbilBalance!D:M,9,FALSE)</f>
        <v>35,36</v>
      </c>
      <c r="C11" s="19" t="str">
        <f>VLOOKUP(A11,AbilBalance!D:M,10,FALSE)</f>
        <v>10,1</v>
      </c>
      <c r="D11">
        <f>ROUNDUP(VLOOKUP(A11,LevelBalance!L:M,2,FALSE)/(24*60),0)</f>
        <v>5</v>
      </c>
    </row>
    <row r="12" spans="1:4" x14ac:dyDescent="0.3">
      <c r="A12">
        <v>10</v>
      </c>
      <c r="B12" s="18" t="str">
        <f>VLOOKUP(A12,AbilBalance!D:M,9,FALSE)</f>
        <v>36,35</v>
      </c>
      <c r="C12" s="19" t="str">
        <f>VLOOKUP(A12,AbilBalance!D:M,10,FALSE)</f>
        <v>5,5</v>
      </c>
      <c r="D12">
        <f>ROUNDUP(VLOOKUP(A12,LevelBalance!L:M,2,FALSE)/(24*60),0)</f>
        <v>5</v>
      </c>
    </row>
    <row r="13" spans="1:4" x14ac:dyDescent="0.3">
      <c r="A13">
        <v>11</v>
      </c>
      <c r="B13" s="18" t="str">
        <f>VLOOKUP(A13,AbilBalance!D:M,9,FALSE)</f>
        <v>39,35</v>
      </c>
      <c r="C13" s="19" t="str">
        <f>VLOOKUP(A13,AbilBalance!D:M,10,FALSE)</f>
        <v>0.5,10</v>
      </c>
      <c r="D13">
        <f>ROUNDUP(VLOOKUP(A13,LevelBalance!L:M,2,FALSE)/(24*60),0)</f>
        <v>6</v>
      </c>
    </row>
    <row r="14" spans="1:4" x14ac:dyDescent="0.3">
      <c r="A14">
        <v>12</v>
      </c>
      <c r="B14" s="18" t="str">
        <f>VLOOKUP(A14,AbilBalance!D:M,9,FALSE)</f>
        <v>39,35</v>
      </c>
      <c r="C14" s="19" t="str">
        <f>VLOOKUP(A14,AbilBalance!D:M,10,FALSE)</f>
        <v>1,20</v>
      </c>
      <c r="D14">
        <f>ROUNDUP(VLOOKUP(A14,LevelBalance!L:M,2,FALSE)/(24*60),0)</f>
        <v>6</v>
      </c>
    </row>
    <row r="15" spans="1:4" x14ac:dyDescent="0.3">
      <c r="A15">
        <v>13</v>
      </c>
      <c r="B15" s="18" t="str">
        <f>VLOOKUP(A15,AbilBalance!D:M,9,FALSE)</f>
        <v>39,35</v>
      </c>
      <c r="C15" s="19" t="str">
        <f>VLOOKUP(A15,AbilBalance!D:M,10,FALSE)</f>
        <v>3,30</v>
      </c>
      <c r="D15">
        <f>ROUNDUP(VLOOKUP(A15,LevelBalance!L:M,2,FALSE)/(24*60),0)</f>
        <v>7</v>
      </c>
    </row>
    <row r="16" spans="1:4" x14ac:dyDescent="0.3">
      <c r="A16">
        <v>14</v>
      </c>
      <c r="B16" s="18" t="str">
        <f>VLOOKUP(A16,AbilBalance!D:M,9,FALSE)</f>
        <v>42,35</v>
      </c>
      <c r="C16" s="19" t="str">
        <f>VLOOKUP(A16,AbilBalance!D:M,10,FALSE)</f>
        <v>0.5,50</v>
      </c>
      <c r="D16">
        <f>ROUNDUP(VLOOKUP(A16,LevelBalance!L:M,2,FALSE)/(24*60),0)</f>
        <v>7</v>
      </c>
    </row>
    <row r="17" spans="1:4" x14ac:dyDescent="0.3">
      <c r="A17">
        <v>15</v>
      </c>
      <c r="B17" s="18" t="str">
        <f>VLOOKUP(A17,AbilBalance!D:M,9,FALSE)</f>
        <v>39,36</v>
      </c>
      <c r="C17" s="19" t="str">
        <f>VLOOKUP(A17,AbilBalance!D:M,10,FALSE)</f>
        <v>5,5</v>
      </c>
      <c r="D17">
        <f>ROUNDUP(VLOOKUP(A17,LevelBalance!L:M,2,FALSE)/(24*60),0)</f>
        <v>8</v>
      </c>
    </row>
    <row r="18" spans="1:4" x14ac:dyDescent="0.3">
      <c r="A18">
        <v>16</v>
      </c>
      <c r="B18" s="18" t="str">
        <f>VLOOKUP(A18,AbilBalance!D:M,9,FALSE)</f>
        <v>36,35</v>
      </c>
      <c r="C18" s="19" t="str">
        <f>VLOOKUP(A18,AbilBalance!D:M,10,FALSE)</f>
        <v>10,70</v>
      </c>
      <c r="D18">
        <f>ROUNDUP(VLOOKUP(A18,LevelBalance!L:M,2,FALSE)/(24*60),0)</f>
        <v>8</v>
      </c>
    </row>
    <row r="19" spans="1:4" x14ac:dyDescent="0.3">
      <c r="A19">
        <v>17</v>
      </c>
      <c r="B19" s="18" t="str">
        <f>VLOOKUP(A19,AbilBalance!D:M,9,FALSE)</f>
        <v>36,35</v>
      </c>
      <c r="C19" s="19" t="str">
        <f>VLOOKUP(A19,AbilBalance!D:M,10,FALSE)</f>
        <v>20,100</v>
      </c>
      <c r="D19">
        <f>ROUNDUP(VLOOKUP(A19,LevelBalance!L:M,2,FALSE)/(24*60),0)</f>
        <v>9</v>
      </c>
    </row>
    <row r="20" spans="1:4" x14ac:dyDescent="0.3">
      <c r="A20">
        <v>18</v>
      </c>
      <c r="B20" s="18" t="str">
        <f>VLOOKUP(A20,AbilBalance!D:M,9,FALSE)</f>
        <v>36,35</v>
      </c>
      <c r="C20" s="19" t="str">
        <f>VLOOKUP(A20,AbilBalance!D:M,10,FALSE)</f>
        <v>30,150</v>
      </c>
      <c r="D20">
        <f>ROUNDUP(VLOOKUP(A20,LevelBalance!L:M,2,FALSE)/(24*60),0)</f>
        <v>9</v>
      </c>
    </row>
    <row r="21" spans="1:4" x14ac:dyDescent="0.3">
      <c r="A21">
        <v>19</v>
      </c>
      <c r="B21" s="18" t="str">
        <f>VLOOKUP(A21,AbilBalance!D:M,9,FALSE)</f>
        <v>39,42</v>
      </c>
      <c r="C21" s="19" t="str">
        <f>VLOOKUP(A21,AbilBalance!D:M,10,FALSE)</f>
        <v>5,5</v>
      </c>
      <c r="D21">
        <f>ROUNDUP(VLOOKUP(A21,LevelBalance!L:M,2,FALSE)/(24*60),0)</f>
        <v>10</v>
      </c>
    </row>
    <row r="22" spans="1:4" x14ac:dyDescent="0.3">
      <c r="A22">
        <v>20</v>
      </c>
      <c r="B22" s="18" t="str">
        <f>VLOOKUP(A22,AbilBalance!D:M,9,FALSE)</f>
        <v>39,36</v>
      </c>
      <c r="C22" s="19" t="str">
        <f>VLOOKUP(A22,AbilBalance!D:M,10,FALSE)</f>
        <v>10,50</v>
      </c>
      <c r="D22">
        <f>ROUNDUP(VLOOKUP(A22,LevelBalance!L:M,2,FALSE)/(24*60),0)</f>
        <v>10</v>
      </c>
    </row>
    <row r="23" spans="1:4" x14ac:dyDescent="0.3">
      <c r="A23">
        <v>21</v>
      </c>
      <c r="B23" s="18" t="str">
        <f>VLOOKUP(A23,AbilBalance!D:M,9,FALSE)</f>
        <v>43,36</v>
      </c>
      <c r="C23" s="19" t="str">
        <f>VLOOKUP(A23,AbilBalance!D:M,10,FALSE)</f>
        <v>0.5,60</v>
      </c>
      <c r="D23">
        <f>ROUNDUP(VLOOKUP(A23,LevelBalance!L:M,2,FALSE)/(24*60),0)</f>
        <v>11</v>
      </c>
    </row>
    <row r="24" spans="1:4" x14ac:dyDescent="0.3">
      <c r="A24">
        <v>22</v>
      </c>
      <c r="B24" s="18" t="str">
        <f>VLOOKUP(A24,AbilBalance!D:M,9,FALSE)</f>
        <v>43,36</v>
      </c>
      <c r="C24" s="19" t="str">
        <f>VLOOKUP(A24,AbilBalance!D:M,10,FALSE)</f>
        <v>1,80</v>
      </c>
      <c r="D24">
        <f>ROUNDUP(VLOOKUP(A24,LevelBalance!L:M,2,FALSE)/(24*60),0)</f>
        <v>12</v>
      </c>
    </row>
    <row r="25" spans="1:4" x14ac:dyDescent="0.3">
      <c r="A25">
        <v>23</v>
      </c>
      <c r="B25" s="18" t="str">
        <f>VLOOKUP(A25,AbilBalance!D:M,9,FALSE)</f>
        <v>43,36</v>
      </c>
      <c r="C25" s="19" t="str">
        <f>VLOOKUP(A25,AbilBalance!D:M,10,FALSE)</f>
        <v>2,100</v>
      </c>
      <c r="D25">
        <f>ROUNDUP(VLOOKUP(A25,LevelBalance!L:M,2,FALSE)/(24*60),0)</f>
        <v>12</v>
      </c>
    </row>
    <row r="26" spans="1:4" x14ac:dyDescent="0.3">
      <c r="A26">
        <v>24</v>
      </c>
      <c r="B26" s="18" t="str">
        <f>VLOOKUP(A26,AbilBalance!D:M,9,FALSE)</f>
        <v>43,46</v>
      </c>
      <c r="C26" s="19" t="str">
        <f>VLOOKUP(A26,AbilBalance!D:M,10,FALSE)</f>
        <v>5,3</v>
      </c>
      <c r="D26">
        <f>ROUNDUP(VLOOKUP(A26,LevelBalance!L:M,2,FALSE)/(24*60),0)</f>
        <v>13</v>
      </c>
    </row>
    <row r="27" spans="1:4" x14ac:dyDescent="0.3">
      <c r="A27">
        <v>25</v>
      </c>
      <c r="B27" s="18" t="str">
        <f>VLOOKUP(A27,AbilBalance!D:M,9,FALSE)</f>
        <v>47,39</v>
      </c>
      <c r="C27" s="19" t="str">
        <f>VLOOKUP(A27,AbilBalance!D:M,10,FALSE)</f>
        <v>1,20</v>
      </c>
      <c r="D27">
        <f>ROUNDUP(VLOOKUP(A27,LevelBalance!L:M,2,FALSE)/(24*60),0)</f>
        <v>14</v>
      </c>
    </row>
    <row r="28" spans="1:4" x14ac:dyDescent="0.3">
      <c r="A28">
        <v>26</v>
      </c>
      <c r="B28" s="18" t="str">
        <f>VLOOKUP(A28,AbilBalance!D:M,9,FALSE)</f>
        <v>47,39</v>
      </c>
      <c r="C28" s="19" t="str">
        <f>VLOOKUP(A28,AbilBalance!D:M,10,FALSE)</f>
        <v>2,30</v>
      </c>
      <c r="D28">
        <f>ROUNDUP(VLOOKUP(A28,LevelBalance!L:M,2,FALSE)/(24*60),0)</f>
        <v>14</v>
      </c>
    </row>
    <row r="29" spans="1:4" x14ac:dyDescent="0.3">
      <c r="A29">
        <v>27</v>
      </c>
      <c r="B29" s="18" t="str">
        <f>VLOOKUP(A29,AbilBalance!D:M,9,FALSE)</f>
        <v>47,39</v>
      </c>
      <c r="C29" s="19" t="str">
        <f>VLOOKUP(A29,AbilBalance!D:M,10,FALSE)</f>
        <v>3,40</v>
      </c>
      <c r="D29">
        <f>ROUNDUP(VLOOKUP(A29,LevelBalance!L:M,2,FALSE)/(24*60),0)</f>
        <v>15</v>
      </c>
    </row>
    <row r="30" spans="1:4" x14ac:dyDescent="0.3">
      <c r="A30">
        <v>28</v>
      </c>
      <c r="B30" s="18" t="str">
        <f>VLOOKUP(A30,AbilBalance!D:M,9,FALSE)</f>
        <v>47,39</v>
      </c>
      <c r="C30" s="19" t="str">
        <f>VLOOKUP(A30,AbilBalance!D:M,10,FALSE)</f>
        <v>4,50</v>
      </c>
      <c r="D30">
        <f>ROUNDUP(VLOOKUP(A30,LevelBalance!L:M,2,FALSE)/(24*60),0)</f>
        <v>16</v>
      </c>
    </row>
    <row r="31" spans="1:4" x14ac:dyDescent="0.3">
      <c r="A31">
        <v>29</v>
      </c>
      <c r="B31" s="18" t="str">
        <f>VLOOKUP(A31,AbilBalance!D:M,9,FALSE)</f>
        <v>50,42</v>
      </c>
      <c r="C31" s="19" t="str">
        <f>VLOOKUP(A31,AbilBalance!D:M,10,FALSE)</f>
        <v>0.5,30</v>
      </c>
      <c r="D31">
        <f>ROUNDUP(VLOOKUP(A31,LevelBalance!L:M,2,FALSE)/(24*60),0)</f>
        <v>17</v>
      </c>
    </row>
    <row r="32" spans="1:4" x14ac:dyDescent="0.3">
      <c r="A32">
        <v>30</v>
      </c>
      <c r="B32" s="18" t="str">
        <f>VLOOKUP(A32,AbilBalance!D:M,9,FALSE)</f>
        <v>50,43</v>
      </c>
      <c r="C32" s="19" t="str">
        <f>VLOOKUP(A32,AbilBalance!D:M,10,FALSE)</f>
        <v>0.5,10</v>
      </c>
      <c r="D32">
        <f>ROUNDUP(VLOOKUP(A32,LevelBalance!L:M,2,FALSE)/(24*60),0)</f>
        <v>18</v>
      </c>
    </row>
    <row r="33" spans="1:4" x14ac:dyDescent="0.3">
      <c r="A33">
        <v>31</v>
      </c>
      <c r="B33" s="18" t="str">
        <f>VLOOKUP(A33,AbilBalance!D:M,9,FALSE)</f>
        <v>50,43</v>
      </c>
      <c r="C33" s="19" t="str">
        <f>VLOOKUP(A33,AbilBalance!D:M,10,FALSE)</f>
        <v>0.75,20</v>
      </c>
      <c r="D33">
        <f>ROUNDUP(VLOOKUP(A33,LevelBalance!L:M,2,FALSE)/(24*60),0)</f>
        <v>19</v>
      </c>
    </row>
    <row r="34" spans="1:4" x14ac:dyDescent="0.3">
      <c r="A34">
        <v>32</v>
      </c>
      <c r="B34" s="18" t="str">
        <f>VLOOKUP(A34,AbilBalance!D:M,9,FALSE)</f>
        <v>50,43</v>
      </c>
      <c r="C34" s="19" t="str">
        <f>VLOOKUP(A34,AbilBalance!D:M,10,FALSE)</f>
        <v>1,35</v>
      </c>
      <c r="D34">
        <f>ROUNDUP(VLOOKUP(A34,LevelBalance!L:M,2,FALSE)/(24*60),0)</f>
        <v>20</v>
      </c>
    </row>
    <row r="35" spans="1:4" x14ac:dyDescent="0.3">
      <c r="A35">
        <v>33</v>
      </c>
      <c r="B35" s="18" t="str">
        <f>VLOOKUP(A35,AbilBalance!D:M,9,FALSE)</f>
        <v>50,43</v>
      </c>
      <c r="C35" s="19" t="str">
        <f>VLOOKUP(A35,AbilBalance!D:M,10,FALSE)</f>
        <v>1.25,50</v>
      </c>
      <c r="D35">
        <f>ROUNDUP(VLOOKUP(A35,LevelBalance!L:M,2,FALSE)/(24*60),0)</f>
        <v>21</v>
      </c>
    </row>
    <row r="36" spans="1:4" x14ac:dyDescent="0.3">
      <c r="A36">
        <v>34</v>
      </c>
      <c r="B36" s="18" t="str">
        <f>VLOOKUP(A36,AbilBalance!D:M,9,FALSE)</f>
        <v>54,46</v>
      </c>
      <c r="C36" s="19" t="str">
        <f>VLOOKUP(A36,AbilBalance!D:M,10,FALSE)</f>
        <v>0.5,5</v>
      </c>
      <c r="D36">
        <f>ROUNDUP(VLOOKUP(A36,LevelBalance!L:M,2,FALSE)/(24*60),0)</f>
        <v>22</v>
      </c>
    </row>
    <row r="37" spans="1:4" x14ac:dyDescent="0.3">
      <c r="A37">
        <v>35</v>
      </c>
      <c r="B37" s="18" t="str">
        <f>VLOOKUP(A37,AbilBalance!D:M,9,FALSE)</f>
        <v>60,47</v>
      </c>
      <c r="C37" s="19" t="str">
        <f>VLOOKUP(A37,AbilBalance!D:M,10,FALSE)</f>
        <v>0.15,5</v>
      </c>
      <c r="D37">
        <f>ROUNDUP(VLOOKUP(A37,LevelBalance!L:M,2,FALSE)/(24*60),0)</f>
        <v>23</v>
      </c>
    </row>
    <row r="38" spans="1:4" x14ac:dyDescent="0.3">
      <c r="A38">
        <v>36</v>
      </c>
      <c r="B38" s="18" t="str">
        <f>VLOOKUP(A38,AbilBalance!D:M,9,FALSE)</f>
        <v>54,47</v>
      </c>
      <c r="C38" s="19" t="str">
        <f>VLOOKUP(A38,AbilBalance!D:M,10,FALSE)</f>
        <v>0.1,6</v>
      </c>
      <c r="D38">
        <f>ROUNDUP(VLOOKUP(A38,LevelBalance!L:M,2,FALSE)/(24*60),0)</f>
        <v>24</v>
      </c>
    </row>
    <row r="39" spans="1:4" x14ac:dyDescent="0.3">
      <c r="A39">
        <v>37</v>
      </c>
      <c r="B39" s="18" t="str">
        <f>VLOOKUP(A39,AbilBalance!D:M,9,FALSE)</f>
        <v>54,47</v>
      </c>
      <c r="C39" s="19" t="str">
        <f>VLOOKUP(A39,AbilBalance!D:M,10,FALSE)</f>
        <v>0.15,7</v>
      </c>
      <c r="D39">
        <f>ROUNDUP(VLOOKUP(A39,LevelBalance!L:M,2,FALSE)/(24*60),0)</f>
        <v>25</v>
      </c>
    </row>
    <row r="40" spans="1:4" x14ac:dyDescent="0.3">
      <c r="A40">
        <v>38</v>
      </c>
      <c r="B40" s="18" t="str">
        <f>VLOOKUP(A40,AbilBalance!D:M,9,FALSE)</f>
        <v>54,47</v>
      </c>
      <c r="C40" s="19" t="str">
        <f>VLOOKUP(A40,AbilBalance!D:M,10,FALSE)</f>
        <v>0.25,8</v>
      </c>
      <c r="D40">
        <f>ROUNDUP(VLOOKUP(A40,LevelBalance!L:M,2,FALSE)/(24*60),0)</f>
        <v>26</v>
      </c>
    </row>
    <row r="41" spans="1:4" x14ac:dyDescent="0.3">
      <c r="A41">
        <v>39</v>
      </c>
      <c r="B41" s="18" t="str">
        <f>VLOOKUP(A41,AbilBalance!D:M,9,FALSE)</f>
        <v>54,42</v>
      </c>
      <c r="C41" s="19" t="str">
        <f>VLOOKUP(A41,AbilBalance!D:M,10,FALSE)</f>
        <v>0.5,50</v>
      </c>
      <c r="D41">
        <f>ROUNDUP(VLOOKUP(A41,LevelBalance!L:M,2,FALSE)/(24*60),0)</f>
        <v>28</v>
      </c>
    </row>
    <row r="42" spans="1:4" x14ac:dyDescent="0.3">
      <c r="A42">
        <v>40</v>
      </c>
      <c r="B42" s="18" t="str">
        <f>VLOOKUP(A42,AbilBalance!D:M,9,FALSE)</f>
        <v>60,50</v>
      </c>
      <c r="C42" s="19" t="str">
        <f>VLOOKUP(A42,AbilBalance!D:M,10,FALSE)</f>
        <v>0.2,1.5</v>
      </c>
      <c r="D42">
        <f>ROUNDUP(VLOOKUP(A42,LevelBalance!L:M,2,FALSE)/(24*60),0)</f>
        <v>29</v>
      </c>
    </row>
    <row r="43" spans="1:4" x14ac:dyDescent="0.3">
      <c r="A43">
        <v>41</v>
      </c>
      <c r="B43" s="18" t="str">
        <f>VLOOKUP(A43,AbilBalance!D:M,9,FALSE)</f>
        <v>60,50</v>
      </c>
      <c r="C43" s="19" t="str">
        <f>VLOOKUP(A43,AbilBalance!D:M,10,FALSE)</f>
        <v>0.3,1.75</v>
      </c>
      <c r="D43">
        <f>ROUNDUP(VLOOKUP(A43,LevelBalance!L:M,2,FALSE)/(24*60),0)</f>
        <v>31</v>
      </c>
    </row>
    <row r="44" spans="1:4" x14ac:dyDescent="0.3">
      <c r="A44">
        <v>42</v>
      </c>
      <c r="B44" s="18" t="str">
        <f>VLOOKUP(A44,AbilBalance!D:M,9,FALSE)</f>
        <v>60,50</v>
      </c>
      <c r="C44" s="19" t="str">
        <f>VLOOKUP(A44,AbilBalance!D:M,10,FALSE)</f>
        <v>0.4,2</v>
      </c>
      <c r="D44">
        <f>ROUNDUP(VLOOKUP(A44,LevelBalance!L:M,2,FALSE)/(24*60),0)</f>
        <v>33</v>
      </c>
    </row>
    <row r="45" spans="1:4" x14ac:dyDescent="0.3">
      <c r="A45">
        <v>43</v>
      </c>
      <c r="B45" s="18" t="str">
        <f>VLOOKUP(A45,AbilBalance!D:M,9,FALSE)</f>
        <v>54,50</v>
      </c>
      <c r="C45" s="19" t="str">
        <f>VLOOKUP(A45,AbilBalance!D:M,10,FALSE)</f>
        <v>3,2.25</v>
      </c>
      <c r="D45">
        <f>ROUNDUP(VLOOKUP(A45,LevelBalance!L:M,2,FALSE)/(24*60),0)</f>
        <v>34</v>
      </c>
    </row>
    <row r="46" spans="1:4" x14ac:dyDescent="0.3">
      <c r="A46">
        <v>44</v>
      </c>
      <c r="B46" s="18" t="str">
        <f>VLOOKUP(A46,AbilBalance!D:M,9,FALSE)</f>
        <v>54,61</v>
      </c>
      <c r="C46" s="19" t="str">
        <f>VLOOKUP(A46,AbilBalance!D:M,10,FALSE)</f>
        <v>1,0.1</v>
      </c>
      <c r="D46">
        <f>ROUNDUP(VLOOKUP(A46,LevelBalance!L:M,2,FALSE)/(24*60),0)</f>
        <v>36</v>
      </c>
    </row>
    <row r="47" spans="1:4" x14ac:dyDescent="0.3">
      <c r="A47">
        <v>45</v>
      </c>
      <c r="B47" s="18" t="str">
        <f>VLOOKUP(A47,AbilBalance!D:M,9,FALSE)</f>
        <v>35,54</v>
      </c>
      <c r="C47" s="19" t="str">
        <f>VLOOKUP(A47,AbilBalance!D:M,10,FALSE)</f>
        <v>200,1.25</v>
      </c>
      <c r="D47">
        <f>ROUNDUP(VLOOKUP(A47,LevelBalance!L:M,2,FALSE)/(24*60),0)</f>
        <v>38</v>
      </c>
    </row>
    <row r="48" spans="1:4" x14ac:dyDescent="0.3">
      <c r="A48">
        <v>46</v>
      </c>
      <c r="B48" s="18" t="str">
        <f>VLOOKUP(A48,AbilBalance!D:M,9,FALSE)</f>
        <v>36,50</v>
      </c>
      <c r="C48" s="19" t="str">
        <f>VLOOKUP(A48,AbilBalance!D:M,10,FALSE)</f>
        <v>150,2.5</v>
      </c>
      <c r="D48">
        <f>ROUNDUP(VLOOKUP(A48,LevelBalance!L:M,2,FALSE)/(24*60),0)</f>
        <v>40</v>
      </c>
    </row>
    <row r="49" spans="1:4" x14ac:dyDescent="0.3">
      <c r="A49">
        <v>47</v>
      </c>
      <c r="B49" s="18" t="str">
        <f>VLOOKUP(A49,AbilBalance!D:M,9,FALSE)</f>
        <v>39,47</v>
      </c>
      <c r="C49" s="19" t="str">
        <f>VLOOKUP(A49,AbilBalance!D:M,10,FALSE)</f>
        <v>100,10</v>
      </c>
      <c r="D49">
        <f>ROUNDUP(VLOOKUP(A49,LevelBalance!L:M,2,FALSE)/(24*60),0)</f>
        <v>43</v>
      </c>
    </row>
    <row r="50" spans="1:4" x14ac:dyDescent="0.3">
      <c r="A50">
        <v>48</v>
      </c>
      <c r="B50" s="18" t="str">
        <f>VLOOKUP(A50,AbilBalance!D:M,9,FALSE)</f>
        <v>43,55</v>
      </c>
      <c r="C50" s="19" t="str">
        <f>VLOOKUP(A50,AbilBalance!D:M,10,FALSE)</f>
        <v>50,0.05</v>
      </c>
      <c r="D50">
        <f>ROUNDUP(VLOOKUP(A50,LevelBalance!L:M,2,FALSE)/(24*60),0)</f>
        <v>45</v>
      </c>
    </row>
    <row r="51" spans="1:4" x14ac:dyDescent="0.3">
      <c r="A51">
        <v>49</v>
      </c>
      <c r="B51" s="18" t="str">
        <f>VLOOKUP(A51,AbilBalance!D:M,9,FALSE)</f>
        <v>60,42</v>
      </c>
      <c r="C51" s="19" t="str">
        <f>VLOOKUP(A51,AbilBalance!D:M,10,FALSE)</f>
        <v>0.5,60</v>
      </c>
      <c r="D51">
        <f>ROUNDUP(VLOOKUP(A51,LevelBalance!L:M,2,FALSE)/(24*60),0)</f>
        <v>48</v>
      </c>
    </row>
    <row r="52" spans="1:4" x14ac:dyDescent="0.3">
      <c r="A52">
        <v>50</v>
      </c>
      <c r="B52" s="18" t="str">
        <f>VLOOKUP(A52,AbilBalance!D:M,9,FALSE)</f>
        <v>35,54</v>
      </c>
      <c r="C52" s="19" t="str">
        <f>VLOOKUP(A52,AbilBalance!D:M,10,FALSE)</f>
        <v>250,1.5</v>
      </c>
      <c r="D52">
        <f>ROUNDUP(VLOOKUP(A52,LevelBalance!L:M,2,FALSE)/(24*60),0)</f>
        <v>50</v>
      </c>
    </row>
    <row r="53" spans="1:4" x14ac:dyDescent="0.3">
      <c r="A53">
        <v>51</v>
      </c>
      <c r="B53" s="18" t="str">
        <f>VLOOKUP(A53,AbilBalance!D:M,9,FALSE)</f>
        <v>36,50</v>
      </c>
      <c r="C53" s="19" t="str">
        <f>VLOOKUP(A53,AbilBalance!D:M,10,FALSE)</f>
        <v>175,3.25</v>
      </c>
      <c r="D53">
        <f>ROUNDUP(VLOOKUP(A53,LevelBalance!L:M,2,FALSE)/(24*60),0)</f>
        <v>53</v>
      </c>
    </row>
    <row r="54" spans="1:4" x14ac:dyDescent="0.3">
      <c r="A54">
        <v>52</v>
      </c>
      <c r="B54" s="18" t="str">
        <f>VLOOKUP(A54,AbilBalance!D:M,9,FALSE)</f>
        <v>39,47</v>
      </c>
      <c r="C54" s="19" t="str">
        <f>VLOOKUP(A54,AbilBalance!D:M,10,FALSE)</f>
        <v>115,12.5</v>
      </c>
      <c r="D54">
        <f>ROUNDUP(VLOOKUP(A54,LevelBalance!L:M,2,FALSE)/(24*60),0)</f>
        <v>57</v>
      </c>
    </row>
    <row r="55" spans="1:4" x14ac:dyDescent="0.3">
      <c r="A55">
        <v>53</v>
      </c>
      <c r="B55" s="18" t="str">
        <f>VLOOKUP(A55,AbilBalance!D:M,9,FALSE)</f>
        <v>43,55</v>
      </c>
      <c r="C55" s="19" t="str">
        <f>VLOOKUP(A55,AbilBalance!D:M,10,FALSE)</f>
        <v>55,0.06</v>
      </c>
      <c r="D55">
        <f>ROUNDUP(VLOOKUP(A55,LevelBalance!L:M,2,FALSE)/(24*60),0)</f>
        <v>60</v>
      </c>
    </row>
    <row r="56" spans="1:4" x14ac:dyDescent="0.3">
      <c r="A56">
        <v>54</v>
      </c>
      <c r="B56" s="18" t="str">
        <f>VLOOKUP(A56,AbilBalance!D:M,9,FALSE)</f>
        <v>60,46</v>
      </c>
      <c r="C56" s="19" t="str">
        <f>VLOOKUP(A56,AbilBalance!D:M,10,FALSE)</f>
        <v>0.51,6</v>
      </c>
      <c r="D56">
        <f>ROUNDUP(VLOOKUP(A56,LevelBalance!L:M,2,FALSE)/(24*60),0)</f>
        <v>64</v>
      </c>
    </row>
    <row r="57" spans="1:4" x14ac:dyDescent="0.3">
      <c r="A57">
        <v>55</v>
      </c>
      <c r="B57" s="18" t="str">
        <f>VLOOKUP(A57,AbilBalance!D:M,9,FALSE)</f>
        <v>35,54</v>
      </c>
      <c r="C57" s="19" t="str">
        <f>VLOOKUP(A57,AbilBalance!D:M,10,FALSE)</f>
        <v>300,1.55</v>
      </c>
      <c r="D57">
        <f>ROUNDUP(VLOOKUP(A57,LevelBalance!L:M,2,FALSE)/(24*60),0)</f>
        <v>67</v>
      </c>
    </row>
    <row r="58" spans="1:4" x14ac:dyDescent="0.3">
      <c r="A58">
        <v>56</v>
      </c>
      <c r="B58" s="18" t="str">
        <f>VLOOKUP(A58,AbilBalance!D:M,9,FALSE)</f>
        <v>36,50</v>
      </c>
      <c r="C58" s="19" t="str">
        <f>VLOOKUP(A58,AbilBalance!D:M,10,FALSE)</f>
        <v>200,4</v>
      </c>
      <c r="D58">
        <f>ROUNDUP(VLOOKUP(A58,LevelBalance!L:M,2,FALSE)/(24*60),0)</f>
        <v>72</v>
      </c>
    </row>
    <row r="59" spans="1:4" x14ac:dyDescent="0.3">
      <c r="A59">
        <v>57</v>
      </c>
      <c r="B59" s="18" t="str">
        <f>VLOOKUP(A59,AbilBalance!D:M,9,FALSE)</f>
        <v>39,47</v>
      </c>
      <c r="C59" s="19" t="str">
        <f>VLOOKUP(A59,AbilBalance!D:M,10,FALSE)</f>
        <v>130,15</v>
      </c>
      <c r="D59">
        <f>ROUNDUP(VLOOKUP(A59,LevelBalance!L:M,2,FALSE)/(24*60),0)</f>
        <v>76</v>
      </c>
    </row>
    <row r="60" spans="1:4" x14ac:dyDescent="0.3">
      <c r="A60">
        <v>58</v>
      </c>
      <c r="B60" s="18" t="str">
        <f>VLOOKUP(A60,AbilBalance!D:M,9,FALSE)</f>
        <v>43,55</v>
      </c>
      <c r="C60" s="19" t="str">
        <f>VLOOKUP(A60,AbilBalance!D:M,10,FALSE)</f>
        <v>60,0.07</v>
      </c>
      <c r="D60">
        <f>ROUNDUP(VLOOKUP(A60,LevelBalance!L:M,2,FALSE)/(24*60),0)</f>
        <v>81</v>
      </c>
    </row>
    <row r="61" spans="1:4" x14ac:dyDescent="0.3">
      <c r="A61">
        <v>59</v>
      </c>
      <c r="B61" s="18" t="str">
        <f>VLOOKUP(A61,AbilBalance!D:M,9,FALSE)</f>
        <v>60,61</v>
      </c>
      <c r="C61" s="19" t="str">
        <f>VLOOKUP(A61,AbilBalance!D:M,10,FALSE)</f>
        <v>0.52,0.15</v>
      </c>
      <c r="D61">
        <f>ROUNDUP(VLOOKUP(A61,LevelBalance!L:M,2,FALSE)/(24*60),0)</f>
        <v>86</v>
      </c>
    </row>
    <row r="62" spans="1:4" x14ac:dyDescent="0.3">
      <c r="A62">
        <v>60</v>
      </c>
      <c r="B62" s="18" t="str">
        <f>VLOOKUP(A62,AbilBalance!D:M,9,FALSE)</f>
        <v>35,54</v>
      </c>
      <c r="C62" s="19" t="str">
        <f>VLOOKUP(A62,AbilBalance!D:M,10,FALSE)</f>
        <v>350,1.6</v>
      </c>
      <c r="D62">
        <f>ROUNDUP(VLOOKUP(A62,LevelBalance!L:M,2,FALSE)/(24*60),0)</f>
        <v>92</v>
      </c>
    </row>
    <row r="63" spans="1:4" x14ac:dyDescent="0.3">
      <c r="A63">
        <v>61</v>
      </c>
      <c r="B63" s="18" t="str">
        <f>VLOOKUP(A63,AbilBalance!D:M,9,FALSE)</f>
        <v>36,50</v>
      </c>
      <c r="C63" s="19" t="str">
        <f>VLOOKUP(A63,AbilBalance!D:M,10,FALSE)</f>
        <v>225,4.75</v>
      </c>
      <c r="D63">
        <f>ROUNDUP(VLOOKUP(A63,LevelBalance!L:M,2,FALSE)/(24*60),0)</f>
        <v>98</v>
      </c>
    </row>
    <row r="64" spans="1:4" x14ac:dyDescent="0.3">
      <c r="A64">
        <v>62</v>
      </c>
      <c r="B64" s="18" t="str">
        <f>VLOOKUP(A64,AbilBalance!D:M,9,FALSE)</f>
        <v>39,47</v>
      </c>
      <c r="C64" s="19" t="str">
        <f>VLOOKUP(A64,AbilBalance!D:M,10,FALSE)</f>
        <v>145,17.5</v>
      </c>
      <c r="D64">
        <f>ROUNDUP(VLOOKUP(A64,LevelBalance!L:M,2,FALSE)/(24*60),0)</f>
        <v>104</v>
      </c>
    </row>
    <row r="65" spans="1:4" x14ac:dyDescent="0.3">
      <c r="A65">
        <v>63</v>
      </c>
      <c r="B65" s="18" t="str">
        <f>VLOOKUP(A65,AbilBalance!D:M,9,FALSE)</f>
        <v>43,55</v>
      </c>
      <c r="C65" s="19" t="str">
        <f>VLOOKUP(A65,AbilBalance!D:M,10,FALSE)</f>
        <v>65,0.08</v>
      </c>
      <c r="D65">
        <f>ROUNDUP(VLOOKUP(A65,LevelBalance!L:M,2,FALSE)/(24*60),0)</f>
        <v>111</v>
      </c>
    </row>
    <row r="66" spans="1:4" x14ac:dyDescent="0.3">
      <c r="A66">
        <v>64</v>
      </c>
      <c r="B66" s="18" t="str">
        <f>VLOOKUP(A66,AbilBalance!D:M,9,FALSE)</f>
        <v>60,42</v>
      </c>
      <c r="C66" s="19" t="str">
        <f>VLOOKUP(A66,AbilBalance!D:M,10,FALSE)</f>
        <v>0.53,65</v>
      </c>
      <c r="D66">
        <f>ROUNDUP(VLOOKUP(A66,LevelBalance!L:M,2,FALSE)/(24*60),0)</f>
        <v>118</v>
      </c>
    </row>
    <row r="67" spans="1:4" x14ac:dyDescent="0.3">
      <c r="A67">
        <v>65</v>
      </c>
      <c r="B67" s="18" t="str">
        <f>VLOOKUP(A67,AbilBalance!D:M,9,FALSE)</f>
        <v>35,54</v>
      </c>
      <c r="C67" s="19" t="str">
        <f>VLOOKUP(A67,AbilBalance!D:M,10,FALSE)</f>
        <v>400,1.65</v>
      </c>
      <c r="D67">
        <f>ROUNDUP(VLOOKUP(A67,LevelBalance!L:M,2,FALSE)/(24*60),0)</f>
        <v>126</v>
      </c>
    </row>
    <row r="68" spans="1:4" x14ac:dyDescent="0.3">
      <c r="A68">
        <v>66</v>
      </c>
      <c r="B68" s="18" t="str">
        <f>VLOOKUP(A68,AbilBalance!D:M,9,FALSE)</f>
        <v>36,50</v>
      </c>
      <c r="C68" s="19" t="str">
        <f>VLOOKUP(A68,AbilBalance!D:M,10,FALSE)</f>
        <v>250,5.5</v>
      </c>
      <c r="D68">
        <f>ROUNDUP(VLOOKUP(A68,LevelBalance!L:M,2,FALSE)/(24*60),0)</f>
        <v>135</v>
      </c>
    </row>
    <row r="69" spans="1:4" x14ac:dyDescent="0.3">
      <c r="A69">
        <v>67</v>
      </c>
      <c r="B69" s="18" t="str">
        <f>VLOOKUP(A69,AbilBalance!D:M,9,FALSE)</f>
        <v>39,47</v>
      </c>
      <c r="C69" s="19" t="str">
        <f>VLOOKUP(A69,AbilBalance!D:M,10,FALSE)</f>
        <v>160,20</v>
      </c>
      <c r="D69">
        <f>ROUNDUP(VLOOKUP(A69,LevelBalance!L:M,2,FALSE)/(24*60),0)</f>
        <v>145</v>
      </c>
    </row>
    <row r="70" spans="1:4" x14ac:dyDescent="0.3">
      <c r="A70">
        <v>68</v>
      </c>
      <c r="B70" s="18" t="str">
        <f>VLOOKUP(A70,AbilBalance!D:M,9,FALSE)</f>
        <v>43,55</v>
      </c>
      <c r="C70" s="19" t="str">
        <f>VLOOKUP(A70,AbilBalance!D:M,10,FALSE)</f>
        <v>70,0.09</v>
      </c>
      <c r="D70">
        <f>ROUNDUP(VLOOKUP(A70,LevelBalance!L:M,2,FALSE)/(24*60),0)</f>
        <v>155</v>
      </c>
    </row>
    <row r="71" spans="1:4" x14ac:dyDescent="0.3">
      <c r="A71">
        <v>69</v>
      </c>
      <c r="B71" s="18" t="str">
        <f>VLOOKUP(A71,AbilBalance!D:M,9,FALSE)</f>
        <v>60,46</v>
      </c>
      <c r="C71" s="19" t="str">
        <f>VLOOKUP(A71,AbilBalance!D:M,10,FALSE)</f>
        <v>0.54,6.5</v>
      </c>
      <c r="D71">
        <f>ROUNDUP(VLOOKUP(A71,LevelBalance!L:M,2,FALSE)/(24*60),0)</f>
        <v>166</v>
      </c>
    </row>
    <row r="72" spans="1:4" x14ac:dyDescent="0.3">
      <c r="A72">
        <v>70</v>
      </c>
      <c r="B72" s="18" t="str">
        <f>VLOOKUP(A72,AbilBalance!D:M,9,FALSE)</f>
        <v>35,54</v>
      </c>
      <c r="C72" s="19" t="str">
        <f>VLOOKUP(A72,AbilBalance!D:M,10,FALSE)</f>
        <v>450,1.7</v>
      </c>
      <c r="D72">
        <f>ROUNDUP(VLOOKUP(A72,LevelBalance!L:M,2,FALSE)/(24*60),0)</f>
        <v>178</v>
      </c>
    </row>
    <row r="73" spans="1:4" x14ac:dyDescent="0.3">
      <c r="A73">
        <v>71</v>
      </c>
      <c r="B73" s="18" t="str">
        <f>VLOOKUP(A73,AbilBalance!D:M,9,FALSE)</f>
        <v>36,50</v>
      </c>
      <c r="C73" s="19" t="str">
        <f>VLOOKUP(A73,AbilBalance!D:M,10,FALSE)</f>
        <v>275,6.25</v>
      </c>
      <c r="D73">
        <f>ROUNDUP(VLOOKUP(A73,LevelBalance!L:M,2,FALSE)/(24*60),0)</f>
        <v>190</v>
      </c>
    </row>
    <row r="74" spans="1:4" x14ac:dyDescent="0.3">
      <c r="A74">
        <v>72</v>
      </c>
      <c r="B74" s="18" t="str">
        <f>VLOOKUP(A74,AbilBalance!D:M,9,FALSE)</f>
        <v>39,47</v>
      </c>
      <c r="C74" s="19" t="str">
        <f>VLOOKUP(A74,AbilBalance!D:M,10,FALSE)</f>
        <v>175,22.5</v>
      </c>
      <c r="D74">
        <f>ROUNDUP(VLOOKUP(A74,LevelBalance!L:M,2,FALSE)/(24*60),0)</f>
        <v>204</v>
      </c>
    </row>
    <row r="75" spans="1:4" x14ac:dyDescent="0.3">
      <c r="A75">
        <v>73</v>
      </c>
      <c r="B75" s="18" t="str">
        <f>VLOOKUP(A75,AbilBalance!D:M,9,FALSE)</f>
        <v>43,55</v>
      </c>
      <c r="C75" s="19" t="str">
        <f>VLOOKUP(A75,AbilBalance!D:M,10,FALSE)</f>
        <v>75,0.1</v>
      </c>
      <c r="D75">
        <f>ROUNDUP(VLOOKUP(A75,LevelBalance!L:M,2,FALSE)/(24*60),0)</f>
        <v>219</v>
      </c>
    </row>
    <row r="76" spans="1:4" x14ac:dyDescent="0.3">
      <c r="A76">
        <v>74</v>
      </c>
      <c r="B76" s="18" t="str">
        <f>VLOOKUP(A76,AbilBalance!D:M,9,FALSE)</f>
        <v>60,61</v>
      </c>
      <c r="C76" s="19" t="str">
        <f>VLOOKUP(A76,AbilBalance!D:M,10,FALSE)</f>
        <v>0.55,0.175</v>
      </c>
      <c r="D76">
        <f>ROUNDUP(VLOOKUP(A76,LevelBalance!L:M,2,FALSE)/(24*60),0)</f>
        <v>236</v>
      </c>
    </row>
    <row r="77" spans="1:4" x14ac:dyDescent="0.3">
      <c r="A77">
        <v>75</v>
      </c>
      <c r="B77" s="18" t="str">
        <f>VLOOKUP(A77,AbilBalance!D:M,9,FALSE)</f>
        <v>35,54</v>
      </c>
      <c r="C77" s="19" t="str">
        <f>VLOOKUP(A77,AbilBalance!D:M,10,FALSE)</f>
        <v>500,1.75</v>
      </c>
      <c r="D77">
        <f>ROUNDUP(VLOOKUP(A77,LevelBalance!L:M,2,FALSE)/(24*60),0)</f>
        <v>254</v>
      </c>
    </row>
    <row r="78" spans="1:4" x14ac:dyDescent="0.3">
      <c r="A78">
        <v>76</v>
      </c>
      <c r="B78" s="18" t="str">
        <f>VLOOKUP(A78,AbilBalance!D:M,9,FALSE)</f>
        <v>36,50</v>
      </c>
      <c r="C78" s="19" t="str">
        <f>VLOOKUP(A78,AbilBalance!D:M,10,FALSE)</f>
        <v>300,7</v>
      </c>
      <c r="D78">
        <f>ROUNDUP(VLOOKUP(A78,LevelBalance!L:M,2,FALSE)/(24*60),0)</f>
        <v>273</v>
      </c>
    </row>
    <row r="79" spans="1:4" x14ac:dyDescent="0.3">
      <c r="A79">
        <v>77</v>
      </c>
      <c r="B79" s="18" t="str">
        <f>VLOOKUP(A79,AbilBalance!D:M,9,FALSE)</f>
        <v>39,47</v>
      </c>
      <c r="C79" s="19" t="str">
        <f>VLOOKUP(A79,AbilBalance!D:M,10,FALSE)</f>
        <v>190,25</v>
      </c>
      <c r="D79">
        <f>ROUNDUP(VLOOKUP(A79,LevelBalance!L:M,2,FALSE)/(24*60),0)</f>
        <v>294</v>
      </c>
    </row>
    <row r="80" spans="1:4" x14ac:dyDescent="0.3">
      <c r="A80">
        <v>78</v>
      </c>
      <c r="B80" s="18" t="str">
        <f>VLOOKUP(A80,AbilBalance!D:M,9,FALSE)</f>
        <v>43,55</v>
      </c>
      <c r="C80" s="19" t="str">
        <f>VLOOKUP(A80,AbilBalance!D:M,10,FALSE)</f>
        <v>80,0.11</v>
      </c>
      <c r="D80">
        <f>ROUNDUP(VLOOKUP(A80,LevelBalance!L:M,2,FALSE)/(24*60),0)</f>
        <v>317</v>
      </c>
    </row>
    <row r="81" spans="1:4" x14ac:dyDescent="0.3">
      <c r="A81">
        <v>79</v>
      </c>
      <c r="B81" s="18" t="str">
        <f>VLOOKUP(A81,AbilBalance!D:M,9,FALSE)</f>
        <v>60,42</v>
      </c>
      <c r="C81" s="19" t="str">
        <f>VLOOKUP(A81,AbilBalance!D:M,10,FALSE)</f>
        <v>0.56,70</v>
      </c>
      <c r="D81">
        <f>ROUNDUP(VLOOKUP(A81,LevelBalance!L:M,2,FALSE)/(24*60),0)</f>
        <v>342</v>
      </c>
    </row>
    <row r="82" spans="1:4" x14ac:dyDescent="0.3">
      <c r="A82">
        <v>80</v>
      </c>
      <c r="B82" s="18" t="str">
        <f>VLOOKUP(A82,AbilBalance!D:M,9,FALSE)</f>
        <v>35,54</v>
      </c>
      <c r="C82" s="19" t="str">
        <f>VLOOKUP(A82,AbilBalance!D:M,10,FALSE)</f>
        <v>550,1.8</v>
      </c>
      <c r="D82">
        <f>ROUNDUP(VLOOKUP(A82,LevelBalance!L:M,2,FALSE)/(24*60),0)</f>
        <v>370</v>
      </c>
    </row>
    <row r="83" spans="1:4" x14ac:dyDescent="0.3">
      <c r="A83">
        <v>81</v>
      </c>
      <c r="B83" s="18" t="str">
        <f>VLOOKUP(A83,AbilBalance!D:M,9,FALSE)</f>
        <v>36,50</v>
      </c>
      <c r="C83" s="19" t="str">
        <f>VLOOKUP(A83,AbilBalance!D:M,10,FALSE)</f>
        <v>325,7.75</v>
      </c>
      <c r="D83">
        <f>ROUNDUP(VLOOKUP(A83,LevelBalance!L:M,2,FALSE)/(24*60),0)</f>
        <v>400</v>
      </c>
    </row>
    <row r="84" spans="1:4" x14ac:dyDescent="0.3">
      <c r="A84">
        <v>82</v>
      </c>
      <c r="B84" s="18" t="str">
        <f>VLOOKUP(A84,AbilBalance!D:M,9,FALSE)</f>
        <v>39,47</v>
      </c>
      <c r="C84" s="19" t="str">
        <f>VLOOKUP(A84,AbilBalance!D:M,10,FALSE)</f>
        <v>205,27.5</v>
      </c>
      <c r="D84">
        <f>ROUNDUP(VLOOKUP(A84,LevelBalance!L:M,2,FALSE)/(24*60),0)</f>
        <v>404</v>
      </c>
    </row>
    <row r="85" spans="1:4" x14ac:dyDescent="0.3">
      <c r="A85">
        <v>83</v>
      </c>
      <c r="B85" s="18" t="str">
        <f>VLOOKUP(A85,AbilBalance!D:M,9,FALSE)</f>
        <v>43,55</v>
      </c>
      <c r="C85" s="19" t="str">
        <f>VLOOKUP(A85,AbilBalance!D:M,10,FALSE)</f>
        <v>85,0.12</v>
      </c>
      <c r="D85">
        <f>ROUNDUP(VLOOKUP(A85,LevelBalance!L:M,2,FALSE)/(24*60),0)</f>
        <v>409</v>
      </c>
    </row>
    <row r="86" spans="1:4" x14ac:dyDescent="0.3">
      <c r="A86">
        <v>84</v>
      </c>
      <c r="B86" s="18" t="str">
        <f>VLOOKUP(A86,AbilBalance!D:M,9,FALSE)</f>
        <v>60,46</v>
      </c>
      <c r="C86" s="19" t="str">
        <f>VLOOKUP(A86,AbilBalance!D:M,10,FALSE)</f>
        <v>0.57,7</v>
      </c>
      <c r="D86">
        <f>ROUNDUP(VLOOKUP(A86,LevelBalance!L:M,2,FALSE)/(24*60),0)</f>
        <v>413</v>
      </c>
    </row>
    <row r="87" spans="1:4" x14ac:dyDescent="0.3">
      <c r="A87">
        <v>85</v>
      </c>
      <c r="B87" s="18" t="str">
        <f>VLOOKUP(A87,AbilBalance!D:M,9,FALSE)</f>
        <v>35,54</v>
      </c>
      <c r="C87" s="19" t="str">
        <f>VLOOKUP(A87,AbilBalance!D:M,10,FALSE)</f>
        <v>600,1.85</v>
      </c>
      <c r="D87">
        <f>ROUNDUP(VLOOKUP(A87,LevelBalance!L:M,2,FALSE)/(24*60),0)</f>
        <v>418</v>
      </c>
    </row>
    <row r="88" spans="1:4" x14ac:dyDescent="0.3">
      <c r="A88">
        <v>86</v>
      </c>
      <c r="B88" s="18" t="str">
        <f>VLOOKUP(A88,AbilBalance!D:M,9,FALSE)</f>
        <v>36,50</v>
      </c>
      <c r="C88" s="19" t="str">
        <f>VLOOKUP(A88,AbilBalance!D:M,10,FALSE)</f>
        <v>350,8.5</v>
      </c>
      <c r="D88">
        <f>ROUNDUP(VLOOKUP(A88,LevelBalance!L:M,2,FALSE)/(24*60),0)</f>
        <v>422</v>
      </c>
    </row>
    <row r="89" spans="1:4" x14ac:dyDescent="0.3">
      <c r="A89">
        <v>87</v>
      </c>
      <c r="B89" s="18" t="str">
        <f>VLOOKUP(A89,AbilBalance!D:M,9,FALSE)</f>
        <v>39,47</v>
      </c>
      <c r="C89" s="19" t="str">
        <f>VLOOKUP(A89,AbilBalance!D:M,10,FALSE)</f>
        <v>220,30</v>
      </c>
      <c r="D89">
        <f>ROUNDUP(VLOOKUP(A89,LevelBalance!L:M,2,FALSE)/(24*60),0)</f>
        <v>427</v>
      </c>
    </row>
    <row r="90" spans="1:4" x14ac:dyDescent="0.3">
      <c r="A90">
        <v>88</v>
      </c>
      <c r="B90" s="18" t="str">
        <f>VLOOKUP(A90,AbilBalance!D:M,9,FALSE)</f>
        <v>43,55</v>
      </c>
      <c r="C90" s="19" t="str">
        <f>VLOOKUP(A90,AbilBalance!D:M,10,FALSE)</f>
        <v>90,0.13</v>
      </c>
      <c r="D90">
        <f>ROUNDUP(VLOOKUP(A90,LevelBalance!L:M,2,FALSE)/(24*60),0)</f>
        <v>431</v>
      </c>
    </row>
    <row r="91" spans="1:4" x14ac:dyDescent="0.3">
      <c r="A91">
        <v>89</v>
      </c>
      <c r="B91" s="18" t="str">
        <f>VLOOKUP(A91,AbilBalance!D:M,9,FALSE)</f>
        <v>60,61</v>
      </c>
      <c r="C91" s="19" t="str">
        <f>VLOOKUP(A91,AbilBalance!D:M,10,FALSE)</f>
        <v>0.58,0.2</v>
      </c>
      <c r="D91">
        <f>ROUNDUP(VLOOKUP(A91,LevelBalance!L:M,2,FALSE)/(24*60),0)</f>
        <v>436</v>
      </c>
    </row>
    <row r="92" spans="1:4" x14ac:dyDescent="0.3">
      <c r="A92">
        <v>90</v>
      </c>
      <c r="B92" s="18" t="str">
        <f>VLOOKUP(A92,AbilBalance!D:M,9,FALSE)</f>
        <v>35,54</v>
      </c>
      <c r="C92" s="19" t="str">
        <f>VLOOKUP(A92,AbilBalance!D:M,10,FALSE)</f>
        <v>650,1.9</v>
      </c>
      <c r="D92">
        <f>ROUNDUP(VLOOKUP(A92,LevelBalance!L:M,2,FALSE)/(24*60),0)</f>
        <v>441</v>
      </c>
    </row>
    <row r="93" spans="1:4" x14ac:dyDescent="0.3">
      <c r="A93">
        <v>91</v>
      </c>
      <c r="B93" s="18" t="str">
        <f>VLOOKUP(A93,AbilBalance!D:M,9,FALSE)</f>
        <v>36,50</v>
      </c>
      <c r="C93" s="19" t="str">
        <f>VLOOKUP(A93,AbilBalance!D:M,10,FALSE)</f>
        <v>375,9.25</v>
      </c>
      <c r="D93">
        <f>ROUNDUP(VLOOKUP(A93,LevelBalance!L:M,2,FALSE)/(24*60),0)</f>
        <v>446</v>
      </c>
    </row>
    <row r="94" spans="1:4" x14ac:dyDescent="0.3">
      <c r="A94">
        <v>92</v>
      </c>
      <c r="B94" s="18" t="str">
        <f>VLOOKUP(A94,AbilBalance!D:M,9,FALSE)</f>
        <v>39,47</v>
      </c>
      <c r="C94" s="19" t="str">
        <f>VLOOKUP(A94,AbilBalance!D:M,10,FALSE)</f>
        <v>235,32.5</v>
      </c>
      <c r="D94">
        <f>ROUNDUP(VLOOKUP(A94,LevelBalance!L:M,2,FALSE)/(24*60),0)</f>
        <v>450</v>
      </c>
    </row>
    <row r="95" spans="1:4" x14ac:dyDescent="0.3">
      <c r="A95">
        <v>93</v>
      </c>
      <c r="B95" s="18" t="str">
        <f>VLOOKUP(A95,AbilBalance!D:M,9,FALSE)</f>
        <v>43,55</v>
      </c>
      <c r="C95" s="19" t="str">
        <f>VLOOKUP(A95,AbilBalance!D:M,10,FALSE)</f>
        <v>95,0.14</v>
      </c>
      <c r="D95">
        <f>ROUNDUP(VLOOKUP(A95,LevelBalance!L:M,2,FALSE)/(24*60),0)</f>
        <v>455</v>
      </c>
    </row>
    <row r="96" spans="1:4" x14ac:dyDescent="0.3">
      <c r="A96">
        <v>94</v>
      </c>
      <c r="B96" s="18" t="str">
        <f>VLOOKUP(A96,AbilBalance!D:M,9,FALSE)</f>
        <v>60,42</v>
      </c>
      <c r="C96" s="19" t="str">
        <f>VLOOKUP(A96,AbilBalance!D:M,10,FALSE)</f>
        <v>0.59,75</v>
      </c>
      <c r="D96">
        <f>ROUNDUP(VLOOKUP(A96,LevelBalance!L:M,2,FALSE)/(24*60),0)</f>
        <v>460</v>
      </c>
    </row>
    <row r="97" spans="1:4" x14ac:dyDescent="0.3">
      <c r="A97">
        <v>95</v>
      </c>
      <c r="B97" s="18" t="str">
        <f>VLOOKUP(A97,AbilBalance!D:M,9,FALSE)</f>
        <v>35,54</v>
      </c>
      <c r="C97" s="19" t="str">
        <f>VLOOKUP(A97,AbilBalance!D:M,10,FALSE)</f>
        <v>700,1.95</v>
      </c>
      <c r="D97">
        <f>ROUNDUP(VLOOKUP(A97,LevelBalance!L:M,2,FALSE)/(24*60),0)</f>
        <v>465</v>
      </c>
    </row>
    <row r="98" spans="1:4" x14ac:dyDescent="0.3">
      <c r="A98">
        <v>96</v>
      </c>
      <c r="B98" s="18" t="str">
        <f>VLOOKUP(A98,AbilBalance!D:M,9,FALSE)</f>
        <v>36,50</v>
      </c>
      <c r="C98" s="19" t="str">
        <f>VLOOKUP(A98,AbilBalance!D:M,10,FALSE)</f>
        <v>400,10</v>
      </c>
      <c r="D98">
        <f>ROUNDUP(VLOOKUP(A98,LevelBalance!L:M,2,FALSE)/(24*60),0)</f>
        <v>470</v>
      </c>
    </row>
    <row r="99" spans="1:4" x14ac:dyDescent="0.3">
      <c r="A99">
        <v>97</v>
      </c>
      <c r="B99" s="18" t="str">
        <f>VLOOKUP(A99,AbilBalance!D:M,9,FALSE)</f>
        <v>39,47</v>
      </c>
      <c r="C99" s="19" t="str">
        <f>VLOOKUP(A99,AbilBalance!D:M,10,FALSE)</f>
        <v>250,35</v>
      </c>
      <c r="D99">
        <f>ROUNDUP(VLOOKUP(A99,LevelBalance!L:M,2,FALSE)/(24*60),0)</f>
        <v>475</v>
      </c>
    </row>
    <row r="100" spans="1:4" x14ac:dyDescent="0.3">
      <c r="A100">
        <v>98</v>
      </c>
      <c r="B100" s="18" t="str">
        <f>VLOOKUP(A100,AbilBalance!D:M,9,FALSE)</f>
        <v>43,55</v>
      </c>
      <c r="C100" s="19" t="str">
        <f>VLOOKUP(A100,AbilBalance!D:M,10,FALSE)</f>
        <v>100,0.15</v>
      </c>
      <c r="D100">
        <f>ROUNDUP(VLOOKUP(A100,LevelBalance!L:M,2,FALSE)/(24*60),0)</f>
        <v>480</v>
      </c>
    </row>
    <row r="101" spans="1:4" x14ac:dyDescent="0.3">
      <c r="A101">
        <v>99</v>
      </c>
      <c r="B101" s="18" t="str">
        <f>VLOOKUP(A101,AbilBalance!D:M,9,FALSE)</f>
        <v>60,46</v>
      </c>
      <c r="C101" s="19" t="str">
        <f>VLOOKUP(A101,AbilBalance!D:M,10,FALSE)</f>
        <v>0.6,7.5</v>
      </c>
      <c r="D101">
        <f>ROUNDUP(VLOOKUP(A101,LevelBalance!L:M,2,FALSE)/(24*60),0)</f>
        <v>486</v>
      </c>
    </row>
    <row r="102" spans="1:4" x14ac:dyDescent="0.3">
      <c r="A102">
        <v>100</v>
      </c>
      <c r="B102" s="18" t="str">
        <f>VLOOKUP(A102,AbilBalance!D:M,9,FALSE)</f>
        <v>35,54</v>
      </c>
      <c r="C102" s="19" t="str">
        <f>VLOOKUP(A102,AbilBalance!D:M,10,FALSE)</f>
        <v>750,2</v>
      </c>
      <c r="D102">
        <f>ROUNDUP(VLOOKUP(A102,LevelBalance!L:M,2,FALSE)/(24*60),0)</f>
        <v>491</v>
      </c>
    </row>
    <row r="103" spans="1:4" x14ac:dyDescent="0.3">
      <c r="A103">
        <v>101</v>
      </c>
      <c r="B103" s="18" t="str">
        <f>VLOOKUP(A103,AbilBalance!D:M,9,FALSE)</f>
        <v>36,50</v>
      </c>
      <c r="C103" s="19" t="str">
        <f>VLOOKUP(A103,AbilBalance!D:M,10,FALSE)</f>
        <v>425,10.75</v>
      </c>
      <c r="D103">
        <f>ROUNDUP(VLOOKUP(A103,LevelBalance!L:M,2,FALSE)/(24*60),0)</f>
        <v>496</v>
      </c>
    </row>
    <row r="104" spans="1:4" x14ac:dyDescent="0.3">
      <c r="A104">
        <v>102</v>
      </c>
      <c r="B104" s="18" t="str">
        <f>VLOOKUP(A104,AbilBalance!D:M,9,FALSE)</f>
        <v>39,47</v>
      </c>
      <c r="C104" s="19" t="str">
        <f>VLOOKUP(A104,AbilBalance!D:M,10,FALSE)</f>
        <v>265,37.5</v>
      </c>
      <c r="D104">
        <f>ROUNDUP(VLOOKUP(A104,LevelBalance!L:M,2,FALSE)/(24*60),0)</f>
        <v>501</v>
      </c>
    </row>
    <row r="105" spans="1:4" x14ac:dyDescent="0.3">
      <c r="A105">
        <v>103</v>
      </c>
      <c r="B105" s="18" t="str">
        <f>VLOOKUP(A105,AbilBalance!D:M,9,FALSE)</f>
        <v>43,55</v>
      </c>
      <c r="C105" s="19" t="str">
        <f>VLOOKUP(A105,AbilBalance!D:M,10,FALSE)</f>
        <v>105,0.16</v>
      </c>
      <c r="D105">
        <f>ROUNDUP(VLOOKUP(A105,LevelBalance!L:M,2,FALSE)/(24*60),0)</f>
        <v>507</v>
      </c>
    </row>
    <row r="106" spans="1:4" x14ac:dyDescent="0.3">
      <c r="A106">
        <v>104</v>
      </c>
      <c r="B106" s="18" t="str">
        <f>VLOOKUP(A106,AbilBalance!D:M,9,FALSE)</f>
        <v>60,61</v>
      </c>
      <c r="C106" s="19" t="str">
        <f>VLOOKUP(A106,AbilBalance!D:M,10,FALSE)</f>
        <v>0.61,0.225</v>
      </c>
      <c r="D106">
        <f>ROUNDUP(VLOOKUP(A106,LevelBalance!L:M,2,FALSE)/(24*60),0)</f>
        <v>512</v>
      </c>
    </row>
    <row r="107" spans="1:4" x14ac:dyDescent="0.3">
      <c r="A107">
        <v>105</v>
      </c>
      <c r="B107" s="18" t="str">
        <f>VLOOKUP(A107,AbilBalance!D:M,9,FALSE)</f>
        <v>35,54</v>
      </c>
      <c r="C107" s="19" t="str">
        <f>VLOOKUP(A107,AbilBalance!D:M,10,FALSE)</f>
        <v>800,2.05</v>
      </c>
      <c r="D107">
        <f>ROUNDUP(VLOOKUP(A107,LevelBalance!L:M,2,FALSE)/(24*60),0)</f>
        <v>518</v>
      </c>
    </row>
    <row r="108" spans="1:4" x14ac:dyDescent="0.3">
      <c r="A108">
        <v>106</v>
      </c>
      <c r="B108" s="18" t="str">
        <f>VLOOKUP(A108,AbilBalance!D:M,9,FALSE)</f>
        <v>36,50</v>
      </c>
      <c r="C108" s="19" t="str">
        <f>VLOOKUP(A108,AbilBalance!D:M,10,FALSE)</f>
        <v>450,11.5</v>
      </c>
      <c r="D108">
        <f>ROUNDUP(VLOOKUP(A108,LevelBalance!L:M,2,FALSE)/(24*60),0)</f>
        <v>523</v>
      </c>
    </row>
    <row r="109" spans="1:4" x14ac:dyDescent="0.3">
      <c r="A109">
        <v>107</v>
      </c>
      <c r="B109" s="18" t="str">
        <f>VLOOKUP(A109,AbilBalance!D:M,9,FALSE)</f>
        <v>39,47</v>
      </c>
      <c r="C109" s="19" t="str">
        <f>VLOOKUP(A109,AbilBalance!D:M,10,FALSE)</f>
        <v>280,40</v>
      </c>
      <c r="D109">
        <f>ROUNDUP(VLOOKUP(A109,LevelBalance!L:M,2,FALSE)/(24*60),0)</f>
        <v>529</v>
      </c>
    </row>
    <row r="110" spans="1:4" x14ac:dyDescent="0.3">
      <c r="A110">
        <v>108</v>
      </c>
      <c r="B110" s="18" t="str">
        <f>VLOOKUP(A110,AbilBalance!D:M,9,FALSE)</f>
        <v>43,55</v>
      </c>
      <c r="C110" s="19" t="str">
        <f>VLOOKUP(A110,AbilBalance!D:M,10,FALSE)</f>
        <v>110,0.17</v>
      </c>
      <c r="D110">
        <f>ROUNDUP(VLOOKUP(A110,LevelBalance!L:M,2,FALSE)/(24*60),0)</f>
        <v>535</v>
      </c>
    </row>
    <row r="111" spans="1:4" x14ac:dyDescent="0.3">
      <c r="A111">
        <v>109</v>
      </c>
      <c r="B111" s="18" t="str">
        <f>VLOOKUP(A111,AbilBalance!D:M,9,FALSE)</f>
        <v>60,42</v>
      </c>
      <c r="C111" s="19" t="str">
        <f>VLOOKUP(A111,AbilBalance!D:M,10,FALSE)</f>
        <v>0.62,80</v>
      </c>
      <c r="D111">
        <f>ROUNDUP(VLOOKUP(A111,LevelBalance!L:M,2,FALSE)/(24*60),0)</f>
        <v>540</v>
      </c>
    </row>
    <row r="112" spans="1:4" x14ac:dyDescent="0.3">
      <c r="A112">
        <v>110</v>
      </c>
      <c r="B112" s="18" t="str">
        <f>VLOOKUP(A112,AbilBalance!D:M,9,FALSE)</f>
        <v>35,54</v>
      </c>
      <c r="C112" s="19" t="str">
        <f>VLOOKUP(A112,AbilBalance!D:M,10,FALSE)</f>
        <v>850,2.1</v>
      </c>
      <c r="D112">
        <f>ROUNDUP(VLOOKUP(A112,LevelBalance!L:M,2,FALSE)/(24*60),0)</f>
        <v>546</v>
      </c>
    </row>
    <row r="113" spans="1:4" x14ac:dyDescent="0.3">
      <c r="A113">
        <v>111</v>
      </c>
      <c r="B113" s="18" t="str">
        <f>VLOOKUP(A113,AbilBalance!D:M,9,FALSE)</f>
        <v>36,50</v>
      </c>
      <c r="C113" s="19" t="str">
        <f>VLOOKUP(A113,AbilBalance!D:M,10,FALSE)</f>
        <v>475,12.25</v>
      </c>
      <c r="D113">
        <f>ROUNDUP(VLOOKUP(A113,LevelBalance!L:M,2,FALSE)/(24*60),0)</f>
        <v>552</v>
      </c>
    </row>
    <row r="114" spans="1:4" x14ac:dyDescent="0.3">
      <c r="A114">
        <v>112</v>
      </c>
      <c r="B114" s="18" t="str">
        <f>VLOOKUP(A114,AbilBalance!D:M,9,FALSE)</f>
        <v>39,47</v>
      </c>
      <c r="C114" s="19" t="str">
        <f>VLOOKUP(A114,AbilBalance!D:M,10,FALSE)</f>
        <v>295,42.5</v>
      </c>
      <c r="D114">
        <f>ROUNDUP(VLOOKUP(A114,LevelBalance!L:M,2,FALSE)/(24*60),0)</f>
        <v>558</v>
      </c>
    </row>
    <row r="115" spans="1:4" x14ac:dyDescent="0.3">
      <c r="A115">
        <v>113</v>
      </c>
      <c r="B115" s="18" t="str">
        <f>VLOOKUP(A115,AbilBalance!D:M,9,FALSE)</f>
        <v>43,55</v>
      </c>
      <c r="C115" s="19" t="str">
        <f>VLOOKUP(A115,AbilBalance!D:M,10,FALSE)</f>
        <v>115,0.18</v>
      </c>
      <c r="D115">
        <f>ROUNDUP(VLOOKUP(A115,LevelBalance!L:M,2,FALSE)/(24*60),0)</f>
        <v>564</v>
      </c>
    </row>
    <row r="116" spans="1:4" x14ac:dyDescent="0.3">
      <c r="A116">
        <v>114</v>
      </c>
      <c r="B116" s="18" t="str">
        <f>VLOOKUP(A116,AbilBalance!D:M,9,FALSE)</f>
        <v>60,46</v>
      </c>
      <c r="C116" s="19" t="str">
        <f>VLOOKUP(A116,AbilBalance!D:M,10,FALSE)</f>
        <v>0.63,8</v>
      </c>
      <c r="D116">
        <f>ROUNDUP(VLOOKUP(A116,LevelBalance!L:M,2,FALSE)/(24*60),0)</f>
        <v>570</v>
      </c>
    </row>
    <row r="117" spans="1:4" x14ac:dyDescent="0.3">
      <c r="A117">
        <v>115</v>
      </c>
      <c r="B117" s="18" t="str">
        <f>VLOOKUP(A117,AbilBalance!D:M,9,FALSE)</f>
        <v>35,54</v>
      </c>
      <c r="C117" s="19" t="str">
        <f>VLOOKUP(A117,AbilBalance!D:M,10,FALSE)</f>
        <v>900,2.15</v>
      </c>
      <c r="D117">
        <f>ROUNDUP(VLOOKUP(A117,LevelBalance!L:M,2,FALSE)/(24*60),0)</f>
        <v>576</v>
      </c>
    </row>
    <row r="118" spans="1:4" x14ac:dyDescent="0.3">
      <c r="A118">
        <v>116</v>
      </c>
      <c r="B118" s="18" t="str">
        <f>VLOOKUP(A118,AbilBalance!D:M,9,FALSE)</f>
        <v>36,50</v>
      </c>
      <c r="C118" s="19" t="str">
        <f>VLOOKUP(A118,AbilBalance!D:M,10,FALSE)</f>
        <v>500,13</v>
      </c>
      <c r="D118">
        <f>ROUNDUP(VLOOKUP(A118,LevelBalance!L:M,2,FALSE)/(24*60),0)</f>
        <v>582</v>
      </c>
    </row>
    <row r="119" spans="1:4" x14ac:dyDescent="0.3">
      <c r="A119">
        <v>117</v>
      </c>
      <c r="B119" s="18" t="str">
        <f>VLOOKUP(A119,AbilBalance!D:M,9,FALSE)</f>
        <v>39,47</v>
      </c>
      <c r="C119" s="19" t="str">
        <f>VLOOKUP(A119,AbilBalance!D:M,10,FALSE)</f>
        <v>310,45</v>
      </c>
      <c r="D119">
        <f>ROUNDUP(VLOOKUP(A119,LevelBalance!L:M,2,FALSE)/(24*60),0)</f>
        <v>588</v>
      </c>
    </row>
    <row r="120" spans="1:4" x14ac:dyDescent="0.3">
      <c r="A120">
        <v>118</v>
      </c>
      <c r="B120" s="18" t="str">
        <f>VLOOKUP(A120,AbilBalance!D:M,9,FALSE)</f>
        <v>43,55</v>
      </c>
      <c r="C120" s="19" t="str">
        <f>VLOOKUP(A120,AbilBalance!D:M,10,FALSE)</f>
        <v>120,0.19</v>
      </c>
      <c r="D120">
        <f>ROUNDUP(VLOOKUP(A120,LevelBalance!L:M,2,FALSE)/(24*60),0)</f>
        <v>595</v>
      </c>
    </row>
    <row r="121" spans="1:4" x14ac:dyDescent="0.3">
      <c r="A121">
        <v>119</v>
      </c>
      <c r="B121" s="18" t="str">
        <f>VLOOKUP(A121,AbilBalance!D:M,9,FALSE)</f>
        <v>60,61</v>
      </c>
      <c r="C121" s="19" t="str">
        <f>VLOOKUP(A121,AbilBalance!D:M,10,FALSE)</f>
        <v>0.64,0.25</v>
      </c>
      <c r="D121">
        <f>ROUNDUP(VLOOKUP(A121,LevelBalance!L:M,2,FALSE)/(24*60),0)</f>
        <v>601</v>
      </c>
    </row>
    <row r="122" spans="1:4" x14ac:dyDescent="0.3">
      <c r="A122">
        <v>120</v>
      </c>
      <c r="B122" s="18" t="str">
        <f>VLOOKUP(A122,AbilBalance!D:M,9,FALSE)</f>
        <v>35,54</v>
      </c>
      <c r="C122" s="19" t="str">
        <f>VLOOKUP(A122,AbilBalance!D:M,10,FALSE)</f>
        <v>950,2.2</v>
      </c>
      <c r="D122">
        <f>ROUNDUP(VLOOKUP(A122,LevelBalance!L:M,2,FALSE)/(24*60),0)</f>
        <v>607</v>
      </c>
    </row>
    <row r="123" spans="1:4" x14ac:dyDescent="0.3">
      <c r="A123">
        <v>121</v>
      </c>
      <c r="B123" s="18" t="str">
        <f>VLOOKUP(A123,AbilBalance!D:M,9,FALSE)</f>
        <v>36,50</v>
      </c>
      <c r="C123" s="19" t="str">
        <f>VLOOKUP(A123,AbilBalance!D:M,10,FALSE)</f>
        <v>525,13.75</v>
      </c>
      <c r="D123">
        <f>ROUNDUP(VLOOKUP(A123,LevelBalance!L:M,2,FALSE)/(24*60),0)</f>
        <v>614</v>
      </c>
    </row>
    <row r="124" spans="1:4" x14ac:dyDescent="0.3">
      <c r="A124">
        <v>122</v>
      </c>
      <c r="B124" s="18" t="str">
        <f>VLOOKUP(A124,AbilBalance!D:M,9,FALSE)</f>
        <v>39,47</v>
      </c>
      <c r="C124" s="19" t="str">
        <f>VLOOKUP(A124,AbilBalance!D:M,10,FALSE)</f>
        <v>325,47.5</v>
      </c>
      <c r="D124">
        <f>ROUNDUP(VLOOKUP(A124,LevelBalance!L:M,2,FALSE)/(24*60),0)</f>
        <v>620</v>
      </c>
    </row>
    <row r="125" spans="1:4" x14ac:dyDescent="0.3">
      <c r="A125">
        <v>123</v>
      </c>
      <c r="B125" s="18" t="str">
        <f>VLOOKUP(A125,AbilBalance!D:M,9,FALSE)</f>
        <v>43,55</v>
      </c>
      <c r="C125" s="19" t="str">
        <f>VLOOKUP(A125,AbilBalance!D:M,10,FALSE)</f>
        <v>125,0.2</v>
      </c>
      <c r="D125">
        <f>ROUNDUP(VLOOKUP(A125,LevelBalance!L:M,2,FALSE)/(24*60),0)</f>
        <v>627</v>
      </c>
    </row>
    <row r="126" spans="1:4" x14ac:dyDescent="0.3">
      <c r="A126">
        <v>124</v>
      </c>
      <c r="B126" s="18" t="str">
        <f>VLOOKUP(A126,AbilBalance!D:M,9,FALSE)</f>
        <v>60,42</v>
      </c>
      <c r="C126" s="19" t="str">
        <f>VLOOKUP(A126,AbilBalance!D:M,10,FALSE)</f>
        <v>0.65,85</v>
      </c>
      <c r="D126">
        <f>ROUNDUP(VLOOKUP(A126,LevelBalance!L:M,2,FALSE)/(24*60),0)</f>
        <v>633</v>
      </c>
    </row>
    <row r="127" spans="1:4" x14ac:dyDescent="0.3">
      <c r="A127">
        <v>125</v>
      </c>
      <c r="B127" s="18" t="str">
        <f>VLOOKUP(A127,AbilBalance!D:M,9,FALSE)</f>
        <v>35,54</v>
      </c>
      <c r="C127" s="19" t="str">
        <f>VLOOKUP(A127,AbilBalance!D:M,10,FALSE)</f>
        <v>1000,2.25</v>
      </c>
      <c r="D127">
        <f>ROUNDUP(VLOOKUP(A127,LevelBalance!L:M,2,FALSE)/(24*60),0)</f>
        <v>640</v>
      </c>
    </row>
    <row r="128" spans="1:4" x14ac:dyDescent="0.3">
      <c r="A128">
        <v>126</v>
      </c>
      <c r="B128" s="18" t="str">
        <f>VLOOKUP(A128,AbilBalance!D:M,9,FALSE)</f>
        <v>36,50</v>
      </c>
      <c r="C128" s="19" t="str">
        <f>VLOOKUP(A128,AbilBalance!D:M,10,FALSE)</f>
        <v>550,14.5</v>
      </c>
      <c r="D128">
        <f>ROUNDUP(VLOOKUP(A128,LevelBalance!L:M,2,FALSE)/(24*60),0)</f>
        <v>647</v>
      </c>
    </row>
    <row r="129" spans="1:4" x14ac:dyDescent="0.3">
      <c r="A129">
        <v>127</v>
      </c>
      <c r="B129" s="18" t="str">
        <f>VLOOKUP(A129,AbilBalance!D:M,9,FALSE)</f>
        <v>39,47</v>
      </c>
      <c r="C129" s="19" t="str">
        <f>VLOOKUP(A129,AbilBalance!D:M,10,FALSE)</f>
        <v>340,50</v>
      </c>
      <c r="D129">
        <f>ROUNDUP(VLOOKUP(A129,LevelBalance!L:M,2,FALSE)/(24*60),0)</f>
        <v>654</v>
      </c>
    </row>
    <row r="130" spans="1:4" x14ac:dyDescent="0.3">
      <c r="A130">
        <v>128</v>
      </c>
      <c r="B130" s="18" t="str">
        <f>VLOOKUP(A130,AbilBalance!D:M,9,FALSE)</f>
        <v>43,55</v>
      </c>
      <c r="C130" s="19" t="str">
        <f>VLOOKUP(A130,AbilBalance!D:M,10,FALSE)</f>
        <v>130,0.21</v>
      </c>
      <c r="D130">
        <f>ROUNDUP(VLOOKUP(A130,LevelBalance!L:M,2,FALSE)/(24*60),0)</f>
        <v>661</v>
      </c>
    </row>
    <row r="131" spans="1:4" x14ac:dyDescent="0.3">
      <c r="A131">
        <v>129</v>
      </c>
      <c r="B131" s="18" t="str">
        <f>VLOOKUP(A131,AbilBalance!D:M,9,FALSE)</f>
        <v>60,46</v>
      </c>
      <c r="C131" s="19" t="str">
        <f>VLOOKUP(A131,AbilBalance!D:M,10,FALSE)</f>
        <v>0.66,8.5</v>
      </c>
      <c r="D131">
        <f>ROUNDUP(VLOOKUP(A131,LevelBalance!L:M,2,FALSE)/(24*60),0)</f>
        <v>668</v>
      </c>
    </row>
    <row r="132" spans="1:4" x14ac:dyDescent="0.3">
      <c r="A132">
        <v>130</v>
      </c>
      <c r="B132" s="18" t="str">
        <f>VLOOKUP(A132,AbilBalance!D:M,9,FALSE)</f>
        <v>35,54</v>
      </c>
      <c r="C132" s="19" t="str">
        <f>VLOOKUP(A132,AbilBalance!D:M,10,FALSE)</f>
        <v>1050,2.3</v>
      </c>
      <c r="D132">
        <f>ROUNDUP(VLOOKUP(A132,LevelBalance!L:M,2,FALSE)/(24*60),0)</f>
        <v>675</v>
      </c>
    </row>
    <row r="133" spans="1:4" x14ac:dyDescent="0.3">
      <c r="A133">
        <v>131</v>
      </c>
      <c r="B133" s="18" t="str">
        <f>VLOOKUP(A133,AbilBalance!D:M,9,FALSE)</f>
        <v>36,50</v>
      </c>
      <c r="C133" s="19" t="str">
        <f>VLOOKUP(A133,AbilBalance!D:M,10,FALSE)</f>
        <v>575,15.25</v>
      </c>
      <c r="D133">
        <f>ROUNDUP(VLOOKUP(A133,LevelBalance!L:M,2,FALSE)/(24*60),0)</f>
        <v>682</v>
      </c>
    </row>
    <row r="134" spans="1:4" x14ac:dyDescent="0.3">
      <c r="A134">
        <v>132</v>
      </c>
      <c r="B134" s="18" t="str">
        <f>VLOOKUP(A134,AbilBalance!D:M,9,FALSE)</f>
        <v>39,47</v>
      </c>
      <c r="C134" s="19" t="str">
        <f>VLOOKUP(A134,AbilBalance!D:M,10,FALSE)</f>
        <v>355,52.5</v>
      </c>
      <c r="D134">
        <f>ROUNDUP(VLOOKUP(A134,LevelBalance!L:M,2,FALSE)/(24*60),0)</f>
        <v>689</v>
      </c>
    </row>
    <row r="135" spans="1:4" x14ac:dyDescent="0.3">
      <c r="A135">
        <v>133</v>
      </c>
      <c r="B135" s="18" t="str">
        <f>VLOOKUP(A135,AbilBalance!D:M,9,FALSE)</f>
        <v>43,55</v>
      </c>
      <c r="C135" s="19" t="str">
        <f>VLOOKUP(A135,AbilBalance!D:M,10,FALSE)</f>
        <v>135,0.22</v>
      </c>
      <c r="D135">
        <f>ROUNDUP(VLOOKUP(A135,LevelBalance!L:M,2,FALSE)/(24*60),0)</f>
        <v>697</v>
      </c>
    </row>
    <row r="136" spans="1:4" x14ac:dyDescent="0.3">
      <c r="A136">
        <v>134</v>
      </c>
      <c r="B136" s="18" t="str">
        <f>VLOOKUP(A136,AbilBalance!D:M,9,FALSE)</f>
        <v>60,61</v>
      </c>
      <c r="C136" s="19" t="str">
        <f>VLOOKUP(A136,AbilBalance!D:M,10,FALSE)</f>
        <v>0.67,0.275</v>
      </c>
      <c r="D136">
        <f>ROUNDUP(VLOOKUP(A136,LevelBalance!L:M,2,FALSE)/(24*60),0)</f>
        <v>704</v>
      </c>
    </row>
    <row r="137" spans="1:4" x14ac:dyDescent="0.3">
      <c r="A137">
        <v>135</v>
      </c>
      <c r="B137" s="18" t="str">
        <f>VLOOKUP(A137,AbilBalance!D:M,9,FALSE)</f>
        <v>35,54</v>
      </c>
      <c r="C137" s="19" t="str">
        <f>VLOOKUP(A137,AbilBalance!D:M,10,FALSE)</f>
        <v>1100,2.35</v>
      </c>
      <c r="D137">
        <f>ROUNDUP(VLOOKUP(A137,LevelBalance!L:M,2,FALSE)/(24*60),0)</f>
        <v>711</v>
      </c>
    </row>
    <row r="138" spans="1:4" x14ac:dyDescent="0.3">
      <c r="A138">
        <v>136</v>
      </c>
      <c r="B138" s="18" t="str">
        <f>VLOOKUP(A138,AbilBalance!D:M,9,FALSE)</f>
        <v>36,50</v>
      </c>
      <c r="C138" s="19" t="str">
        <f>VLOOKUP(A138,AbilBalance!D:M,10,FALSE)</f>
        <v>600,16</v>
      </c>
      <c r="D138">
        <f>ROUNDUP(VLOOKUP(A138,LevelBalance!L:M,2,FALSE)/(24*60),0)</f>
        <v>719</v>
      </c>
    </row>
    <row r="139" spans="1:4" x14ac:dyDescent="0.3">
      <c r="A139">
        <v>137</v>
      </c>
      <c r="B139" s="18" t="str">
        <f>VLOOKUP(A139,AbilBalance!D:M,9,FALSE)</f>
        <v>39,47</v>
      </c>
      <c r="C139" s="19" t="str">
        <f>VLOOKUP(A139,AbilBalance!D:M,10,FALSE)</f>
        <v>370,55</v>
      </c>
      <c r="D139">
        <f>ROUNDUP(VLOOKUP(A139,LevelBalance!L:M,2,FALSE)/(24*60),0)</f>
        <v>726</v>
      </c>
    </row>
    <row r="140" spans="1:4" x14ac:dyDescent="0.3">
      <c r="A140">
        <v>138</v>
      </c>
      <c r="B140" s="18" t="str">
        <f>VLOOKUP(A140,AbilBalance!D:M,9,FALSE)</f>
        <v>43,55</v>
      </c>
      <c r="C140" s="19" t="str">
        <f>VLOOKUP(A140,AbilBalance!D:M,10,FALSE)</f>
        <v>140,0.23</v>
      </c>
      <c r="D140">
        <f>ROUNDUP(VLOOKUP(A140,LevelBalance!L:M,2,FALSE)/(24*60),0)</f>
        <v>734</v>
      </c>
    </row>
    <row r="141" spans="1:4" x14ac:dyDescent="0.3">
      <c r="A141">
        <v>139</v>
      </c>
      <c r="B141" s="18" t="str">
        <f>VLOOKUP(A141,AbilBalance!D:M,9,FALSE)</f>
        <v>60,42</v>
      </c>
      <c r="C141" s="19" t="str">
        <f>VLOOKUP(A141,AbilBalance!D:M,10,FALSE)</f>
        <v>0.68,90</v>
      </c>
      <c r="D141">
        <f>ROUNDUP(VLOOKUP(A141,LevelBalance!L:M,2,FALSE)/(24*60),0)</f>
        <v>742</v>
      </c>
    </row>
    <row r="142" spans="1:4" x14ac:dyDescent="0.3">
      <c r="A142">
        <v>140</v>
      </c>
      <c r="B142" s="18" t="str">
        <f>VLOOKUP(A142,AbilBalance!D:M,9,FALSE)</f>
        <v>35,54</v>
      </c>
      <c r="C142" s="19" t="str">
        <f>VLOOKUP(A142,AbilBalance!D:M,10,FALSE)</f>
        <v>1150,2.4</v>
      </c>
      <c r="D142">
        <f>ROUNDUP(VLOOKUP(A142,LevelBalance!L:M,2,FALSE)/(24*60),0)</f>
        <v>750</v>
      </c>
    </row>
    <row r="143" spans="1:4" x14ac:dyDescent="0.3">
      <c r="A143">
        <v>141</v>
      </c>
      <c r="B143" s="18" t="str">
        <f>VLOOKUP(A143,AbilBalance!D:M,9,FALSE)</f>
        <v>36,50</v>
      </c>
      <c r="C143" s="19" t="str">
        <f>VLOOKUP(A143,AbilBalance!D:M,10,FALSE)</f>
        <v>625,16.75</v>
      </c>
      <c r="D143">
        <f>ROUNDUP(VLOOKUP(A143,LevelBalance!L:M,2,FALSE)/(24*60),0)</f>
        <v>757</v>
      </c>
    </row>
    <row r="144" spans="1:4" x14ac:dyDescent="0.3">
      <c r="A144">
        <v>142</v>
      </c>
      <c r="B144" s="18" t="str">
        <f>VLOOKUP(A144,AbilBalance!D:M,9,FALSE)</f>
        <v>39,47</v>
      </c>
      <c r="C144" s="19" t="str">
        <f>VLOOKUP(A144,AbilBalance!D:M,10,FALSE)</f>
        <v>385,57.5</v>
      </c>
      <c r="D144">
        <f>ROUNDUP(VLOOKUP(A144,LevelBalance!L:M,2,FALSE)/(24*60),0)</f>
        <v>765</v>
      </c>
    </row>
    <row r="145" spans="1:4" x14ac:dyDescent="0.3">
      <c r="A145">
        <v>143</v>
      </c>
      <c r="B145" s="18" t="str">
        <f>VLOOKUP(A145,AbilBalance!D:M,9,FALSE)</f>
        <v>43,55</v>
      </c>
      <c r="C145" s="19" t="str">
        <f>VLOOKUP(A145,AbilBalance!D:M,10,FALSE)</f>
        <v>145,0.24</v>
      </c>
      <c r="D145">
        <f>ROUNDUP(VLOOKUP(A145,LevelBalance!L:M,2,FALSE)/(24*60),0)</f>
        <v>773</v>
      </c>
    </row>
    <row r="146" spans="1:4" x14ac:dyDescent="0.3">
      <c r="A146">
        <v>144</v>
      </c>
      <c r="B146" s="18" t="str">
        <f>VLOOKUP(A146,AbilBalance!D:M,9,FALSE)</f>
        <v>60,46</v>
      </c>
      <c r="C146" s="19" t="str">
        <f>VLOOKUP(A146,AbilBalance!D:M,10,FALSE)</f>
        <v>0.69,9</v>
      </c>
      <c r="D146">
        <f>ROUNDUP(VLOOKUP(A146,LevelBalance!L:M,2,FALSE)/(24*60),0)</f>
        <v>782</v>
      </c>
    </row>
    <row r="147" spans="1:4" x14ac:dyDescent="0.3">
      <c r="A147">
        <v>145</v>
      </c>
      <c r="B147" s="18" t="str">
        <f>VLOOKUP(A147,AbilBalance!D:M,9,FALSE)</f>
        <v>35,54</v>
      </c>
      <c r="C147" s="19" t="str">
        <f>VLOOKUP(A147,AbilBalance!D:M,10,FALSE)</f>
        <v>1200,2.45</v>
      </c>
      <c r="D147">
        <f>ROUNDUP(VLOOKUP(A147,LevelBalance!L:M,2,FALSE)/(24*60),0)</f>
        <v>790</v>
      </c>
    </row>
    <row r="148" spans="1:4" x14ac:dyDescent="0.3">
      <c r="A148">
        <v>146</v>
      </c>
      <c r="B148" s="18" t="str">
        <f>VLOOKUP(A148,AbilBalance!D:M,9,FALSE)</f>
        <v>36,50</v>
      </c>
      <c r="C148" s="19" t="str">
        <f>VLOOKUP(A148,AbilBalance!D:M,10,FALSE)</f>
        <v>650,17.5</v>
      </c>
      <c r="D148">
        <f>ROUNDUP(VLOOKUP(A148,LevelBalance!L:M,2,FALSE)/(24*60),0)</f>
        <v>798</v>
      </c>
    </row>
    <row r="149" spans="1:4" x14ac:dyDescent="0.3">
      <c r="A149">
        <v>147</v>
      </c>
      <c r="B149" s="18" t="str">
        <f>VLOOKUP(A149,AbilBalance!D:M,9,FALSE)</f>
        <v>39,47</v>
      </c>
      <c r="C149" s="19" t="str">
        <f>VLOOKUP(A149,AbilBalance!D:M,10,FALSE)</f>
        <v>400,60</v>
      </c>
      <c r="D149">
        <f>ROUNDUP(VLOOKUP(A149,LevelBalance!L:M,2,FALSE)/(24*60),0)</f>
        <v>806</v>
      </c>
    </row>
    <row r="150" spans="1:4" x14ac:dyDescent="0.3">
      <c r="A150">
        <v>148</v>
      </c>
      <c r="B150" s="18" t="str">
        <f>VLOOKUP(A150,AbilBalance!D:M,9,FALSE)</f>
        <v>43,55</v>
      </c>
      <c r="C150" s="19" t="str">
        <f>VLOOKUP(A150,AbilBalance!D:M,10,FALSE)</f>
        <v>150,0.25</v>
      </c>
      <c r="D150">
        <f>ROUNDUP(VLOOKUP(A150,LevelBalance!L:M,2,FALSE)/(24*60),0)</f>
        <v>815</v>
      </c>
    </row>
    <row r="151" spans="1:4" x14ac:dyDescent="0.3">
      <c r="A151">
        <v>149</v>
      </c>
      <c r="B151" s="18" t="str">
        <f>VLOOKUP(A151,AbilBalance!D:M,9,FALSE)</f>
        <v>60,61</v>
      </c>
      <c r="C151" s="19" t="str">
        <f>VLOOKUP(A151,AbilBalance!D:M,10,FALSE)</f>
        <v>0.7,0.3</v>
      </c>
      <c r="D151">
        <f>ROUNDUP(VLOOKUP(A151,LevelBalance!L:M,2,FALSE)/(24*60),0)</f>
        <v>823</v>
      </c>
    </row>
    <row r="152" spans="1:4" x14ac:dyDescent="0.3">
      <c r="A152">
        <v>150</v>
      </c>
      <c r="B152" s="18" t="str">
        <f>VLOOKUP(A152,AbilBalance!D:M,9,FALSE)</f>
        <v>35,54</v>
      </c>
      <c r="C152" s="19" t="str">
        <f>VLOOKUP(A152,AbilBalance!D:M,10,FALSE)</f>
        <v>1250,2.5</v>
      </c>
      <c r="D152">
        <f>ROUNDUP(VLOOKUP(A152,LevelBalance!L:M,2,FALSE)/(24*60),0)</f>
        <v>832</v>
      </c>
    </row>
    <row r="153" spans="1:4" x14ac:dyDescent="0.3">
      <c r="A153">
        <v>151</v>
      </c>
      <c r="B153" s="18" t="str">
        <f>VLOOKUP(A153,AbilBalance!D:M,9,FALSE)</f>
        <v>36,50</v>
      </c>
      <c r="C153" s="19" t="str">
        <f>VLOOKUP(A153,AbilBalance!D:M,10,FALSE)</f>
        <v>675,18.25</v>
      </c>
      <c r="D153">
        <f>ROUNDUP(VLOOKUP(A153,LevelBalance!L:M,2,FALSE)/(24*60),0)</f>
        <v>841</v>
      </c>
    </row>
    <row r="154" spans="1:4" x14ac:dyDescent="0.3">
      <c r="A154">
        <v>152</v>
      </c>
      <c r="B154" s="18" t="str">
        <f>VLOOKUP(A154,AbilBalance!D:M,9,FALSE)</f>
        <v>39,47</v>
      </c>
      <c r="C154" s="19" t="str">
        <f>VLOOKUP(A154,AbilBalance!D:M,10,FALSE)</f>
        <v>415,62.5</v>
      </c>
      <c r="D154">
        <f>ROUNDUP(VLOOKUP(A154,LevelBalance!L:M,2,FALSE)/(24*60),0)</f>
        <v>850</v>
      </c>
    </row>
    <row r="155" spans="1:4" x14ac:dyDescent="0.3">
      <c r="A155">
        <v>153</v>
      </c>
      <c r="B155" s="18" t="str">
        <f>VLOOKUP(A155,AbilBalance!D:M,9,FALSE)</f>
        <v>43,55</v>
      </c>
      <c r="C155" s="19" t="str">
        <f>VLOOKUP(A155,AbilBalance!D:M,10,FALSE)</f>
        <v>155,0.26</v>
      </c>
      <c r="D155">
        <f>ROUNDUP(VLOOKUP(A155,LevelBalance!L:M,2,FALSE)/(24*60),0)</f>
        <v>858</v>
      </c>
    </row>
    <row r="156" spans="1:4" x14ac:dyDescent="0.3">
      <c r="A156">
        <v>154</v>
      </c>
      <c r="B156" s="18" t="str">
        <f>VLOOKUP(A156,AbilBalance!D:M,9,FALSE)</f>
        <v>60,42</v>
      </c>
      <c r="C156" s="19" t="str">
        <f>VLOOKUP(A156,AbilBalance!D:M,10,FALSE)</f>
        <v>0.71,95</v>
      </c>
      <c r="D156">
        <f>ROUNDUP(VLOOKUP(A156,LevelBalance!L:M,2,FALSE)/(24*60),0)</f>
        <v>867</v>
      </c>
    </row>
    <row r="157" spans="1:4" x14ac:dyDescent="0.3">
      <c r="A157">
        <v>155</v>
      </c>
      <c r="B157" s="18" t="str">
        <f>VLOOKUP(A157,AbilBalance!D:M,9,FALSE)</f>
        <v>35,54</v>
      </c>
      <c r="C157" s="19" t="str">
        <f>VLOOKUP(A157,AbilBalance!D:M,10,FALSE)</f>
        <v>1300,2.55</v>
      </c>
      <c r="D157">
        <f>ROUNDUP(VLOOKUP(A157,LevelBalance!L:M,2,FALSE)/(24*60),0)</f>
        <v>876</v>
      </c>
    </row>
    <row r="158" spans="1:4" x14ac:dyDescent="0.3">
      <c r="A158">
        <v>156</v>
      </c>
      <c r="B158" s="18" t="str">
        <f>VLOOKUP(A158,AbilBalance!D:M,9,FALSE)</f>
        <v>36,50</v>
      </c>
      <c r="C158" s="19" t="str">
        <f>VLOOKUP(A158,AbilBalance!D:M,10,FALSE)</f>
        <v>700,19</v>
      </c>
      <c r="D158">
        <f>ROUNDUP(VLOOKUP(A158,LevelBalance!L:M,2,FALSE)/(24*60),0)</f>
        <v>886</v>
      </c>
    </row>
    <row r="159" spans="1:4" x14ac:dyDescent="0.3">
      <c r="A159">
        <v>157</v>
      </c>
      <c r="B159" s="18" t="str">
        <f>VLOOKUP(A159,AbilBalance!D:M,9,FALSE)</f>
        <v>39,47</v>
      </c>
      <c r="C159" s="19" t="str">
        <f>VLOOKUP(A159,AbilBalance!D:M,10,FALSE)</f>
        <v>430,65</v>
      </c>
      <c r="D159">
        <f>ROUNDUP(VLOOKUP(A159,LevelBalance!L:M,2,FALSE)/(24*60),0)</f>
        <v>895</v>
      </c>
    </row>
    <row r="160" spans="1:4" x14ac:dyDescent="0.3">
      <c r="A160">
        <v>158</v>
      </c>
      <c r="B160" s="18" t="str">
        <f>VLOOKUP(A160,AbilBalance!D:M,9,FALSE)</f>
        <v>43,55</v>
      </c>
      <c r="C160" s="19" t="str">
        <f>VLOOKUP(A160,AbilBalance!D:M,10,FALSE)</f>
        <v>160,0.27</v>
      </c>
      <c r="D160">
        <f>ROUNDUP(VLOOKUP(A160,LevelBalance!L:M,2,FALSE)/(24*60),0)</f>
        <v>904</v>
      </c>
    </row>
    <row r="161" spans="1:4" x14ac:dyDescent="0.3">
      <c r="A161">
        <v>159</v>
      </c>
      <c r="B161" s="18" t="str">
        <f>VLOOKUP(A161,AbilBalance!D:M,9,FALSE)</f>
        <v>60,46</v>
      </c>
      <c r="C161" s="19" t="str">
        <f>VLOOKUP(A161,AbilBalance!D:M,10,FALSE)</f>
        <v>0.72,9.5</v>
      </c>
      <c r="D161">
        <f>ROUNDUP(VLOOKUP(A161,LevelBalance!L:M,2,FALSE)/(24*60),0)</f>
        <v>914</v>
      </c>
    </row>
    <row r="162" spans="1:4" x14ac:dyDescent="0.3">
      <c r="A162">
        <v>160</v>
      </c>
      <c r="B162" s="18" t="str">
        <f>VLOOKUP(A162,AbilBalance!D:M,9,FALSE)</f>
        <v>35,54</v>
      </c>
      <c r="C162" s="19" t="str">
        <f>VLOOKUP(A162,AbilBalance!D:M,10,FALSE)</f>
        <v>1350,2.6</v>
      </c>
      <c r="D162">
        <f>ROUNDUP(VLOOKUP(A162,LevelBalance!L:M,2,FALSE)/(24*60),0)</f>
        <v>923</v>
      </c>
    </row>
    <row r="163" spans="1:4" x14ac:dyDescent="0.3">
      <c r="A163">
        <v>161</v>
      </c>
      <c r="B163" s="18" t="str">
        <f>VLOOKUP(A163,AbilBalance!D:M,9,FALSE)</f>
        <v>36,50</v>
      </c>
      <c r="C163" s="19" t="str">
        <f>VLOOKUP(A163,AbilBalance!D:M,10,FALSE)</f>
        <v>725,19.75</v>
      </c>
      <c r="D163">
        <f>ROUNDUP(VLOOKUP(A163,LevelBalance!L:M,2,FALSE)/(24*60),0)</f>
        <v>933</v>
      </c>
    </row>
    <row r="164" spans="1:4" x14ac:dyDescent="0.3">
      <c r="A164">
        <v>162</v>
      </c>
      <c r="B164" s="18" t="str">
        <f>VLOOKUP(A164,AbilBalance!D:M,9,FALSE)</f>
        <v>39,47</v>
      </c>
      <c r="C164" s="19" t="str">
        <f>VLOOKUP(A164,AbilBalance!D:M,10,FALSE)</f>
        <v>445,67.5</v>
      </c>
      <c r="D164">
        <f>ROUNDUP(VLOOKUP(A164,LevelBalance!L:M,2,FALSE)/(24*60),0)</f>
        <v>942</v>
      </c>
    </row>
    <row r="165" spans="1:4" x14ac:dyDescent="0.3">
      <c r="A165">
        <v>163</v>
      </c>
      <c r="B165" s="18" t="str">
        <f>VLOOKUP(A165,AbilBalance!D:M,9,FALSE)</f>
        <v>43,55</v>
      </c>
      <c r="C165" s="19" t="str">
        <f>VLOOKUP(A165,AbilBalance!D:M,10,FALSE)</f>
        <v>165,0.28</v>
      </c>
      <c r="D165">
        <f>ROUNDUP(VLOOKUP(A165,LevelBalance!L:M,2,FALSE)/(24*60),0)</f>
        <v>952</v>
      </c>
    </row>
    <row r="166" spans="1:4" x14ac:dyDescent="0.3">
      <c r="A166">
        <v>164</v>
      </c>
      <c r="B166" s="18" t="str">
        <f>VLOOKUP(A166,AbilBalance!D:M,9,FALSE)</f>
        <v>60,61</v>
      </c>
      <c r="C166" s="19" t="str">
        <f>VLOOKUP(A166,AbilBalance!D:M,10,FALSE)</f>
        <v>0.73,0.325</v>
      </c>
      <c r="D166">
        <f>ROUNDUP(VLOOKUP(A166,LevelBalance!L:M,2,FALSE)/(24*60),0)</f>
        <v>962</v>
      </c>
    </row>
    <row r="167" spans="1:4" x14ac:dyDescent="0.3">
      <c r="A167">
        <v>165</v>
      </c>
      <c r="B167" s="18" t="str">
        <f>VLOOKUP(A167,AbilBalance!D:M,9,FALSE)</f>
        <v>35,54</v>
      </c>
      <c r="C167" s="19" t="str">
        <f>VLOOKUP(A167,AbilBalance!D:M,10,FALSE)</f>
        <v>1400,2.65</v>
      </c>
      <c r="D167">
        <f>ROUNDUP(VLOOKUP(A167,LevelBalance!L:M,2,FALSE)/(24*60),0)</f>
        <v>972</v>
      </c>
    </row>
    <row r="168" spans="1:4" x14ac:dyDescent="0.3">
      <c r="A168">
        <v>166</v>
      </c>
      <c r="B168" s="18" t="str">
        <f>VLOOKUP(A168,AbilBalance!D:M,9,FALSE)</f>
        <v>36,50</v>
      </c>
      <c r="C168" s="19" t="str">
        <f>VLOOKUP(A168,AbilBalance!D:M,10,FALSE)</f>
        <v>750,20.5</v>
      </c>
      <c r="D168">
        <f>ROUNDUP(VLOOKUP(A168,LevelBalance!L:M,2,FALSE)/(24*60),0)</f>
        <v>982</v>
      </c>
    </row>
    <row r="169" spans="1:4" x14ac:dyDescent="0.3">
      <c r="A169">
        <v>167</v>
      </c>
      <c r="B169" s="18" t="str">
        <f>VLOOKUP(A169,AbilBalance!D:M,9,FALSE)</f>
        <v>39,47</v>
      </c>
      <c r="C169" s="19" t="str">
        <f>VLOOKUP(A169,AbilBalance!D:M,10,FALSE)</f>
        <v>460,70</v>
      </c>
      <c r="D169">
        <f>ROUNDUP(VLOOKUP(A169,LevelBalance!L:M,2,FALSE)/(24*60),0)</f>
        <v>992</v>
      </c>
    </row>
    <row r="170" spans="1:4" x14ac:dyDescent="0.3">
      <c r="A170">
        <v>168</v>
      </c>
      <c r="B170" s="18" t="str">
        <f>VLOOKUP(A170,AbilBalance!D:M,9,FALSE)</f>
        <v>43,55</v>
      </c>
      <c r="C170" s="19" t="str">
        <f>VLOOKUP(A170,AbilBalance!D:M,10,FALSE)</f>
        <v>170,0.29</v>
      </c>
      <c r="D170">
        <f>ROUNDUP(VLOOKUP(A170,LevelBalance!L:M,2,FALSE)/(24*60),0)</f>
        <v>1003</v>
      </c>
    </row>
    <row r="171" spans="1:4" x14ac:dyDescent="0.3">
      <c r="A171">
        <v>169</v>
      </c>
      <c r="B171" s="18" t="str">
        <f>VLOOKUP(A171,AbilBalance!D:M,9,FALSE)</f>
        <v>60,42</v>
      </c>
      <c r="C171" s="19" t="str">
        <f>VLOOKUP(A171,AbilBalance!D:M,10,FALSE)</f>
        <v>0.74,100</v>
      </c>
      <c r="D171">
        <f>ROUNDUP(VLOOKUP(A171,LevelBalance!L:M,2,FALSE)/(24*60),0)</f>
        <v>1013</v>
      </c>
    </row>
    <row r="172" spans="1:4" x14ac:dyDescent="0.3">
      <c r="A172">
        <v>170</v>
      </c>
      <c r="B172" s="18" t="str">
        <f>VLOOKUP(A172,AbilBalance!D:M,9,FALSE)</f>
        <v>35,54</v>
      </c>
      <c r="C172" s="19" t="str">
        <f>VLOOKUP(A172,AbilBalance!D:M,10,FALSE)</f>
        <v>1450,2.7</v>
      </c>
      <c r="D172">
        <f>ROUNDUP(VLOOKUP(A172,LevelBalance!L:M,2,FALSE)/(24*60),0)</f>
        <v>1024</v>
      </c>
    </row>
    <row r="173" spans="1:4" x14ac:dyDescent="0.3">
      <c r="A173">
        <v>171</v>
      </c>
      <c r="B173" s="18" t="str">
        <f>VLOOKUP(A173,AbilBalance!D:M,9,FALSE)</f>
        <v>36,50</v>
      </c>
      <c r="C173" s="19" t="str">
        <f>VLOOKUP(A173,AbilBalance!D:M,10,FALSE)</f>
        <v>775,21.25</v>
      </c>
      <c r="D173">
        <f>ROUNDUP(VLOOKUP(A173,LevelBalance!L:M,2,FALSE)/(24*60),0)</f>
        <v>1034</v>
      </c>
    </row>
    <row r="174" spans="1:4" x14ac:dyDescent="0.3">
      <c r="A174">
        <v>172</v>
      </c>
      <c r="B174" s="18" t="str">
        <f>VLOOKUP(A174,AbilBalance!D:M,9,FALSE)</f>
        <v>39,47</v>
      </c>
      <c r="C174" s="19" t="str">
        <f>VLOOKUP(A174,AbilBalance!D:M,10,FALSE)</f>
        <v>475,72.5</v>
      </c>
      <c r="D174">
        <f>ROUNDUP(VLOOKUP(A174,LevelBalance!L:M,2,FALSE)/(24*60),0)</f>
        <v>1045</v>
      </c>
    </row>
    <row r="175" spans="1:4" x14ac:dyDescent="0.3">
      <c r="A175">
        <v>173</v>
      </c>
      <c r="B175" s="18" t="str">
        <f>VLOOKUP(A175,AbilBalance!D:M,9,FALSE)</f>
        <v>43,55</v>
      </c>
      <c r="C175" s="19" t="str">
        <f>VLOOKUP(A175,AbilBalance!D:M,10,FALSE)</f>
        <v>175,0.3</v>
      </c>
      <c r="D175">
        <f>ROUNDUP(VLOOKUP(A175,LevelBalance!L:M,2,FALSE)/(24*60),0)</f>
        <v>1056</v>
      </c>
    </row>
    <row r="176" spans="1:4" x14ac:dyDescent="0.3">
      <c r="A176">
        <v>174</v>
      </c>
      <c r="B176" s="18" t="str">
        <f>VLOOKUP(A176,AbilBalance!D:M,9,FALSE)</f>
        <v>60,46</v>
      </c>
      <c r="C176" s="19" t="str">
        <f>VLOOKUP(A176,AbilBalance!D:M,10,FALSE)</f>
        <v>0.75,10</v>
      </c>
      <c r="D176">
        <f>ROUNDUP(VLOOKUP(A176,LevelBalance!L:M,2,FALSE)/(24*60),0)</f>
        <v>1067</v>
      </c>
    </row>
    <row r="177" spans="1:4" x14ac:dyDescent="0.3">
      <c r="A177">
        <v>175</v>
      </c>
      <c r="B177" s="18" t="str">
        <f>VLOOKUP(A177,AbilBalance!D:M,9,FALSE)</f>
        <v>35,54</v>
      </c>
      <c r="C177" s="19" t="str">
        <f>VLOOKUP(A177,AbilBalance!D:M,10,FALSE)</f>
        <v>1500,2.75</v>
      </c>
      <c r="D177">
        <f>ROUNDUP(VLOOKUP(A177,LevelBalance!L:M,2,FALSE)/(24*60),0)</f>
        <v>1078</v>
      </c>
    </row>
    <row r="178" spans="1:4" x14ac:dyDescent="0.3">
      <c r="A178">
        <v>176</v>
      </c>
      <c r="B178" s="18" t="str">
        <f>VLOOKUP(A178,AbilBalance!D:M,9,FALSE)</f>
        <v>36,50</v>
      </c>
      <c r="C178" s="19" t="str">
        <f>VLOOKUP(A178,AbilBalance!D:M,10,FALSE)</f>
        <v>800,22</v>
      </c>
      <c r="D178">
        <f>ROUNDUP(VLOOKUP(A178,LevelBalance!L:M,2,FALSE)/(24*60),0)</f>
        <v>1089</v>
      </c>
    </row>
    <row r="179" spans="1:4" x14ac:dyDescent="0.3">
      <c r="A179">
        <v>177</v>
      </c>
      <c r="B179" s="18" t="str">
        <f>VLOOKUP(A179,AbilBalance!D:M,9,FALSE)</f>
        <v>39,47</v>
      </c>
      <c r="C179" s="19" t="str">
        <f>VLOOKUP(A179,AbilBalance!D:M,10,FALSE)</f>
        <v>490,75</v>
      </c>
      <c r="D179">
        <f>ROUNDUP(VLOOKUP(A179,LevelBalance!L:M,2,FALSE)/(24*60),0)</f>
        <v>1100</v>
      </c>
    </row>
    <row r="180" spans="1:4" x14ac:dyDescent="0.3">
      <c r="A180">
        <v>178</v>
      </c>
      <c r="B180" s="18" t="str">
        <f>VLOOKUP(A180,AbilBalance!D:M,9,FALSE)</f>
        <v>43,55</v>
      </c>
      <c r="C180" s="19" t="str">
        <f>VLOOKUP(A180,AbilBalance!D:M,10,FALSE)</f>
        <v>180,0.31</v>
      </c>
      <c r="D180">
        <f>ROUNDUP(VLOOKUP(A180,LevelBalance!L:M,2,FALSE)/(24*60),0)</f>
        <v>1111</v>
      </c>
    </row>
    <row r="181" spans="1:4" x14ac:dyDescent="0.3">
      <c r="A181">
        <v>179</v>
      </c>
      <c r="B181" s="18" t="str">
        <f>VLOOKUP(A181,AbilBalance!D:M,9,FALSE)</f>
        <v>60,61</v>
      </c>
      <c r="C181" s="19" t="str">
        <f>VLOOKUP(A181,AbilBalance!D:M,10,FALSE)</f>
        <v>0.76,0.35</v>
      </c>
      <c r="D181">
        <f>ROUNDUP(VLOOKUP(A181,LevelBalance!L:M,2,FALSE)/(24*60),0)</f>
        <v>1123</v>
      </c>
    </row>
    <row r="182" spans="1:4" x14ac:dyDescent="0.3">
      <c r="A182">
        <v>180</v>
      </c>
      <c r="B182" s="18" t="str">
        <f>VLOOKUP(A182,AbilBalance!D:M,9,FALSE)</f>
        <v>35,54</v>
      </c>
      <c r="C182" s="19" t="str">
        <f>VLOOKUP(A182,AbilBalance!D:M,10,FALSE)</f>
        <v>1550,2.8</v>
      </c>
      <c r="D182">
        <f>ROUNDUP(VLOOKUP(A182,LevelBalance!L:M,2,FALSE)/(24*60),0)</f>
        <v>1135</v>
      </c>
    </row>
    <row r="183" spans="1:4" x14ac:dyDescent="0.3">
      <c r="A183">
        <v>181</v>
      </c>
      <c r="B183" s="18" t="str">
        <f>VLOOKUP(A183,AbilBalance!D:M,9,FALSE)</f>
        <v>36,50</v>
      </c>
      <c r="C183" s="19" t="str">
        <f>VLOOKUP(A183,AbilBalance!D:M,10,FALSE)</f>
        <v>825,22.75</v>
      </c>
      <c r="D183">
        <f>ROUNDUP(VLOOKUP(A183,LevelBalance!L:M,2,FALSE)/(24*60),0)</f>
        <v>1146</v>
      </c>
    </row>
    <row r="184" spans="1:4" x14ac:dyDescent="0.3">
      <c r="A184">
        <v>182</v>
      </c>
      <c r="B184" s="18" t="str">
        <f>VLOOKUP(A184,AbilBalance!D:M,9,FALSE)</f>
        <v>39,47</v>
      </c>
      <c r="C184" s="19" t="str">
        <f>VLOOKUP(A184,AbilBalance!D:M,10,FALSE)</f>
        <v>505,77.5</v>
      </c>
      <c r="D184">
        <f>ROUNDUP(VLOOKUP(A184,LevelBalance!L:M,2,FALSE)/(24*60),0)</f>
        <v>1158</v>
      </c>
    </row>
    <row r="185" spans="1:4" x14ac:dyDescent="0.3">
      <c r="A185">
        <v>183</v>
      </c>
      <c r="B185" s="18" t="str">
        <f>VLOOKUP(A185,AbilBalance!D:M,9,FALSE)</f>
        <v>43,55</v>
      </c>
      <c r="C185" s="19" t="str">
        <f>VLOOKUP(A185,AbilBalance!D:M,10,FALSE)</f>
        <v>185,0.32</v>
      </c>
      <c r="D185">
        <f>ROUNDUP(VLOOKUP(A185,LevelBalance!L:M,2,FALSE)/(24*60),0)</f>
        <v>1170</v>
      </c>
    </row>
    <row r="186" spans="1:4" x14ac:dyDescent="0.3">
      <c r="A186">
        <v>184</v>
      </c>
      <c r="B186" s="18" t="str">
        <f>VLOOKUP(A186,AbilBalance!D:M,9,FALSE)</f>
        <v>60,42</v>
      </c>
      <c r="C186" s="19" t="str">
        <f>VLOOKUP(A186,AbilBalance!D:M,10,FALSE)</f>
        <v>0.77,105</v>
      </c>
      <c r="D186">
        <f>ROUNDUP(VLOOKUP(A186,LevelBalance!L:M,2,FALSE)/(24*60),0)</f>
        <v>1182</v>
      </c>
    </row>
    <row r="187" spans="1:4" x14ac:dyDescent="0.3">
      <c r="A187">
        <v>185</v>
      </c>
      <c r="B187" s="18" t="str">
        <f>VLOOKUP(A187,AbilBalance!D:M,9,FALSE)</f>
        <v>35,54</v>
      </c>
      <c r="C187" s="19" t="str">
        <f>VLOOKUP(A187,AbilBalance!D:M,10,FALSE)</f>
        <v>1600,2.85</v>
      </c>
      <c r="D187">
        <f>ROUNDUP(VLOOKUP(A187,LevelBalance!L:M,2,FALSE)/(24*60),0)</f>
        <v>1194</v>
      </c>
    </row>
    <row r="188" spans="1:4" x14ac:dyDescent="0.3">
      <c r="A188">
        <v>186</v>
      </c>
      <c r="B188" s="18" t="str">
        <f>VLOOKUP(A188,AbilBalance!D:M,9,FALSE)</f>
        <v>36,50</v>
      </c>
      <c r="C188" s="19" t="str">
        <f>VLOOKUP(A188,AbilBalance!D:M,10,FALSE)</f>
        <v>850,23.5</v>
      </c>
      <c r="D188">
        <f>ROUNDUP(VLOOKUP(A188,LevelBalance!L:M,2,FALSE)/(24*60),0)</f>
        <v>1207</v>
      </c>
    </row>
    <row r="189" spans="1:4" x14ac:dyDescent="0.3">
      <c r="A189">
        <v>187</v>
      </c>
      <c r="B189" s="18" t="str">
        <f>VLOOKUP(A189,AbilBalance!D:M,9,FALSE)</f>
        <v>39,47</v>
      </c>
      <c r="C189" s="19" t="str">
        <f>VLOOKUP(A189,AbilBalance!D:M,10,FALSE)</f>
        <v>520,80</v>
      </c>
      <c r="D189">
        <f>ROUNDUP(VLOOKUP(A189,LevelBalance!L:M,2,FALSE)/(24*60),0)</f>
        <v>1219</v>
      </c>
    </row>
    <row r="190" spans="1:4" x14ac:dyDescent="0.3">
      <c r="A190">
        <v>188</v>
      </c>
      <c r="B190" s="18" t="str">
        <f>VLOOKUP(A190,AbilBalance!D:M,9,FALSE)</f>
        <v>43,55</v>
      </c>
      <c r="C190" s="19" t="str">
        <f>VLOOKUP(A190,AbilBalance!D:M,10,FALSE)</f>
        <v>190,0.33</v>
      </c>
      <c r="D190">
        <f>ROUNDUP(VLOOKUP(A190,LevelBalance!L:M,2,FALSE)/(24*60),0)</f>
        <v>1232</v>
      </c>
    </row>
    <row r="191" spans="1:4" x14ac:dyDescent="0.3">
      <c r="A191">
        <v>189</v>
      </c>
      <c r="B191" s="18" t="str">
        <f>VLOOKUP(A191,AbilBalance!D:M,9,FALSE)</f>
        <v>60,46</v>
      </c>
      <c r="C191" s="19" t="str">
        <f>VLOOKUP(A191,AbilBalance!D:M,10,FALSE)</f>
        <v>0.78,10.5</v>
      </c>
      <c r="D191">
        <f>ROUNDUP(VLOOKUP(A191,LevelBalance!L:M,2,FALSE)/(24*60),0)</f>
        <v>1244</v>
      </c>
    </row>
    <row r="192" spans="1:4" x14ac:dyDescent="0.3">
      <c r="A192">
        <v>190</v>
      </c>
      <c r="B192" s="18" t="str">
        <f>VLOOKUP(A192,AbilBalance!D:M,9,FALSE)</f>
        <v>35,54</v>
      </c>
      <c r="C192" s="19" t="str">
        <f>VLOOKUP(A192,AbilBalance!D:M,10,FALSE)</f>
        <v>1650,2.9</v>
      </c>
      <c r="D192">
        <f>ROUNDUP(VLOOKUP(A192,LevelBalance!L:M,2,FALSE)/(24*60),0)</f>
        <v>1257</v>
      </c>
    </row>
    <row r="193" spans="1:4" x14ac:dyDescent="0.3">
      <c r="A193">
        <v>191</v>
      </c>
      <c r="B193" s="18" t="str">
        <f>VLOOKUP(A193,AbilBalance!D:M,9,FALSE)</f>
        <v>36,50</v>
      </c>
      <c r="C193" s="19" t="str">
        <f>VLOOKUP(A193,AbilBalance!D:M,10,FALSE)</f>
        <v>875,24.25</v>
      </c>
      <c r="D193">
        <f>ROUNDUP(VLOOKUP(A193,LevelBalance!L:M,2,FALSE)/(24*60),0)</f>
        <v>1270</v>
      </c>
    </row>
    <row r="194" spans="1:4" x14ac:dyDescent="0.3">
      <c r="A194">
        <v>192</v>
      </c>
      <c r="B194" s="18" t="str">
        <f>VLOOKUP(A194,AbilBalance!D:M,9,FALSE)</f>
        <v>39,47</v>
      </c>
      <c r="C194" s="19" t="str">
        <f>VLOOKUP(A194,AbilBalance!D:M,10,FALSE)</f>
        <v>535,82.5</v>
      </c>
      <c r="D194">
        <f>ROUNDUP(VLOOKUP(A194,LevelBalance!L:M,2,FALSE)/(24*60),0)</f>
        <v>1283</v>
      </c>
    </row>
    <row r="195" spans="1:4" x14ac:dyDescent="0.3">
      <c r="A195">
        <v>193</v>
      </c>
      <c r="B195" s="18" t="str">
        <f>VLOOKUP(A195,AbilBalance!D:M,9,FALSE)</f>
        <v>43,55</v>
      </c>
      <c r="C195" s="19" t="str">
        <f>VLOOKUP(A195,AbilBalance!D:M,10,FALSE)</f>
        <v>195,0.34</v>
      </c>
      <c r="D195">
        <f>ROUNDUP(VLOOKUP(A195,LevelBalance!L:M,2,FALSE)/(24*60),0)</f>
        <v>1297</v>
      </c>
    </row>
    <row r="196" spans="1:4" x14ac:dyDescent="0.3">
      <c r="A196">
        <v>194</v>
      </c>
      <c r="B196" s="18" t="str">
        <f>VLOOKUP(A196,AbilBalance!D:M,9,FALSE)</f>
        <v>60,61</v>
      </c>
      <c r="C196" s="19" t="str">
        <f>VLOOKUP(A196,AbilBalance!D:M,10,FALSE)</f>
        <v>0.79,0.375</v>
      </c>
      <c r="D196">
        <f>ROUNDUP(VLOOKUP(A196,LevelBalance!L:M,2,FALSE)/(24*60),0)</f>
        <v>1310</v>
      </c>
    </row>
    <row r="197" spans="1:4" x14ac:dyDescent="0.3">
      <c r="A197">
        <v>195</v>
      </c>
      <c r="B197" s="18" t="str">
        <f>VLOOKUP(A197,AbilBalance!D:M,9,FALSE)</f>
        <v>35,54</v>
      </c>
      <c r="C197" s="19" t="str">
        <f>VLOOKUP(A197,AbilBalance!D:M,10,FALSE)</f>
        <v>1700,2.95</v>
      </c>
      <c r="D197">
        <f>ROUNDUP(VLOOKUP(A197,LevelBalance!L:M,2,FALSE)/(24*60),0)</f>
        <v>1323</v>
      </c>
    </row>
    <row r="198" spans="1:4" x14ac:dyDescent="0.3">
      <c r="A198">
        <v>196</v>
      </c>
      <c r="B198" s="18" t="str">
        <f>VLOOKUP(A198,AbilBalance!D:M,9,FALSE)</f>
        <v>36,50</v>
      </c>
      <c r="C198" s="19" t="str">
        <f>VLOOKUP(A198,AbilBalance!D:M,10,FALSE)</f>
        <v>900,25</v>
      </c>
      <c r="D198">
        <f>ROUNDUP(VLOOKUP(A198,LevelBalance!L:M,2,FALSE)/(24*60),0)</f>
        <v>1337</v>
      </c>
    </row>
    <row r="199" spans="1:4" x14ac:dyDescent="0.3">
      <c r="A199">
        <v>197</v>
      </c>
      <c r="B199" s="18" t="str">
        <f>VLOOKUP(A199,AbilBalance!D:M,9,FALSE)</f>
        <v>39,47</v>
      </c>
      <c r="C199" s="19" t="str">
        <f>VLOOKUP(A199,AbilBalance!D:M,10,FALSE)</f>
        <v>550,85</v>
      </c>
      <c r="D199">
        <f>ROUNDUP(VLOOKUP(A199,LevelBalance!L:M,2,FALSE)/(24*60),0)</f>
        <v>1351</v>
      </c>
    </row>
    <row r="200" spans="1:4" x14ac:dyDescent="0.3">
      <c r="A200">
        <v>198</v>
      </c>
      <c r="B200" s="18" t="str">
        <f>VLOOKUP(A200,AbilBalance!D:M,9,FALSE)</f>
        <v>43,55</v>
      </c>
      <c r="C200" s="19" t="str">
        <f>VLOOKUP(A200,AbilBalance!D:M,10,FALSE)</f>
        <v>200,0.35</v>
      </c>
      <c r="D200">
        <f>ROUNDUP(VLOOKUP(A200,LevelBalance!L:M,2,FALSE)/(24*60),0)</f>
        <v>1365</v>
      </c>
    </row>
    <row r="201" spans="1:4" x14ac:dyDescent="0.3">
      <c r="A201">
        <v>199</v>
      </c>
      <c r="B201" s="18" t="str">
        <f>VLOOKUP(A201,AbilBalance!D:M,9,FALSE)</f>
        <v>60,42</v>
      </c>
      <c r="C201" s="19" t="str">
        <f>VLOOKUP(A201,AbilBalance!D:M,10,FALSE)</f>
        <v>0.8,110</v>
      </c>
      <c r="D201">
        <f>ROUNDUP(VLOOKUP(A201,LevelBalance!L:M,2,FALSE)/(24*60),0)</f>
        <v>1379</v>
      </c>
    </row>
    <row r="202" spans="1:4" x14ac:dyDescent="0.3">
      <c r="A202">
        <v>200</v>
      </c>
      <c r="B202" s="18" t="str">
        <f>VLOOKUP(A202,AbilBalance!D:M,9,FALSE)</f>
        <v>35,54</v>
      </c>
      <c r="C202" s="19" t="str">
        <f>VLOOKUP(A202,AbilBalance!D:M,10,FALSE)</f>
        <v>1750,3</v>
      </c>
      <c r="D202">
        <f>ROUNDUP(VLOOKUP(A202,LevelBalance!L:M,2,FALSE)/(24*60),0)</f>
        <v>1393</v>
      </c>
    </row>
    <row r="203" spans="1:4" x14ac:dyDescent="0.3">
      <c r="A203">
        <v>201</v>
      </c>
      <c r="B203" s="18" t="str">
        <f>VLOOKUP(A203,AbilBalance!D:M,9,FALSE)</f>
        <v>36,50</v>
      </c>
      <c r="C203" s="19" t="str">
        <f>VLOOKUP(A203,AbilBalance!D:M,10,FALSE)</f>
        <v>925,25.75</v>
      </c>
      <c r="D203">
        <f>ROUNDUP(VLOOKUP(A203,LevelBalance!L:M,2,FALSE)/(24*60),0)</f>
        <v>1407</v>
      </c>
    </row>
    <row r="204" spans="1:4" x14ac:dyDescent="0.3">
      <c r="A204">
        <v>202</v>
      </c>
      <c r="B204" s="18" t="str">
        <f>VLOOKUP(A204,AbilBalance!D:M,9,FALSE)</f>
        <v>39,47</v>
      </c>
      <c r="C204" s="19" t="str">
        <f>VLOOKUP(A204,AbilBalance!D:M,10,FALSE)</f>
        <v>565,87.5</v>
      </c>
      <c r="D204">
        <f>ROUNDUP(VLOOKUP(A204,LevelBalance!L:M,2,FALSE)/(24*60),0)</f>
        <v>1422</v>
      </c>
    </row>
    <row r="205" spans="1:4" x14ac:dyDescent="0.3">
      <c r="A205">
        <v>203</v>
      </c>
      <c r="B205" s="18" t="str">
        <f>VLOOKUP(A205,AbilBalance!D:M,9,FALSE)</f>
        <v>43,55</v>
      </c>
      <c r="C205" s="19" t="str">
        <f>VLOOKUP(A205,AbilBalance!D:M,10,FALSE)</f>
        <v>205,0.36</v>
      </c>
      <c r="D205">
        <f>ROUNDUP(VLOOKUP(A205,LevelBalance!L:M,2,FALSE)/(24*60),0)</f>
        <v>1436</v>
      </c>
    </row>
    <row r="206" spans="1:4" x14ac:dyDescent="0.3">
      <c r="A206">
        <v>204</v>
      </c>
      <c r="B206" s="18" t="str">
        <f>VLOOKUP(A206,AbilBalance!D:M,9,FALSE)</f>
        <v>60,46</v>
      </c>
      <c r="C206" s="19" t="str">
        <f>VLOOKUP(A206,AbilBalance!D:M,10,FALSE)</f>
        <v>0.81,11</v>
      </c>
      <c r="D206">
        <f>ROUNDUP(VLOOKUP(A206,LevelBalance!L:M,2,FALSE)/(24*60),0)</f>
        <v>1451</v>
      </c>
    </row>
    <row r="207" spans="1:4" x14ac:dyDescent="0.3">
      <c r="A207">
        <v>205</v>
      </c>
      <c r="B207" s="18" t="str">
        <f>VLOOKUP(A207,AbilBalance!D:M,9,FALSE)</f>
        <v>35,54</v>
      </c>
      <c r="C207" s="19" t="str">
        <f>VLOOKUP(A207,AbilBalance!D:M,10,FALSE)</f>
        <v>1800,3.05</v>
      </c>
      <c r="D207">
        <f>ROUNDUP(VLOOKUP(A207,LevelBalance!L:M,2,FALSE)/(24*60),0)</f>
        <v>1466</v>
      </c>
    </row>
    <row r="208" spans="1:4" x14ac:dyDescent="0.3">
      <c r="A208">
        <v>206</v>
      </c>
      <c r="B208" s="18" t="str">
        <f>VLOOKUP(A208,AbilBalance!D:M,9,FALSE)</f>
        <v>36,50</v>
      </c>
      <c r="C208" s="19" t="str">
        <f>VLOOKUP(A208,AbilBalance!D:M,10,FALSE)</f>
        <v>950,26.5</v>
      </c>
      <c r="D208">
        <f>ROUNDUP(VLOOKUP(A208,LevelBalance!L:M,2,FALSE)/(24*60),0)</f>
        <v>1481</v>
      </c>
    </row>
    <row r="209" spans="1:4" x14ac:dyDescent="0.3">
      <c r="A209">
        <v>207</v>
      </c>
      <c r="B209" s="18" t="str">
        <f>VLOOKUP(A209,AbilBalance!D:M,9,FALSE)</f>
        <v>39,47</v>
      </c>
      <c r="C209" s="19" t="str">
        <f>VLOOKUP(A209,AbilBalance!D:M,10,FALSE)</f>
        <v>580,90</v>
      </c>
      <c r="D209">
        <f>ROUNDUP(VLOOKUP(A209,LevelBalance!L:M,2,FALSE)/(24*60),0)</f>
        <v>1496</v>
      </c>
    </row>
    <row r="210" spans="1:4" x14ac:dyDescent="0.3">
      <c r="A210">
        <v>208</v>
      </c>
      <c r="B210" s="18" t="str">
        <f>VLOOKUP(A210,AbilBalance!D:M,9,FALSE)</f>
        <v>43,55</v>
      </c>
      <c r="C210" s="19" t="str">
        <f>VLOOKUP(A210,AbilBalance!D:M,10,FALSE)</f>
        <v>210,0.37</v>
      </c>
      <c r="D210">
        <f>ROUNDUP(VLOOKUP(A210,LevelBalance!L:M,2,FALSE)/(24*60),0)</f>
        <v>1511</v>
      </c>
    </row>
    <row r="211" spans="1:4" x14ac:dyDescent="0.3">
      <c r="A211">
        <v>209</v>
      </c>
      <c r="B211" s="18" t="str">
        <f>VLOOKUP(A211,AbilBalance!D:M,9,FALSE)</f>
        <v>60,61</v>
      </c>
      <c r="C211" s="19" t="str">
        <f>VLOOKUP(A211,AbilBalance!D:M,10,FALSE)</f>
        <v>0.82,0.4</v>
      </c>
      <c r="D211">
        <f>ROUNDUP(VLOOKUP(A211,LevelBalance!L:M,2,FALSE)/(24*60),0)</f>
        <v>1527</v>
      </c>
    </row>
    <row r="212" spans="1:4" x14ac:dyDescent="0.3">
      <c r="A212">
        <v>210</v>
      </c>
      <c r="B212" s="18" t="str">
        <f>VLOOKUP(A212,AbilBalance!D:M,9,FALSE)</f>
        <v>35,54</v>
      </c>
      <c r="C212" s="19" t="str">
        <f>VLOOKUP(A212,AbilBalance!D:M,10,FALSE)</f>
        <v>1850,3.1</v>
      </c>
      <c r="D212">
        <f>ROUNDUP(VLOOKUP(A212,LevelBalance!L:M,2,FALSE)/(24*60),0)</f>
        <v>1542</v>
      </c>
    </row>
    <row r="213" spans="1:4" x14ac:dyDescent="0.3">
      <c r="A213">
        <v>211</v>
      </c>
      <c r="B213" s="18" t="str">
        <f>VLOOKUP(A213,AbilBalance!D:M,9,FALSE)</f>
        <v>36,50</v>
      </c>
      <c r="C213" s="19" t="str">
        <f>VLOOKUP(A213,AbilBalance!D:M,10,FALSE)</f>
        <v>975,27.25</v>
      </c>
      <c r="D213">
        <f>ROUNDUP(VLOOKUP(A213,LevelBalance!L:M,2,FALSE)/(24*60),0)</f>
        <v>1558</v>
      </c>
    </row>
    <row r="214" spans="1:4" x14ac:dyDescent="0.3">
      <c r="A214">
        <v>212</v>
      </c>
      <c r="B214" s="18" t="str">
        <f>VLOOKUP(A214,AbilBalance!D:M,9,FALSE)</f>
        <v>39,47</v>
      </c>
      <c r="C214" s="19" t="str">
        <f>VLOOKUP(A214,AbilBalance!D:M,10,FALSE)</f>
        <v>595,92.5</v>
      </c>
      <c r="D214">
        <f>ROUNDUP(VLOOKUP(A214,LevelBalance!L:M,2,FALSE)/(24*60),0)</f>
        <v>1574</v>
      </c>
    </row>
    <row r="215" spans="1:4" x14ac:dyDescent="0.3">
      <c r="A215">
        <v>213</v>
      </c>
      <c r="B215" s="18" t="str">
        <f>VLOOKUP(A215,AbilBalance!D:M,9,FALSE)</f>
        <v>43,55</v>
      </c>
      <c r="C215" s="19" t="str">
        <f>VLOOKUP(A215,AbilBalance!D:M,10,FALSE)</f>
        <v>215,0.38</v>
      </c>
      <c r="D215">
        <f>ROUNDUP(VLOOKUP(A215,LevelBalance!L:M,2,FALSE)/(24*60),0)</f>
        <v>1590</v>
      </c>
    </row>
    <row r="216" spans="1:4" x14ac:dyDescent="0.3">
      <c r="A216">
        <v>214</v>
      </c>
      <c r="B216" s="18" t="str">
        <f>VLOOKUP(A216,AbilBalance!D:M,9,FALSE)</f>
        <v>60,42</v>
      </c>
      <c r="C216" s="19" t="str">
        <f>VLOOKUP(A216,AbilBalance!D:M,10,FALSE)</f>
        <v>0.83,115</v>
      </c>
      <c r="D216">
        <f>ROUNDUP(VLOOKUP(A216,LevelBalance!L:M,2,FALSE)/(24*60),0)</f>
        <v>1607</v>
      </c>
    </row>
    <row r="217" spans="1:4" x14ac:dyDescent="0.3">
      <c r="A217">
        <v>215</v>
      </c>
      <c r="B217" s="18" t="str">
        <f>VLOOKUP(A217,AbilBalance!D:M,9,FALSE)</f>
        <v>35,54</v>
      </c>
      <c r="C217" s="19" t="str">
        <f>VLOOKUP(A217,AbilBalance!D:M,10,FALSE)</f>
        <v>1900,3.15</v>
      </c>
      <c r="D217">
        <f>ROUNDUP(VLOOKUP(A217,LevelBalance!L:M,2,FALSE)/(24*60),0)</f>
        <v>1623</v>
      </c>
    </row>
    <row r="218" spans="1:4" x14ac:dyDescent="0.3">
      <c r="A218">
        <v>216</v>
      </c>
      <c r="B218" s="18" t="str">
        <f>VLOOKUP(A218,AbilBalance!D:M,9,FALSE)</f>
        <v>36,50</v>
      </c>
      <c r="C218" s="19" t="str">
        <f>VLOOKUP(A218,AbilBalance!D:M,10,FALSE)</f>
        <v>1000,28</v>
      </c>
      <c r="D218">
        <f>ROUNDUP(VLOOKUP(A218,LevelBalance!L:M,2,FALSE)/(24*60),0)</f>
        <v>1640</v>
      </c>
    </row>
    <row r="219" spans="1:4" x14ac:dyDescent="0.3">
      <c r="A219">
        <v>217</v>
      </c>
      <c r="B219" s="18" t="str">
        <f>VLOOKUP(A219,AbilBalance!D:M,9,FALSE)</f>
        <v>39,47</v>
      </c>
      <c r="C219" s="19" t="str">
        <f>VLOOKUP(A219,AbilBalance!D:M,10,FALSE)</f>
        <v>610,95</v>
      </c>
      <c r="D219">
        <f>ROUNDUP(VLOOKUP(A219,LevelBalance!L:M,2,FALSE)/(24*60),0)</f>
        <v>1656</v>
      </c>
    </row>
    <row r="220" spans="1:4" x14ac:dyDescent="0.3">
      <c r="A220">
        <v>218</v>
      </c>
      <c r="B220" s="18" t="str">
        <f>VLOOKUP(A220,AbilBalance!D:M,9,FALSE)</f>
        <v>43,55</v>
      </c>
      <c r="C220" s="19" t="str">
        <f>VLOOKUP(A220,AbilBalance!D:M,10,FALSE)</f>
        <v>220,0.39</v>
      </c>
      <c r="D220">
        <f>ROUNDUP(VLOOKUP(A220,LevelBalance!L:M,2,FALSE)/(24*60),0)</f>
        <v>1673</v>
      </c>
    </row>
    <row r="221" spans="1:4" x14ac:dyDescent="0.3">
      <c r="A221">
        <v>219</v>
      </c>
      <c r="B221" s="18" t="str">
        <f>VLOOKUP(A221,AbilBalance!D:M,9,FALSE)</f>
        <v>60,46</v>
      </c>
      <c r="C221" s="19" t="str">
        <f>VLOOKUP(A221,AbilBalance!D:M,10,FALSE)</f>
        <v>0.84,11.5</v>
      </c>
      <c r="D221">
        <f>ROUNDUP(VLOOKUP(A221,LevelBalance!L:M,2,FALSE)/(24*60),0)</f>
        <v>1690</v>
      </c>
    </row>
    <row r="222" spans="1:4" x14ac:dyDescent="0.3">
      <c r="A222">
        <v>220</v>
      </c>
      <c r="B222" s="18" t="str">
        <f>VLOOKUP(A222,AbilBalance!D:M,9,FALSE)</f>
        <v>35,54</v>
      </c>
      <c r="C222" s="19" t="str">
        <f>VLOOKUP(A222,AbilBalance!D:M,10,FALSE)</f>
        <v>1950,3.2</v>
      </c>
      <c r="D222">
        <f>ROUNDUP(VLOOKUP(A222,LevelBalance!L:M,2,FALSE)/(24*60),0)</f>
        <v>1708</v>
      </c>
    </row>
    <row r="223" spans="1:4" x14ac:dyDescent="0.3">
      <c r="A223">
        <v>221</v>
      </c>
      <c r="B223" s="18" t="str">
        <f>VLOOKUP(A223,AbilBalance!D:M,9,FALSE)</f>
        <v>36,50</v>
      </c>
      <c r="C223" s="19" t="str">
        <f>VLOOKUP(A223,AbilBalance!D:M,10,FALSE)</f>
        <v>1025,28.75</v>
      </c>
      <c r="D223">
        <f>ROUNDUP(VLOOKUP(A223,LevelBalance!L:M,2,FALSE)/(24*60),0)</f>
        <v>1725</v>
      </c>
    </row>
    <row r="224" spans="1:4" x14ac:dyDescent="0.3">
      <c r="A224">
        <v>222</v>
      </c>
      <c r="B224" s="18" t="str">
        <f>VLOOKUP(A224,AbilBalance!D:M,9,FALSE)</f>
        <v>39,47</v>
      </c>
      <c r="C224" s="19" t="str">
        <f>VLOOKUP(A224,AbilBalance!D:M,10,FALSE)</f>
        <v>625,97.5</v>
      </c>
      <c r="D224">
        <f>ROUNDUP(VLOOKUP(A224,LevelBalance!L:M,2,FALSE)/(24*60),0)</f>
        <v>1743</v>
      </c>
    </row>
    <row r="225" spans="1:4" x14ac:dyDescent="0.3">
      <c r="A225">
        <v>223</v>
      </c>
      <c r="B225" s="18" t="str">
        <f>VLOOKUP(A225,AbilBalance!D:M,9,FALSE)</f>
        <v>43,55</v>
      </c>
      <c r="C225" s="19" t="str">
        <f>VLOOKUP(A225,AbilBalance!D:M,10,FALSE)</f>
        <v>225,0.4</v>
      </c>
      <c r="D225">
        <f>ROUNDUP(VLOOKUP(A225,LevelBalance!L:M,2,FALSE)/(24*60),0)</f>
        <v>1761</v>
      </c>
    </row>
    <row r="226" spans="1:4" x14ac:dyDescent="0.3">
      <c r="A226">
        <v>224</v>
      </c>
      <c r="B226" s="18" t="str">
        <f>VLOOKUP(A226,AbilBalance!D:M,9,FALSE)</f>
        <v>60,61</v>
      </c>
      <c r="C226" s="19" t="str">
        <f>VLOOKUP(A226,AbilBalance!D:M,10,FALSE)</f>
        <v>0.85,0.425</v>
      </c>
      <c r="D226">
        <f>ROUNDUP(VLOOKUP(A226,LevelBalance!L:M,2,FALSE)/(24*60),0)</f>
        <v>1779</v>
      </c>
    </row>
    <row r="227" spans="1:4" x14ac:dyDescent="0.3">
      <c r="A227">
        <v>225</v>
      </c>
      <c r="B227" s="18" t="str">
        <f>VLOOKUP(A227,AbilBalance!D:M,9,FALSE)</f>
        <v>35,54</v>
      </c>
      <c r="C227" s="19" t="str">
        <f>VLOOKUP(A227,AbilBalance!D:M,10,FALSE)</f>
        <v>2000,3.25</v>
      </c>
      <c r="D227">
        <f>ROUNDUP(VLOOKUP(A227,LevelBalance!L:M,2,FALSE)/(24*60),0)</f>
        <v>1797</v>
      </c>
    </row>
    <row r="228" spans="1:4" x14ac:dyDescent="0.3">
      <c r="A228">
        <v>226</v>
      </c>
      <c r="B228" s="18" t="str">
        <f>VLOOKUP(A228,AbilBalance!D:M,9,FALSE)</f>
        <v>36,50</v>
      </c>
      <c r="C228" s="19" t="str">
        <f>VLOOKUP(A228,AbilBalance!D:M,10,FALSE)</f>
        <v>1050,29.5</v>
      </c>
      <c r="D228">
        <f>ROUNDUP(VLOOKUP(A228,LevelBalance!L:M,2,FALSE)/(24*60),0)</f>
        <v>1815</v>
      </c>
    </row>
    <row r="229" spans="1:4" x14ac:dyDescent="0.3">
      <c r="A229">
        <v>227</v>
      </c>
      <c r="B229" s="18" t="str">
        <f>VLOOKUP(A229,AbilBalance!D:M,9,FALSE)</f>
        <v>39,47</v>
      </c>
      <c r="C229" s="19" t="str">
        <f>VLOOKUP(A229,AbilBalance!D:M,10,FALSE)</f>
        <v>640,100</v>
      </c>
      <c r="D229">
        <f>ROUNDUP(VLOOKUP(A229,LevelBalance!L:M,2,FALSE)/(24*60),0)</f>
        <v>1834</v>
      </c>
    </row>
    <row r="230" spans="1:4" x14ac:dyDescent="0.3">
      <c r="A230">
        <v>228</v>
      </c>
      <c r="B230" s="18" t="str">
        <f>VLOOKUP(A230,AbilBalance!D:M,9,FALSE)</f>
        <v>43,55</v>
      </c>
      <c r="C230" s="19" t="str">
        <f>VLOOKUP(A230,AbilBalance!D:M,10,FALSE)</f>
        <v>230,0.41</v>
      </c>
      <c r="D230">
        <f>ROUNDUP(VLOOKUP(A230,LevelBalance!L:M,2,FALSE)/(24*60),0)</f>
        <v>1852</v>
      </c>
    </row>
    <row r="231" spans="1:4" x14ac:dyDescent="0.3">
      <c r="A231">
        <v>229</v>
      </c>
      <c r="B231" s="18" t="str">
        <f>VLOOKUP(A231,AbilBalance!D:M,9,FALSE)</f>
        <v>60,42</v>
      </c>
      <c r="C231" s="19" t="str">
        <f>VLOOKUP(A231,AbilBalance!D:M,10,FALSE)</f>
        <v>0.86,120</v>
      </c>
      <c r="D231">
        <f>ROUNDUP(VLOOKUP(A231,LevelBalance!L:M,2,FALSE)/(24*60),0)</f>
        <v>1871</v>
      </c>
    </row>
    <row r="232" spans="1:4" x14ac:dyDescent="0.3">
      <c r="A232">
        <v>230</v>
      </c>
      <c r="B232" s="18" t="str">
        <f>VLOOKUP(A232,AbilBalance!D:M,9,FALSE)</f>
        <v>35,54</v>
      </c>
      <c r="C232" s="19" t="str">
        <f>VLOOKUP(A232,AbilBalance!D:M,10,FALSE)</f>
        <v>2050,3.3</v>
      </c>
      <c r="D232">
        <f>ROUNDUP(VLOOKUP(A232,LevelBalance!L:M,2,FALSE)/(24*60),0)</f>
        <v>1890</v>
      </c>
    </row>
    <row r="233" spans="1:4" x14ac:dyDescent="0.3">
      <c r="A233">
        <v>231</v>
      </c>
      <c r="B233" s="18" t="str">
        <f>VLOOKUP(A233,AbilBalance!D:M,9,FALSE)</f>
        <v>36,50</v>
      </c>
      <c r="C233" s="19" t="str">
        <f>VLOOKUP(A233,AbilBalance!D:M,10,FALSE)</f>
        <v>1075,30.25</v>
      </c>
      <c r="D233">
        <f>ROUNDUP(VLOOKUP(A233,LevelBalance!L:M,2,FALSE)/(24*60),0)</f>
        <v>1910</v>
      </c>
    </row>
    <row r="234" spans="1:4" x14ac:dyDescent="0.3">
      <c r="A234">
        <v>232</v>
      </c>
      <c r="B234" s="18" t="str">
        <f>VLOOKUP(A234,AbilBalance!D:M,9,FALSE)</f>
        <v>39,47</v>
      </c>
      <c r="C234" s="19" t="str">
        <f>VLOOKUP(A234,AbilBalance!D:M,10,FALSE)</f>
        <v>655,102.5</v>
      </c>
      <c r="D234">
        <f>ROUNDUP(VLOOKUP(A234,LevelBalance!L:M,2,FALSE)/(24*60),0)</f>
        <v>1929</v>
      </c>
    </row>
    <row r="235" spans="1:4" x14ac:dyDescent="0.3">
      <c r="A235">
        <v>233</v>
      </c>
      <c r="B235" s="18" t="str">
        <f>VLOOKUP(A235,AbilBalance!D:M,9,FALSE)</f>
        <v>43,55</v>
      </c>
      <c r="C235" s="19" t="str">
        <f>VLOOKUP(A235,AbilBalance!D:M,10,FALSE)</f>
        <v>235,0.42</v>
      </c>
      <c r="D235">
        <f>ROUNDUP(VLOOKUP(A235,LevelBalance!L:M,2,FALSE)/(24*60),0)</f>
        <v>1949</v>
      </c>
    </row>
    <row r="236" spans="1:4" x14ac:dyDescent="0.3">
      <c r="A236">
        <v>234</v>
      </c>
      <c r="B236" s="18" t="str">
        <f>VLOOKUP(A236,AbilBalance!D:M,9,FALSE)</f>
        <v>60,46</v>
      </c>
      <c r="C236" s="19" t="str">
        <f>VLOOKUP(A236,AbilBalance!D:M,10,FALSE)</f>
        <v>0.87,12</v>
      </c>
      <c r="D236">
        <f>ROUNDUP(VLOOKUP(A236,LevelBalance!L:M,2,FALSE)/(24*60),0)</f>
        <v>1969</v>
      </c>
    </row>
    <row r="237" spans="1:4" x14ac:dyDescent="0.3">
      <c r="A237">
        <v>235</v>
      </c>
      <c r="B237" s="18" t="str">
        <f>VLOOKUP(A237,AbilBalance!D:M,9,FALSE)</f>
        <v>35,54</v>
      </c>
      <c r="C237" s="19" t="str">
        <f>VLOOKUP(A237,AbilBalance!D:M,10,FALSE)</f>
        <v>2100,3.35</v>
      </c>
      <c r="D237">
        <f>ROUNDUP(VLOOKUP(A237,LevelBalance!L:M,2,FALSE)/(24*60),0)</f>
        <v>1989</v>
      </c>
    </row>
    <row r="238" spans="1:4" x14ac:dyDescent="0.3">
      <c r="A238">
        <v>236</v>
      </c>
      <c r="B238" s="18" t="str">
        <f>VLOOKUP(A238,AbilBalance!D:M,9,FALSE)</f>
        <v>36,50</v>
      </c>
      <c r="C238" s="19" t="str">
        <f>VLOOKUP(A238,AbilBalance!D:M,10,FALSE)</f>
        <v>1100,31</v>
      </c>
      <c r="D238">
        <f>ROUNDUP(VLOOKUP(A238,LevelBalance!L:M,2,FALSE)/(24*60),0)</f>
        <v>2009</v>
      </c>
    </row>
    <row r="239" spans="1:4" x14ac:dyDescent="0.3">
      <c r="A239">
        <v>237</v>
      </c>
      <c r="B239" s="18" t="str">
        <f>VLOOKUP(A239,AbilBalance!D:M,9,FALSE)</f>
        <v>39,47</v>
      </c>
      <c r="C239" s="19" t="str">
        <f>VLOOKUP(A239,AbilBalance!D:M,10,FALSE)</f>
        <v>670,105</v>
      </c>
      <c r="D239">
        <f>ROUNDUP(VLOOKUP(A239,LevelBalance!L:M,2,FALSE)/(24*60),0)</f>
        <v>2030</v>
      </c>
    </row>
    <row r="240" spans="1:4" x14ac:dyDescent="0.3">
      <c r="A240">
        <v>238</v>
      </c>
      <c r="B240" s="18" t="str">
        <f>VLOOKUP(A240,AbilBalance!D:M,9,FALSE)</f>
        <v>43,55</v>
      </c>
      <c r="C240" s="19" t="str">
        <f>VLOOKUP(A240,AbilBalance!D:M,10,FALSE)</f>
        <v>240,0.43</v>
      </c>
      <c r="D240">
        <f>ROUNDUP(VLOOKUP(A240,LevelBalance!L:M,2,FALSE)/(24*60),0)</f>
        <v>2050</v>
      </c>
    </row>
    <row r="241" spans="1:4" x14ac:dyDescent="0.3">
      <c r="A241">
        <v>239</v>
      </c>
      <c r="B241" s="18" t="str">
        <f>VLOOKUP(A241,AbilBalance!D:M,9,FALSE)</f>
        <v>60,61</v>
      </c>
      <c r="C241" s="19" t="str">
        <f>VLOOKUP(A241,AbilBalance!D:M,10,FALSE)</f>
        <v>0.88,0.45</v>
      </c>
      <c r="D241">
        <f>ROUNDUP(VLOOKUP(A241,LevelBalance!L:M,2,FALSE)/(24*60),0)</f>
        <v>2071</v>
      </c>
    </row>
    <row r="242" spans="1:4" x14ac:dyDescent="0.3">
      <c r="A242">
        <v>240</v>
      </c>
      <c r="B242" s="18" t="str">
        <f>VLOOKUP(A242,AbilBalance!D:M,9,FALSE)</f>
        <v>35,54</v>
      </c>
      <c r="C242" s="19" t="str">
        <f>VLOOKUP(A242,AbilBalance!D:M,10,FALSE)</f>
        <v>2150,3.4</v>
      </c>
      <c r="D242">
        <f>ROUNDUP(VLOOKUP(A242,LevelBalance!L:M,2,FALSE)/(24*60),0)</f>
        <v>2092</v>
      </c>
    </row>
    <row r="243" spans="1:4" x14ac:dyDescent="0.3">
      <c r="A243">
        <v>241</v>
      </c>
      <c r="B243" s="18" t="str">
        <f>VLOOKUP(A243,AbilBalance!D:M,9,FALSE)</f>
        <v>36,50</v>
      </c>
      <c r="C243" s="19" t="str">
        <f>VLOOKUP(A243,AbilBalance!D:M,10,FALSE)</f>
        <v>1125,31.75</v>
      </c>
      <c r="D243">
        <f>ROUNDUP(VLOOKUP(A243,LevelBalance!L:M,2,FALSE)/(24*60),0)</f>
        <v>2114</v>
      </c>
    </row>
    <row r="244" spans="1:4" x14ac:dyDescent="0.3">
      <c r="A244">
        <v>242</v>
      </c>
      <c r="B244" s="18" t="str">
        <f>VLOOKUP(A244,AbilBalance!D:M,9,FALSE)</f>
        <v>39,47</v>
      </c>
      <c r="C244" s="19" t="str">
        <f>VLOOKUP(A244,AbilBalance!D:M,10,FALSE)</f>
        <v>685,107.5</v>
      </c>
      <c r="D244">
        <f>ROUNDUP(VLOOKUP(A244,LevelBalance!L:M,2,FALSE)/(24*60),0)</f>
        <v>2135</v>
      </c>
    </row>
    <row r="245" spans="1:4" x14ac:dyDescent="0.3">
      <c r="A245">
        <v>243</v>
      </c>
      <c r="B245" s="18" t="str">
        <f>VLOOKUP(A245,AbilBalance!D:M,9,FALSE)</f>
        <v>43,55</v>
      </c>
      <c r="C245" s="19" t="str">
        <f>VLOOKUP(A245,AbilBalance!D:M,10,FALSE)</f>
        <v>245,0.44</v>
      </c>
      <c r="D245">
        <f>ROUNDUP(VLOOKUP(A245,LevelBalance!L:M,2,FALSE)/(24*60),0)</f>
        <v>2157</v>
      </c>
    </row>
    <row r="246" spans="1:4" x14ac:dyDescent="0.3">
      <c r="A246">
        <v>244</v>
      </c>
      <c r="B246" s="18" t="str">
        <f>VLOOKUP(A246,AbilBalance!D:M,9,FALSE)</f>
        <v>60,42</v>
      </c>
      <c r="C246" s="19" t="str">
        <f>VLOOKUP(A246,AbilBalance!D:M,10,FALSE)</f>
        <v>0.89,125</v>
      </c>
      <c r="D246">
        <f>ROUNDUP(VLOOKUP(A246,LevelBalance!L:M,2,FALSE)/(24*60),0)</f>
        <v>2179</v>
      </c>
    </row>
    <row r="247" spans="1:4" x14ac:dyDescent="0.3">
      <c r="A247">
        <v>245</v>
      </c>
      <c r="B247" s="18" t="str">
        <f>VLOOKUP(A247,AbilBalance!D:M,9,FALSE)</f>
        <v>35,54</v>
      </c>
      <c r="C247" s="19" t="str">
        <f>VLOOKUP(A247,AbilBalance!D:M,10,FALSE)</f>
        <v>2200,3.45</v>
      </c>
      <c r="D247">
        <f>ROUNDUP(VLOOKUP(A247,LevelBalance!L:M,2,FALSE)/(24*60),0)</f>
        <v>2201</v>
      </c>
    </row>
    <row r="248" spans="1:4" x14ac:dyDescent="0.3">
      <c r="A248">
        <v>246</v>
      </c>
      <c r="B248" s="18" t="str">
        <f>VLOOKUP(A248,AbilBalance!D:M,9,FALSE)</f>
        <v>36,50</v>
      </c>
      <c r="C248" s="19" t="str">
        <f>VLOOKUP(A248,AbilBalance!D:M,10,FALSE)</f>
        <v>1150,32.5</v>
      </c>
      <c r="D248">
        <f>ROUNDUP(VLOOKUP(A248,LevelBalance!L:M,2,FALSE)/(24*60),0)</f>
        <v>2223</v>
      </c>
    </row>
    <row r="249" spans="1:4" x14ac:dyDescent="0.3">
      <c r="A249">
        <v>247</v>
      </c>
      <c r="B249" s="18" t="str">
        <f>VLOOKUP(A249,AbilBalance!D:M,9,FALSE)</f>
        <v>39,47</v>
      </c>
      <c r="C249" s="19" t="str">
        <f>VLOOKUP(A249,AbilBalance!D:M,10,FALSE)</f>
        <v>700,110</v>
      </c>
      <c r="D249">
        <f>ROUNDUP(VLOOKUP(A249,LevelBalance!L:M,2,FALSE)/(24*60),0)</f>
        <v>2246</v>
      </c>
    </row>
    <row r="250" spans="1:4" x14ac:dyDescent="0.3">
      <c r="A250">
        <v>248</v>
      </c>
      <c r="B250" s="18" t="str">
        <f>VLOOKUP(A250,AbilBalance!D:M,9,FALSE)</f>
        <v>43,55</v>
      </c>
      <c r="C250" s="19" t="str">
        <f>VLOOKUP(A250,AbilBalance!D:M,10,FALSE)</f>
        <v>250,0.45</v>
      </c>
      <c r="D250">
        <f>ROUNDUP(VLOOKUP(A250,LevelBalance!L:M,2,FALSE)/(24*60),0)</f>
        <v>2269</v>
      </c>
    </row>
    <row r="251" spans="1:4" x14ac:dyDescent="0.3">
      <c r="A251">
        <v>249</v>
      </c>
      <c r="B251" s="18" t="str">
        <f>VLOOKUP(A251,AbilBalance!D:M,9,FALSE)</f>
        <v>60,46</v>
      </c>
      <c r="C251" s="19" t="str">
        <f>VLOOKUP(A251,AbilBalance!D:M,10,FALSE)</f>
        <v>0.9,12.5</v>
      </c>
      <c r="D251">
        <f>ROUNDUP(VLOOKUP(A251,LevelBalance!L:M,2,FALSE)/(24*60),0)</f>
        <v>2292</v>
      </c>
    </row>
    <row r="252" spans="1:4" x14ac:dyDescent="0.3">
      <c r="A252">
        <v>250</v>
      </c>
      <c r="B252" s="18" t="str">
        <f>VLOOKUP(A252,AbilBalance!D:M,9,FALSE)</f>
        <v>35,54</v>
      </c>
      <c r="C252" s="19" t="str">
        <f>VLOOKUP(A252,AbilBalance!D:M,10,FALSE)</f>
        <v>2250,3.5</v>
      </c>
      <c r="D252">
        <f>ROUNDUP(VLOOKUP(A252,LevelBalance!L:M,2,FALSE)/(24*60),0)</f>
        <v>2315</v>
      </c>
    </row>
    <row r="253" spans="1:4" x14ac:dyDescent="0.3">
      <c r="A253">
        <v>251</v>
      </c>
      <c r="B253" s="18" t="str">
        <f>VLOOKUP(A253,AbilBalance!D:M,9,FALSE)</f>
        <v>36,50</v>
      </c>
      <c r="C253" s="19" t="str">
        <f>VLOOKUP(A253,AbilBalance!D:M,10,FALSE)</f>
        <v>1175,33.25</v>
      </c>
      <c r="D253">
        <f>ROUNDUP(VLOOKUP(A253,LevelBalance!L:M,2,FALSE)/(24*60),0)</f>
        <v>2339</v>
      </c>
    </row>
    <row r="254" spans="1:4" x14ac:dyDescent="0.3">
      <c r="A254">
        <v>252</v>
      </c>
      <c r="B254" s="18" t="str">
        <f>VLOOKUP(A254,AbilBalance!D:M,9,FALSE)</f>
        <v>39,47</v>
      </c>
      <c r="C254" s="19" t="str">
        <f>VLOOKUP(A254,AbilBalance!D:M,10,FALSE)</f>
        <v>715,112.5</v>
      </c>
      <c r="D254">
        <f>ROUNDUP(VLOOKUP(A254,LevelBalance!L:M,2,FALSE)/(24*60),0)</f>
        <v>2362</v>
      </c>
    </row>
    <row r="255" spans="1:4" x14ac:dyDescent="0.3">
      <c r="A255">
        <v>253</v>
      </c>
      <c r="B255" s="18" t="str">
        <f>VLOOKUP(A255,AbilBalance!D:M,9,FALSE)</f>
        <v>43,55</v>
      </c>
      <c r="C255" s="19" t="str">
        <f>VLOOKUP(A255,AbilBalance!D:M,10,FALSE)</f>
        <v>255,0.46</v>
      </c>
      <c r="D255">
        <f>ROUNDUP(VLOOKUP(A255,LevelBalance!L:M,2,FALSE)/(24*60),0)</f>
        <v>2386</v>
      </c>
    </row>
    <row r="256" spans="1:4" x14ac:dyDescent="0.3">
      <c r="A256">
        <v>254</v>
      </c>
      <c r="B256" s="18" t="str">
        <f>VLOOKUP(A256,AbilBalance!D:M,9,FALSE)</f>
        <v>60,61</v>
      </c>
      <c r="C256" s="19" t="str">
        <f>VLOOKUP(A256,AbilBalance!D:M,10,FALSE)</f>
        <v>0.91,0.475</v>
      </c>
      <c r="D256">
        <f>ROUNDUP(VLOOKUP(A256,LevelBalance!L:M,2,FALSE)/(24*60),0)</f>
        <v>2411</v>
      </c>
    </row>
    <row r="257" spans="1:4" x14ac:dyDescent="0.3">
      <c r="A257">
        <v>255</v>
      </c>
      <c r="B257" s="18" t="str">
        <f>VLOOKUP(A257,AbilBalance!D:M,9,FALSE)</f>
        <v>35,54</v>
      </c>
      <c r="C257" s="19" t="str">
        <f>VLOOKUP(A257,AbilBalance!D:M,10,FALSE)</f>
        <v>2300,3.55</v>
      </c>
      <c r="D257">
        <f>ROUNDUP(VLOOKUP(A257,LevelBalance!L:M,2,FALSE)/(24*60),0)</f>
        <v>2435</v>
      </c>
    </row>
    <row r="258" spans="1:4" x14ac:dyDescent="0.3">
      <c r="A258">
        <v>256</v>
      </c>
      <c r="B258" s="18" t="str">
        <f>VLOOKUP(A258,AbilBalance!D:M,9,FALSE)</f>
        <v>36,50</v>
      </c>
      <c r="C258" s="19" t="str">
        <f>VLOOKUP(A258,AbilBalance!D:M,10,FALSE)</f>
        <v>1200,34</v>
      </c>
      <c r="D258">
        <f>ROUNDUP(VLOOKUP(A258,LevelBalance!L:M,2,FALSE)/(24*60),0)</f>
        <v>2460</v>
      </c>
    </row>
    <row r="259" spans="1:4" x14ac:dyDescent="0.3">
      <c r="A259">
        <v>257</v>
      </c>
      <c r="B259" s="18" t="str">
        <f>VLOOKUP(A259,AbilBalance!D:M,9,FALSE)</f>
        <v>39,47</v>
      </c>
      <c r="C259" s="19" t="str">
        <f>VLOOKUP(A259,AbilBalance!D:M,10,FALSE)</f>
        <v>730,115</v>
      </c>
      <c r="D259">
        <f>ROUNDUP(VLOOKUP(A259,LevelBalance!L:M,2,FALSE)/(24*60),0)</f>
        <v>2485</v>
      </c>
    </row>
    <row r="260" spans="1:4" x14ac:dyDescent="0.3">
      <c r="A260">
        <v>258</v>
      </c>
      <c r="B260" s="18" t="str">
        <f>VLOOKUP(A260,AbilBalance!D:M,9,FALSE)</f>
        <v>43,55</v>
      </c>
      <c r="C260" s="19" t="str">
        <f>VLOOKUP(A260,AbilBalance!D:M,10,FALSE)</f>
        <v>260,0.47</v>
      </c>
      <c r="D260">
        <f>ROUNDUP(VLOOKUP(A260,LevelBalance!L:M,2,FALSE)/(24*60),0)</f>
        <v>2510</v>
      </c>
    </row>
    <row r="261" spans="1:4" x14ac:dyDescent="0.3">
      <c r="A261">
        <v>259</v>
      </c>
      <c r="B261" s="18" t="str">
        <f>VLOOKUP(A261,AbilBalance!D:M,9,FALSE)</f>
        <v>60,42</v>
      </c>
      <c r="C261" s="19" t="str">
        <f>VLOOKUP(A261,AbilBalance!D:M,10,FALSE)</f>
        <v>0.92,130</v>
      </c>
      <c r="D261">
        <f>ROUNDUP(VLOOKUP(A261,LevelBalance!L:M,2,FALSE)/(24*60),0)</f>
        <v>2536</v>
      </c>
    </row>
    <row r="262" spans="1:4" x14ac:dyDescent="0.3">
      <c r="A262">
        <v>260</v>
      </c>
      <c r="B262" s="18" t="str">
        <f>VLOOKUP(A262,AbilBalance!D:M,9,FALSE)</f>
        <v>35,54</v>
      </c>
      <c r="C262" s="19" t="str">
        <f>VLOOKUP(A262,AbilBalance!D:M,10,FALSE)</f>
        <v>2350,3.6</v>
      </c>
      <c r="D262">
        <f>ROUNDUP(VLOOKUP(A262,LevelBalance!L:M,2,FALSE)/(24*60),0)</f>
        <v>2561</v>
      </c>
    </row>
    <row r="263" spans="1:4" x14ac:dyDescent="0.3">
      <c r="A263">
        <v>261</v>
      </c>
      <c r="B263" s="18" t="str">
        <f>VLOOKUP(A263,AbilBalance!D:M,9,FALSE)</f>
        <v>36,50</v>
      </c>
      <c r="C263" s="19" t="str">
        <f>VLOOKUP(A263,AbilBalance!D:M,10,FALSE)</f>
        <v>1225,34.75</v>
      </c>
      <c r="D263">
        <f>ROUNDUP(VLOOKUP(A263,LevelBalance!L:M,2,FALSE)/(24*60),0)</f>
        <v>2587</v>
      </c>
    </row>
    <row r="264" spans="1:4" x14ac:dyDescent="0.3">
      <c r="A264">
        <v>262</v>
      </c>
      <c r="B264" s="18" t="str">
        <f>VLOOKUP(A264,AbilBalance!D:M,9,FALSE)</f>
        <v>39,47</v>
      </c>
      <c r="C264" s="19" t="str">
        <f>VLOOKUP(A264,AbilBalance!D:M,10,FALSE)</f>
        <v>745,117.5</v>
      </c>
      <c r="D264">
        <f>ROUNDUP(VLOOKUP(A264,LevelBalance!L:M,2,FALSE)/(24*60),0)</f>
        <v>2614</v>
      </c>
    </row>
    <row r="265" spans="1:4" x14ac:dyDescent="0.3">
      <c r="A265">
        <v>263</v>
      </c>
      <c r="B265" s="18" t="str">
        <f>VLOOKUP(A265,AbilBalance!D:M,9,FALSE)</f>
        <v>43,55</v>
      </c>
      <c r="C265" s="19" t="str">
        <f>VLOOKUP(A265,AbilBalance!D:M,10,FALSE)</f>
        <v>265,0.48</v>
      </c>
      <c r="D265">
        <f>ROUNDUP(VLOOKUP(A265,LevelBalance!L:M,2,FALSE)/(24*60),0)</f>
        <v>2640</v>
      </c>
    </row>
    <row r="266" spans="1:4" x14ac:dyDescent="0.3">
      <c r="A266">
        <v>264</v>
      </c>
      <c r="B266" s="18" t="str">
        <f>VLOOKUP(A266,AbilBalance!D:M,9,FALSE)</f>
        <v>60,46</v>
      </c>
      <c r="C266" s="19" t="str">
        <f>VLOOKUP(A266,AbilBalance!D:M,10,FALSE)</f>
        <v>0.93,13</v>
      </c>
      <c r="D266">
        <f>ROUNDUP(VLOOKUP(A266,LevelBalance!L:M,2,FALSE)/(24*60),0)</f>
        <v>2667</v>
      </c>
    </row>
    <row r="267" spans="1:4" x14ac:dyDescent="0.3">
      <c r="A267">
        <v>265</v>
      </c>
      <c r="B267" s="18" t="str">
        <f>VLOOKUP(A267,AbilBalance!D:M,9,FALSE)</f>
        <v>35,54</v>
      </c>
      <c r="C267" s="19" t="str">
        <f>VLOOKUP(A267,AbilBalance!D:M,10,FALSE)</f>
        <v>2400,3.65</v>
      </c>
      <c r="D267">
        <f>ROUNDUP(VLOOKUP(A267,LevelBalance!L:M,2,FALSE)/(24*60),0)</f>
        <v>2694</v>
      </c>
    </row>
    <row r="268" spans="1:4" x14ac:dyDescent="0.3">
      <c r="A268">
        <v>266</v>
      </c>
      <c r="B268" s="18" t="str">
        <f>VLOOKUP(A268,AbilBalance!D:M,9,FALSE)</f>
        <v>36,50</v>
      </c>
      <c r="C268" s="19" t="str">
        <f>VLOOKUP(A268,AbilBalance!D:M,10,FALSE)</f>
        <v>1250,35.5</v>
      </c>
      <c r="D268">
        <f>ROUNDUP(VLOOKUP(A268,LevelBalance!L:M,2,FALSE)/(24*60),0)</f>
        <v>2721</v>
      </c>
    </row>
    <row r="269" spans="1:4" x14ac:dyDescent="0.3">
      <c r="A269">
        <v>267</v>
      </c>
      <c r="B269" s="18" t="str">
        <f>VLOOKUP(A269,AbilBalance!D:M,9,FALSE)</f>
        <v>39,47</v>
      </c>
      <c r="C269" s="19" t="str">
        <f>VLOOKUP(A269,AbilBalance!D:M,10,FALSE)</f>
        <v>760,120</v>
      </c>
      <c r="D269">
        <f>ROUNDUP(VLOOKUP(A269,LevelBalance!L:M,2,FALSE)/(24*60),0)</f>
        <v>2749</v>
      </c>
    </row>
    <row r="270" spans="1:4" x14ac:dyDescent="0.3">
      <c r="A270">
        <v>268</v>
      </c>
      <c r="B270" s="18" t="str">
        <f>VLOOKUP(A270,AbilBalance!D:M,9,FALSE)</f>
        <v>43,55</v>
      </c>
      <c r="C270" s="19" t="str">
        <f>VLOOKUP(A270,AbilBalance!D:M,10,FALSE)</f>
        <v>270,0.49</v>
      </c>
      <c r="D270">
        <f>ROUNDUP(VLOOKUP(A270,LevelBalance!L:M,2,FALSE)/(24*60),0)</f>
        <v>2777</v>
      </c>
    </row>
    <row r="271" spans="1:4" x14ac:dyDescent="0.3">
      <c r="A271">
        <v>269</v>
      </c>
      <c r="B271" s="18" t="str">
        <f>VLOOKUP(A271,AbilBalance!D:M,9,FALSE)</f>
        <v>60,61</v>
      </c>
      <c r="C271" s="19" t="str">
        <f>VLOOKUP(A271,AbilBalance!D:M,10,FALSE)</f>
        <v>0.94,0.5</v>
      </c>
      <c r="D271">
        <f>ROUNDUP(VLOOKUP(A271,LevelBalance!L:M,2,FALSE)/(24*60),0)</f>
        <v>2805</v>
      </c>
    </row>
    <row r="272" spans="1:4" x14ac:dyDescent="0.3">
      <c r="A272">
        <v>270</v>
      </c>
      <c r="B272" s="18" t="str">
        <f>VLOOKUP(A272,AbilBalance!D:M,9,FALSE)</f>
        <v>35,54</v>
      </c>
      <c r="C272" s="19" t="str">
        <f>VLOOKUP(A272,AbilBalance!D:M,10,FALSE)</f>
        <v>2450,3.7</v>
      </c>
      <c r="D272">
        <f>ROUNDUP(VLOOKUP(A272,LevelBalance!L:M,2,FALSE)/(24*60),0)</f>
        <v>2833</v>
      </c>
    </row>
    <row r="273" spans="1:4" x14ac:dyDescent="0.3">
      <c r="A273">
        <v>271</v>
      </c>
      <c r="B273" s="18" t="str">
        <f>VLOOKUP(A273,AbilBalance!D:M,9,FALSE)</f>
        <v>36,50</v>
      </c>
      <c r="C273" s="19" t="str">
        <f>VLOOKUP(A273,AbilBalance!D:M,10,FALSE)</f>
        <v>1275,36.25</v>
      </c>
      <c r="D273">
        <f>ROUNDUP(VLOOKUP(A273,LevelBalance!L:M,2,FALSE)/(24*60),0)</f>
        <v>2862</v>
      </c>
    </row>
    <row r="274" spans="1:4" x14ac:dyDescent="0.3">
      <c r="A274">
        <v>272</v>
      </c>
      <c r="B274" s="18" t="str">
        <f>VLOOKUP(A274,AbilBalance!D:M,9,FALSE)</f>
        <v>39,47</v>
      </c>
      <c r="C274" s="19" t="str">
        <f>VLOOKUP(A274,AbilBalance!D:M,10,FALSE)</f>
        <v>775,122.5</v>
      </c>
      <c r="D274">
        <f>ROUNDUP(VLOOKUP(A274,LevelBalance!L:M,2,FALSE)/(24*60),0)</f>
        <v>2891</v>
      </c>
    </row>
    <row r="275" spans="1:4" x14ac:dyDescent="0.3">
      <c r="A275">
        <v>273</v>
      </c>
      <c r="B275" s="18" t="str">
        <f>VLOOKUP(A275,AbilBalance!D:M,9,FALSE)</f>
        <v>43,55</v>
      </c>
      <c r="C275" s="19" t="str">
        <f>VLOOKUP(A275,AbilBalance!D:M,10,FALSE)</f>
        <v>275,0.5</v>
      </c>
      <c r="D275">
        <f>ROUNDUP(VLOOKUP(A275,LevelBalance!L:M,2,FALSE)/(24*60),0)</f>
        <v>2920</v>
      </c>
    </row>
    <row r="276" spans="1:4" x14ac:dyDescent="0.3">
      <c r="A276">
        <v>274</v>
      </c>
      <c r="B276" s="18" t="str">
        <f>VLOOKUP(A276,AbilBalance!D:M,9,FALSE)</f>
        <v>60,42</v>
      </c>
      <c r="C276" s="19" t="str">
        <f>VLOOKUP(A276,AbilBalance!D:M,10,FALSE)</f>
        <v>0.95,135</v>
      </c>
      <c r="D276">
        <f>ROUNDUP(VLOOKUP(A276,LevelBalance!L:M,2,FALSE)/(24*60),0)</f>
        <v>2950</v>
      </c>
    </row>
    <row r="277" spans="1:4" x14ac:dyDescent="0.3">
      <c r="A277">
        <v>275</v>
      </c>
      <c r="B277" s="18" t="str">
        <f>VLOOKUP(A277,AbilBalance!D:M,9,FALSE)</f>
        <v>35,54</v>
      </c>
      <c r="C277" s="19" t="str">
        <f>VLOOKUP(A277,AbilBalance!D:M,10,FALSE)</f>
        <v>2500,3.75</v>
      </c>
      <c r="D277">
        <f>ROUNDUP(VLOOKUP(A277,LevelBalance!L:M,2,FALSE)/(24*60),0)</f>
        <v>2980</v>
      </c>
    </row>
    <row r="278" spans="1:4" x14ac:dyDescent="0.3">
      <c r="A278">
        <v>276</v>
      </c>
      <c r="B278" s="18" t="str">
        <f>VLOOKUP(A278,AbilBalance!D:M,9,FALSE)</f>
        <v>36,50</v>
      </c>
      <c r="C278" s="19" t="str">
        <f>VLOOKUP(A278,AbilBalance!D:M,10,FALSE)</f>
        <v>1300,37</v>
      </c>
      <c r="D278">
        <f>ROUNDUP(VLOOKUP(A278,LevelBalance!L:M,2,FALSE)/(24*60),0)</f>
        <v>3010</v>
      </c>
    </row>
    <row r="279" spans="1:4" x14ac:dyDescent="0.3">
      <c r="A279">
        <v>277</v>
      </c>
      <c r="B279" s="18" t="str">
        <f>VLOOKUP(A279,AbilBalance!D:M,9,FALSE)</f>
        <v>39,47</v>
      </c>
      <c r="C279" s="19" t="str">
        <f>VLOOKUP(A279,AbilBalance!D:M,10,FALSE)</f>
        <v>790,125</v>
      </c>
      <c r="D279">
        <f>ROUNDUP(VLOOKUP(A279,LevelBalance!L:M,2,FALSE)/(24*60),0)</f>
        <v>3040</v>
      </c>
    </row>
    <row r="280" spans="1:4" x14ac:dyDescent="0.3">
      <c r="A280">
        <v>278</v>
      </c>
      <c r="B280" s="18" t="str">
        <f>VLOOKUP(A280,AbilBalance!D:M,9,FALSE)</f>
        <v>43,55</v>
      </c>
      <c r="C280" s="19" t="str">
        <f>VLOOKUP(A280,AbilBalance!D:M,10,FALSE)</f>
        <v>280,0.51</v>
      </c>
      <c r="D280">
        <f>ROUNDUP(VLOOKUP(A280,LevelBalance!L:M,2,FALSE)/(24*60),0)</f>
        <v>3071</v>
      </c>
    </row>
    <row r="281" spans="1:4" x14ac:dyDescent="0.3">
      <c r="A281">
        <v>279</v>
      </c>
      <c r="B281" s="18" t="str">
        <f>VLOOKUP(A281,AbilBalance!D:M,9,FALSE)</f>
        <v>60,46</v>
      </c>
      <c r="C281" s="19" t="str">
        <f>VLOOKUP(A281,AbilBalance!D:M,10,FALSE)</f>
        <v>0.96,13.5</v>
      </c>
      <c r="D281">
        <f>ROUNDUP(VLOOKUP(A281,LevelBalance!L:M,2,FALSE)/(24*60),0)</f>
        <v>3102</v>
      </c>
    </row>
    <row r="282" spans="1:4" x14ac:dyDescent="0.3">
      <c r="A282">
        <v>280</v>
      </c>
      <c r="B282" s="18" t="str">
        <f>VLOOKUP(A282,AbilBalance!D:M,9,FALSE)</f>
        <v>35,54</v>
      </c>
      <c r="C282" s="19" t="str">
        <f>VLOOKUP(A282,AbilBalance!D:M,10,FALSE)</f>
        <v>2550,3.8</v>
      </c>
      <c r="D282">
        <f>ROUNDUP(VLOOKUP(A282,LevelBalance!L:M,2,FALSE)/(24*60),0)</f>
        <v>3134</v>
      </c>
    </row>
    <row r="283" spans="1:4" x14ac:dyDescent="0.3">
      <c r="A283">
        <v>281</v>
      </c>
      <c r="B283" s="18" t="str">
        <f>VLOOKUP(A283,AbilBalance!D:M,9,FALSE)</f>
        <v>36,50</v>
      </c>
      <c r="C283" s="19" t="str">
        <f>VLOOKUP(A283,AbilBalance!D:M,10,FALSE)</f>
        <v>1325,37.75</v>
      </c>
      <c r="D283">
        <f>ROUNDUP(VLOOKUP(A283,LevelBalance!L:M,2,FALSE)/(24*60),0)</f>
        <v>3165</v>
      </c>
    </row>
    <row r="284" spans="1:4" x14ac:dyDescent="0.3">
      <c r="A284">
        <v>282</v>
      </c>
      <c r="B284" s="18" t="str">
        <f>VLOOKUP(A284,AbilBalance!D:M,9,FALSE)</f>
        <v>39,47</v>
      </c>
      <c r="C284" s="19" t="str">
        <f>VLOOKUP(A284,AbilBalance!D:M,10,FALSE)</f>
        <v>805,127.5</v>
      </c>
      <c r="D284">
        <f>ROUNDUP(VLOOKUP(A284,LevelBalance!L:M,2,FALSE)/(24*60),0)</f>
        <v>3197</v>
      </c>
    </row>
    <row r="285" spans="1:4" x14ac:dyDescent="0.3">
      <c r="A285">
        <v>283</v>
      </c>
      <c r="B285" s="18" t="str">
        <f>VLOOKUP(A285,AbilBalance!D:M,9,FALSE)</f>
        <v>43,55</v>
      </c>
      <c r="C285" s="19" t="str">
        <f>VLOOKUP(A285,AbilBalance!D:M,10,FALSE)</f>
        <v>285,0.52</v>
      </c>
      <c r="D285">
        <f>ROUNDUP(VLOOKUP(A285,LevelBalance!L:M,2,FALSE)/(24*60),0)</f>
        <v>3230</v>
      </c>
    </row>
    <row r="286" spans="1:4" x14ac:dyDescent="0.3">
      <c r="A286">
        <v>284</v>
      </c>
      <c r="B286" s="18" t="str">
        <f>VLOOKUP(A286,AbilBalance!D:M,9,FALSE)</f>
        <v>60,61</v>
      </c>
      <c r="C286" s="19" t="str">
        <f>VLOOKUP(A286,AbilBalance!D:M,10,FALSE)</f>
        <v>0.97,0.525</v>
      </c>
      <c r="D286">
        <f>ROUNDUP(VLOOKUP(A286,LevelBalance!L:M,2,FALSE)/(24*60),0)</f>
        <v>3262</v>
      </c>
    </row>
    <row r="287" spans="1:4" x14ac:dyDescent="0.3">
      <c r="A287">
        <v>285</v>
      </c>
      <c r="B287" s="18" t="str">
        <f>VLOOKUP(A287,AbilBalance!D:M,9,FALSE)</f>
        <v>35,54</v>
      </c>
      <c r="C287" s="19" t="str">
        <f>VLOOKUP(A287,AbilBalance!D:M,10,FALSE)</f>
        <v>2600,3.85</v>
      </c>
      <c r="D287">
        <f>ROUNDUP(VLOOKUP(A287,LevelBalance!L:M,2,FALSE)/(24*60),0)</f>
        <v>3295</v>
      </c>
    </row>
    <row r="288" spans="1:4" x14ac:dyDescent="0.3">
      <c r="A288">
        <v>286</v>
      </c>
      <c r="B288" s="18" t="str">
        <f>VLOOKUP(A288,AbilBalance!D:M,9,FALSE)</f>
        <v>36,50</v>
      </c>
      <c r="C288" s="19" t="str">
        <f>VLOOKUP(A288,AbilBalance!D:M,10,FALSE)</f>
        <v>1350,38.5</v>
      </c>
      <c r="D288">
        <f>ROUNDUP(VLOOKUP(A288,LevelBalance!L:M,2,FALSE)/(24*60),0)</f>
        <v>3329</v>
      </c>
    </row>
    <row r="289" spans="1:4" x14ac:dyDescent="0.3">
      <c r="A289">
        <v>287</v>
      </c>
      <c r="B289" s="18" t="str">
        <f>VLOOKUP(A289,AbilBalance!D:M,9,FALSE)</f>
        <v>39,47</v>
      </c>
      <c r="C289" s="19" t="str">
        <f>VLOOKUP(A289,AbilBalance!D:M,10,FALSE)</f>
        <v>820,130</v>
      </c>
      <c r="D289">
        <f>ROUNDUP(VLOOKUP(A289,LevelBalance!L:M,2,FALSE)/(24*60),0)</f>
        <v>3362</v>
      </c>
    </row>
    <row r="290" spans="1:4" x14ac:dyDescent="0.3">
      <c r="A290">
        <v>288</v>
      </c>
      <c r="B290" s="18" t="str">
        <f>VLOOKUP(A290,AbilBalance!D:M,9,FALSE)</f>
        <v>43,55</v>
      </c>
      <c r="C290" s="19" t="str">
        <f>VLOOKUP(A290,AbilBalance!D:M,10,FALSE)</f>
        <v>290,0.53</v>
      </c>
      <c r="D290">
        <f>ROUNDUP(VLOOKUP(A290,LevelBalance!L:M,2,FALSE)/(24*60),0)</f>
        <v>3396</v>
      </c>
    </row>
    <row r="291" spans="1:4" x14ac:dyDescent="0.3">
      <c r="A291">
        <v>289</v>
      </c>
      <c r="B291" s="18" t="str">
        <f>VLOOKUP(A291,AbilBalance!D:M,9,FALSE)</f>
        <v>60,42</v>
      </c>
      <c r="C291" s="19" t="str">
        <f>VLOOKUP(A291,AbilBalance!D:M,10,FALSE)</f>
        <v>0.98,140</v>
      </c>
      <c r="D291">
        <f>ROUNDUP(VLOOKUP(A291,LevelBalance!L:M,2,FALSE)/(24*60),0)</f>
        <v>3431</v>
      </c>
    </row>
    <row r="292" spans="1:4" x14ac:dyDescent="0.3">
      <c r="A292">
        <v>290</v>
      </c>
      <c r="B292" s="18" t="str">
        <f>VLOOKUP(A292,AbilBalance!D:M,9,FALSE)</f>
        <v>35,54</v>
      </c>
      <c r="C292" s="19" t="str">
        <f>VLOOKUP(A292,AbilBalance!D:M,10,FALSE)</f>
        <v>2650,3.9</v>
      </c>
      <c r="D292">
        <f>ROUNDUP(VLOOKUP(A292,LevelBalance!L:M,2,FALSE)/(24*60),0)</f>
        <v>3466</v>
      </c>
    </row>
    <row r="293" spans="1:4" x14ac:dyDescent="0.3">
      <c r="A293">
        <v>291</v>
      </c>
      <c r="B293" s="18" t="str">
        <f>VLOOKUP(A293,AbilBalance!D:M,9,FALSE)</f>
        <v>36,50</v>
      </c>
      <c r="C293" s="19" t="str">
        <f>VLOOKUP(A293,AbilBalance!D:M,10,FALSE)</f>
        <v>1375,39.25</v>
      </c>
      <c r="D293">
        <f>ROUNDUP(VLOOKUP(A293,LevelBalance!L:M,2,FALSE)/(24*60),0)</f>
        <v>3501</v>
      </c>
    </row>
    <row r="294" spans="1:4" x14ac:dyDescent="0.3">
      <c r="A294">
        <v>292</v>
      </c>
      <c r="B294" s="18" t="str">
        <f>VLOOKUP(A294,AbilBalance!D:M,9,FALSE)</f>
        <v>39,47</v>
      </c>
      <c r="C294" s="19" t="str">
        <f>VLOOKUP(A294,AbilBalance!D:M,10,FALSE)</f>
        <v>835,132.5</v>
      </c>
      <c r="D294">
        <f>ROUNDUP(VLOOKUP(A294,LevelBalance!L:M,2,FALSE)/(24*60),0)</f>
        <v>3536</v>
      </c>
    </row>
    <row r="295" spans="1:4" x14ac:dyDescent="0.3">
      <c r="A295">
        <v>293</v>
      </c>
      <c r="B295" s="18" t="str">
        <f>VLOOKUP(A295,AbilBalance!D:M,9,FALSE)</f>
        <v>43,55</v>
      </c>
      <c r="C295" s="19" t="str">
        <f>VLOOKUP(A295,AbilBalance!D:M,10,FALSE)</f>
        <v>295,0.54</v>
      </c>
      <c r="D295">
        <f>ROUNDUP(VLOOKUP(A295,LevelBalance!L:M,2,FALSE)/(24*60),0)</f>
        <v>3572</v>
      </c>
    </row>
    <row r="296" spans="1:4" x14ac:dyDescent="0.3">
      <c r="A296">
        <v>294</v>
      </c>
      <c r="B296" s="18" t="str">
        <f>VLOOKUP(A296,AbilBalance!D:M,9,FALSE)</f>
        <v>60,46</v>
      </c>
      <c r="C296" s="19" t="str">
        <f>VLOOKUP(A296,AbilBalance!D:M,10,FALSE)</f>
        <v>0.99,14</v>
      </c>
      <c r="D296">
        <f>ROUNDUP(VLOOKUP(A296,LevelBalance!L:M,2,FALSE)/(24*60),0)</f>
        <v>3608</v>
      </c>
    </row>
    <row r="297" spans="1:4" x14ac:dyDescent="0.3">
      <c r="A297">
        <v>295</v>
      </c>
      <c r="B297" s="18" t="str">
        <f>VLOOKUP(A297,AbilBalance!D:M,9,FALSE)</f>
        <v>35,54</v>
      </c>
      <c r="C297" s="19" t="str">
        <f>VLOOKUP(A297,AbilBalance!D:M,10,FALSE)</f>
        <v>2700,3.95</v>
      </c>
      <c r="D297">
        <f>ROUNDUP(VLOOKUP(A297,LevelBalance!L:M,2,FALSE)/(24*60),0)</f>
        <v>3644</v>
      </c>
    </row>
    <row r="298" spans="1:4" x14ac:dyDescent="0.3">
      <c r="A298">
        <v>296</v>
      </c>
      <c r="B298" s="18" t="str">
        <f>VLOOKUP(A298,AbilBalance!D:M,9,FALSE)</f>
        <v>36,50</v>
      </c>
      <c r="C298" s="19" t="str">
        <f>VLOOKUP(A298,AbilBalance!D:M,10,FALSE)</f>
        <v>1400,40</v>
      </c>
      <c r="D298">
        <f>ROUNDUP(VLOOKUP(A298,LevelBalance!L:M,2,FALSE)/(24*60),0)</f>
        <v>3681</v>
      </c>
    </row>
    <row r="299" spans="1:4" x14ac:dyDescent="0.3">
      <c r="A299">
        <v>297</v>
      </c>
      <c r="B299" s="18" t="str">
        <f>VLOOKUP(A299,AbilBalance!D:M,9,FALSE)</f>
        <v>39,47</v>
      </c>
      <c r="C299" s="19" t="str">
        <f>VLOOKUP(A299,AbilBalance!D:M,10,FALSE)</f>
        <v>850,135</v>
      </c>
      <c r="D299">
        <f>ROUNDUP(VLOOKUP(A299,LevelBalance!L:M,2,FALSE)/(24*60),0)</f>
        <v>3718</v>
      </c>
    </row>
    <row r="300" spans="1:4" x14ac:dyDescent="0.3">
      <c r="A300">
        <v>298</v>
      </c>
      <c r="B300" s="18" t="str">
        <f>VLOOKUP(A300,AbilBalance!D:M,9,FALSE)</f>
        <v>43,55</v>
      </c>
      <c r="C300" s="19" t="str">
        <f>VLOOKUP(A300,AbilBalance!D:M,10,FALSE)</f>
        <v>300,0.55</v>
      </c>
      <c r="D300">
        <f>ROUNDUP(VLOOKUP(A300,LevelBalance!L:M,2,FALSE)/(24*60),0)</f>
        <v>3756</v>
      </c>
    </row>
    <row r="301" spans="1:4" x14ac:dyDescent="0.3">
      <c r="A301">
        <v>299</v>
      </c>
      <c r="B301" s="18" t="str">
        <f>VLOOKUP(A301,AbilBalance!D:M,9,FALSE)</f>
        <v>60,61</v>
      </c>
      <c r="C301" s="19" t="str">
        <f>VLOOKUP(A301,AbilBalance!D:M,10,FALSE)</f>
        <v>1,0.55</v>
      </c>
      <c r="D301">
        <f>ROUNDUP(VLOOKUP(A301,LevelBalance!L:M,2,FALSE)/(24*60),0)</f>
        <v>3794</v>
      </c>
    </row>
    <row r="302" spans="1:4" x14ac:dyDescent="0.3">
      <c r="A302">
        <v>300</v>
      </c>
      <c r="B302" s="18" t="str">
        <f>VLOOKUP(A302,AbilBalance!D:M,9,FALSE)</f>
        <v>35,54</v>
      </c>
      <c r="C302" s="19" t="str">
        <f>VLOOKUP(A302,AbilBalance!D:M,10,FALSE)</f>
        <v>2750,4</v>
      </c>
      <c r="D302">
        <f>ROUNDUP(VLOOKUP(A302,LevelBalance!L:M,2,FALSE)/(24*60),0)</f>
        <v>3832</v>
      </c>
    </row>
    <row r="303" spans="1:4" x14ac:dyDescent="0.3">
      <c r="A303">
        <v>301</v>
      </c>
      <c r="B303" s="18" t="str">
        <f>VLOOKUP(A303,AbilBalance!D:M,9,FALSE)</f>
        <v>36,50</v>
      </c>
      <c r="C303" s="19" t="str">
        <f>VLOOKUP(A303,AbilBalance!D:M,10,FALSE)</f>
        <v>1425,40.75</v>
      </c>
      <c r="D303">
        <f>ROUNDUP(VLOOKUP(A303,LevelBalance!L:M,2,FALSE)/(24*60),0)</f>
        <v>3871</v>
      </c>
    </row>
    <row r="304" spans="1:4" x14ac:dyDescent="0.3">
      <c r="A304">
        <v>302</v>
      </c>
      <c r="B304" s="18" t="str">
        <f>VLOOKUP(A304,AbilBalance!D:M,9,FALSE)</f>
        <v>39,47</v>
      </c>
      <c r="C304" s="19" t="str">
        <f>VLOOKUP(A304,AbilBalance!D:M,10,FALSE)</f>
        <v>865,137.5</v>
      </c>
      <c r="D304">
        <f>ROUNDUP(VLOOKUP(A304,LevelBalance!L:M,2,FALSE)/(24*60),0)</f>
        <v>3910</v>
      </c>
    </row>
    <row r="305" spans="1:4" x14ac:dyDescent="0.3">
      <c r="A305">
        <v>303</v>
      </c>
      <c r="B305" s="18" t="str">
        <f>VLOOKUP(A305,AbilBalance!D:M,9,FALSE)</f>
        <v>43,55</v>
      </c>
      <c r="C305" s="19" t="str">
        <f>VLOOKUP(A305,AbilBalance!D:M,10,FALSE)</f>
        <v>305,0.56</v>
      </c>
      <c r="D305">
        <f>ROUNDUP(VLOOKUP(A305,LevelBalance!L:M,2,FALSE)/(24*60),0)</f>
        <v>3950</v>
      </c>
    </row>
    <row r="306" spans="1:4" x14ac:dyDescent="0.3">
      <c r="A306">
        <v>304</v>
      </c>
      <c r="B306" s="18" t="str">
        <f>VLOOKUP(A306,AbilBalance!D:M,9,FALSE)</f>
        <v>60,42</v>
      </c>
      <c r="C306" s="19" t="str">
        <f>VLOOKUP(A306,AbilBalance!D:M,10,FALSE)</f>
        <v>1.01,145</v>
      </c>
      <c r="D306">
        <f>ROUNDUP(VLOOKUP(A306,LevelBalance!L:M,2,FALSE)/(24*60),0)</f>
        <v>3989</v>
      </c>
    </row>
    <row r="307" spans="1:4" x14ac:dyDescent="0.3">
      <c r="A307">
        <v>305</v>
      </c>
      <c r="B307" s="18" t="str">
        <f>VLOOKUP(A307,AbilBalance!D:M,9,FALSE)</f>
        <v>35,54</v>
      </c>
      <c r="C307" s="19" t="str">
        <f>VLOOKUP(A307,AbilBalance!D:M,10,FALSE)</f>
        <v>2800,4.05</v>
      </c>
      <c r="D307">
        <f>ROUNDUP(VLOOKUP(A307,LevelBalance!L:M,2,FALSE)/(24*60),0)</f>
        <v>4030</v>
      </c>
    </row>
    <row r="308" spans="1:4" x14ac:dyDescent="0.3">
      <c r="A308">
        <v>306</v>
      </c>
      <c r="B308" s="18" t="str">
        <f>VLOOKUP(A308,AbilBalance!D:M,9,FALSE)</f>
        <v>36,50</v>
      </c>
      <c r="C308" s="19" t="str">
        <f>VLOOKUP(A308,AbilBalance!D:M,10,FALSE)</f>
        <v>1450,41.5</v>
      </c>
      <c r="D308">
        <f>ROUNDUP(VLOOKUP(A308,LevelBalance!L:M,2,FALSE)/(24*60),0)</f>
        <v>4070</v>
      </c>
    </row>
    <row r="309" spans="1:4" x14ac:dyDescent="0.3">
      <c r="A309">
        <v>307</v>
      </c>
      <c r="B309" s="18" t="str">
        <f>VLOOKUP(A309,AbilBalance!D:M,9,FALSE)</f>
        <v>39,47</v>
      </c>
      <c r="C309" s="19" t="str">
        <f>VLOOKUP(A309,AbilBalance!D:M,10,FALSE)</f>
        <v>880,140</v>
      </c>
      <c r="D309">
        <f>ROUNDUP(VLOOKUP(A309,LevelBalance!L:M,2,FALSE)/(24*60),0)</f>
        <v>4111</v>
      </c>
    </row>
    <row r="310" spans="1:4" x14ac:dyDescent="0.3">
      <c r="A310">
        <v>308</v>
      </c>
      <c r="B310" s="18" t="str">
        <f>VLOOKUP(A310,AbilBalance!D:M,9,FALSE)</f>
        <v>43,55</v>
      </c>
      <c r="C310" s="19" t="str">
        <f>VLOOKUP(A310,AbilBalance!D:M,10,FALSE)</f>
        <v>310,0.57</v>
      </c>
      <c r="D310">
        <f>ROUNDUP(VLOOKUP(A310,LevelBalance!L:M,2,FALSE)/(24*60),0)</f>
        <v>4153</v>
      </c>
    </row>
    <row r="311" spans="1:4" x14ac:dyDescent="0.3">
      <c r="A311">
        <v>309</v>
      </c>
      <c r="B311" s="18" t="str">
        <f>VLOOKUP(A311,AbilBalance!D:M,9,FALSE)</f>
        <v>60,46</v>
      </c>
      <c r="C311" s="19" t="str">
        <f>VLOOKUP(A311,AbilBalance!D:M,10,FALSE)</f>
        <v>1.02,14.5</v>
      </c>
      <c r="D311">
        <f>ROUNDUP(VLOOKUP(A311,LevelBalance!L:M,2,FALSE)/(24*60),0)</f>
        <v>4195</v>
      </c>
    </row>
    <row r="312" spans="1:4" x14ac:dyDescent="0.3">
      <c r="A312">
        <v>310</v>
      </c>
      <c r="B312" s="18" t="str">
        <f>VLOOKUP(A312,AbilBalance!D:M,9,FALSE)</f>
        <v>35,54</v>
      </c>
      <c r="C312" s="19" t="str">
        <f>VLOOKUP(A312,AbilBalance!D:M,10,FALSE)</f>
        <v>2850,4.1</v>
      </c>
      <c r="D312">
        <f>ROUNDUP(VLOOKUP(A312,LevelBalance!L:M,2,FALSE)/(24*60),0)</f>
        <v>4237</v>
      </c>
    </row>
    <row r="313" spans="1:4" x14ac:dyDescent="0.3">
      <c r="A313">
        <v>311</v>
      </c>
      <c r="B313" s="18" t="str">
        <f>VLOOKUP(A313,AbilBalance!D:M,9,FALSE)</f>
        <v>36,50</v>
      </c>
      <c r="C313" s="19" t="str">
        <f>VLOOKUP(A313,AbilBalance!D:M,10,FALSE)</f>
        <v>1475,42.25</v>
      </c>
      <c r="D313">
        <f>ROUNDUP(VLOOKUP(A313,LevelBalance!L:M,2,FALSE)/(24*60),0)</f>
        <v>4280</v>
      </c>
    </row>
    <row r="314" spans="1:4" x14ac:dyDescent="0.3">
      <c r="A314">
        <v>312</v>
      </c>
      <c r="B314" s="18" t="str">
        <f>VLOOKUP(A314,AbilBalance!D:M,9,FALSE)</f>
        <v>39,47</v>
      </c>
      <c r="C314" s="19" t="str">
        <f>VLOOKUP(A314,AbilBalance!D:M,10,FALSE)</f>
        <v>895,142.5</v>
      </c>
      <c r="D314">
        <f>ROUNDUP(VLOOKUP(A314,LevelBalance!L:M,2,FALSE)/(24*60),0)</f>
        <v>4323</v>
      </c>
    </row>
    <row r="315" spans="1:4" x14ac:dyDescent="0.3">
      <c r="A315">
        <v>313</v>
      </c>
      <c r="B315" s="18" t="str">
        <f>VLOOKUP(A315,AbilBalance!D:M,9,FALSE)</f>
        <v>43,55</v>
      </c>
      <c r="C315" s="19" t="str">
        <f>VLOOKUP(A315,AbilBalance!D:M,10,FALSE)</f>
        <v>315,0.58</v>
      </c>
      <c r="D315">
        <f>ROUNDUP(VLOOKUP(A315,LevelBalance!L:M,2,FALSE)/(24*60),0)</f>
        <v>4367</v>
      </c>
    </row>
    <row r="316" spans="1:4" x14ac:dyDescent="0.3">
      <c r="A316">
        <v>314</v>
      </c>
      <c r="B316" s="18" t="str">
        <f>VLOOKUP(A316,AbilBalance!D:M,9,FALSE)</f>
        <v>60,61</v>
      </c>
      <c r="C316" s="19" t="str">
        <f>VLOOKUP(A316,AbilBalance!D:M,10,FALSE)</f>
        <v>1.03,0.575</v>
      </c>
      <c r="D316">
        <f>ROUNDUP(VLOOKUP(A316,LevelBalance!L:M,2,FALSE)/(24*60),0)</f>
        <v>4411</v>
      </c>
    </row>
    <row r="317" spans="1:4" x14ac:dyDescent="0.3">
      <c r="A317">
        <v>315</v>
      </c>
      <c r="B317" s="18" t="str">
        <f>VLOOKUP(A317,AbilBalance!D:M,9,FALSE)</f>
        <v>35,54</v>
      </c>
      <c r="C317" s="19" t="str">
        <f>VLOOKUP(A317,AbilBalance!D:M,10,FALSE)</f>
        <v>2900,4.15</v>
      </c>
      <c r="D317">
        <f>ROUNDUP(VLOOKUP(A317,LevelBalance!L:M,2,FALSE)/(24*60),0)</f>
        <v>4455</v>
      </c>
    </row>
    <row r="318" spans="1:4" x14ac:dyDescent="0.3">
      <c r="A318">
        <v>316</v>
      </c>
      <c r="B318" s="18" t="str">
        <f>VLOOKUP(A318,AbilBalance!D:M,9,FALSE)</f>
        <v>36,50</v>
      </c>
      <c r="C318" s="19" t="str">
        <f>VLOOKUP(A318,AbilBalance!D:M,10,FALSE)</f>
        <v>1500,43</v>
      </c>
      <c r="D318">
        <f>ROUNDUP(VLOOKUP(A318,LevelBalance!L:M,2,FALSE)/(24*60),0)</f>
        <v>4500</v>
      </c>
    </row>
    <row r="319" spans="1:4" x14ac:dyDescent="0.3">
      <c r="A319">
        <v>317</v>
      </c>
      <c r="B319" s="18" t="str">
        <f>VLOOKUP(A319,AbilBalance!D:M,9,FALSE)</f>
        <v>39,47</v>
      </c>
      <c r="C319" s="19" t="str">
        <f>VLOOKUP(A319,AbilBalance!D:M,10,FALSE)</f>
        <v>910,145</v>
      </c>
      <c r="D319">
        <f>ROUNDUP(VLOOKUP(A319,LevelBalance!L:M,2,FALSE)/(24*60),0)</f>
        <v>4546</v>
      </c>
    </row>
    <row r="320" spans="1:4" x14ac:dyDescent="0.3">
      <c r="A320">
        <v>318</v>
      </c>
      <c r="B320" s="18" t="str">
        <f>VLOOKUP(A320,AbilBalance!D:M,9,FALSE)</f>
        <v>43,55</v>
      </c>
      <c r="C320" s="19" t="str">
        <f>VLOOKUP(A320,AbilBalance!D:M,10,FALSE)</f>
        <v>320,0.59</v>
      </c>
      <c r="D320">
        <f>ROUNDUP(VLOOKUP(A320,LevelBalance!L:M,2,FALSE)/(24*60),0)</f>
        <v>4592</v>
      </c>
    </row>
    <row r="321" spans="1:4" x14ac:dyDescent="0.3">
      <c r="A321">
        <v>319</v>
      </c>
      <c r="B321" s="18" t="str">
        <f>VLOOKUP(A321,AbilBalance!D:M,9,FALSE)</f>
        <v>60,42</v>
      </c>
      <c r="C321" s="19" t="str">
        <f>VLOOKUP(A321,AbilBalance!D:M,10,FALSE)</f>
        <v>1.04,150</v>
      </c>
      <c r="D321">
        <f>ROUNDUP(VLOOKUP(A321,LevelBalance!L:M,2,FALSE)/(24*60),0)</f>
        <v>4638</v>
      </c>
    </row>
    <row r="322" spans="1:4" x14ac:dyDescent="0.3">
      <c r="A322">
        <v>320</v>
      </c>
      <c r="B322" s="18" t="str">
        <f>VLOOKUP(A322,AbilBalance!D:M,9,FALSE)</f>
        <v>35,54</v>
      </c>
      <c r="C322" s="19" t="str">
        <f>VLOOKUP(A322,AbilBalance!D:M,10,FALSE)</f>
        <v>2950,4.2</v>
      </c>
      <c r="D322">
        <f>ROUNDUP(VLOOKUP(A322,LevelBalance!L:M,2,FALSE)/(24*60),0)</f>
        <v>4685</v>
      </c>
    </row>
    <row r="323" spans="1:4" x14ac:dyDescent="0.3">
      <c r="A323">
        <v>321</v>
      </c>
      <c r="B323" s="18" t="str">
        <f>VLOOKUP(A323,AbilBalance!D:M,9,FALSE)</f>
        <v>36,50</v>
      </c>
      <c r="C323" s="19" t="str">
        <f>VLOOKUP(A323,AbilBalance!D:M,10,FALSE)</f>
        <v>1525,43.75</v>
      </c>
      <c r="D323">
        <f>ROUNDUP(VLOOKUP(A323,LevelBalance!L:M,2,FALSE)/(24*60),0)</f>
        <v>4732</v>
      </c>
    </row>
    <row r="324" spans="1:4" x14ac:dyDescent="0.3">
      <c r="A324">
        <v>322</v>
      </c>
      <c r="B324" s="18" t="str">
        <f>VLOOKUP(A324,AbilBalance!D:M,9,FALSE)</f>
        <v>39,47</v>
      </c>
      <c r="C324" s="19" t="str">
        <f>VLOOKUP(A324,AbilBalance!D:M,10,FALSE)</f>
        <v>925,147.5</v>
      </c>
      <c r="D324">
        <f>ROUNDUP(VLOOKUP(A324,LevelBalance!L:M,2,FALSE)/(24*60),0)</f>
        <v>4780</v>
      </c>
    </row>
    <row r="325" spans="1:4" x14ac:dyDescent="0.3">
      <c r="A325">
        <v>323</v>
      </c>
      <c r="B325" s="18" t="str">
        <f>VLOOKUP(A325,AbilBalance!D:M,9,FALSE)</f>
        <v>43,55</v>
      </c>
      <c r="C325" s="19" t="str">
        <f>VLOOKUP(A325,AbilBalance!D:M,10,FALSE)</f>
        <v>325,0.6</v>
      </c>
      <c r="D325">
        <f>ROUNDUP(VLOOKUP(A325,LevelBalance!L:M,2,FALSE)/(24*60),0)</f>
        <v>4828</v>
      </c>
    </row>
    <row r="326" spans="1:4" x14ac:dyDescent="0.3">
      <c r="A326">
        <v>324</v>
      </c>
      <c r="B326" s="18" t="str">
        <f>VLOOKUP(A326,AbilBalance!D:M,9,FALSE)</f>
        <v>60,46</v>
      </c>
      <c r="C326" s="19" t="str">
        <f>VLOOKUP(A326,AbilBalance!D:M,10,FALSE)</f>
        <v>1.05,15</v>
      </c>
      <c r="D326">
        <f>ROUNDUP(VLOOKUP(A326,LevelBalance!L:M,2,FALSE)/(24*60),0)</f>
        <v>4876</v>
      </c>
    </row>
    <row r="327" spans="1:4" x14ac:dyDescent="0.3">
      <c r="A327">
        <v>325</v>
      </c>
      <c r="B327" s="18" t="str">
        <f>VLOOKUP(A327,AbilBalance!D:M,9,FALSE)</f>
        <v>35,54</v>
      </c>
      <c r="C327" s="19" t="str">
        <f>VLOOKUP(A327,AbilBalance!D:M,10,FALSE)</f>
        <v>3000,4.25</v>
      </c>
      <c r="D327">
        <f>ROUNDUP(VLOOKUP(A327,LevelBalance!L:M,2,FALSE)/(24*60),0)</f>
        <v>4926</v>
      </c>
    </row>
    <row r="328" spans="1:4" x14ac:dyDescent="0.3">
      <c r="A328">
        <v>326</v>
      </c>
      <c r="B328" s="18" t="str">
        <f>VLOOKUP(A328,AbilBalance!D:M,9,FALSE)</f>
        <v>36,50</v>
      </c>
      <c r="C328" s="19" t="str">
        <f>VLOOKUP(A328,AbilBalance!D:M,10,FALSE)</f>
        <v>1550,44.5</v>
      </c>
      <c r="D328">
        <f>ROUNDUP(VLOOKUP(A328,LevelBalance!L:M,2,FALSE)/(24*60),0)</f>
        <v>4975</v>
      </c>
    </row>
    <row r="329" spans="1:4" x14ac:dyDescent="0.3">
      <c r="A329">
        <v>327</v>
      </c>
      <c r="B329" s="18" t="str">
        <f>VLOOKUP(A329,AbilBalance!D:M,9,FALSE)</f>
        <v>39,47</v>
      </c>
      <c r="C329" s="19" t="str">
        <f>VLOOKUP(A329,AbilBalance!D:M,10,FALSE)</f>
        <v>940,150</v>
      </c>
      <c r="D329">
        <f>ROUNDUP(VLOOKUP(A329,LevelBalance!L:M,2,FALSE)/(24*60),0)</f>
        <v>5025</v>
      </c>
    </row>
    <row r="330" spans="1:4" x14ac:dyDescent="0.3">
      <c r="A330">
        <v>328</v>
      </c>
      <c r="B330" s="18" t="str">
        <f>VLOOKUP(A330,AbilBalance!D:M,9,FALSE)</f>
        <v>43,55</v>
      </c>
      <c r="C330" s="19" t="str">
        <f>VLOOKUP(A330,AbilBalance!D:M,10,FALSE)</f>
        <v>330,0.61</v>
      </c>
      <c r="D330">
        <f>ROUNDUP(VLOOKUP(A330,LevelBalance!L:M,2,FALSE)/(24*60),0)</f>
        <v>5076</v>
      </c>
    </row>
    <row r="331" spans="1:4" x14ac:dyDescent="0.3">
      <c r="A331">
        <v>329</v>
      </c>
      <c r="B331" s="18" t="str">
        <f>VLOOKUP(A331,AbilBalance!D:M,9,FALSE)</f>
        <v>60,61</v>
      </c>
      <c r="C331" s="19" t="str">
        <f>VLOOKUP(A331,AbilBalance!D:M,10,FALSE)</f>
        <v>1.06,0.6</v>
      </c>
      <c r="D331">
        <f>ROUNDUP(VLOOKUP(A331,LevelBalance!L:M,2,FALSE)/(24*60),0)</f>
        <v>5127</v>
      </c>
    </row>
    <row r="332" spans="1:4" x14ac:dyDescent="0.3">
      <c r="A332">
        <v>330</v>
      </c>
      <c r="B332" s="18" t="str">
        <f>VLOOKUP(A332,AbilBalance!D:M,9,FALSE)</f>
        <v>35,54</v>
      </c>
      <c r="C332" s="19" t="str">
        <f>VLOOKUP(A332,AbilBalance!D:M,10,FALSE)</f>
        <v>3050,4.3</v>
      </c>
      <c r="D332">
        <f>ROUNDUP(VLOOKUP(A332,LevelBalance!L:M,2,FALSE)/(24*60),0)</f>
        <v>5179</v>
      </c>
    </row>
    <row r="333" spans="1:4" x14ac:dyDescent="0.3">
      <c r="A333">
        <v>331</v>
      </c>
      <c r="B333" s="18" t="str">
        <f>VLOOKUP(A333,AbilBalance!D:M,9,FALSE)</f>
        <v>36,50</v>
      </c>
      <c r="C333" s="19" t="str">
        <f>VLOOKUP(A333,AbilBalance!D:M,10,FALSE)</f>
        <v>1575,45.25</v>
      </c>
      <c r="D333">
        <f>ROUNDUP(VLOOKUP(A333,LevelBalance!L:M,2,FALSE)/(24*60),0)</f>
        <v>5231</v>
      </c>
    </row>
    <row r="334" spans="1:4" x14ac:dyDescent="0.3">
      <c r="A334">
        <v>332</v>
      </c>
      <c r="B334" s="18" t="str">
        <f>VLOOKUP(A334,AbilBalance!D:M,9,FALSE)</f>
        <v>39,47</v>
      </c>
      <c r="C334" s="19" t="str">
        <f>VLOOKUP(A334,AbilBalance!D:M,10,FALSE)</f>
        <v>955,152.5</v>
      </c>
      <c r="D334">
        <f>ROUNDUP(VLOOKUP(A334,LevelBalance!L:M,2,FALSE)/(24*60),0)</f>
        <v>5284</v>
      </c>
    </row>
    <row r="335" spans="1:4" x14ac:dyDescent="0.3">
      <c r="A335">
        <v>333</v>
      </c>
      <c r="B335" s="18" t="str">
        <f>VLOOKUP(A335,AbilBalance!D:M,9,FALSE)</f>
        <v>43,55</v>
      </c>
      <c r="C335" s="19" t="str">
        <f>VLOOKUP(A335,AbilBalance!D:M,10,FALSE)</f>
        <v>335,0.62</v>
      </c>
      <c r="D335">
        <f>ROUNDUP(VLOOKUP(A335,LevelBalance!L:M,2,FALSE)/(24*60),0)</f>
        <v>5337</v>
      </c>
    </row>
    <row r="336" spans="1:4" x14ac:dyDescent="0.3">
      <c r="A336">
        <v>334</v>
      </c>
      <c r="B336" s="18" t="str">
        <f>VLOOKUP(A336,AbilBalance!D:M,9,FALSE)</f>
        <v>60,42</v>
      </c>
      <c r="C336" s="19" t="str">
        <f>VLOOKUP(A336,AbilBalance!D:M,10,FALSE)</f>
        <v>1.07,155</v>
      </c>
      <c r="D336">
        <f>ROUNDUP(VLOOKUP(A336,LevelBalance!L:M,2,FALSE)/(24*60),0)</f>
        <v>5391</v>
      </c>
    </row>
    <row r="337" spans="1:4" x14ac:dyDescent="0.3">
      <c r="A337">
        <v>335</v>
      </c>
      <c r="B337" s="18" t="str">
        <f>VLOOKUP(A337,AbilBalance!D:M,9,FALSE)</f>
        <v>35,54</v>
      </c>
      <c r="C337" s="19" t="str">
        <f>VLOOKUP(A337,AbilBalance!D:M,10,FALSE)</f>
        <v>3100,4.35</v>
      </c>
      <c r="D337">
        <f>ROUNDUP(VLOOKUP(A337,LevelBalance!L:M,2,FALSE)/(24*60),0)</f>
        <v>5445</v>
      </c>
    </row>
    <row r="338" spans="1:4" x14ac:dyDescent="0.3">
      <c r="A338">
        <v>336</v>
      </c>
      <c r="B338" s="18" t="str">
        <f>VLOOKUP(A338,AbilBalance!D:M,9,FALSE)</f>
        <v>36,50</v>
      </c>
      <c r="C338" s="19" t="str">
        <f>VLOOKUP(A338,AbilBalance!D:M,10,FALSE)</f>
        <v>1600,46</v>
      </c>
      <c r="D338">
        <f>ROUNDUP(VLOOKUP(A338,LevelBalance!L:M,2,FALSE)/(24*60),0)</f>
        <v>5500</v>
      </c>
    </row>
    <row r="339" spans="1:4" x14ac:dyDescent="0.3">
      <c r="A339">
        <v>337</v>
      </c>
      <c r="B339" s="18" t="str">
        <f>VLOOKUP(A339,AbilBalance!D:M,9,FALSE)</f>
        <v>39,47</v>
      </c>
      <c r="C339" s="19" t="str">
        <f>VLOOKUP(A339,AbilBalance!D:M,10,FALSE)</f>
        <v>970,155</v>
      </c>
      <c r="D339">
        <f>ROUNDUP(VLOOKUP(A339,LevelBalance!L:M,2,FALSE)/(24*60),0)</f>
        <v>5555</v>
      </c>
    </row>
    <row r="340" spans="1:4" x14ac:dyDescent="0.3">
      <c r="A340">
        <v>338</v>
      </c>
      <c r="B340" s="18" t="str">
        <f>VLOOKUP(A340,AbilBalance!D:M,9,FALSE)</f>
        <v>43,55</v>
      </c>
      <c r="C340" s="19" t="str">
        <f>VLOOKUP(A340,AbilBalance!D:M,10,FALSE)</f>
        <v>340,0.63</v>
      </c>
      <c r="D340">
        <f>ROUNDUP(VLOOKUP(A340,LevelBalance!L:M,2,FALSE)/(24*60),0)</f>
        <v>5611</v>
      </c>
    </row>
    <row r="341" spans="1:4" x14ac:dyDescent="0.3">
      <c r="A341">
        <v>339</v>
      </c>
      <c r="B341" s="18" t="str">
        <f>VLOOKUP(A341,AbilBalance!D:M,9,FALSE)</f>
        <v>60,46</v>
      </c>
      <c r="C341" s="19" t="str">
        <f>VLOOKUP(A341,AbilBalance!D:M,10,FALSE)</f>
        <v>1.08,15.5</v>
      </c>
      <c r="D341">
        <f>ROUNDUP(VLOOKUP(A341,LevelBalance!L:M,2,FALSE)/(24*60),0)</f>
        <v>5668</v>
      </c>
    </row>
    <row r="342" spans="1:4" x14ac:dyDescent="0.3">
      <c r="A342">
        <v>340</v>
      </c>
      <c r="B342" s="18" t="str">
        <f>VLOOKUP(A342,AbilBalance!D:M,9,FALSE)</f>
        <v>35,54</v>
      </c>
      <c r="C342" s="19" t="str">
        <f>VLOOKUP(A342,AbilBalance!D:M,10,FALSE)</f>
        <v>3150,4.4</v>
      </c>
      <c r="D342">
        <f>ROUNDUP(VLOOKUP(A342,LevelBalance!L:M,2,FALSE)/(24*60),0)</f>
        <v>5725</v>
      </c>
    </row>
    <row r="343" spans="1:4" x14ac:dyDescent="0.3">
      <c r="A343">
        <v>341</v>
      </c>
      <c r="B343" s="18" t="str">
        <f>VLOOKUP(A343,AbilBalance!D:M,9,FALSE)</f>
        <v>36,50</v>
      </c>
      <c r="C343" s="19" t="str">
        <f>VLOOKUP(A343,AbilBalance!D:M,10,FALSE)</f>
        <v>1625,46.75</v>
      </c>
      <c r="D343">
        <f>ROUNDUP(VLOOKUP(A343,LevelBalance!L:M,2,FALSE)/(24*60),0)</f>
        <v>5782</v>
      </c>
    </row>
    <row r="344" spans="1:4" x14ac:dyDescent="0.3">
      <c r="A344">
        <v>342</v>
      </c>
      <c r="B344" s="18" t="str">
        <f>VLOOKUP(A344,AbilBalance!D:M,9,FALSE)</f>
        <v>39,47</v>
      </c>
      <c r="C344" s="19" t="str">
        <f>VLOOKUP(A344,AbilBalance!D:M,10,FALSE)</f>
        <v>985,157.5</v>
      </c>
      <c r="D344">
        <f>ROUNDUP(VLOOKUP(A344,LevelBalance!L:M,2,FALSE)/(24*60),0)</f>
        <v>5840</v>
      </c>
    </row>
    <row r="345" spans="1:4" x14ac:dyDescent="0.3">
      <c r="A345">
        <v>343</v>
      </c>
      <c r="B345" s="18" t="str">
        <f>VLOOKUP(A345,AbilBalance!D:M,9,FALSE)</f>
        <v>43,55</v>
      </c>
      <c r="C345" s="19" t="str">
        <f>VLOOKUP(A345,AbilBalance!D:M,10,FALSE)</f>
        <v>345,0.64</v>
      </c>
      <c r="D345">
        <f>ROUNDUP(VLOOKUP(A345,LevelBalance!L:M,2,FALSE)/(24*60),0)</f>
        <v>5899</v>
      </c>
    </row>
    <row r="346" spans="1:4" x14ac:dyDescent="0.3">
      <c r="A346">
        <v>344</v>
      </c>
      <c r="B346" s="18" t="str">
        <f>VLOOKUP(A346,AbilBalance!D:M,9,FALSE)</f>
        <v>60,61</v>
      </c>
      <c r="C346" s="19" t="str">
        <f>VLOOKUP(A346,AbilBalance!D:M,10,FALSE)</f>
        <v>1.09,0.625</v>
      </c>
      <c r="D346">
        <f>ROUNDUP(VLOOKUP(A346,LevelBalance!L:M,2,FALSE)/(24*60),0)</f>
        <v>5959</v>
      </c>
    </row>
    <row r="347" spans="1:4" x14ac:dyDescent="0.3">
      <c r="A347">
        <v>345</v>
      </c>
      <c r="B347" s="18" t="str">
        <f>VLOOKUP(A347,AbilBalance!D:M,9,FALSE)</f>
        <v>35,54</v>
      </c>
      <c r="C347" s="19" t="str">
        <f>VLOOKUP(A347,AbilBalance!D:M,10,FALSE)</f>
        <v>3200,4.45</v>
      </c>
      <c r="D347">
        <f>ROUNDUP(VLOOKUP(A347,LevelBalance!L:M,2,FALSE)/(24*60),0)</f>
        <v>6019</v>
      </c>
    </row>
    <row r="348" spans="1:4" x14ac:dyDescent="0.3">
      <c r="A348">
        <v>346</v>
      </c>
      <c r="B348" s="18" t="str">
        <f>VLOOKUP(A348,AbilBalance!D:M,9,FALSE)</f>
        <v>36,50</v>
      </c>
      <c r="C348" s="19" t="str">
        <f>VLOOKUP(A348,AbilBalance!D:M,10,FALSE)</f>
        <v>1650,47.5</v>
      </c>
      <c r="D348">
        <f>ROUNDUP(VLOOKUP(A348,LevelBalance!L:M,2,FALSE)/(24*60),0)</f>
        <v>6079</v>
      </c>
    </row>
    <row r="349" spans="1:4" x14ac:dyDescent="0.3">
      <c r="A349">
        <v>347</v>
      </c>
      <c r="B349" s="18" t="str">
        <f>VLOOKUP(A349,AbilBalance!D:M,9,FALSE)</f>
        <v>39,47</v>
      </c>
      <c r="C349" s="19" t="str">
        <f>VLOOKUP(A349,AbilBalance!D:M,10,FALSE)</f>
        <v>1000,160</v>
      </c>
      <c r="D349">
        <f>ROUNDUP(VLOOKUP(A349,LevelBalance!L:M,2,FALSE)/(24*60),0)</f>
        <v>6140</v>
      </c>
    </row>
    <row r="350" spans="1:4" x14ac:dyDescent="0.3">
      <c r="A350">
        <v>348</v>
      </c>
      <c r="B350" s="18" t="str">
        <f>VLOOKUP(A350,AbilBalance!D:M,9,FALSE)</f>
        <v>43,55</v>
      </c>
      <c r="C350" s="19" t="str">
        <f>VLOOKUP(A350,AbilBalance!D:M,10,FALSE)</f>
        <v>350,0.65</v>
      </c>
      <c r="D350">
        <f>ROUNDUP(VLOOKUP(A350,LevelBalance!L:M,2,FALSE)/(24*60),0)</f>
        <v>6202</v>
      </c>
    </row>
    <row r="351" spans="1:4" x14ac:dyDescent="0.3">
      <c r="A351">
        <v>349</v>
      </c>
      <c r="B351" s="18" t="str">
        <f>VLOOKUP(A351,AbilBalance!D:M,9,FALSE)</f>
        <v>60,42</v>
      </c>
      <c r="C351" s="19" t="str">
        <f>VLOOKUP(A351,AbilBalance!D:M,10,FALSE)</f>
        <v>1.1,160</v>
      </c>
      <c r="D351">
        <f>ROUNDUP(VLOOKUP(A351,LevelBalance!L:M,2,FALSE)/(24*60),0)</f>
        <v>6265</v>
      </c>
    </row>
    <row r="352" spans="1:4" x14ac:dyDescent="0.3">
      <c r="A352">
        <v>350</v>
      </c>
      <c r="B352" s="18" t="str">
        <f>VLOOKUP(A352,AbilBalance!D:M,9,FALSE)</f>
        <v>35,54</v>
      </c>
      <c r="C352" s="19" t="str">
        <f>VLOOKUP(A352,AbilBalance!D:M,10,FALSE)</f>
        <v>3250,4.5</v>
      </c>
      <c r="D352">
        <f>ROUNDUP(VLOOKUP(A352,LevelBalance!L:M,2,FALSE)/(24*60),0)</f>
        <v>6328</v>
      </c>
    </row>
  </sheetData>
  <phoneticPr fontId="1" type="noConversion"/>
  <conditionalFormatting sqref="A2:B352">
    <cfRule type="expression" dxfId="1" priority="5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S355"/>
  <sheetViews>
    <sheetView topLeftCell="A35" zoomScaleNormal="100" workbookViewId="0">
      <selection activeCell="G64" sqref="G64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10"/>
    <col min="7" max="7" width="11.125" bestFit="1" customWidth="1"/>
    <col min="8" max="8" width="15.75" bestFit="1" customWidth="1"/>
    <col min="12" max="12" width="9" style="10"/>
    <col min="13" max="13" width="15.5" customWidth="1"/>
    <col min="15" max="15" width="12.875" bestFit="1" customWidth="1"/>
    <col min="17" max="17" width="34.375" bestFit="1" customWidth="1"/>
    <col min="18" max="18" width="23.25" bestFit="1" customWidth="1"/>
    <col min="19" max="19" width="3.125" style="8" customWidth="1"/>
  </cols>
  <sheetData>
    <row r="1" spans="1:19" s="7" customFormat="1" x14ac:dyDescent="0.3">
      <c r="A1" s="21" t="s">
        <v>43</v>
      </c>
      <c r="B1" s="21"/>
      <c r="F1" s="6"/>
      <c r="L1" s="6"/>
      <c r="S1" s="8"/>
    </row>
    <row r="2" spans="1:19" s="7" customFormat="1" x14ac:dyDescent="0.3">
      <c r="A2" s="21"/>
      <c r="B2" s="21"/>
      <c r="F2" s="6"/>
      <c r="L2" s="6"/>
      <c r="S2" s="8"/>
    </row>
    <row r="4" spans="1:19" x14ac:dyDescent="0.3">
      <c r="A4" s="22" t="s">
        <v>1</v>
      </c>
      <c r="B4" s="22"/>
      <c r="C4" s="22"/>
      <c r="D4" s="22"/>
      <c r="F4" s="10" t="s">
        <v>44</v>
      </c>
      <c r="G4" s="10" t="s">
        <v>37</v>
      </c>
      <c r="H4" s="10" t="s">
        <v>45</v>
      </c>
      <c r="I4" s="10" t="s">
        <v>36</v>
      </c>
      <c r="J4" s="10"/>
      <c r="K4" s="10"/>
      <c r="L4" s="10" t="s">
        <v>44</v>
      </c>
      <c r="M4" s="10" t="s">
        <v>46</v>
      </c>
      <c r="N4" s="10" t="s">
        <v>47</v>
      </c>
      <c r="O4" s="10" t="s">
        <v>48</v>
      </c>
      <c r="Q4" s="10" t="s">
        <v>49</v>
      </c>
      <c r="R4" s="10" t="s">
        <v>50</v>
      </c>
      <c r="S4" s="11"/>
    </row>
    <row r="5" spans="1:19" x14ac:dyDescent="0.3">
      <c r="A5" t="s">
        <v>51</v>
      </c>
      <c r="F5" s="10">
        <v>0</v>
      </c>
      <c r="G5" s="12">
        <f>I5*0.5</f>
        <v>500</v>
      </c>
      <c r="H5" s="12">
        <f>SUM($G$5:G5)</f>
        <v>500</v>
      </c>
      <c r="I5" s="12">
        <v>1000</v>
      </c>
      <c r="J5" s="12"/>
      <c r="K5" s="12"/>
      <c r="L5" s="10">
        <v>0</v>
      </c>
      <c r="M5" s="12">
        <v>1000</v>
      </c>
      <c r="N5">
        <v>1</v>
      </c>
      <c r="O5" s="12">
        <f>SUM($M$5:M5)</f>
        <v>1000</v>
      </c>
      <c r="Q5">
        <f>M5/$I$51</f>
        <v>1.3333333333333334E-2</v>
      </c>
      <c r="R5">
        <f>IF(O5&lt;$H$51,0,(O5-$H$51)/$I$51)</f>
        <v>0</v>
      </c>
    </row>
    <row r="6" spans="1:19" x14ac:dyDescent="0.3">
      <c r="A6" t="s">
        <v>52</v>
      </c>
      <c r="F6" s="10">
        <v>1</v>
      </c>
      <c r="G6" s="12">
        <f t="shared" ref="G6:G65" si="0">I6*0.5</f>
        <v>750</v>
      </c>
      <c r="H6" s="12">
        <f>SUM($G$5:G6)</f>
        <v>1250</v>
      </c>
      <c r="I6" s="12">
        <f>I5+500+QUOTIENT(F6,15)*1000</f>
        <v>1500</v>
      </c>
      <c r="J6" s="12">
        <f>I6-I5</f>
        <v>500</v>
      </c>
      <c r="K6" s="12"/>
      <c r="L6" s="10">
        <v>1</v>
      </c>
      <c r="M6" s="12">
        <f>ROUNDUP((M5+500)*N6,-2)</f>
        <v>1600</v>
      </c>
      <c r="N6">
        <f>N5+0.001</f>
        <v>1.0009999999999999</v>
      </c>
      <c r="O6" s="12">
        <f>SUM($M$5:M6)</f>
        <v>2600</v>
      </c>
      <c r="Q6">
        <f t="shared" ref="Q6:Q69" si="1">M6/$I$51</f>
        <v>2.1333333333333333E-2</v>
      </c>
      <c r="R6">
        <f t="shared" ref="R6:R69" si="2">IF(O6&lt;$H$51,0,(O6-$H$51)/$I$51)</f>
        <v>0</v>
      </c>
    </row>
    <row r="7" spans="1:19" x14ac:dyDescent="0.3">
      <c r="A7" t="s">
        <v>53</v>
      </c>
      <c r="F7" s="10">
        <v>2</v>
      </c>
      <c r="G7" s="12">
        <f t="shared" si="0"/>
        <v>1000</v>
      </c>
      <c r="H7" s="12">
        <f>SUM($G$5:G7)</f>
        <v>2250</v>
      </c>
      <c r="I7" s="12">
        <f t="shared" ref="I7:I51" si="3">I6+500+QUOTIENT(F7,15)*1000</f>
        <v>2000</v>
      </c>
      <c r="J7" s="12">
        <f t="shared" ref="J7:J23" si="4">I7-I6</f>
        <v>500</v>
      </c>
      <c r="K7" s="12"/>
      <c r="L7" s="10">
        <v>2</v>
      </c>
      <c r="M7" s="12">
        <f t="shared" ref="M7:M70" si="5">ROUNDUP((M6+500)*N7,-2)</f>
        <v>2200</v>
      </c>
      <c r="N7">
        <f t="shared" ref="N7:N70" si="6">N6+0.001</f>
        <v>1.0019999999999998</v>
      </c>
      <c r="O7" s="12">
        <f>SUM($M$5:M7)</f>
        <v>4800</v>
      </c>
      <c r="Q7">
        <f t="shared" si="1"/>
        <v>2.9333333333333333E-2</v>
      </c>
      <c r="R7">
        <f t="shared" si="2"/>
        <v>0</v>
      </c>
    </row>
    <row r="8" spans="1:19" x14ac:dyDescent="0.3">
      <c r="A8" t="s">
        <v>54</v>
      </c>
      <c r="F8" s="10">
        <v>3</v>
      </c>
      <c r="G8" s="12">
        <f t="shared" si="0"/>
        <v>1250</v>
      </c>
      <c r="H8" s="12">
        <f>SUM($G$5:G8)</f>
        <v>3500</v>
      </c>
      <c r="I8" s="12">
        <f t="shared" si="3"/>
        <v>2500</v>
      </c>
      <c r="J8" s="12">
        <f t="shared" si="4"/>
        <v>500</v>
      </c>
      <c r="K8" s="12"/>
      <c r="L8" s="10">
        <v>3</v>
      </c>
      <c r="M8" s="12">
        <f t="shared" si="5"/>
        <v>2800</v>
      </c>
      <c r="N8">
        <f t="shared" si="6"/>
        <v>1.0029999999999997</v>
      </c>
      <c r="O8" s="12">
        <f>SUM($M$5:M8)</f>
        <v>7600</v>
      </c>
      <c r="Q8">
        <f t="shared" si="1"/>
        <v>3.7333333333333336E-2</v>
      </c>
      <c r="R8">
        <f t="shared" si="2"/>
        <v>0</v>
      </c>
    </row>
    <row r="9" spans="1:19" x14ac:dyDescent="0.3">
      <c r="F9" s="10">
        <v>4</v>
      </c>
      <c r="G9" s="12">
        <f t="shared" si="0"/>
        <v>1500</v>
      </c>
      <c r="H9" s="12">
        <f>SUM($G$5:G9)</f>
        <v>5000</v>
      </c>
      <c r="I9" s="12">
        <f t="shared" si="3"/>
        <v>3000</v>
      </c>
      <c r="J9" s="12">
        <f t="shared" si="4"/>
        <v>500</v>
      </c>
      <c r="K9" s="12"/>
      <c r="L9" s="10">
        <v>4</v>
      </c>
      <c r="M9" s="12">
        <f t="shared" si="5"/>
        <v>3400</v>
      </c>
      <c r="N9">
        <f t="shared" si="6"/>
        <v>1.0039999999999996</v>
      </c>
      <c r="O9" s="12">
        <f>SUM($M$5:M9)</f>
        <v>11000</v>
      </c>
      <c r="Q9">
        <f t="shared" si="1"/>
        <v>4.5333333333333337E-2</v>
      </c>
      <c r="R9">
        <f t="shared" si="2"/>
        <v>0</v>
      </c>
    </row>
    <row r="10" spans="1:19" x14ac:dyDescent="0.3">
      <c r="A10" s="22" t="s">
        <v>55</v>
      </c>
      <c r="B10" s="22"/>
      <c r="C10" s="22"/>
      <c r="D10" s="22"/>
      <c r="F10" s="10">
        <v>5</v>
      </c>
      <c r="G10" s="12">
        <f t="shared" si="0"/>
        <v>1750</v>
      </c>
      <c r="H10" s="12">
        <f>SUM($G$5:G10)</f>
        <v>6750</v>
      </c>
      <c r="I10" s="12">
        <f t="shared" si="3"/>
        <v>3500</v>
      </c>
      <c r="J10" s="12">
        <f t="shared" si="4"/>
        <v>500</v>
      </c>
      <c r="K10" s="12"/>
      <c r="L10" s="10">
        <v>5</v>
      </c>
      <c r="M10" s="12">
        <f t="shared" si="5"/>
        <v>4000</v>
      </c>
      <c r="N10">
        <f t="shared" si="6"/>
        <v>1.0049999999999994</v>
      </c>
      <c r="O10" s="12">
        <f>SUM($M$5:M10)</f>
        <v>15000</v>
      </c>
      <c r="Q10">
        <f t="shared" si="1"/>
        <v>5.3333333333333337E-2</v>
      </c>
      <c r="R10">
        <f t="shared" si="2"/>
        <v>0</v>
      </c>
    </row>
    <row r="11" spans="1:19" x14ac:dyDescent="0.3">
      <c r="A11" s="10" t="s">
        <v>56</v>
      </c>
      <c r="B11" s="10">
        <v>25</v>
      </c>
      <c r="F11" s="10">
        <v>6</v>
      </c>
      <c r="G11" s="12">
        <f t="shared" si="0"/>
        <v>2000</v>
      </c>
      <c r="H11" s="12">
        <f>SUM($G$5:G11)</f>
        <v>8750</v>
      </c>
      <c r="I11" s="12">
        <f t="shared" si="3"/>
        <v>4000</v>
      </c>
      <c r="J11" s="12">
        <f t="shared" si="4"/>
        <v>500</v>
      </c>
      <c r="K11" s="12"/>
      <c r="L11" s="10">
        <v>6</v>
      </c>
      <c r="M11" s="12">
        <f t="shared" si="5"/>
        <v>4600</v>
      </c>
      <c r="N11">
        <f t="shared" si="6"/>
        <v>1.0059999999999993</v>
      </c>
      <c r="O11" s="12">
        <f>SUM($M$5:M11)</f>
        <v>19600</v>
      </c>
      <c r="Q11">
        <f t="shared" si="1"/>
        <v>6.133333333333333E-2</v>
      </c>
      <c r="R11">
        <f t="shared" si="2"/>
        <v>0</v>
      </c>
    </row>
    <row r="12" spans="1:19" x14ac:dyDescent="0.3">
      <c r="A12" s="10" t="s">
        <v>57</v>
      </c>
      <c r="B12" s="10">
        <v>3</v>
      </c>
      <c r="F12" s="10">
        <v>7</v>
      </c>
      <c r="G12" s="12">
        <f t="shared" si="0"/>
        <v>2250</v>
      </c>
      <c r="H12" s="12">
        <f>SUM($G$5:G12)</f>
        <v>11000</v>
      </c>
      <c r="I12" s="12">
        <f t="shared" si="3"/>
        <v>4500</v>
      </c>
      <c r="J12" s="12">
        <f t="shared" si="4"/>
        <v>500</v>
      </c>
      <c r="K12" s="12"/>
      <c r="L12" s="10">
        <v>7</v>
      </c>
      <c r="M12" s="12">
        <f t="shared" si="5"/>
        <v>5200</v>
      </c>
      <c r="N12">
        <f t="shared" si="6"/>
        <v>1.0069999999999992</v>
      </c>
      <c r="O12" s="12">
        <f>SUM($M$5:M12)</f>
        <v>24800</v>
      </c>
      <c r="Q12">
        <f t="shared" si="1"/>
        <v>6.933333333333333E-2</v>
      </c>
      <c r="R12">
        <f t="shared" si="2"/>
        <v>0</v>
      </c>
    </row>
    <row r="13" spans="1:19" x14ac:dyDescent="0.3">
      <c r="A13" s="10" t="s">
        <v>58</v>
      </c>
      <c r="B13" s="10">
        <v>1</v>
      </c>
      <c r="F13" s="10">
        <v>8</v>
      </c>
      <c r="G13" s="12">
        <f t="shared" si="0"/>
        <v>2500</v>
      </c>
      <c r="H13" s="12">
        <f>SUM($G$5:G13)</f>
        <v>13500</v>
      </c>
      <c r="I13" s="12">
        <f t="shared" si="3"/>
        <v>5000</v>
      </c>
      <c r="J13" s="12">
        <f t="shared" si="4"/>
        <v>500</v>
      </c>
      <c r="K13" s="12"/>
      <c r="L13" s="10">
        <v>8</v>
      </c>
      <c r="M13" s="12">
        <f t="shared" si="5"/>
        <v>5800</v>
      </c>
      <c r="N13">
        <f t="shared" si="6"/>
        <v>1.0079999999999991</v>
      </c>
      <c r="O13" s="12">
        <f>SUM($M$5:M13)</f>
        <v>30600</v>
      </c>
      <c r="Q13">
        <f t="shared" si="1"/>
        <v>7.7333333333333337E-2</v>
      </c>
      <c r="R13">
        <f t="shared" si="2"/>
        <v>0</v>
      </c>
    </row>
    <row r="14" spans="1:19" x14ac:dyDescent="0.3">
      <c r="A14" s="10" t="s">
        <v>59</v>
      </c>
      <c r="B14" s="13">
        <v>5</v>
      </c>
      <c r="F14" s="10">
        <v>9</v>
      </c>
      <c r="G14" s="12">
        <f t="shared" si="0"/>
        <v>2750</v>
      </c>
      <c r="H14" s="12">
        <f>SUM($G$5:G14)</f>
        <v>16250</v>
      </c>
      <c r="I14" s="12">
        <f t="shared" si="3"/>
        <v>5500</v>
      </c>
      <c r="J14" s="12">
        <f t="shared" si="4"/>
        <v>500</v>
      </c>
      <c r="K14" s="12"/>
      <c r="L14" s="10">
        <v>9</v>
      </c>
      <c r="M14" s="12">
        <f t="shared" si="5"/>
        <v>6400</v>
      </c>
      <c r="N14">
        <f t="shared" si="6"/>
        <v>1.008999999999999</v>
      </c>
      <c r="O14" s="12">
        <f>SUM($M$5:M14)</f>
        <v>37000</v>
      </c>
      <c r="Q14">
        <f t="shared" si="1"/>
        <v>8.533333333333333E-2</v>
      </c>
      <c r="R14">
        <f t="shared" si="2"/>
        <v>0</v>
      </c>
    </row>
    <row r="15" spans="1:19" x14ac:dyDescent="0.3">
      <c r="A15" s="10" t="s">
        <v>58</v>
      </c>
      <c r="B15" s="13">
        <v>1</v>
      </c>
      <c r="F15" s="10">
        <v>10</v>
      </c>
      <c r="G15" s="12">
        <f t="shared" si="0"/>
        <v>3000</v>
      </c>
      <c r="H15" s="12">
        <f>SUM($G$5:G15)</f>
        <v>19250</v>
      </c>
      <c r="I15" s="12">
        <f t="shared" si="3"/>
        <v>6000</v>
      </c>
      <c r="J15" s="12">
        <f t="shared" si="4"/>
        <v>500</v>
      </c>
      <c r="K15" s="12"/>
      <c r="L15" s="10">
        <v>10</v>
      </c>
      <c r="M15" s="12">
        <f t="shared" si="5"/>
        <v>7000</v>
      </c>
      <c r="N15">
        <f t="shared" si="6"/>
        <v>1.0099999999999989</v>
      </c>
      <c r="O15" s="12">
        <f>SUM($M$5:M15)</f>
        <v>44000</v>
      </c>
      <c r="Q15">
        <f t="shared" si="1"/>
        <v>9.3333333333333338E-2</v>
      </c>
      <c r="R15">
        <f t="shared" si="2"/>
        <v>0</v>
      </c>
    </row>
    <row r="16" spans="1:19" x14ac:dyDescent="0.3">
      <c r="F16" s="10">
        <v>11</v>
      </c>
      <c r="G16" s="12">
        <f t="shared" si="0"/>
        <v>3250</v>
      </c>
      <c r="H16" s="12">
        <f>SUM($G$5:G16)</f>
        <v>22500</v>
      </c>
      <c r="I16" s="12">
        <f t="shared" si="3"/>
        <v>6500</v>
      </c>
      <c r="J16" s="12">
        <f t="shared" si="4"/>
        <v>500</v>
      </c>
      <c r="K16" s="12"/>
      <c r="L16" s="10">
        <v>11</v>
      </c>
      <c r="M16" s="12">
        <f t="shared" si="5"/>
        <v>7600</v>
      </c>
      <c r="N16">
        <f t="shared" si="6"/>
        <v>1.0109999999999988</v>
      </c>
      <c r="O16" s="12">
        <f>SUM($M$5:M16)</f>
        <v>51600</v>
      </c>
      <c r="Q16">
        <f t="shared" si="1"/>
        <v>0.10133333333333333</v>
      </c>
      <c r="R16">
        <f t="shared" si="2"/>
        <v>0</v>
      </c>
    </row>
    <row r="17" spans="1:18" x14ac:dyDescent="0.3">
      <c r="A17" s="22" t="s">
        <v>60</v>
      </c>
      <c r="B17" s="22"/>
      <c r="C17" s="22"/>
      <c r="D17" s="22"/>
      <c r="F17" s="10">
        <v>12</v>
      </c>
      <c r="G17" s="12">
        <f t="shared" si="0"/>
        <v>3500</v>
      </c>
      <c r="H17" s="12">
        <f>SUM($G$5:G17)</f>
        <v>26000</v>
      </c>
      <c r="I17" s="12">
        <f t="shared" si="3"/>
        <v>7000</v>
      </c>
      <c r="J17" s="12">
        <f t="shared" si="4"/>
        <v>500</v>
      </c>
      <c r="K17" s="12"/>
      <c r="L17" s="10">
        <v>12</v>
      </c>
      <c r="M17" s="12">
        <f t="shared" si="5"/>
        <v>8200</v>
      </c>
      <c r="N17">
        <f t="shared" si="6"/>
        <v>1.0119999999999987</v>
      </c>
      <c r="O17" s="12">
        <f>SUM($M$5:M17)</f>
        <v>59800</v>
      </c>
      <c r="Q17">
        <f t="shared" si="1"/>
        <v>0.10933333333333334</v>
      </c>
      <c r="R17">
        <f t="shared" si="2"/>
        <v>0</v>
      </c>
    </row>
    <row r="18" spans="1:18" x14ac:dyDescent="0.3">
      <c r="A18" s="10" t="s">
        <v>61</v>
      </c>
      <c r="B18" s="10" t="s">
        <v>62</v>
      </c>
      <c r="C18" s="10" t="s">
        <v>44</v>
      </c>
      <c r="F18" s="10">
        <v>13</v>
      </c>
      <c r="G18" s="12">
        <f t="shared" si="0"/>
        <v>3750</v>
      </c>
      <c r="H18" s="12">
        <f>SUM($G$5:G18)</f>
        <v>29750</v>
      </c>
      <c r="I18" s="12">
        <f t="shared" si="3"/>
        <v>7500</v>
      </c>
      <c r="J18" s="12">
        <f t="shared" si="4"/>
        <v>500</v>
      </c>
      <c r="K18" s="12"/>
      <c r="L18" s="10">
        <v>13</v>
      </c>
      <c r="M18" s="12">
        <f t="shared" si="5"/>
        <v>8900</v>
      </c>
      <c r="N18">
        <f t="shared" si="6"/>
        <v>1.0129999999999986</v>
      </c>
      <c r="O18" s="12">
        <f>SUM($M$5:M18)</f>
        <v>68700</v>
      </c>
      <c r="Q18">
        <f t="shared" si="1"/>
        <v>0.11866666666666667</v>
      </c>
      <c r="R18">
        <f t="shared" si="2"/>
        <v>0</v>
      </c>
    </row>
    <row r="19" spans="1:18" x14ac:dyDescent="0.3">
      <c r="A19" s="10" t="s">
        <v>63</v>
      </c>
      <c r="B19" s="13" t="e">
        <f>(B11+B12+B13+B14+B15)*#REF!</f>
        <v>#REF!</v>
      </c>
      <c r="C19" s="10"/>
      <c r="F19" s="10">
        <v>14</v>
      </c>
      <c r="G19" s="12">
        <f t="shared" si="0"/>
        <v>4000</v>
      </c>
      <c r="H19" s="12">
        <f>SUM($G$5:G19)</f>
        <v>33750</v>
      </c>
      <c r="I19" s="12">
        <f t="shared" si="3"/>
        <v>8000</v>
      </c>
      <c r="J19" s="12">
        <f t="shared" si="4"/>
        <v>500</v>
      </c>
      <c r="K19" s="12"/>
      <c r="L19" s="10">
        <v>14</v>
      </c>
      <c r="M19" s="12">
        <f t="shared" si="5"/>
        <v>9600</v>
      </c>
      <c r="N19">
        <f t="shared" si="6"/>
        <v>1.0139999999999985</v>
      </c>
      <c r="O19" s="12">
        <f>SUM($M$5:M19)</f>
        <v>78300</v>
      </c>
      <c r="Q19">
        <f t="shared" si="1"/>
        <v>0.128</v>
      </c>
      <c r="R19">
        <f t="shared" si="2"/>
        <v>0</v>
      </c>
    </row>
    <row r="20" spans="1:18" x14ac:dyDescent="0.3">
      <c r="A20" s="10" t="s">
        <v>64</v>
      </c>
      <c r="B20" s="13" t="e">
        <f>B19+($B$12+$B$13*7+$B$15*7)*#REF!</f>
        <v>#REF!</v>
      </c>
      <c r="C20" s="10"/>
      <c r="F20" s="10">
        <v>15</v>
      </c>
      <c r="G20" s="12">
        <f t="shared" si="0"/>
        <v>4750</v>
      </c>
      <c r="H20" s="12">
        <f>SUM($G$5:G20)</f>
        <v>38500</v>
      </c>
      <c r="I20" s="12">
        <f t="shared" si="3"/>
        <v>9500</v>
      </c>
      <c r="J20" s="12">
        <f t="shared" si="4"/>
        <v>1500</v>
      </c>
      <c r="K20" s="12"/>
      <c r="L20" s="10">
        <v>15</v>
      </c>
      <c r="M20" s="12">
        <f t="shared" si="5"/>
        <v>10300</v>
      </c>
      <c r="N20">
        <f t="shared" si="6"/>
        <v>1.0149999999999983</v>
      </c>
      <c r="O20" s="12">
        <f>SUM($M$5:M20)</f>
        <v>88600</v>
      </c>
      <c r="Q20">
        <f t="shared" si="1"/>
        <v>0.13733333333333334</v>
      </c>
      <c r="R20">
        <f t="shared" si="2"/>
        <v>0</v>
      </c>
    </row>
    <row r="21" spans="1:18" x14ac:dyDescent="0.3">
      <c r="A21" s="10" t="s">
        <v>65</v>
      </c>
      <c r="B21" s="13" t="e">
        <f>B20+($B$12+$B$13*7+$B$15*7)*#REF!</f>
        <v>#REF!</v>
      </c>
      <c r="C21" s="10">
        <v>111</v>
      </c>
      <c r="F21" s="10">
        <v>16</v>
      </c>
      <c r="G21" s="12">
        <f t="shared" si="0"/>
        <v>5500</v>
      </c>
      <c r="H21" s="12">
        <f>SUM($G$5:G21)</f>
        <v>44000</v>
      </c>
      <c r="I21" s="12">
        <f t="shared" si="3"/>
        <v>11000</v>
      </c>
      <c r="J21" s="12">
        <f t="shared" si="4"/>
        <v>1500</v>
      </c>
      <c r="K21" s="12"/>
      <c r="L21" s="10">
        <v>16</v>
      </c>
      <c r="M21" s="12">
        <f t="shared" si="5"/>
        <v>11000</v>
      </c>
      <c r="N21">
        <f t="shared" si="6"/>
        <v>1.0159999999999982</v>
      </c>
      <c r="O21" s="12">
        <f>SUM($M$5:M21)</f>
        <v>99600</v>
      </c>
      <c r="Q21">
        <f t="shared" si="1"/>
        <v>0.14666666666666667</v>
      </c>
      <c r="R21">
        <f t="shared" si="2"/>
        <v>0</v>
      </c>
    </row>
    <row r="22" spans="1:18" x14ac:dyDescent="0.3">
      <c r="A22" s="10" t="s">
        <v>66</v>
      </c>
      <c r="B22" s="13" t="e">
        <f>B21+($B$12+$B$13*7+$B$15*7)*#REF!</f>
        <v>#REF!</v>
      </c>
      <c r="C22" s="10"/>
      <c r="F22" s="10">
        <v>17</v>
      </c>
      <c r="G22" s="12">
        <f t="shared" si="0"/>
        <v>6250</v>
      </c>
      <c r="H22" s="12">
        <f>SUM($G$5:G22)</f>
        <v>50250</v>
      </c>
      <c r="I22" s="12">
        <f t="shared" si="3"/>
        <v>12500</v>
      </c>
      <c r="J22" s="12">
        <f t="shared" si="4"/>
        <v>1500</v>
      </c>
      <c r="K22" s="12"/>
      <c r="L22" s="10">
        <v>17</v>
      </c>
      <c r="M22" s="12">
        <f t="shared" si="5"/>
        <v>11700</v>
      </c>
      <c r="N22">
        <f t="shared" si="6"/>
        <v>1.0169999999999981</v>
      </c>
      <c r="O22" s="12">
        <f>SUM($M$5:M22)</f>
        <v>111300</v>
      </c>
      <c r="Q22">
        <f t="shared" si="1"/>
        <v>0.156</v>
      </c>
      <c r="R22">
        <f t="shared" si="2"/>
        <v>0</v>
      </c>
    </row>
    <row r="23" spans="1:18" x14ac:dyDescent="0.3">
      <c r="A23" s="10" t="s">
        <v>67</v>
      </c>
      <c r="B23" s="13" t="e">
        <f>B22+($B$12+$B$13*7+$B$15*7)*#REF!</f>
        <v>#REF!</v>
      </c>
      <c r="C23" s="10">
        <v>129</v>
      </c>
      <c r="F23" s="10">
        <v>18</v>
      </c>
      <c r="G23" s="12">
        <f t="shared" si="0"/>
        <v>7000</v>
      </c>
      <c r="H23" s="12">
        <f>SUM($G$5:G23)</f>
        <v>57250</v>
      </c>
      <c r="I23" s="12">
        <f t="shared" si="3"/>
        <v>14000</v>
      </c>
      <c r="J23" s="12">
        <f t="shared" si="4"/>
        <v>1500</v>
      </c>
      <c r="K23" s="12"/>
      <c r="L23" s="10">
        <v>18</v>
      </c>
      <c r="M23" s="12">
        <f t="shared" si="5"/>
        <v>12500</v>
      </c>
      <c r="N23">
        <f t="shared" si="6"/>
        <v>1.017999999999998</v>
      </c>
      <c r="O23" s="12">
        <f>SUM($M$5:M23)</f>
        <v>123800</v>
      </c>
      <c r="Q23">
        <f t="shared" si="1"/>
        <v>0.16666666666666666</v>
      </c>
      <c r="R23">
        <f t="shared" si="2"/>
        <v>0</v>
      </c>
    </row>
    <row r="24" spans="1:18" x14ac:dyDescent="0.3">
      <c r="A24" s="10" t="s">
        <v>68</v>
      </c>
      <c r="B24" s="13" t="e">
        <f>B23+($B$12+$B$13*14+$B$15*14)*#REF!</f>
        <v>#REF!</v>
      </c>
      <c r="C24" s="10"/>
      <c r="F24" s="10">
        <v>19</v>
      </c>
      <c r="G24" s="12">
        <f t="shared" si="0"/>
        <v>7750</v>
      </c>
      <c r="H24" s="12">
        <f>SUM($G$5:G24)</f>
        <v>65000</v>
      </c>
      <c r="I24" s="12">
        <f t="shared" si="3"/>
        <v>15500</v>
      </c>
      <c r="J24" s="12">
        <f>I24-I23</f>
        <v>1500</v>
      </c>
      <c r="K24" s="12"/>
      <c r="L24" s="10">
        <v>19</v>
      </c>
      <c r="M24" s="12">
        <f t="shared" si="5"/>
        <v>13300</v>
      </c>
      <c r="N24">
        <f t="shared" si="6"/>
        <v>1.0189999999999979</v>
      </c>
      <c r="O24" s="12">
        <f>SUM($M$5:M24)</f>
        <v>137100</v>
      </c>
      <c r="Q24">
        <f t="shared" si="1"/>
        <v>0.17733333333333334</v>
      </c>
      <c r="R24">
        <f t="shared" si="2"/>
        <v>0</v>
      </c>
    </row>
    <row r="25" spans="1:18" x14ac:dyDescent="0.3">
      <c r="A25" s="10" t="s">
        <v>69</v>
      </c>
      <c r="B25" s="13" t="e">
        <f>B24+($B$12+$B$13*14+$B$15*14)*#REF!</f>
        <v>#REF!</v>
      </c>
      <c r="F25" s="10">
        <v>20</v>
      </c>
      <c r="G25" s="12">
        <f t="shared" si="0"/>
        <v>8500</v>
      </c>
      <c r="H25" s="12">
        <f>SUM($G$5:G25)</f>
        <v>73500</v>
      </c>
      <c r="I25" s="12">
        <f t="shared" si="3"/>
        <v>17000</v>
      </c>
      <c r="J25" s="12">
        <f t="shared" ref="J25:J65" si="7">I25-I24</f>
        <v>1500</v>
      </c>
      <c r="K25" s="12"/>
      <c r="L25" s="10">
        <v>20</v>
      </c>
      <c r="M25" s="12">
        <f t="shared" si="5"/>
        <v>14100</v>
      </c>
      <c r="N25">
        <f t="shared" si="6"/>
        <v>1.0199999999999978</v>
      </c>
      <c r="O25" s="12">
        <f>SUM($M$5:M25)</f>
        <v>151200</v>
      </c>
      <c r="Q25">
        <f t="shared" si="1"/>
        <v>0.188</v>
      </c>
      <c r="R25">
        <f t="shared" si="2"/>
        <v>0</v>
      </c>
    </row>
    <row r="26" spans="1:18" x14ac:dyDescent="0.3">
      <c r="A26" s="10">
        <v>0</v>
      </c>
      <c r="B26">
        <v>20</v>
      </c>
      <c r="F26" s="10">
        <v>21</v>
      </c>
      <c r="G26" s="12">
        <f t="shared" si="0"/>
        <v>9250</v>
      </c>
      <c r="H26" s="12">
        <f>SUM($G$5:G26)</f>
        <v>82750</v>
      </c>
      <c r="I26" s="12">
        <f t="shared" si="3"/>
        <v>18500</v>
      </c>
      <c r="J26" s="12">
        <f t="shared" si="7"/>
        <v>1500</v>
      </c>
      <c r="K26" s="12"/>
      <c r="L26" s="10">
        <v>21</v>
      </c>
      <c r="M26" s="12">
        <f t="shared" si="5"/>
        <v>15000</v>
      </c>
      <c r="N26">
        <f t="shared" si="6"/>
        <v>1.0209999999999977</v>
      </c>
      <c r="O26" s="12">
        <f>SUM($M$5:M26)</f>
        <v>166200</v>
      </c>
      <c r="Q26">
        <f t="shared" si="1"/>
        <v>0.2</v>
      </c>
      <c r="R26">
        <f t="shared" si="2"/>
        <v>0</v>
      </c>
    </row>
    <row r="27" spans="1:18" x14ac:dyDescent="0.3">
      <c r="A27" s="10">
        <v>30</v>
      </c>
      <c r="B27">
        <v>15</v>
      </c>
      <c r="F27" s="10">
        <v>22</v>
      </c>
      <c r="G27" s="12">
        <f t="shared" si="0"/>
        <v>10000</v>
      </c>
      <c r="H27" s="12">
        <f>SUM($G$5:G27)</f>
        <v>92750</v>
      </c>
      <c r="I27" s="12">
        <f t="shared" si="3"/>
        <v>20000</v>
      </c>
      <c r="J27" s="12">
        <f t="shared" si="7"/>
        <v>1500</v>
      </c>
      <c r="K27" s="12"/>
      <c r="L27" s="10">
        <v>22</v>
      </c>
      <c r="M27" s="12">
        <f t="shared" si="5"/>
        <v>15900</v>
      </c>
      <c r="N27">
        <f t="shared" si="6"/>
        <v>1.0219999999999976</v>
      </c>
      <c r="O27" s="12">
        <f>SUM($M$5:M27)</f>
        <v>182100</v>
      </c>
      <c r="Q27">
        <f t="shared" si="1"/>
        <v>0.21199999999999999</v>
      </c>
      <c r="R27">
        <f t="shared" si="2"/>
        <v>0</v>
      </c>
    </row>
    <row r="28" spans="1:18" x14ac:dyDescent="0.3">
      <c r="A28" s="10">
        <v>60</v>
      </c>
      <c r="B28">
        <v>15</v>
      </c>
      <c r="F28" s="10">
        <v>23</v>
      </c>
      <c r="G28" s="12">
        <f t="shared" si="0"/>
        <v>10750</v>
      </c>
      <c r="H28" s="12">
        <f>SUM($G$5:G28)</f>
        <v>103500</v>
      </c>
      <c r="I28" s="12">
        <f t="shared" si="3"/>
        <v>21500</v>
      </c>
      <c r="J28" s="12">
        <f t="shared" si="7"/>
        <v>1500</v>
      </c>
      <c r="K28" s="12"/>
      <c r="L28" s="10">
        <v>23</v>
      </c>
      <c r="M28" s="12">
        <f t="shared" si="5"/>
        <v>16800</v>
      </c>
      <c r="N28">
        <f t="shared" si="6"/>
        <v>1.0229999999999975</v>
      </c>
      <c r="O28" s="12">
        <f>SUM($M$5:M28)</f>
        <v>198900</v>
      </c>
      <c r="Q28">
        <f t="shared" si="1"/>
        <v>0.224</v>
      </c>
      <c r="R28">
        <f t="shared" si="2"/>
        <v>0</v>
      </c>
    </row>
    <row r="29" spans="1:18" x14ac:dyDescent="0.3">
      <c r="A29" s="10">
        <v>90</v>
      </c>
      <c r="B29">
        <f>B28*2</f>
        <v>30</v>
      </c>
      <c r="F29" s="10">
        <v>24</v>
      </c>
      <c r="G29" s="12">
        <f t="shared" si="0"/>
        <v>11500</v>
      </c>
      <c r="H29" s="12">
        <f>SUM($G$5:G29)</f>
        <v>115000</v>
      </c>
      <c r="I29" s="12">
        <f t="shared" si="3"/>
        <v>23000</v>
      </c>
      <c r="J29" s="12">
        <f t="shared" si="7"/>
        <v>1500</v>
      </c>
      <c r="K29" s="12"/>
      <c r="L29" s="10">
        <v>24</v>
      </c>
      <c r="M29" s="12">
        <f t="shared" si="5"/>
        <v>17800</v>
      </c>
      <c r="N29">
        <f t="shared" si="6"/>
        <v>1.0239999999999974</v>
      </c>
      <c r="O29" s="12">
        <f>SUM($M$5:M29)</f>
        <v>216700</v>
      </c>
      <c r="Q29">
        <f t="shared" si="1"/>
        <v>0.23733333333333334</v>
      </c>
      <c r="R29">
        <f t="shared" si="2"/>
        <v>0</v>
      </c>
    </row>
    <row r="30" spans="1:18" x14ac:dyDescent="0.3">
      <c r="A30" s="10">
        <v>120</v>
      </c>
      <c r="B30">
        <f t="shared" ref="B30:B31" si="8">B29*2</f>
        <v>60</v>
      </c>
      <c r="F30" s="10">
        <v>25</v>
      </c>
      <c r="G30" s="12">
        <f t="shared" si="0"/>
        <v>12250</v>
      </c>
      <c r="H30" s="12">
        <f>SUM($G$5:G30)</f>
        <v>127250</v>
      </c>
      <c r="I30" s="12">
        <f t="shared" si="3"/>
        <v>24500</v>
      </c>
      <c r="J30" s="12">
        <f t="shared" si="7"/>
        <v>1500</v>
      </c>
      <c r="K30" s="12"/>
      <c r="L30" s="10">
        <v>25</v>
      </c>
      <c r="M30" s="12">
        <f t="shared" si="5"/>
        <v>18800</v>
      </c>
      <c r="N30">
        <f t="shared" si="6"/>
        <v>1.0249999999999972</v>
      </c>
      <c r="O30" s="12">
        <f>SUM($M$5:M30)</f>
        <v>235500</v>
      </c>
      <c r="Q30">
        <f t="shared" si="1"/>
        <v>0.25066666666666665</v>
      </c>
      <c r="R30">
        <f t="shared" si="2"/>
        <v>0</v>
      </c>
    </row>
    <row r="31" spans="1:18" x14ac:dyDescent="0.3">
      <c r="A31" s="10">
        <v>150</v>
      </c>
      <c r="B31">
        <f t="shared" si="8"/>
        <v>120</v>
      </c>
      <c r="F31" s="10">
        <v>26</v>
      </c>
      <c r="G31" s="12">
        <f t="shared" si="0"/>
        <v>13000</v>
      </c>
      <c r="H31" s="12">
        <f>SUM($G$5:G31)</f>
        <v>140250</v>
      </c>
      <c r="I31" s="12">
        <f t="shared" si="3"/>
        <v>26000</v>
      </c>
      <c r="J31" s="12">
        <f t="shared" si="7"/>
        <v>1500</v>
      </c>
      <c r="K31" s="12"/>
      <c r="L31" s="10">
        <v>26</v>
      </c>
      <c r="M31" s="12">
        <f t="shared" si="5"/>
        <v>19900</v>
      </c>
      <c r="N31">
        <f t="shared" si="6"/>
        <v>1.0259999999999971</v>
      </c>
      <c r="O31" s="12">
        <f>SUM($M$5:M31)</f>
        <v>255400</v>
      </c>
      <c r="Q31">
        <f t="shared" si="1"/>
        <v>0.26533333333333331</v>
      </c>
      <c r="R31">
        <f t="shared" si="2"/>
        <v>0</v>
      </c>
    </row>
    <row r="32" spans="1:18" x14ac:dyDescent="0.3">
      <c r="F32" s="10">
        <v>27</v>
      </c>
      <c r="G32" s="12">
        <f t="shared" si="0"/>
        <v>13750</v>
      </c>
      <c r="H32" s="12">
        <f>SUM($G$5:G32)</f>
        <v>154000</v>
      </c>
      <c r="I32" s="12">
        <f t="shared" si="3"/>
        <v>27500</v>
      </c>
      <c r="J32" s="12">
        <f t="shared" si="7"/>
        <v>1500</v>
      </c>
      <c r="K32" s="12"/>
      <c r="L32" s="10">
        <v>27</v>
      </c>
      <c r="M32" s="12">
        <f t="shared" si="5"/>
        <v>21000</v>
      </c>
      <c r="N32">
        <f t="shared" si="6"/>
        <v>1.026999999999997</v>
      </c>
      <c r="O32" s="12">
        <f>SUM($M$5:M32)</f>
        <v>276400</v>
      </c>
      <c r="Q32">
        <f t="shared" si="1"/>
        <v>0.28000000000000003</v>
      </c>
      <c r="R32">
        <f t="shared" si="2"/>
        <v>0</v>
      </c>
    </row>
    <row r="33" spans="6:18" x14ac:dyDescent="0.3">
      <c r="F33" s="10">
        <v>28</v>
      </c>
      <c r="G33" s="12">
        <f t="shared" si="0"/>
        <v>14500</v>
      </c>
      <c r="H33" s="12">
        <f>SUM($G$5:G33)</f>
        <v>168500</v>
      </c>
      <c r="I33" s="12">
        <f t="shared" si="3"/>
        <v>29000</v>
      </c>
      <c r="J33" s="12">
        <f t="shared" si="7"/>
        <v>1500</v>
      </c>
      <c r="K33" s="12"/>
      <c r="L33" s="10">
        <v>28</v>
      </c>
      <c r="M33" s="12">
        <f t="shared" si="5"/>
        <v>22200</v>
      </c>
      <c r="N33">
        <f t="shared" si="6"/>
        <v>1.0279999999999969</v>
      </c>
      <c r="O33" s="12">
        <f>SUM($M$5:M33)</f>
        <v>298600</v>
      </c>
      <c r="Q33">
        <f t="shared" si="1"/>
        <v>0.29599999999999999</v>
      </c>
      <c r="R33">
        <f t="shared" si="2"/>
        <v>0</v>
      </c>
    </row>
    <row r="34" spans="6:18" x14ac:dyDescent="0.3">
      <c r="F34" s="10">
        <v>29</v>
      </c>
      <c r="G34" s="12">
        <f t="shared" si="0"/>
        <v>15250</v>
      </c>
      <c r="H34" s="12">
        <f>SUM($G$5:G34)</f>
        <v>183750</v>
      </c>
      <c r="I34" s="12">
        <f t="shared" si="3"/>
        <v>30500</v>
      </c>
      <c r="J34" s="12">
        <f t="shared" si="7"/>
        <v>1500</v>
      </c>
      <c r="K34" s="12"/>
      <c r="L34" s="10">
        <v>29</v>
      </c>
      <c r="M34" s="12">
        <f t="shared" si="5"/>
        <v>23400</v>
      </c>
      <c r="N34">
        <f t="shared" si="6"/>
        <v>1.0289999999999968</v>
      </c>
      <c r="O34" s="12">
        <f>SUM($M$5:M34)</f>
        <v>322000</v>
      </c>
      <c r="Q34">
        <f t="shared" si="1"/>
        <v>0.312</v>
      </c>
      <c r="R34">
        <f t="shared" si="2"/>
        <v>0</v>
      </c>
    </row>
    <row r="35" spans="6:18" x14ac:dyDescent="0.3">
      <c r="F35" s="10">
        <v>30</v>
      </c>
      <c r="G35" s="12">
        <f t="shared" si="0"/>
        <v>16500</v>
      </c>
      <c r="H35" s="12">
        <f>SUM($G$5:G35)</f>
        <v>200250</v>
      </c>
      <c r="I35" s="12">
        <f t="shared" si="3"/>
        <v>33000</v>
      </c>
      <c r="J35" s="12">
        <f t="shared" si="7"/>
        <v>2500</v>
      </c>
      <c r="K35" s="12"/>
      <c r="L35" s="10">
        <v>30</v>
      </c>
      <c r="M35" s="12">
        <f t="shared" si="5"/>
        <v>24700</v>
      </c>
      <c r="N35">
        <f t="shared" si="6"/>
        <v>1.0299999999999967</v>
      </c>
      <c r="O35" s="12">
        <f>SUM($M$5:M35)</f>
        <v>346700</v>
      </c>
      <c r="Q35">
        <f t="shared" si="1"/>
        <v>0.32933333333333331</v>
      </c>
      <c r="R35">
        <f t="shared" si="2"/>
        <v>0</v>
      </c>
    </row>
    <row r="36" spans="6:18" x14ac:dyDescent="0.3">
      <c r="F36" s="10">
        <v>31</v>
      </c>
      <c r="G36" s="12">
        <f t="shared" si="0"/>
        <v>17750</v>
      </c>
      <c r="H36" s="12">
        <f>SUM($G$5:G36)</f>
        <v>218000</v>
      </c>
      <c r="I36" s="12">
        <f t="shared" si="3"/>
        <v>35500</v>
      </c>
      <c r="J36" s="12">
        <f t="shared" si="7"/>
        <v>2500</v>
      </c>
      <c r="K36" s="12"/>
      <c r="L36" s="10">
        <v>31</v>
      </c>
      <c r="M36" s="12">
        <f t="shared" si="5"/>
        <v>26000</v>
      </c>
      <c r="N36">
        <f t="shared" si="6"/>
        <v>1.0309999999999966</v>
      </c>
      <c r="O36" s="12">
        <f>SUM($M$5:M36)</f>
        <v>372700</v>
      </c>
      <c r="Q36">
        <f t="shared" si="1"/>
        <v>0.34666666666666668</v>
      </c>
      <c r="R36">
        <f t="shared" si="2"/>
        <v>0</v>
      </c>
    </row>
    <row r="37" spans="6:18" x14ac:dyDescent="0.3">
      <c r="F37" s="10">
        <v>32</v>
      </c>
      <c r="G37" s="12">
        <f t="shared" si="0"/>
        <v>19000</v>
      </c>
      <c r="H37" s="12">
        <f>SUM($G$5:G37)</f>
        <v>237000</v>
      </c>
      <c r="I37" s="12">
        <f t="shared" si="3"/>
        <v>38000</v>
      </c>
      <c r="J37" s="12">
        <f t="shared" si="7"/>
        <v>2500</v>
      </c>
      <c r="K37" s="12"/>
      <c r="L37" s="10">
        <v>32</v>
      </c>
      <c r="M37" s="12">
        <f t="shared" si="5"/>
        <v>27400</v>
      </c>
      <c r="N37">
        <f t="shared" si="6"/>
        <v>1.0319999999999965</v>
      </c>
      <c r="O37" s="12">
        <f>SUM($M$5:M37)</f>
        <v>400100</v>
      </c>
      <c r="Q37">
        <f t="shared" si="1"/>
        <v>0.36533333333333334</v>
      </c>
      <c r="R37">
        <f t="shared" si="2"/>
        <v>0</v>
      </c>
    </row>
    <row r="38" spans="6:18" x14ac:dyDescent="0.3">
      <c r="F38" s="10">
        <v>33</v>
      </c>
      <c r="G38" s="12">
        <f t="shared" si="0"/>
        <v>20250</v>
      </c>
      <c r="H38" s="12">
        <f>SUM($G$5:G38)</f>
        <v>257250</v>
      </c>
      <c r="I38" s="12">
        <f t="shared" si="3"/>
        <v>40500</v>
      </c>
      <c r="J38" s="12">
        <f t="shared" si="7"/>
        <v>2500</v>
      </c>
      <c r="K38" s="12"/>
      <c r="L38" s="10">
        <v>33</v>
      </c>
      <c r="M38" s="12">
        <f t="shared" si="5"/>
        <v>28900</v>
      </c>
      <c r="N38">
        <f t="shared" si="6"/>
        <v>1.0329999999999964</v>
      </c>
      <c r="O38" s="12">
        <f>SUM($M$5:M38)</f>
        <v>429000</v>
      </c>
      <c r="Q38">
        <f t="shared" si="1"/>
        <v>0.38533333333333336</v>
      </c>
      <c r="R38">
        <f t="shared" si="2"/>
        <v>0</v>
      </c>
    </row>
    <row r="39" spans="6:18" x14ac:dyDescent="0.3">
      <c r="F39" s="10">
        <v>34</v>
      </c>
      <c r="G39" s="12">
        <f t="shared" si="0"/>
        <v>21500</v>
      </c>
      <c r="H39" s="12">
        <f>SUM($G$5:G39)</f>
        <v>278750</v>
      </c>
      <c r="I39" s="12">
        <f t="shared" si="3"/>
        <v>43000</v>
      </c>
      <c r="J39" s="12">
        <f t="shared" si="7"/>
        <v>2500</v>
      </c>
      <c r="K39" s="12"/>
      <c r="L39" s="10">
        <v>34</v>
      </c>
      <c r="M39" s="12">
        <f t="shared" si="5"/>
        <v>30400</v>
      </c>
      <c r="N39">
        <f t="shared" si="6"/>
        <v>1.0339999999999963</v>
      </c>
      <c r="O39" s="12">
        <f>SUM($M$5:M39)</f>
        <v>459400</v>
      </c>
      <c r="Q39">
        <f t="shared" si="1"/>
        <v>0.40533333333333332</v>
      </c>
      <c r="R39">
        <f t="shared" si="2"/>
        <v>0</v>
      </c>
    </row>
    <row r="40" spans="6:18" x14ac:dyDescent="0.3">
      <c r="F40" s="10">
        <v>35</v>
      </c>
      <c r="G40" s="12">
        <f t="shared" si="0"/>
        <v>22750</v>
      </c>
      <c r="H40" s="12">
        <f>SUM($G$5:G40)</f>
        <v>301500</v>
      </c>
      <c r="I40" s="12">
        <f t="shared" si="3"/>
        <v>45500</v>
      </c>
      <c r="J40" s="12">
        <f t="shared" si="7"/>
        <v>2500</v>
      </c>
      <c r="K40" s="12"/>
      <c r="L40" s="10">
        <v>35</v>
      </c>
      <c r="M40" s="12">
        <f t="shared" si="5"/>
        <v>32000</v>
      </c>
      <c r="N40">
        <f t="shared" si="6"/>
        <v>1.0349999999999961</v>
      </c>
      <c r="O40" s="12">
        <f>SUM($M$5:M40)</f>
        <v>491400</v>
      </c>
      <c r="Q40">
        <f t="shared" si="1"/>
        <v>0.42666666666666669</v>
      </c>
      <c r="R40">
        <f t="shared" si="2"/>
        <v>0</v>
      </c>
    </row>
    <row r="41" spans="6:18" x14ac:dyDescent="0.3">
      <c r="F41" s="10">
        <v>36</v>
      </c>
      <c r="G41" s="12">
        <f t="shared" si="0"/>
        <v>24000</v>
      </c>
      <c r="H41" s="12">
        <f>SUM($G$5:G41)</f>
        <v>325500</v>
      </c>
      <c r="I41" s="12">
        <f t="shared" si="3"/>
        <v>48000</v>
      </c>
      <c r="J41" s="12">
        <f t="shared" si="7"/>
        <v>2500</v>
      </c>
      <c r="K41" s="12"/>
      <c r="L41" s="10">
        <v>36</v>
      </c>
      <c r="M41" s="12">
        <f t="shared" si="5"/>
        <v>33700</v>
      </c>
      <c r="N41">
        <f t="shared" si="6"/>
        <v>1.035999999999996</v>
      </c>
      <c r="O41" s="12">
        <f>SUM($M$5:M41)</f>
        <v>525100</v>
      </c>
      <c r="Q41">
        <f t="shared" si="1"/>
        <v>0.44933333333333331</v>
      </c>
      <c r="R41">
        <f t="shared" si="2"/>
        <v>0</v>
      </c>
    </row>
    <row r="42" spans="6:18" x14ac:dyDescent="0.3">
      <c r="F42" s="10">
        <v>37</v>
      </c>
      <c r="G42" s="12">
        <f t="shared" si="0"/>
        <v>25250</v>
      </c>
      <c r="H42" s="12">
        <f>SUM($G$5:G42)</f>
        <v>350750</v>
      </c>
      <c r="I42" s="12">
        <f t="shared" si="3"/>
        <v>50500</v>
      </c>
      <c r="J42" s="12">
        <f t="shared" si="7"/>
        <v>2500</v>
      </c>
      <c r="K42" s="12"/>
      <c r="L42" s="10">
        <v>37</v>
      </c>
      <c r="M42" s="12">
        <f t="shared" si="5"/>
        <v>35500</v>
      </c>
      <c r="N42">
        <f t="shared" si="6"/>
        <v>1.0369999999999959</v>
      </c>
      <c r="O42" s="12">
        <f>SUM($M$5:M42)</f>
        <v>560600</v>
      </c>
      <c r="Q42">
        <f t="shared" si="1"/>
        <v>0.47333333333333333</v>
      </c>
      <c r="R42">
        <f t="shared" si="2"/>
        <v>0</v>
      </c>
    </row>
    <row r="43" spans="6:18" x14ac:dyDescent="0.3">
      <c r="F43" s="10">
        <v>38</v>
      </c>
      <c r="G43" s="12">
        <f t="shared" si="0"/>
        <v>26500</v>
      </c>
      <c r="H43" s="12">
        <f>SUM($G$5:G43)</f>
        <v>377250</v>
      </c>
      <c r="I43" s="12">
        <f t="shared" si="3"/>
        <v>53000</v>
      </c>
      <c r="J43" s="12">
        <f t="shared" si="7"/>
        <v>2500</v>
      </c>
      <c r="K43" s="12"/>
      <c r="L43" s="10">
        <v>38</v>
      </c>
      <c r="M43" s="12">
        <f t="shared" si="5"/>
        <v>37400</v>
      </c>
      <c r="N43">
        <f t="shared" si="6"/>
        <v>1.0379999999999958</v>
      </c>
      <c r="O43" s="12">
        <f>SUM($M$5:M43)</f>
        <v>598000</v>
      </c>
      <c r="Q43">
        <f t="shared" si="1"/>
        <v>0.49866666666666665</v>
      </c>
      <c r="R43">
        <f t="shared" si="2"/>
        <v>0</v>
      </c>
    </row>
    <row r="44" spans="6:18" x14ac:dyDescent="0.3">
      <c r="F44" s="10">
        <v>39</v>
      </c>
      <c r="G44" s="12">
        <f t="shared" si="0"/>
        <v>27750</v>
      </c>
      <c r="H44" s="12">
        <f>SUM($G$5:G44)</f>
        <v>405000</v>
      </c>
      <c r="I44" s="12">
        <f t="shared" si="3"/>
        <v>55500</v>
      </c>
      <c r="J44" s="12">
        <f t="shared" si="7"/>
        <v>2500</v>
      </c>
      <c r="K44" s="12"/>
      <c r="L44" s="10">
        <v>39</v>
      </c>
      <c r="M44" s="12">
        <f t="shared" si="5"/>
        <v>39400</v>
      </c>
      <c r="N44">
        <f t="shared" si="6"/>
        <v>1.0389999999999957</v>
      </c>
      <c r="O44" s="12">
        <f>SUM($M$5:M44)</f>
        <v>637400</v>
      </c>
      <c r="Q44">
        <f t="shared" si="1"/>
        <v>0.52533333333333332</v>
      </c>
      <c r="R44">
        <f t="shared" si="2"/>
        <v>2.1999999999999999E-2</v>
      </c>
    </row>
    <row r="45" spans="6:18" x14ac:dyDescent="0.3">
      <c r="F45" s="10">
        <v>40</v>
      </c>
      <c r="G45" s="12">
        <f t="shared" si="0"/>
        <v>29000</v>
      </c>
      <c r="H45" s="12">
        <f>SUM($G$5:G45)</f>
        <v>434000</v>
      </c>
      <c r="I45" s="12">
        <f t="shared" si="3"/>
        <v>58000</v>
      </c>
      <c r="J45" s="12">
        <f t="shared" si="7"/>
        <v>2500</v>
      </c>
      <c r="K45" s="12"/>
      <c r="L45" s="10">
        <v>40</v>
      </c>
      <c r="M45" s="12">
        <f t="shared" si="5"/>
        <v>41500</v>
      </c>
      <c r="N45">
        <f t="shared" si="6"/>
        <v>1.0399999999999956</v>
      </c>
      <c r="O45" s="12">
        <f>SUM($M$5:M45)</f>
        <v>678900</v>
      </c>
      <c r="Q45">
        <f t="shared" si="1"/>
        <v>0.55333333333333334</v>
      </c>
      <c r="R45">
        <f t="shared" si="2"/>
        <v>0.57533333333333336</v>
      </c>
    </row>
    <row r="46" spans="6:18" x14ac:dyDescent="0.3">
      <c r="F46" s="10">
        <v>41</v>
      </c>
      <c r="G46" s="12">
        <f t="shared" si="0"/>
        <v>30250</v>
      </c>
      <c r="H46" s="12">
        <f>SUM($G$5:G46)</f>
        <v>464250</v>
      </c>
      <c r="I46" s="12">
        <f t="shared" si="3"/>
        <v>60500</v>
      </c>
      <c r="J46" s="12">
        <f t="shared" si="7"/>
        <v>2500</v>
      </c>
      <c r="K46" s="12"/>
      <c r="L46" s="10">
        <v>41</v>
      </c>
      <c r="M46" s="12">
        <f t="shared" si="5"/>
        <v>43800</v>
      </c>
      <c r="N46">
        <f t="shared" si="6"/>
        <v>1.0409999999999955</v>
      </c>
      <c r="O46" s="12">
        <f>SUM($M$5:M46)</f>
        <v>722700</v>
      </c>
      <c r="Q46">
        <f t="shared" si="1"/>
        <v>0.58399999999999996</v>
      </c>
      <c r="R46">
        <f t="shared" si="2"/>
        <v>1.1593333333333333</v>
      </c>
    </row>
    <row r="47" spans="6:18" x14ac:dyDescent="0.3">
      <c r="F47" s="10">
        <v>42</v>
      </c>
      <c r="G47" s="12">
        <f t="shared" si="0"/>
        <v>31500</v>
      </c>
      <c r="H47" s="12">
        <f>SUM($G$5:G47)</f>
        <v>495750</v>
      </c>
      <c r="I47" s="12">
        <f t="shared" si="3"/>
        <v>63000</v>
      </c>
      <c r="J47" s="12">
        <f t="shared" si="7"/>
        <v>2500</v>
      </c>
      <c r="K47" s="12"/>
      <c r="L47" s="10">
        <v>42</v>
      </c>
      <c r="M47" s="12">
        <f t="shared" si="5"/>
        <v>46200</v>
      </c>
      <c r="N47">
        <f t="shared" si="6"/>
        <v>1.0419999999999954</v>
      </c>
      <c r="O47" s="12">
        <f>SUM($M$5:M47)</f>
        <v>768900</v>
      </c>
      <c r="Q47">
        <f t="shared" si="1"/>
        <v>0.61599999999999999</v>
      </c>
      <c r="R47">
        <f t="shared" si="2"/>
        <v>1.7753333333333334</v>
      </c>
    </row>
    <row r="48" spans="6:18" x14ac:dyDescent="0.3">
      <c r="F48" s="10">
        <v>43</v>
      </c>
      <c r="G48" s="12">
        <f t="shared" si="0"/>
        <v>32750</v>
      </c>
      <c r="H48" s="12">
        <f>SUM($G$5:G48)</f>
        <v>528500</v>
      </c>
      <c r="I48" s="12">
        <f t="shared" si="3"/>
        <v>65500</v>
      </c>
      <c r="J48" s="12">
        <f t="shared" si="7"/>
        <v>2500</v>
      </c>
      <c r="K48" s="12"/>
      <c r="L48" s="10">
        <v>43</v>
      </c>
      <c r="M48" s="12">
        <f t="shared" si="5"/>
        <v>48800</v>
      </c>
      <c r="N48">
        <f t="shared" si="6"/>
        <v>1.0429999999999953</v>
      </c>
      <c r="O48" s="12">
        <f>SUM($M$5:M48)</f>
        <v>817700</v>
      </c>
      <c r="Q48">
        <f t="shared" si="1"/>
        <v>0.65066666666666662</v>
      </c>
      <c r="R48">
        <f t="shared" si="2"/>
        <v>2.4260000000000002</v>
      </c>
    </row>
    <row r="49" spans="6:18" x14ac:dyDescent="0.3">
      <c r="F49" s="10">
        <v>44</v>
      </c>
      <c r="G49" s="12">
        <f t="shared" si="0"/>
        <v>34000</v>
      </c>
      <c r="H49" s="12">
        <f>SUM($G$5:G49)</f>
        <v>562500</v>
      </c>
      <c r="I49" s="12">
        <f t="shared" si="3"/>
        <v>68000</v>
      </c>
      <c r="J49" s="12">
        <f t="shared" si="7"/>
        <v>2500</v>
      </c>
      <c r="K49" s="12"/>
      <c r="L49" s="10">
        <v>44</v>
      </c>
      <c r="M49" s="12">
        <f t="shared" si="5"/>
        <v>51500</v>
      </c>
      <c r="N49">
        <f t="shared" si="6"/>
        <v>1.0439999999999952</v>
      </c>
      <c r="O49" s="12">
        <f>SUM($M$5:M49)</f>
        <v>869200</v>
      </c>
      <c r="Q49">
        <f t="shared" si="1"/>
        <v>0.68666666666666665</v>
      </c>
      <c r="R49">
        <f t="shared" si="2"/>
        <v>3.1126666666666667</v>
      </c>
    </row>
    <row r="50" spans="6:18" x14ac:dyDescent="0.3">
      <c r="F50" s="10">
        <v>45</v>
      </c>
      <c r="G50" s="12">
        <f t="shared" si="0"/>
        <v>35750</v>
      </c>
      <c r="H50" s="12">
        <f>SUM($G$5:G50)</f>
        <v>598250</v>
      </c>
      <c r="I50" s="12">
        <f t="shared" si="3"/>
        <v>71500</v>
      </c>
      <c r="J50" s="12">
        <f t="shared" si="7"/>
        <v>3500</v>
      </c>
      <c r="K50" s="12"/>
      <c r="L50" s="10">
        <v>45</v>
      </c>
      <c r="M50" s="12">
        <f t="shared" si="5"/>
        <v>54400</v>
      </c>
      <c r="N50">
        <f t="shared" si="6"/>
        <v>1.044999999999995</v>
      </c>
      <c r="O50" s="12">
        <f>SUM($M$5:M50)</f>
        <v>923600</v>
      </c>
      <c r="Q50">
        <f t="shared" si="1"/>
        <v>0.72533333333333339</v>
      </c>
      <c r="R50">
        <f t="shared" si="2"/>
        <v>3.8380000000000001</v>
      </c>
    </row>
    <row r="51" spans="6:18" x14ac:dyDescent="0.3">
      <c r="F51" s="14">
        <v>46</v>
      </c>
      <c r="G51" s="12">
        <f t="shared" si="0"/>
        <v>37500</v>
      </c>
      <c r="H51" s="12">
        <f>SUM($G$5:G51)</f>
        <v>635750</v>
      </c>
      <c r="I51" s="12">
        <f t="shared" si="3"/>
        <v>75000</v>
      </c>
      <c r="J51" s="12">
        <f t="shared" si="7"/>
        <v>3500</v>
      </c>
      <c r="K51" s="12"/>
      <c r="L51" s="10">
        <v>46</v>
      </c>
      <c r="M51" s="12">
        <f t="shared" si="5"/>
        <v>57500</v>
      </c>
      <c r="N51">
        <f t="shared" si="6"/>
        <v>1.0459999999999949</v>
      </c>
      <c r="O51" s="12">
        <f>SUM($M$5:M51)</f>
        <v>981100</v>
      </c>
      <c r="Q51">
        <f t="shared" si="1"/>
        <v>0.76666666666666672</v>
      </c>
      <c r="R51">
        <f t="shared" si="2"/>
        <v>4.6046666666666667</v>
      </c>
    </row>
    <row r="52" spans="6:18" x14ac:dyDescent="0.3">
      <c r="F52" s="10">
        <v>47</v>
      </c>
      <c r="G52" s="12">
        <f t="shared" si="0"/>
        <v>40000</v>
      </c>
      <c r="H52" s="12">
        <f>SUM($G$5:G52)</f>
        <v>675750</v>
      </c>
      <c r="I52" s="12">
        <f>I51+500+QUOTIENT(F52,15)*1500</f>
        <v>80000</v>
      </c>
      <c r="J52" s="12">
        <f t="shared" si="7"/>
        <v>5000</v>
      </c>
      <c r="K52" s="12"/>
      <c r="L52" s="10">
        <v>47</v>
      </c>
      <c r="M52" s="12">
        <f t="shared" si="5"/>
        <v>60800</v>
      </c>
      <c r="N52">
        <f t="shared" si="6"/>
        <v>1.0469999999999948</v>
      </c>
      <c r="O52" s="12">
        <f>SUM($M$5:M52)</f>
        <v>1041900</v>
      </c>
      <c r="Q52">
        <f t="shared" si="1"/>
        <v>0.81066666666666665</v>
      </c>
      <c r="R52">
        <f t="shared" si="2"/>
        <v>5.4153333333333338</v>
      </c>
    </row>
    <row r="53" spans="6:18" x14ac:dyDescent="0.3">
      <c r="F53" s="10">
        <v>48</v>
      </c>
      <c r="G53" s="12">
        <f t="shared" si="0"/>
        <v>42500</v>
      </c>
      <c r="H53" s="12">
        <f>SUM($G$5:G53)</f>
        <v>718250</v>
      </c>
      <c r="I53" s="12">
        <f t="shared" ref="I53:I65" si="9">I52+500+QUOTIENT(F53,15)*1500</f>
        <v>85000</v>
      </c>
      <c r="J53" s="12">
        <f t="shared" si="7"/>
        <v>5000</v>
      </c>
      <c r="K53" s="12"/>
      <c r="L53" s="10">
        <v>48</v>
      </c>
      <c r="M53" s="12">
        <f t="shared" si="5"/>
        <v>64300</v>
      </c>
      <c r="N53">
        <f t="shared" si="6"/>
        <v>1.0479999999999947</v>
      </c>
      <c r="O53" s="12">
        <f>SUM($M$5:M53)</f>
        <v>1106200</v>
      </c>
      <c r="Q53">
        <f t="shared" si="1"/>
        <v>0.85733333333333328</v>
      </c>
      <c r="R53">
        <f t="shared" si="2"/>
        <v>6.2726666666666668</v>
      </c>
    </row>
    <row r="54" spans="6:18" x14ac:dyDescent="0.3">
      <c r="F54" s="10">
        <v>49</v>
      </c>
      <c r="G54" s="12">
        <f t="shared" si="0"/>
        <v>45000</v>
      </c>
      <c r="H54" s="12">
        <f>SUM($G$5:G54)</f>
        <v>763250</v>
      </c>
      <c r="I54" s="12">
        <f t="shared" si="9"/>
        <v>90000</v>
      </c>
      <c r="J54" s="12">
        <f t="shared" si="7"/>
        <v>5000</v>
      </c>
      <c r="K54" s="12"/>
      <c r="L54" s="10">
        <v>49</v>
      </c>
      <c r="M54" s="12">
        <f t="shared" si="5"/>
        <v>68000</v>
      </c>
      <c r="N54">
        <f t="shared" si="6"/>
        <v>1.0489999999999946</v>
      </c>
      <c r="O54" s="12">
        <f>SUM($M$5:M54)</f>
        <v>1174200</v>
      </c>
      <c r="Q54">
        <f t="shared" si="1"/>
        <v>0.90666666666666662</v>
      </c>
      <c r="R54">
        <f t="shared" si="2"/>
        <v>7.1793333333333331</v>
      </c>
    </row>
    <row r="55" spans="6:18" x14ac:dyDescent="0.3">
      <c r="F55" s="10">
        <v>50</v>
      </c>
      <c r="G55" s="12">
        <f t="shared" si="0"/>
        <v>47500</v>
      </c>
      <c r="H55" s="12">
        <f>SUM($G$5:G55)</f>
        <v>810750</v>
      </c>
      <c r="I55" s="12">
        <f t="shared" si="9"/>
        <v>95000</v>
      </c>
      <c r="J55" s="12">
        <f t="shared" si="7"/>
        <v>5000</v>
      </c>
      <c r="K55" s="12"/>
      <c r="L55" s="10">
        <v>50</v>
      </c>
      <c r="M55" s="12">
        <f t="shared" si="5"/>
        <v>72000</v>
      </c>
      <c r="N55">
        <f t="shared" si="6"/>
        <v>1.0499999999999945</v>
      </c>
      <c r="O55" s="12">
        <f>SUM($M$5:M55)</f>
        <v>1246200</v>
      </c>
      <c r="Q55">
        <f t="shared" si="1"/>
        <v>0.96</v>
      </c>
      <c r="R55">
        <f t="shared" si="2"/>
        <v>8.1393333333333331</v>
      </c>
    </row>
    <row r="56" spans="6:18" x14ac:dyDescent="0.3">
      <c r="F56" s="10">
        <v>51</v>
      </c>
      <c r="G56" s="12">
        <f t="shared" si="0"/>
        <v>50000</v>
      </c>
      <c r="H56" s="12">
        <f>SUM($G$5:G56)</f>
        <v>860750</v>
      </c>
      <c r="I56" s="12">
        <f t="shared" si="9"/>
        <v>100000</v>
      </c>
      <c r="J56" s="12">
        <f t="shared" si="7"/>
        <v>5000</v>
      </c>
      <c r="K56" s="12"/>
      <c r="L56" s="10">
        <v>51</v>
      </c>
      <c r="M56" s="12">
        <f t="shared" si="5"/>
        <v>76200</v>
      </c>
      <c r="N56">
        <f t="shared" si="6"/>
        <v>1.0509999999999944</v>
      </c>
      <c r="O56" s="12">
        <f>SUM($M$5:M56)</f>
        <v>1322400</v>
      </c>
      <c r="Q56">
        <f t="shared" si="1"/>
        <v>1.016</v>
      </c>
      <c r="R56">
        <f t="shared" si="2"/>
        <v>9.1553333333333331</v>
      </c>
    </row>
    <row r="57" spans="6:18" x14ac:dyDescent="0.3">
      <c r="F57" s="10">
        <v>52</v>
      </c>
      <c r="G57" s="12">
        <f t="shared" si="0"/>
        <v>52500</v>
      </c>
      <c r="H57" s="12">
        <f>SUM($G$5:G57)</f>
        <v>913250</v>
      </c>
      <c r="I57" s="12">
        <f t="shared" si="9"/>
        <v>105000</v>
      </c>
      <c r="J57" s="12">
        <f t="shared" si="7"/>
        <v>5000</v>
      </c>
      <c r="K57" s="12"/>
      <c r="L57" s="10">
        <v>52</v>
      </c>
      <c r="M57" s="12">
        <f t="shared" si="5"/>
        <v>80700</v>
      </c>
      <c r="N57">
        <f t="shared" si="6"/>
        <v>1.0519999999999943</v>
      </c>
      <c r="O57" s="12">
        <f>SUM($M$5:M57)</f>
        <v>1403100</v>
      </c>
      <c r="Q57">
        <f t="shared" si="1"/>
        <v>1.0760000000000001</v>
      </c>
      <c r="R57">
        <f t="shared" si="2"/>
        <v>10.231333333333334</v>
      </c>
    </row>
    <row r="58" spans="6:18" x14ac:dyDescent="0.3">
      <c r="F58" s="10">
        <v>53</v>
      </c>
      <c r="G58" s="12">
        <f t="shared" si="0"/>
        <v>55000</v>
      </c>
      <c r="H58" s="12">
        <f>SUM($G$5:G58)</f>
        <v>968250</v>
      </c>
      <c r="I58" s="12">
        <f t="shared" si="9"/>
        <v>110000</v>
      </c>
      <c r="J58" s="12">
        <f t="shared" si="7"/>
        <v>5000</v>
      </c>
      <c r="K58" s="12"/>
      <c r="L58" s="10">
        <v>53</v>
      </c>
      <c r="M58" s="12">
        <f t="shared" si="5"/>
        <v>85600</v>
      </c>
      <c r="N58">
        <f t="shared" si="6"/>
        <v>1.0529999999999942</v>
      </c>
      <c r="O58" s="12">
        <f>SUM($M$5:M58)</f>
        <v>1488700</v>
      </c>
      <c r="Q58">
        <f t="shared" si="1"/>
        <v>1.1413333333333333</v>
      </c>
      <c r="R58">
        <f t="shared" si="2"/>
        <v>11.372666666666667</v>
      </c>
    </row>
    <row r="59" spans="6:18" x14ac:dyDescent="0.3">
      <c r="F59" s="10">
        <v>54</v>
      </c>
      <c r="G59" s="12">
        <f t="shared" si="0"/>
        <v>57500</v>
      </c>
      <c r="H59" s="12">
        <f>SUM($G$5:G59)</f>
        <v>1025750</v>
      </c>
      <c r="I59" s="12">
        <f t="shared" si="9"/>
        <v>115000</v>
      </c>
      <c r="J59" s="12">
        <f t="shared" si="7"/>
        <v>5000</v>
      </c>
      <c r="K59" s="12"/>
      <c r="L59" s="10">
        <v>54</v>
      </c>
      <c r="M59" s="12">
        <f t="shared" si="5"/>
        <v>90800</v>
      </c>
      <c r="N59">
        <f t="shared" si="6"/>
        <v>1.0539999999999941</v>
      </c>
      <c r="O59" s="12">
        <f>SUM($M$5:M59)</f>
        <v>1579500</v>
      </c>
      <c r="Q59">
        <f t="shared" si="1"/>
        <v>1.2106666666666666</v>
      </c>
      <c r="R59">
        <f t="shared" si="2"/>
        <v>12.583333333333334</v>
      </c>
    </row>
    <row r="60" spans="6:18" x14ac:dyDescent="0.3">
      <c r="F60" s="10">
        <v>55</v>
      </c>
      <c r="G60" s="12">
        <f t="shared" si="0"/>
        <v>60000</v>
      </c>
      <c r="H60" s="12">
        <f>SUM($G$5:G60)</f>
        <v>1085750</v>
      </c>
      <c r="I60" s="12">
        <f t="shared" si="9"/>
        <v>120000</v>
      </c>
      <c r="J60" s="12">
        <f t="shared" si="7"/>
        <v>5000</v>
      </c>
      <c r="K60" s="12"/>
      <c r="L60" s="10">
        <v>55</v>
      </c>
      <c r="M60" s="12">
        <f t="shared" si="5"/>
        <v>96400</v>
      </c>
      <c r="N60">
        <f t="shared" si="6"/>
        <v>1.0549999999999939</v>
      </c>
      <c r="O60" s="12">
        <f>SUM($M$5:M60)</f>
        <v>1675900</v>
      </c>
      <c r="Q60">
        <f t="shared" si="1"/>
        <v>1.2853333333333334</v>
      </c>
      <c r="R60">
        <f t="shared" si="2"/>
        <v>13.868666666666666</v>
      </c>
    </row>
    <row r="61" spans="6:18" x14ac:dyDescent="0.3">
      <c r="F61" s="10">
        <v>56</v>
      </c>
      <c r="G61" s="12">
        <f t="shared" si="0"/>
        <v>62500</v>
      </c>
      <c r="H61" s="12">
        <f>SUM($G$5:G61)</f>
        <v>1148250</v>
      </c>
      <c r="I61" s="12">
        <f t="shared" si="9"/>
        <v>125000</v>
      </c>
      <c r="J61" s="12">
        <f t="shared" si="7"/>
        <v>5000</v>
      </c>
      <c r="K61" s="12"/>
      <c r="L61" s="10">
        <v>56</v>
      </c>
      <c r="M61" s="12">
        <f t="shared" si="5"/>
        <v>102400</v>
      </c>
      <c r="N61">
        <f t="shared" si="6"/>
        <v>1.0559999999999938</v>
      </c>
      <c r="O61" s="12">
        <f>SUM($M$5:M61)</f>
        <v>1778300</v>
      </c>
      <c r="Q61">
        <f t="shared" si="1"/>
        <v>1.3653333333333333</v>
      </c>
      <c r="R61">
        <f t="shared" si="2"/>
        <v>15.234</v>
      </c>
    </row>
    <row r="62" spans="6:18" x14ac:dyDescent="0.3">
      <c r="F62" s="10">
        <v>57</v>
      </c>
      <c r="G62" s="12">
        <f t="shared" si="0"/>
        <v>65000</v>
      </c>
      <c r="H62" s="12">
        <f>SUM($G$5:G62)</f>
        <v>1213250</v>
      </c>
      <c r="I62" s="12">
        <f t="shared" si="9"/>
        <v>130000</v>
      </c>
      <c r="J62" s="12">
        <f t="shared" si="7"/>
        <v>5000</v>
      </c>
      <c r="K62" s="12"/>
      <c r="L62" s="10">
        <v>57</v>
      </c>
      <c r="M62" s="12">
        <f t="shared" si="5"/>
        <v>108800</v>
      </c>
      <c r="N62">
        <f t="shared" si="6"/>
        <v>1.0569999999999937</v>
      </c>
      <c r="O62" s="12">
        <f>SUM($M$5:M62)</f>
        <v>1887100</v>
      </c>
      <c r="Q62">
        <f t="shared" si="1"/>
        <v>1.4506666666666668</v>
      </c>
      <c r="R62">
        <f t="shared" si="2"/>
        <v>16.684666666666665</v>
      </c>
    </row>
    <row r="63" spans="6:18" x14ac:dyDescent="0.3">
      <c r="F63" s="10">
        <v>58</v>
      </c>
      <c r="G63" s="12">
        <f t="shared" si="0"/>
        <v>67500</v>
      </c>
      <c r="H63" s="12">
        <f>SUM($G$5:G63)</f>
        <v>1280750</v>
      </c>
      <c r="I63" s="12">
        <f t="shared" si="9"/>
        <v>135000</v>
      </c>
      <c r="J63" s="12">
        <f t="shared" si="7"/>
        <v>5000</v>
      </c>
      <c r="K63" s="12"/>
      <c r="L63" s="10">
        <v>58</v>
      </c>
      <c r="M63" s="12">
        <f t="shared" si="5"/>
        <v>115700</v>
      </c>
      <c r="N63">
        <f t="shared" si="6"/>
        <v>1.0579999999999936</v>
      </c>
      <c r="O63" s="12">
        <f>SUM($M$5:M63)</f>
        <v>2002800</v>
      </c>
      <c r="Q63">
        <f t="shared" si="1"/>
        <v>1.5426666666666666</v>
      </c>
      <c r="R63">
        <f t="shared" si="2"/>
        <v>18.227333333333334</v>
      </c>
    </row>
    <row r="64" spans="6:18" x14ac:dyDescent="0.3">
      <c r="F64" s="10">
        <v>59</v>
      </c>
      <c r="G64" s="12">
        <f t="shared" si="0"/>
        <v>70000</v>
      </c>
      <c r="H64" s="12">
        <f>SUM($G$5:G64)</f>
        <v>1350750</v>
      </c>
      <c r="I64" s="12">
        <f t="shared" si="9"/>
        <v>140000</v>
      </c>
      <c r="J64" s="12">
        <f t="shared" si="7"/>
        <v>5000</v>
      </c>
      <c r="K64" s="12"/>
      <c r="L64" s="10">
        <v>59</v>
      </c>
      <c r="M64" s="12">
        <f t="shared" si="5"/>
        <v>123100</v>
      </c>
      <c r="N64">
        <f t="shared" si="6"/>
        <v>1.0589999999999935</v>
      </c>
      <c r="O64" s="12">
        <f>SUM($M$5:M64)</f>
        <v>2125900</v>
      </c>
      <c r="Q64">
        <f t="shared" si="1"/>
        <v>1.6413333333333333</v>
      </c>
      <c r="R64">
        <f t="shared" si="2"/>
        <v>19.868666666666666</v>
      </c>
    </row>
    <row r="65" spans="6:18" x14ac:dyDescent="0.3">
      <c r="F65" s="10">
        <v>60</v>
      </c>
      <c r="G65" s="12">
        <f t="shared" si="0"/>
        <v>73250</v>
      </c>
      <c r="H65" s="12">
        <f>SUM($G$5:G65)</f>
        <v>1424000</v>
      </c>
      <c r="I65" s="12">
        <f t="shared" si="9"/>
        <v>146500</v>
      </c>
      <c r="J65" s="12">
        <f t="shared" si="7"/>
        <v>6500</v>
      </c>
      <c r="K65" s="12"/>
      <c r="L65" s="10">
        <v>60</v>
      </c>
      <c r="M65" s="12">
        <f t="shared" si="5"/>
        <v>131100</v>
      </c>
      <c r="N65">
        <f t="shared" si="6"/>
        <v>1.0599999999999934</v>
      </c>
      <c r="O65" s="12">
        <f>SUM($M$5:M65)</f>
        <v>2257000</v>
      </c>
      <c r="Q65">
        <f t="shared" si="1"/>
        <v>1.748</v>
      </c>
      <c r="R65">
        <f t="shared" si="2"/>
        <v>21.616666666666667</v>
      </c>
    </row>
    <row r="66" spans="6:18" x14ac:dyDescent="0.3">
      <c r="G66" s="12"/>
      <c r="H66" s="12"/>
      <c r="I66" s="12"/>
      <c r="J66" s="12"/>
      <c r="K66" s="12"/>
      <c r="L66" s="10">
        <v>61</v>
      </c>
      <c r="M66" s="12">
        <f t="shared" si="5"/>
        <v>139700</v>
      </c>
      <c r="N66">
        <f t="shared" si="6"/>
        <v>1.0609999999999933</v>
      </c>
      <c r="O66" s="12">
        <f>SUM($M$5:M66)</f>
        <v>2396700</v>
      </c>
      <c r="Q66">
        <f t="shared" si="1"/>
        <v>1.8626666666666667</v>
      </c>
      <c r="R66">
        <f t="shared" si="2"/>
        <v>23.479333333333333</v>
      </c>
    </row>
    <row r="67" spans="6:18" x14ac:dyDescent="0.3">
      <c r="G67" s="12"/>
      <c r="H67" s="12"/>
      <c r="I67" s="12"/>
      <c r="J67" s="12"/>
      <c r="K67" s="12"/>
      <c r="L67" s="10">
        <v>62</v>
      </c>
      <c r="M67" s="12">
        <f t="shared" si="5"/>
        <v>148900</v>
      </c>
      <c r="N67">
        <f t="shared" si="6"/>
        <v>1.0619999999999932</v>
      </c>
      <c r="O67" s="12">
        <f>SUM($M$5:M67)</f>
        <v>2545600</v>
      </c>
      <c r="Q67">
        <f t="shared" si="1"/>
        <v>1.9853333333333334</v>
      </c>
      <c r="R67">
        <f t="shared" si="2"/>
        <v>25.464666666666666</v>
      </c>
    </row>
    <row r="68" spans="6:18" x14ac:dyDescent="0.3">
      <c r="G68" s="12"/>
      <c r="H68" s="12"/>
      <c r="I68" s="12"/>
      <c r="J68" s="12"/>
      <c r="K68" s="12"/>
      <c r="L68" s="10">
        <v>63</v>
      </c>
      <c r="M68" s="12">
        <f t="shared" si="5"/>
        <v>158900</v>
      </c>
      <c r="N68">
        <f t="shared" si="6"/>
        <v>1.0629999999999931</v>
      </c>
      <c r="O68" s="12">
        <f>SUM($M$5:M68)</f>
        <v>2704500</v>
      </c>
      <c r="Q68">
        <f t="shared" si="1"/>
        <v>2.1186666666666665</v>
      </c>
      <c r="R68">
        <f t="shared" si="2"/>
        <v>27.583333333333332</v>
      </c>
    </row>
    <row r="69" spans="6:18" x14ac:dyDescent="0.3">
      <c r="G69" s="12"/>
      <c r="H69" s="12"/>
      <c r="I69" s="12"/>
      <c r="J69" s="12"/>
      <c r="K69" s="12"/>
      <c r="L69" s="10">
        <v>64</v>
      </c>
      <c r="M69" s="12">
        <f t="shared" si="5"/>
        <v>169700</v>
      </c>
      <c r="N69">
        <f t="shared" si="6"/>
        <v>1.063999999999993</v>
      </c>
      <c r="O69" s="12">
        <f>SUM($M$5:M69)</f>
        <v>2874200</v>
      </c>
      <c r="Q69">
        <f t="shared" si="1"/>
        <v>2.2626666666666666</v>
      </c>
      <c r="R69">
        <f t="shared" si="2"/>
        <v>29.846</v>
      </c>
    </row>
    <row r="70" spans="6:18" x14ac:dyDescent="0.3">
      <c r="G70" s="12"/>
      <c r="H70" s="12"/>
      <c r="I70" s="12"/>
      <c r="J70" s="12"/>
      <c r="K70" s="12"/>
      <c r="L70" s="10">
        <v>65</v>
      </c>
      <c r="M70" s="12">
        <f t="shared" si="5"/>
        <v>181300</v>
      </c>
      <c r="N70">
        <f t="shared" si="6"/>
        <v>1.0649999999999928</v>
      </c>
      <c r="O70" s="12">
        <f>SUM($M$5:M70)</f>
        <v>3055500</v>
      </c>
      <c r="Q70">
        <f t="shared" ref="Q70:Q105" si="10">M70/$I$51</f>
        <v>2.4173333333333331</v>
      </c>
      <c r="R70">
        <f t="shared" ref="R70:R105" si="11">IF(O70&lt;$H$51,0,(O70-$H$51)/$I$51)</f>
        <v>32.263333333333335</v>
      </c>
    </row>
    <row r="71" spans="6:18" x14ac:dyDescent="0.3">
      <c r="G71" s="12"/>
      <c r="H71" s="12"/>
      <c r="I71" s="12"/>
      <c r="J71" s="12"/>
      <c r="K71" s="12"/>
      <c r="L71" s="10">
        <v>66</v>
      </c>
      <c r="M71" s="12">
        <f t="shared" ref="M71:M105" si="12">ROUNDUP((M70+500)*N71,-2)</f>
        <v>193800</v>
      </c>
      <c r="N71">
        <f t="shared" ref="N71:N86" si="13">N70+0.001</f>
        <v>1.0659999999999927</v>
      </c>
      <c r="O71" s="12">
        <f>SUM($M$5:M71)</f>
        <v>3249300</v>
      </c>
      <c r="Q71">
        <f t="shared" si="10"/>
        <v>2.5840000000000001</v>
      </c>
      <c r="R71">
        <f t="shared" si="11"/>
        <v>34.847333333333331</v>
      </c>
    </row>
    <row r="72" spans="6:18" x14ac:dyDescent="0.3">
      <c r="G72" s="12"/>
      <c r="H72" s="12"/>
      <c r="I72" s="12"/>
      <c r="J72" s="12"/>
      <c r="K72" s="12"/>
      <c r="L72" s="10">
        <v>67</v>
      </c>
      <c r="M72" s="12">
        <f t="shared" si="12"/>
        <v>207400</v>
      </c>
      <c r="N72">
        <f t="shared" si="13"/>
        <v>1.0669999999999926</v>
      </c>
      <c r="O72" s="12">
        <f>SUM($M$5:M72)</f>
        <v>3456700</v>
      </c>
      <c r="Q72">
        <f t="shared" si="10"/>
        <v>2.7653333333333334</v>
      </c>
      <c r="R72">
        <f t="shared" si="11"/>
        <v>37.612666666666669</v>
      </c>
    </row>
    <row r="73" spans="6:18" x14ac:dyDescent="0.3">
      <c r="G73" s="12"/>
      <c r="H73" s="12"/>
      <c r="I73" s="12"/>
      <c r="J73" s="12"/>
      <c r="K73" s="12"/>
      <c r="L73" s="10">
        <v>68</v>
      </c>
      <c r="M73" s="12">
        <f t="shared" si="12"/>
        <v>222100</v>
      </c>
      <c r="N73">
        <f t="shared" si="13"/>
        <v>1.0679999999999925</v>
      </c>
      <c r="O73" s="12">
        <f>SUM($M$5:M73)</f>
        <v>3678800</v>
      </c>
      <c r="Q73">
        <f t="shared" si="10"/>
        <v>2.9613333333333332</v>
      </c>
      <c r="R73">
        <f t="shared" si="11"/>
        <v>40.573999999999998</v>
      </c>
    </row>
    <row r="74" spans="6:18" x14ac:dyDescent="0.3">
      <c r="G74" s="12"/>
      <c r="H74" s="12"/>
      <c r="I74" s="12"/>
      <c r="J74" s="12"/>
      <c r="K74" s="12"/>
      <c r="L74" s="10">
        <v>69</v>
      </c>
      <c r="M74" s="12">
        <f t="shared" si="12"/>
        <v>238000</v>
      </c>
      <c r="N74">
        <f t="shared" si="13"/>
        <v>1.0689999999999924</v>
      </c>
      <c r="O74" s="12">
        <f>SUM($M$5:M74)</f>
        <v>3916800</v>
      </c>
      <c r="Q74">
        <f t="shared" si="10"/>
        <v>3.1733333333333333</v>
      </c>
      <c r="R74">
        <f t="shared" si="11"/>
        <v>43.74733333333333</v>
      </c>
    </row>
    <row r="75" spans="6:18" x14ac:dyDescent="0.3">
      <c r="G75" s="12"/>
      <c r="H75" s="12"/>
      <c r="I75" s="12"/>
      <c r="J75" s="12"/>
      <c r="K75" s="12"/>
      <c r="L75" s="10">
        <v>70</v>
      </c>
      <c r="M75" s="12">
        <f t="shared" si="12"/>
        <v>255200</v>
      </c>
      <c r="N75">
        <f t="shared" si="13"/>
        <v>1.0699999999999923</v>
      </c>
      <c r="O75" s="12">
        <f>SUM($M$5:M75)</f>
        <v>4172000</v>
      </c>
      <c r="Q75">
        <f t="shared" si="10"/>
        <v>3.4026666666666667</v>
      </c>
      <c r="R75">
        <f t="shared" si="11"/>
        <v>47.15</v>
      </c>
    </row>
    <row r="76" spans="6:18" x14ac:dyDescent="0.3">
      <c r="G76" s="12"/>
      <c r="H76" s="12"/>
      <c r="I76" s="12"/>
      <c r="J76" s="12"/>
      <c r="K76" s="12"/>
      <c r="L76" s="10">
        <v>71</v>
      </c>
      <c r="M76" s="12">
        <f t="shared" si="12"/>
        <v>273600</v>
      </c>
      <c r="N76">
        <f>N75</f>
        <v>1.0699999999999923</v>
      </c>
      <c r="O76" s="12">
        <f>SUM($M$5:M76)</f>
        <v>4445600</v>
      </c>
      <c r="Q76">
        <f t="shared" si="10"/>
        <v>3.6480000000000001</v>
      </c>
      <c r="R76">
        <f t="shared" si="11"/>
        <v>50.798000000000002</v>
      </c>
    </row>
    <row r="77" spans="6:18" x14ac:dyDescent="0.3">
      <c r="G77" s="12"/>
      <c r="H77" s="12"/>
      <c r="I77" s="12"/>
      <c r="J77" s="12"/>
      <c r="K77" s="12"/>
      <c r="L77" s="10">
        <v>72</v>
      </c>
      <c r="M77" s="12">
        <f t="shared" si="12"/>
        <v>293600</v>
      </c>
      <c r="N77">
        <f t="shared" si="13"/>
        <v>1.0709999999999922</v>
      </c>
      <c r="O77" s="12">
        <f>SUM($M$5:M77)</f>
        <v>4739200</v>
      </c>
      <c r="Q77">
        <f t="shared" si="10"/>
        <v>3.9146666666666667</v>
      </c>
      <c r="R77">
        <f t="shared" si="11"/>
        <v>54.712666666666664</v>
      </c>
    </row>
    <row r="78" spans="6:18" x14ac:dyDescent="0.3">
      <c r="G78" s="12"/>
      <c r="H78" s="12"/>
      <c r="I78" s="12"/>
      <c r="J78" s="12"/>
      <c r="K78" s="12"/>
      <c r="L78" s="10">
        <v>73</v>
      </c>
      <c r="M78" s="12">
        <f t="shared" si="12"/>
        <v>315300</v>
      </c>
      <c r="N78">
        <f t="shared" si="13"/>
        <v>1.0719999999999921</v>
      </c>
      <c r="O78" s="12">
        <f>SUM($M$5:M78)</f>
        <v>5054500</v>
      </c>
      <c r="Q78">
        <f t="shared" si="10"/>
        <v>4.2039999999999997</v>
      </c>
      <c r="R78">
        <f t="shared" si="11"/>
        <v>58.916666666666664</v>
      </c>
    </row>
    <row r="79" spans="6:18" x14ac:dyDescent="0.3">
      <c r="G79" s="12"/>
      <c r="H79" s="12"/>
      <c r="I79" s="12"/>
      <c r="J79" s="12"/>
      <c r="K79" s="12"/>
      <c r="L79" s="10">
        <v>74</v>
      </c>
      <c r="M79" s="12">
        <f t="shared" si="12"/>
        <v>338900</v>
      </c>
      <c r="N79">
        <f t="shared" si="13"/>
        <v>1.072999999999992</v>
      </c>
      <c r="O79" s="12">
        <f>SUM($M$5:M79)</f>
        <v>5393400</v>
      </c>
      <c r="Q79">
        <f t="shared" si="10"/>
        <v>4.5186666666666664</v>
      </c>
      <c r="R79">
        <f t="shared" si="11"/>
        <v>63.435333333333332</v>
      </c>
    </row>
    <row r="80" spans="6:18" x14ac:dyDescent="0.3">
      <c r="G80" s="12"/>
      <c r="H80" s="12"/>
      <c r="I80" s="12"/>
      <c r="J80" s="12"/>
      <c r="K80" s="12"/>
      <c r="L80" s="10">
        <v>75</v>
      </c>
      <c r="M80" s="12">
        <f t="shared" si="12"/>
        <v>364600</v>
      </c>
      <c r="N80">
        <f t="shared" si="13"/>
        <v>1.0739999999999919</v>
      </c>
      <c r="O80" s="12">
        <f>SUM($M$5:M80)</f>
        <v>5758000</v>
      </c>
      <c r="Q80">
        <f t="shared" si="10"/>
        <v>4.8613333333333335</v>
      </c>
      <c r="R80">
        <f t="shared" si="11"/>
        <v>68.296666666666667</v>
      </c>
    </row>
    <row r="81" spans="7:18" x14ac:dyDescent="0.3">
      <c r="G81" s="12"/>
      <c r="H81" s="12"/>
      <c r="I81" s="12"/>
      <c r="J81" s="12"/>
      <c r="K81" s="12"/>
      <c r="L81" s="10">
        <v>76</v>
      </c>
      <c r="M81" s="12">
        <f t="shared" si="12"/>
        <v>392500</v>
      </c>
      <c r="N81">
        <f t="shared" si="13"/>
        <v>1.0749999999999917</v>
      </c>
      <c r="O81" s="12">
        <f>SUM($M$5:M81)</f>
        <v>6150500</v>
      </c>
      <c r="Q81">
        <f t="shared" si="10"/>
        <v>5.2333333333333334</v>
      </c>
      <c r="R81">
        <f t="shared" si="11"/>
        <v>73.53</v>
      </c>
    </row>
    <row r="82" spans="7:18" x14ac:dyDescent="0.3">
      <c r="G82" s="12"/>
      <c r="H82" s="12"/>
      <c r="I82" s="12"/>
      <c r="J82" s="12"/>
      <c r="K82" s="12"/>
      <c r="L82" s="10">
        <v>77</v>
      </c>
      <c r="M82" s="12">
        <f t="shared" si="12"/>
        <v>422900</v>
      </c>
      <c r="N82">
        <f t="shared" si="13"/>
        <v>1.0759999999999916</v>
      </c>
      <c r="O82" s="12">
        <f>SUM($M$5:M82)</f>
        <v>6573400</v>
      </c>
      <c r="Q82">
        <f t="shared" si="10"/>
        <v>5.6386666666666665</v>
      </c>
      <c r="R82">
        <f t="shared" si="11"/>
        <v>79.168666666666667</v>
      </c>
    </row>
    <row r="83" spans="7:18" x14ac:dyDescent="0.3">
      <c r="G83" s="12"/>
      <c r="H83" s="12"/>
      <c r="I83" s="12"/>
      <c r="J83" s="12"/>
      <c r="K83" s="12"/>
      <c r="L83" s="10">
        <v>78</v>
      </c>
      <c r="M83" s="12">
        <f t="shared" si="12"/>
        <v>456100</v>
      </c>
      <c r="N83">
        <f t="shared" si="13"/>
        <v>1.0769999999999915</v>
      </c>
      <c r="O83" s="12">
        <f>SUM($M$5:M83)</f>
        <v>7029500</v>
      </c>
      <c r="Q83">
        <f t="shared" si="10"/>
        <v>6.0813333333333333</v>
      </c>
      <c r="R83">
        <f t="shared" si="11"/>
        <v>85.25</v>
      </c>
    </row>
    <row r="84" spans="7:18" x14ac:dyDescent="0.3">
      <c r="G84" s="12"/>
      <c r="H84" s="12"/>
      <c r="I84" s="12"/>
      <c r="J84" s="12"/>
      <c r="K84" s="12"/>
      <c r="L84" s="10">
        <v>79</v>
      </c>
      <c r="M84" s="12">
        <f t="shared" si="12"/>
        <v>492300</v>
      </c>
      <c r="N84">
        <f t="shared" si="13"/>
        <v>1.0779999999999914</v>
      </c>
      <c r="O84" s="12">
        <f>SUM($M$5:M84)</f>
        <v>7521800</v>
      </c>
      <c r="Q84">
        <f t="shared" si="10"/>
        <v>6.5640000000000001</v>
      </c>
      <c r="R84">
        <f t="shared" si="11"/>
        <v>91.813999999999993</v>
      </c>
    </row>
    <row r="85" spans="7:18" x14ac:dyDescent="0.3">
      <c r="G85" s="12"/>
      <c r="H85" s="12"/>
      <c r="I85" s="12"/>
      <c r="J85" s="12"/>
      <c r="K85" s="12"/>
      <c r="L85" s="10">
        <v>80</v>
      </c>
      <c r="M85" s="12">
        <f t="shared" si="12"/>
        <v>531800</v>
      </c>
      <c r="N85">
        <f t="shared" si="13"/>
        <v>1.0789999999999913</v>
      </c>
      <c r="O85" s="15">
        <f>SUM($M$5:M85)</f>
        <v>8053600</v>
      </c>
      <c r="Q85">
        <f t="shared" si="10"/>
        <v>7.0906666666666665</v>
      </c>
      <c r="R85">
        <f t="shared" si="11"/>
        <v>98.904666666666671</v>
      </c>
    </row>
    <row r="86" spans="7:18" x14ac:dyDescent="0.3">
      <c r="G86" s="12"/>
      <c r="H86" s="12"/>
      <c r="I86" s="12"/>
      <c r="J86" s="12"/>
      <c r="K86" s="12"/>
      <c r="L86" s="10">
        <v>81</v>
      </c>
      <c r="M86" s="12">
        <f t="shared" si="12"/>
        <v>574900</v>
      </c>
      <c r="N86">
        <f t="shared" si="13"/>
        <v>1.0799999999999912</v>
      </c>
      <c r="O86" s="12">
        <f>SUM($M$5:M86)</f>
        <v>8628500</v>
      </c>
      <c r="Q86">
        <f t="shared" si="10"/>
        <v>7.6653333333333338</v>
      </c>
      <c r="R86">
        <f t="shared" si="11"/>
        <v>106.57</v>
      </c>
    </row>
    <row r="87" spans="7:18" x14ac:dyDescent="0.3">
      <c r="G87" s="12"/>
      <c r="H87" s="12"/>
      <c r="I87" s="12"/>
      <c r="J87" s="12"/>
      <c r="K87" s="12"/>
      <c r="L87" s="10">
        <v>82</v>
      </c>
      <c r="M87" s="12">
        <f t="shared" si="12"/>
        <v>581200</v>
      </c>
      <c r="N87">
        <v>1.01</v>
      </c>
      <c r="O87" s="12">
        <f>SUM($M$5:M87)</f>
        <v>9209700</v>
      </c>
      <c r="Q87">
        <f t="shared" si="10"/>
        <v>7.7493333333333334</v>
      </c>
      <c r="R87">
        <f t="shared" si="11"/>
        <v>114.31933333333333</v>
      </c>
    </row>
    <row r="88" spans="7:18" x14ac:dyDescent="0.3">
      <c r="G88" s="12"/>
      <c r="H88" s="12"/>
      <c r="I88" s="12"/>
      <c r="J88" s="12"/>
      <c r="K88" s="12"/>
      <c r="L88" s="10">
        <v>83</v>
      </c>
      <c r="M88" s="12">
        <f t="shared" si="12"/>
        <v>587600</v>
      </c>
      <c r="N88">
        <v>1.01</v>
      </c>
      <c r="O88" s="12">
        <f>SUM($M$5:M88)</f>
        <v>9797300</v>
      </c>
      <c r="Q88">
        <f t="shared" si="10"/>
        <v>7.8346666666666662</v>
      </c>
      <c r="R88">
        <f t="shared" si="11"/>
        <v>122.154</v>
      </c>
    </row>
    <row r="89" spans="7:18" x14ac:dyDescent="0.3">
      <c r="G89" s="12"/>
      <c r="H89" s="12"/>
      <c r="I89" s="12"/>
      <c r="J89" s="12"/>
      <c r="K89" s="12"/>
      <c r="L89" s="10">
        <v>84</v>
      </c>
      <c r="M89" s="12">
        <f t="shared" si="12"/>
        <v>594000</v>
      </c>
      <c r="N89">
        <v>1.01</v>
      </c>
      <c r="O89" s="12">
        <f>SUM($M$5:M89)</f>
        <v>10391300</v>
      </c>
      <c r="Q89">
        <f t="shared" si="10"/>
        <v>7.92</v>
      </c>
      <c r="R89">
        <f t="shared" si="11"/>
        <v>130.07400000000001</v>
      </c>
    </row>
    <row r="90" spans="7:18" x14ac:dyDescent="0.3">
      <c r="G90" s="12"/>
      <c r="H90" s="12"/>
      <c r="I90" s="12"/>
      <c r="J90" s="12"/>
      <c r="K90" s="12"/>
      <c r="L90" s="10">
        <v>85</v>
      </c>
      <c r="M90" s="12">
        <f t="shared" si="12"/>
        <v>600500</v>
      </c>
      <c r="N90">
        <v>1.01</v>
      </c>
      <c r="O90" s="12">
        <f>SUM($M$5:M90)</f>
        <v>10991800</v>
      </c>
      <c r="Q90">
        <f t="shared" si="10"/>
        <v>8.0066666666666659</v>
      </c>
      <c r="R90">
        <f t="shared" si="11"/>
        <v>138.08066666666667</v>
      </c>
    </row>
    <row r="91" spans="7:18" x14ac:dyDescent="0.3">
      <c r="G91" s="12"/>
      <c r="H91" s="12"/>
      <c r="I91" s="12"/>
      <c r="J91" s="12"/>
      <c r="K91" s="12"/>
      <c r="L91" s="10">
        <v>86</v>
      </c>
      <c r="M91" s="12">
        <f t="shared" si="12"/>
        <v>607100</v>
      </c>
      <c r="N91">
        <v>1.01</v>
      </c>
      <c r="O91" s="12">
        <f>SUM($M$5:M91)</f>
        <v>11598900</v>
      </c>
      <c r="Q91">
        <f t="shared" si="10"/>
        <v>8.0946666666666669</v>
      </c>
      <c r="R91">
        <f t="shared" si="11"/>
        <v>146.17533333333333</v>
      </c>
    </row>
    <row r="92" spans="7:18" x14ac:dyDescent="0.3">
      <c r="G92" s="12"/>
      <c r="H92" s="12"/>
      <c r="I92" s="12"/>
      <c r="J92" s="12"/>
      <c r="K92" s="12"/>
      <c r="L92" s="10">
        <v>87</v>
      </c>
      <c r="M92" s="12">
        <f t="shared" si="12"/>
        <v>613700</v>
      </c>
      <c r="N92">
        <v>1.01</v>
      </c>
      <c r="O92" s="12">
        <f>SUM($M$5:M92)</f>
        <v>12212600</v>
      </c>
      <c r="Q92">
        <f t="shared" si="10"/>
        <v>8.1826666666666661</v>
      </c>
      <c r="R92">
        <f t="shared" si="11"/>
        <v>154.358</v>
      </c>
    </row>
    <row r="93" spans="7:18" x14ac:dyDescent="0.3">
      <c r="G93" s="12"/>
      <c r="H93" s="12"/>
      <c r="I93" s="12"/>
      <c r="J93" s="12"/>
      <c r="K93" s="12"/>
      <c r="L93" s="10">
        <v>88</v>
      </c>
      <c r="M93" s="12">
        <f t="shared" si="12"/>
        <v>620400</v>
      </c>
      <c r="N93">
        <v>1.01</v>
      </c>
      <c r="O93" s="12">
        <f>SUM($M$5:M93)</f>
        <v>12833000</v>
      </c>
      <c r="Q93">
        <f t="shared" si="10"/>
        <v>8.2720000000000002</v>
      </c>
      <c r="R93">
        <f t="shared" si="11"/>
        <v>162.63</v>
      </c>
    </row>
    <row r="94" spans="7:18" x14ac:dyDescent="0.3">
      <c r="G94" s="12"/>
      <c r="H94" s="12"/>
      <c r="I94" s="12"/>
      <c r="J94" s="12"/>
      <c r="K94" s="12"/>
      <c r="L94" s="10">
        <v>89</v>
      </c>
      <c r="M94" s="12">
        <f t="shared" si="12"/>
        <v>627200</v>
      </c>
      <c r="N94">
        <v>1.01</v>
      </c>
      <c r="O94" s="12">
        <f>SUM($M$5:M94)</f>
        <v>13460200</v>
      </c>
      <c r="Q94">
        <f t="shared" si="10"/>
        <v>8.3626666666666658</v>
      </c>
      <c r="R94">
        <f t="shared" si="11"/>
        <v>170.99266666666668</v>
      </c>
    </row>
    <row r="95" spans="7:18" x14ac:dyDescent="0.3">
      <c r="G95" s="12"/>
      <c r="H95" s="12"/>
      <c r="I95" s="12"/>
      <c r="J95" s="12"/>
      <c r="K95" s="12"/>
      <c r="L95" s="10">
        <v>90</v>
      </c>
      <c r="M95" s="12">
        <f t="shared" si="12"/>
        <v>634000</v>
      </c>
      <c r="N95">
        <v>1.01</v>
      </c>
      <c r="O95" s="12">
        <f>SUM($M$5:M95)</f>
        <v>14094200</v>
      </c>
      <c r="Q95">
        <f t="shared" si="10"/>
        <v>8.4533333333333331</v>
      </c>
      <c r="R95">
        <f t="shared" si="11"/>
        <v>179.446</v>
      </c>
    </row>
    <row r="96" spans="7:18" x14ac:dyDescent="0.3">
      <c r="G96" s="12"/>
      <c r="H96" s="12"/>
      <c r="I96" s="12"/>
      <c r="J96" s="12"/>
      <c r="K96" s="12"/>
      <c r="L96" s="10">
        <v>91</v>
      </c>
      <c r="M96" s="12">
        <f t="shared" si="12"/>
        <v>640900</v>
      </c>
      <c r="N96">
        <v>1.01</v>
      </c>
      <c r="O96" s="12">
        <f>SUM($M$5:M96)</f>
        <v>14735100</v>
      </c>
      <c r="Q96">
        <f t="shared" si="10"/>
        <v>8.5453333333333337</v>
      </c>
      <c r="R96">
        <f t="shared" si="11"/>
        <v>187.99133333333333</v>
      </c>
    </row>
    <row r="97" spans="7:18" x14ac:dyDescent="0.3">
      <c r="G97" s="12"/>
      <c r="H97" s="12"/>
      <c r="I97" s="12"/>
      <c r="J97" s="12"/>
      <c r="K97" s="12"/>
      <c r="L97" s="10">
        <v>92</v>
      </c>
      <c r="M97" s="12">
        <f t="shared" si="12"/>
        <v>647900</v>
      </c>
      <c r="N97">
        <v>1.01</v>
      </c>
      <c r="O97" s="12">
        <f>SUM($M$5:M97)</f>
        <v>15383000</v>
      </c>
      <c r="Q97">
        <f t="shared" si="10"/>
        <v>8.6386666666666674</v>
      </c>
      <c r="R97">
        <f t="shared" si="11"/>
        <v>196.63</v>
      </c>
    </row>
    <row r="98" spans="7:18" x14ac:dyDescent="0.3">
      <c r="G98" s="12"/>
      <c r="H98" s="12"/>
      <c r="I98" s="12"/>
      <c r="J98" s="12"/>
      <c r="K98" s="12"/>
      <c r="L98" s="10">
        <v>93</v>
      </c>
      <c r="M98" s="12">
        <f t="shared" si="12"/>
        <v>654900</v>
      </c>
      <c r="N98">
        <v>1.01</v>
      </c>
      <c r="O98" s="12">
        <f>SUM($M$5:M98)</f>
        <v>16037900</v>
      </c>
      <c r="Q98">
        <f t="shared" si="10"/>
        <v>8.7319999999999993</v>
      </c>
      <c r="R98">
        <f t="shared" si="11"/>
        <v>205.36199999999999</v>
      </c>
    </row>
    <row r="99" spans="7:18" x14ac:dyDescent="0.3">
      <c r="G99" s="12"/>
      <c r="H99" s="12"/>
      <c r="I99" s="12"/>
      <c r="J99" s="12"/>
      <c r="K99" s="12"/>
      <c r="L99" s="10">
        <v>94</v>
      </c>
      <c r="M99" s="12">
        <f t="shared" si="12"/>
        <v>662000</v>
      </c>
      <c r="N99">
        <v>1.01</v>
      </c>
      <c r="O99" s="12">
        <f>SUM($M$5:M99)</f>
        <v>16699900</v>
      </c>
      <c r="Q99">
        <f t="shared" si="10"/>
        <v>8.8266666666666662</v>
      </c>
      <c r="R99">
        <f t="shared" si="11"/>
        <v>214.18866666666668</v>
      </c>
    </row>
    <row r="100" spans="7:18" x14ac:dyDescent="0.3">
      <c r="G100" s="12"/>
      <c r="H100" s="12"/>
      <c r="I100" s="12"/>
      <c r="J100" s="12"/>
      <c r="K100" s="12"/>
      <c r="L100" s="10">
        <v>95</v>
      </c>
      <c r="M100" s="12">
        <f t="shared" si="12"/>
        <v>669200</v>
      </c>
      <c r="N100">
        <v>1.01</v>
      </c>
      <c r="O100" s="12">
        <f>SUM($M$5:M100)</f>
        <v>17369100</v>
      </c>
      <c r="Q100">
        <f t="shared" si="10"/>
        <v>8.9226666666666663</v>
      </c>
      <c r="R100">
        <f t="shared" si="11"/>
        <v>223.11133333333333</v>
      </c>
    </row>
    <row r="101" spans="7:18" x14ac:dyDescent="0.3">
      <c r="G101" s="12"/>
      <c r="H101" s="12"/>
      <c r="I101" s="12"/>
      <c r="J101" s="12"/>
      <c r="K101" s="12"/>
      <c r="L101" s="10">
        <v>96</v>
      </c>
      <c r="M101" s="12">
        <f t="shared" si="12"/>
        <v>676400</v>
      </c>
      <c r="N101">
        <v>1.01</v>
      </c>
      <c r="O101" s="12">
        <f>SUM($M$5:M101)</f>
        <v>18045500</v>
      </c>
      <c r="Q101">
        <f t="shared" si="10"/>
        <v>9.0186666666666664</v>
      </c>
      <c r="R101">
        <f t="shared" si="11"/>
        <v>232.13</v>
      </c>
    </row>
    <row r="102" spans="7:18" x14ac:dyDescent="0.3">
      <c r="G102" s="12"/>
      <c r="H102" s="12"/>
      <c r="I102" s="12"/>
      <c r="J102" s="12"/>
      <c r="K102" s="12"/>
      <c r="L102" s="10">
        <v>97</v>
      </c>
      <c r="M102" s="12">
        <f t="shared" si="12"/>
        <v>683700</v>
      </c>
      <c r="N102">
        <v>1.01</v>
      </c>
      <c r="O102" s="12">
        <f>SUM($M$5:M102)</f>
        <v>18729200</v>
      </c>
      <c r="Q102">
        <f t="shared" si="10"/>
        <v>9.1159999999999997</v>
      </c>
      <c r="R102">
        <f t="shared" si="11"/>
        <v>241.24600000000001</v>
      </c>
    </row>
    <row r="103" spans="7:18" x14ac:dyDescent="0.3">
      <c r="G103" s="12"/>
      <c r="H103" s="12"/>
      <c r="I103" s="12"/>
      <c r="J103" s="12"/>
      <c r="K103" s="12"/>
      <c r="L103" s="10">
        <v>98</v>
      </c>
      <c r="M103" s="12">
        <f t="shared" si="12"/>
        <v>691100</v>
      </c>
      <c r="N103">
        <v>1.01</v>
      </c>
      <c r="O103" s="12">
        <f>SUM($M$5:M103)</f>
        <v>19420300</v>
      </c>
      <c r="Q103">
        <f t="shared" si="10"/>
        <v>9.2146666666666661</v>
      </c>
      <c r="R103">
        <f t="shared" si="11"/>
        <v>250.46066666666667</v>
      </c>
    </row>
    <row r="104" spans="7:18" x14ac:dyDescent="0.3">
      <c r="G104" s="12"/>
      <c r="H104" s="12"/>
      <c r="I104" s="12"/>
      <c r="J104" s="12"/>
      <c r="K104" s="12"/>
      <c r="L104" s="10">
        <v>99</v>
      </c>
      <c r="M104" s="12">
        <f t="shared" si="12"/>
        <v>698600</v>
      </c>
      <c r="N104">
        <v>1.01</v>
      </c>
      <c r="O104" s="12">
        <f>SUM($M$5:M104)</f>
        <v>20118900</v>
      </c>
      <c r="Q104">
        <f t="shared" si="10"/>
        <v>9.3146666666666675</v>
      </c>
      <c r="R104">
        <f t="shared" si="11"/>
        <v>259.77533333333332</v>
      </c>
    </row>
    <row r="105" spans="7:18" x14ac:dyDescent="0.3">
      <c r="G105" s="12"/>
      <c r="H105" s="12"/>
      <c r="I105" s="12"/>
      <c r="J105" s="12"/>
      <c r="K105" s="12"/>
      <c r="L105" s="10">
        <v>100</v>
      </c>
      <c r="M105" s="12">
        <f t="shared" si="12"/>
        <v>706100</v>
      </c>
      <c r="N105">
        <v>1.01</v>
      </c>
      <c r="O105" s="12">
        <f>SUM($M$5:M105)</f>
        <v>20825000</v>
      </c>
      <c r="Q105">
        <f t="shared" si="10"/>
        <v>9.4146666666666672</v>
      </c>
      <c r="R105">
        <f t="shared" si="11"/>
        <v>269.19</v>
      </c>
    </row>
    <row r="106" spans="7:18" x14ac:dyDescent="0.3">
      <c r="G106" s="12"/>
      <c r="H106" s="12"/>
      <c r="I106" s="12"/>
      <c r="J106" s="12"/>
      <c r="L106" s="10">
        <v>101</v>
      </c>
      <c r="M106" s="12">
        <f t="shared" ref="M106:M155" si="14">ROUNDUP((M105+500)*N106,-2)</f>
        <v>713700</v>
      </c>
      <c r="N106">
        <v>1.01</v>
      </c>
      <c r="O106" s="12">
        <f>SUM($M$5:M106)</f>
        <v>21538700</v>
      </c>
    </row>
    <row r="107" spans="7:18" x14ac:dyDescent="0.3">
      <c r="L107" s="10">
        <v>102</v>
      </c>
      <c r="M107" s="12">
        <f t="shared" si="14"/>
        <v>721400</v>
      </c>
      <c r="N107">
        <v>1.01</v>
      </c>
      <c r="O107" s="12">
        <f>SUM($M$5:M107)</f>
        <v>22260100</v>
      </c>
    </row>
    <row r="108" spans="7:18" x14ac:dyDescent="0.3">
      <c r="L108" s="10">
        <v>103</v>
      </c>
      <c r="M108" s="12">
        <f t="shared" si="14"/>
        <v>729200</v>
      </c>
      <c r="N108">
        <v>1.01</v>
      </c>
      <c r="O108" s="12">
        <f>SUM($M$5:M108)</f>
        <v>22989300</v>
      </c>
    </row>
    <row r="109" spans="7:18" x14ac:dyDescent="0.3">
      <c r="L109" s="10">
        <v>104</v>
      </c>
      <c r="M109" s="12">
        <f t="shared" si="14"/>
        <v>737000</v>
      </c>
      <c r="N109">
        <v>1.01</v>
      </c>
      <c r="O109" s="12">
        <f>SUM($M$5:M109)</f>
        <v>23726300</v>
      </c>
    </row>
    <row r="110" spans="7:18" x14ac:dyDescent="0.3">
      <c r="L110" s="10">
        <v>105</v>
      </c>
      <c r="M110" s="12">
        <f t="shared" si="14"/>
        <v>744900</v>
      </c>
      <c r="N110">
        <v>1.01</v>
      </c>
      <c r="O110" s="12">
        <f>SUM($M$5:M110)</f>
        <v>24471200</v>
      </c>
    </row>
    <row r="111" spans="7:18" x14ac:dyDescent="0.3">
      <c r="L111" s="10">
        <v>106</v>
      </c>
      <c r="M111" s="12">
        <f t="shared" si="14"/>
        <v>752900</v>
      </c>
      <c r="N111">
        <v>1.01</v>
      </c>
      <c r="O111" s="12">
        <f>SUM($M$5:M111)</f>
        <v>25224100</v>
      </c>
    </row>
    <row r="112" spans="7:18" x14ac:dyDescent="0.3">
      <c r="L112" s="10">
        <v>107</v>
      </c>
      <c r="M112" s="12">
        <f t="shared" si="14"/>
        <v>761000</v>
      </c>
      <c r="N112">
        <v>1.01</v>
      </c>
      <c r="O112" s="12">
        <f>SUM($M$5:M112)</f>
        <v>25985100</v>
      </c>
    </row>
    <row r="113" spans="12:15" x14ac:dyDescent="0.3">
      <c r="L113" s="10">
        <v>108</v>
      </c>
      <c r="M113" s="12">
        <f t="shared" si="14"/>
        <v>769200</v>
      </c>
      <c r="N113">
        <v>1.01</v>
      </c>
      <c r="O113" s="12">
        <f>SUM($M$5:M113)</f>
        <v>26754300</v>
      </c>
    </row>
    <row r="114" spans="12:15" x14ac:dyDescent="0.3">
      <c r="L114" s="10">
        <v>109</v>
      </c>
      <c r="M114" s="12">
        <f t="shared" si="14"/>
        <v>777400</v>
      </c>
      <c r="N114">
        <v>1.01</v>
      </c>
      <c r="O114" s="12">
        <f>SUM($M$5:M114)</f>
        <v>27531700</v>
      </c>
    </row>
    <row r="115" spans="12:15" x14ac:dyDescent="0.3">
      <c r="L115" s="10">
        <v>110</v>
      </c>
      <c r="M115" s="12">
        <f t="shared" si="14"/>
        <v>785700</v>
      </c>
      <c r="N115">
        <v>1.01</v>
      </c>
      <c r="O115" s="12">
        <f>SUM($M$5:M115)</f>
        <v>28317400</v>
      </c>
    </row>
    <row r="116" spans="12:15" x14ac:dyDescent="0.3">
      <c r="L116" s="10">
        <v>111</v>
      </c>
      <c r="M116" s="12">
        <f t="shared" si="14"/>
        <v>794100</v>
      </c>
      <c r="N116">
        <v>1.01</v>
      </c>
      <c r="O116" s="12">
        <f>SUM($M$5:M116)</f>
        <v>29111500</v>
      </c>
    </row>
    <row r="117" spans="12:15" x14ac:dyDescent="0.3">
      <c r="L117" s="10">
        <v>112</v>
      </c>
      <c r="M117" s="12">
        <f t="shared" si="14"/>
        <v>802600</v>
      </c>
      <c r="N117">
        <v>1.01</v>
      </c>
      <c r="O117" s="12">
        <f>SUM($M$5:M117)</f>
        <v>29914100</v>
      </c>
    </row>
    <row r="118" spans="12:15" x14ac:dyDescent="0.3">
      <c r="L118" s="10">
        <v>113</v>
      </c>
      <c r="M118" s="12">
        <f t="shared" si="14"/>
        <v>811200</v>
      </c>
      <c r="N118">
        <v>1.01</v>
      </c>
      <c r="O118" s="12">
        <f>SUM($M$5:M118)</f>
        <v>30725300</v>
      </c>
    </row>
    <row r="119" spans="12:15" x14ac:dyDescent="0.3">
      <c r="L119" s="10">
        <v>114</v>
      </c>
      <c r="M119" s="12">
        <f t="shared" si="14"/>
        <v>819900</v>
      </c>
      <c r="N119">
        <v>1.01</v>
      </c>
      <c r="O119" s="12">
        <f>SUM($M$5:M119)</f>
        <v>31545200</v>
      </c>
    </row>
    <row r="120" spans="12:15" x14ac:dyDescent="0.3">
      <c r="L120" s="10">
        <v>115</v>
      </c>
      <c r="M120" s="12">
        <f t="shared" si="14"/>
        <v>828700</v>
      </c>
      <c r="N120">
        <v>1.01</v>
      </c>
      <c r="O120" s="12">
        <f>SUM($M$5:M120)</f>
        <v>32373900</v>
      </c>
    </row>
    <row r="121" spans="12:15" x14ac:dyDescent="0.3">
      <c r="L121" s="10">
        <v>116</v>
      </c>
      <c r="M121" s="12">
        <f t="shared" si="14"/>
        <v>837500</v>
      </c>
      <c r="N121">
        <v>1.01</v>
      </c>
      <c r="O121" s="12">
        <f>SUM($M$5:M121)</f>
        <v>33211400</v>
      </c>
    </row>
    <row r="122" spans="12:15" x14ac:dyDescent="0.3">
      <c r="L122" s="10">
        <v>117</v>
      </c>
      <c r="M122" s="12">
        <f t="shared" si="14"/>
        <v>846400</v>
      </c>
      <c r="N122">
        <v>1.01</v>
      </c>
      <c r="O122" s="12">
        <f>SUM($M$5:M122)</f>
        <v>34057800</v>
      </c>
    </row>
    <row r="123" spans="12:15" x14ac:dyDescent="0.3">
      <c r="L123" s="10">
        <v>118</v>
      </c>
      <c r="M123" s="12">
        <f t="shared" si="14"/>
        <v>855400</v>
      </c>
      <c r="N123">
        <v>1.01</v>
      </c>
      <c r="O123" s="12">
        <f>SUM($M$5:M123)</f>
        <v>34913200</v>
      </c>
    </row>
    <row r="124" spans="12:15" x14ac:dyDescent="0.3">
      <c r="L124" s="10">
        <v>119</v>
      </c>
      <c r="M124" s="12">
        <f t="shared" si="14"/>
        <v>864500</v>
      </c>
      <c r="N124">
        <v>1.01</v>
      </c>
      <c r="O124" s="12">
        <f>SUM($M$5:M124)</f>
        <v>35777700</v>
      </c>
    </row>
    <row r="125" spans="12:15" x14ac:dyDescent="0.3">
      <c r="L125" s="10">
        <v>120</v>
      </c>
      <c r="M125" s="12">
        <f t="shared" si="14"/>
        <v>873700</v>
      </c>
      <c r="N125">
        <v>1.01</v>
      </c>
      <c r="O125" s="12">
        <f>SUM($M$5:M125)</f>
        <v>36651400</v>
      </c>
    </row>
    <row r="126" spans="12:15" x14ac:dyDescent="0.3">
      <c r="L126" s="10">
        <v>121</v>
      </c>
      <c r="M126" s="12">
        <f t="shared" si="14"/>
        <v>883000</v>
      </c>
      <c r="N126">
        <v>1.01</v>
      </c>
      <c r="O126" s="12">
        <f>SUM($M$5:M126)</f>
        <v>37534400</v>
      </c>
    </row>
    <row r="127" spans="12:15" x14ac:dyDescent="0.3">
      <c r="L127" s="10">
        <v>122</v>
      </c>
      <c r="M127" s="12">
        <f t="shared" si="14"/>
        <v>892400</v>
      </c>
      <c r="N127">
        <v>1.01</v>
      </c>
      <c r="O127" s="12">
        <f>SUM($M$5:M127)</f>
        <v>38426800</v>
      </c>
    </row>
    <row r="128" spans="12:15" x14ac:dyDescent="0.3">
      <c r="L128" s="10">
        <v>123</v>
      </c>
      <c r="M128" s="12">
        <f t="shared" si="14"/>
        <v>901900</v>
      </c>
      <c r="N128">
        <v>1.01</v>
      </c>
      <c r="O128" s="12">
        <f>SUM($M$5:M128)</f>
        <v>39328700</v>
      </c>
    </row>
    <row r="129" spans="12:15" x14ac:dyDescent="0.3">
      <c r="L129" s="10">
        <v>124</v>
      </c>
      <c r="M129" s="12">
        <f t="shared" si="14"/>
        <v>911500</v>
      </c>
      <c r="N129">
        <v>1.01</v>
      </c>
      <c r="O129" s="12">
        <f>SUM($M$5:M129)</f>
        <v>40240200</v>
      </c>
    </row>
    <row r="130" spans="12:15" x14ac:dyDescent="0.3">
      <c r="L130" s="10">
        <v>125</v>
      </c>
      <c r="M130" s="12">
        <f t="shared" si="14"/>
        <v>921200</v>
      </c>
      <c r="N130">
        <v>1.01</v>
      </c>
      <c r="O130" s="12">
        <f>SUM($M$5:M130)</f>
        <v>41161400</v>
      </c>
    </row>
    <row r="131" spans="12:15" x14ac:dyDescent="0.3">
      <c r="L131" s="10">
        <v>126</v>
      </c>
      <c r="M131" s="12">
        <f t="shared" si="14"/>
        <v>931000</v>
      </c>
      <c r="N131">
        <v>1.01</v>
      </c>
      <c r="O131" s="12">
        <f>SUM($M$5:M131)</f>
        <v>42092400</v>
      </c>
    </row>
    <row r="132" spans="12:15" x14ac:dyDescent="0.3">
      <c r="L132" s="10">
        <v>127</v>
      </c>
      <c r="M132" s="12">
        <f t="shared" si="14"/>
        <v>940900</v>
      </c>
      <c r="N132">
        <v>1.01</v>
      </c>
      <c r="O132" s="12">
        <f>SUM($M$5:M132)</f>
        <v>43033300</v>
      </c>
    </row>
    <row r="133" spans="12:15" x14ac:dyDescent="0.3">
      <c r="L133" s="10">
        <v>128</v>
      </c>
      <c r="M133" s="12">
        <f t="shared" si="14"/>
        <v>950900</v>
      </c>
      <c r="N133">
        <v>1.01</v>
      </c>
      <c r="O133" s="12">
        <f>SUM($M$5:M133)</f>
        <v>43984200</v>
      </c>
    </row>
    <row r="134" spans="12:15" x14ac:dyDescent="0.3">
      <c r="L134" s="10">
        <v>129</v>
      </c>
      <c r="M134" s="12">
        <f t="shared" si="14"/>
        <v>961000</v>
      </c>
      <c r="N134">
        <v>1.01</v>
      </c>
      <c r="O134" s="12">
        <f>SUM($M$5:M134)</f>
        <v>44945200</v>
      </c>
    </row>
    <row r="135" spans="12:15" x14ac:dyDescent="0.3">
      <c r="L135" s="10">
        <v>130</v>
      </c>
      <c r="M135" s="12">
        <f t="shared" si="14"/>
        <v>971200</v>
      </c>
      <c r="N135">
        <v>1.01</v>
      </c>
      <c r="O135" s="12">
        <f>SUM($M$5:M135)</f>
        <v>45916400</v>
      </c>
    </row>
    <row r="136" spans="12:15" x14ac:dyDescent="0.3">
      <c r="L136" s="10">
        <v>131</v>
      </c>
      <c r="M136" s="12">
        <f t="shared" si="14"/>
        <v>981500</v>
      </c>
      <c r="N136">
        <v>1.01</v>
      </c>
      <c r="O136" s="12">
        <f>SUM($M$5:M136)</f>
        <v>46897900</v>
      </c>
    </row>
    <row r="137" spans="12:15" x14ac:dyDescent="0.3">
      <c r="L137" s="10">
        <v>132</v>
      </c>
      <c r="M137" s="12">
        <f t="shared" si="14"/>
        <v>991900</v>
      </c>
      <c r="N137">
        <v>1.01</v>
      </c>
      <c r="O137" s="12">
        <f>SUM($M$5:M137)</f>
        <v>47889800</v>
      </c>
    </row>
    <row r="138" spans="12:15" x14ac:dyDescent="0.3">
      <c r="L138" s="10">
        <v>133</v>
      </c>
      <c r="M138" s="12">
        <f t="shared" si="14"/>
        <v>1002400</v>
      </c>
      <c r="N138">
        <v>1.01</v>
      </c>
      <c r="O138" s="12">
        <f>SUM($M$5:M138)</f>
        <v>48892200</v>
      </c>
    </row>
    <row r="139" spans="12:15" x14ac:dyDescent="0.3">
      <c r="L139" s="10">
        <v>134</v>
      </c>
      <c r="M139" s="12">
        <f t="shared" si="14"/>
        <v>1013000</v>
      </c>
      <c r="N139">
        <v>1.01</v>
      </c>
      <c r="O139" s="12">
        <f>SUM($M$5:M139)</f>
        <v>49905200</v>
      </c>
    </row>
    <row r="140" spans="12:15" x14ac:dyDescent="0.3">
      <c r="L140" s="10">
        <v>135</v>
      </c>
      <c r="M140" s="12">
        <f t="shared" si="14"/>
        <v>1023700</v>
      </c>
      <c r="N140">
        <v>1.01</v>
      </c>
      <c r="O140" s="12">
        <f>SUM($M$5:M140)</f>
        <v>50928900</v>
      </c>
    </row>
    <row r="141" spans="12:15" x14ac:dyDescent="0.3">
      <c r="L141" s="10">
        <v>136</v>
      </c>
      <c r="M141" s="12">
        <f t="shared" si="14"/>
        <v>1034500</v>
      </c>
      <c r="N141">
        <v>1.01</v>
      </c>
      <c r="O141" s="12">
        <f>SUM($M$5:M141)</f>
        <v>51963400</v>
      </c>
    </row>
    <row r="142" spans="12:15" x14ac:dyDescent="0.3">
      <c r="L142" s="10">
        <v>137</v>
      </c>
      <c r="M142" s="12">
        <f t="shared" si="14"/>
        <v>1045400</v>
      </c>
      <c r="N142">
        <v>1.01</v>
      </c>
      <c r="O142" s="12">
        <f>SUM($M$5:M142)</f>
        <v>53008800</v>
      </c>
    </row>
    <row r="143" spans="12:15" x14ac:dyDescent="0.3">
      <c r="L143" s="10">
        <v>138</v>
      </c>
      <c r="M143" s="12">
        <f t="shared" si="14"/>
        <v>1056400</v>
      </c>
      <c r="N143">
        <v>1.01</v>
      </c>
      <c r="O143" s="12">
        <f>SUM($M$5:M143)</f>
        <v>54065200</v>
      </c>
    </row>
    <row r="144" spans="12:15" x14ac:dyDescent="0.3">
      <c r="L144" s="10">
        <v>139</v>
      </c>
      <c r="M144" s="12">
        <f t="shared" si="14"/>
        <v>1067500</v>
      </c>
      <c r="N144">
        <v>1.01</v>
      </c>
      <c r="O144" s="12">
        <f>SUM($M$5:M144)</f>
        <v>55132700</v>
      </c>
    </row>
    <row r="145" spans="12:15" x14ac:dyDescent="0.3">
      <c r="L145" s="10">
        <v>140</v>
      </c>
      <c r="M145" s="12">
        <f t="shared" si="14"/>
        <v>1078700</v>
      </c>
      <c r="N145">
        <v>1.01</v>
      </c>
      <c r="O145" s="12">
        <f>SUM($M$5:M145)</f>
        <v>56211400</v>
      </c>
    </row>
    <row r="146" spans="12:15" x14ac:dyDescent="0.3">
      <c r="L146" s="10">
        <v>141</v>
      </c>
      <c r="M146" s="12">
        <f t="shared" si="14"/>
        <v>1090000</v>
      </c>
      <c r="N146">
        <v>1.01</v>
      </c>
      <c r="O146" s="12">
        <f>SUM($M$5:M146)</f>
        <v>57301400</v>
      </c>
    </row>
    <row r="147" spans="12:15" x14ac:dyDescent="0.3">
      <c r="L147" s="10">
        <v>142</v>
      </c>
      <c r="M147" s="12">
        <f t="shared" si="14"/>
        <v>1101500</v>
      </c>
      <c r="N147">
        <v>1.01</v>
      </c>
      <c r="O147" s="12">
        <f>SUM($M$5:M147)</f>
        <v>58402900</v>
      </c>
    </row>
    <row r="148" spans="12:15" x14ac:dyDescent="0.3">
      <c r="L148" s="10">
        <v>143</v>
      </c>
      <c r="M148" s="12">
        <f t="shared" si="14"/>
        <v>1113100</v>
      </c>
      <c r="N148">
        <v>1.01</v>
      </c>
      <c r="O148" s="12">
        <f>SUM($M$5:M148)</f>
        <v>59516000</v>
      </c>
    </row>
    <row r="149" spans="12:15" x14ac:dyDescent="0.3">
      <c r="L149" s="10">
        <v>144</v>
      </c>
      <c r="M149" s="12">
        <f t="shared" si="14"/>
        <v>1124800</v>
      </c>
      <c r="N149">
        <v>1.01</v>
      </c>
      <c r="O149" s="12">
        <f>SUM($M$5:M149)</f>
        <v>60640800</v>
      </c>
    </row>
    <row r="150" spans="12:15" x14ac:dyDescent="0.3">
      <c r="L150" s="10">
        <v>145</v>
      </c>
      <c r="M150" s="12">
        <f t="shared" si="14"/>
        <v>1136600</v>
      </c>
      <c r="N150">
        <v>1.01</v>
      </c>
      <c r="O150" s="12">
        <f>SUM($M$5:M150)</f>
        <v>61777400</v>
      </c>
    </row>
    <row r="151" spans="12:15" x14ac:dyDescent="0.3">
      <c r="L151" s="10">
        <v>146</v>
      </c>
      <c r="M151" s="12">
        <f t="shared" si="14"/>
        <v>1148500</v>
      </c>
      <c r="N151">
        <v>1.01</v>
      </c>
      <c r="O151" s="12">
        <f>SUM($M$5:M151)</f>
        <v>62925900</v>
      </c>
    </row>
    <row r="152" spans="12:15" x14ac:dyDescent="0.3">
      <c r="L152" s="10">
        <v>147</v>
      </c>
      <c r="M152" s="12">
        <f t="shared" si="14"/>
        <v>1160500</v>
      </c>
      <c r="N152">
        <v>1.01</v>
      </c>
      <c r="O152" s="12">
        <f>SUM($M$5:M152)</f>
        <v>64086400</v>
      </c>
    </row>
    <row r="153" spans="12:15" x14ac:dyDescent="0.3">
      <c r="L153" s="10">
        <v>148</v>
      </c>
      <c r="M153" s="12">
        <f t="shared" si="14"/>
        <v>1172700</v>
      </c>
      <c r="N153">
        <v>1.01</v>
      </c>
      <c r="O153" s="12">
        <f>SUM($M$5:M153)</f>
        <v>65259100</v>
      </c>
    </row>
    <row r="154" spans="12:15" x14ac:dyDescent="0.3">
      <c r="L154" s="10">
        <v>149</v>
      </c>
      <c r="M154" s="12">
        <f t="shared" si="14"/>
        <v>1185000</v>
      </c>
      <c r="N154">
        <v>1.01</v>
      </c>
      <c r="O154" s="12">
        <f>SUM($M$5:M154)</f>
        <v>66444100</v>
      </c>
    </row>
    <row r="155" spans="12:15" x14ac:dyDescent="0.3">
      <c r="L155" s="10">
        <v>150</v>
      </c>
      <c r="M155" s="12">
        <f t="shared" si="14"/>
        <v>1197400</v>
      </c>
      <c r="N155">
        <v>1.01</v>
      </c>
      <c r="O155" s="12">
        <f>SUM($M$5:M155)</f>
        <v>67641500</v>
      </c>
    </row>
    <row r="156" spans="12:15" x14ac:dyDescent="0.3">
      <c r="L156" s="10">
        <v>151</v>
      </c>
      <c r="M156" s="12">
        <f t="shared" ref="M156:M205" si="15">ROUNDUP((M155+500)*N156,-2)</f>
        <v>1209900</v>
      </c>
      <c r="N156">
        <v>1.01</v>
      </c>
      <c r="O156" s="12">
        <f>SUM($M$5:M156)</f>
        <v>68851400</v>
      </c>
    </row>
    <row r="157" spans="12:15" x14ac:dyDescent="0.3">
      <c r="L157" s="10">
        <v>152</v>
      </c>
      <c r="M157" s="12">
        <f t="shared" si="15"/>
        <v>1222600</v>
      </c>
      <c r="N157">
        <v>1.01</v>
      </c>
      <c r="O157" s="12">
        <f>SUM($M$5:M157)</f>
        <v>70074000</v>
      </c>
    </row>
    <row r="158" spans="12:15" x14ac:dyDescent="0.3">
      <c r="L158" s="10">
        <v>153</v>
      </c>
      <c r="M158" s="12">
        <f t="shared" si="15"/>
        <v>1235400</v>
      </c>
      <c r="N158">
        <v>1.01</v>
      </c>
      <c r="O158" s="12">
        <f>SUM($M$5:M158)</f>
        <v>71309400</v>
      </c>
    </row>
    <row r="159" spans="12:15" x14ac:dyDescent="0.3">
      <c r="L159" s="10">
        <v>154</v>
      </c>
      <c r="M159" s="12">
        <f t="shared" si="15"/>
        <v>1248300</v>
      </c>
      <c r="N159">
        <v>1.01</v>
      </c>
      <c r="O159" s="12">
        <f>SUM($M$5:M159)</f>
        <v>72557700</v>
      </c>
    </row>
    <row r="160" spans="12:15" x14ac:dyDescent="0.3">
      <c r="L160" s="10">
        <v>155</v>
      </c>
      <c r="M160" s="12">
        <f t="shared" si="15"/>
        <v>1261300</v>
      </c>
      <c r="N160">
        <v>1.01</v>
      </c>
      <c r="O160" s="12">
        <f>SUM($M$5:M160)</f>
        <v>73819000</v>
      </c>
    </row>
    <row r="161" spans="12:15" x14ac:dyDescent="0.3">
      <c r="L161" s="10">
        <v>156</v>
      </c>
      <c r="M161" s="12">
        <f t="shared" si="15"/>
        <v>1274500</v>
      </c>
      <c r="N161">
        <v>1.01</v>
      </c>
      <c r="O161" s="12">
        <f>SUM($M$5:M161)</f>
        <v>75093500</v>
      </c>
    </row>
    <row r="162" spans="12:15" x14ac:dyDescent="0.3">
      <c r="L162" s="10">
        <v>157</v>
      </c>
      <c r="M162" s="12">
        <f t="shared" si="15"/>
        <v>1287800</v>
      </c>
      <c r="N162">
        <v>1.01</v>
      </c>
      <c r="O162" s="12">
        <f>SUM($M$5:M162)</f>
        <v>76381300</v>
      </c>
    </row>
    <row r="163" spans="12:15" x14ac:dyDescent="0.3">
      <c r="L163" s="10">
        <v>158</v>
      </c>
      <c r="M163" s="12">
        <f t="shared" si="15"/>
        <v>1301200</v>
      </c>
      <c r="N163">
        <v>1.01</v>
      </c>
      <c r="O163" s="12">
        <f>SUM($M$5:M163)</f>
        <v>77682500</v>
      </c>
    </row>
    <row r="164" spans="12:15" x14ac:dyDescent="0.3">
      <c r="L164" s="10">
        <v>159</v>
      </c>
      <c r="M164" s="12">
        <f t="shared" si="15"/>
        <v>1314800</v>
      </c>
      <c r="N164">
        <v>1.01</v>
      </c>
      <c r="O164" s="12">
        <f>SUM($M$5:M164)</f>
        <v>78997300</v>
      </c>
    </row>
    <row r="165" spans="12:15" x14ac:dyDescent="0.3">
      <c r="L165" s="10">
        <v>160</v>
      </c>
      <c r="M165" s="12">
        <f t="shared" si="15"/>
        <v>1328500</v>
      </c>
      <c r="N165">
        <v>1.01</v>
      </c>
      <c r="O165" s="12">
        <f>SUM($M$5:M165)</f>
        <v>80325800</v>
      </c>
    </row>
    <row r="166" spans="12:15" x14ac:dyDescent="0.3">
      <c r="L166" s="10">
        <v>161</v>
      </c>
      <c r="M166" s="12">
        <f t="shared" si="15"/>
        <v>1342300</v>
      </c>
      <c r="N166">
        <v>1.01</v>
      </c>
      <c r="O166" s="12">
        <f>SUM($M$5:M166)</f>
        <v>81668100</v>
      </c>
    </row>
    <row r="167" spans="12:15" x14ac:dyDescent="0.3">
      <c r="L167" s="10">
        <v>162</v>
      </c>
      <c r="M167" s="12">
        <f t="shared" si="15"/>
        <v>1356300</v>
      </c>
      <c r="N167">
        <v>1.01</v>
      </c>
      <c r="O167" s="12">
        <f>SUM($M$5:M167)</f>
        <v>83024400</v>
      </c>
    </row>
    <row r="168" spans="12:15" x14ac:dyDescent="0.3">
      <c r="L168" s="10">
        <v>163</v>
      </c>
      <c r="M168" s="12">
        <f t="shared" si="15"/>
        <v>1370400</v>
      </c>
      <c r="N168">
        <v>1.01</v>
      </c>
      <c r="O168" s="12">
        <f>SUM($M$5:M168)</f>
        <v>84394800</v>
      </c>
    </row>
    <row r="169" spans="12:15" x14ac:dyDescent="0.3">
      <c r="L169" s="10">
        <v>164</v>
      </c>
      <c r="M169" s="12">
        <f t="shared" si="15"/>
        <v>1384700</v>
      </c>
      <c r="N169">
        <v>1.01</v>
      </c>
      <c r="O169" s="12">
        <f>SUM($M$5:M169)</f>
        <v>85779500</v>
      </c>
    </row>
    <row r="170" spans="12:15" x14ac:dyDescent="0.3">
      <c r="L170" s="10">
        <v>165</v>
      </c>
      <c r="M170" s="12">
        <f t="shared" si="15"/>
        <v>1399100</v>
      </c>
      <c r="N170">
        <v>1.01</v>
      </c>
      <c r="O170" s="12">
        <f>SUM($M$5:M170)</f>
        <v>87178600</v>
      </c>
    </row>
    <row r="171" spans="12:15" x14ac:dyDescent="0.3">
      <c r="L171" s="10">
        <v>166</v>
      </c>
      <c r="M171" s="12">
        <f t="shared" si="15"/>
        <v>1413600</v>
      </c>
      <c r="N171">
        <v>1.01</v>
      </c>
      <c r="O171" s="12">
        <f>SUM($M$5:M171)</f>
        <v>88592200</v>
      </c>
    </row>
    <row r="172" spans="12:15" x14ac:dyDescent="0.3">
      <c r="L172" s="10">
        <v>167</v>
      </c>
      <c r="M172" s="12">
        <f t="shared" si="15"/>
        <v>1428300</v>
      </c>
      <c r="N172">
        <v>1.01</v>
      </c>
      <c r="O172" s="12">
        <f>SUM($M$5:M172)</f>
        <v>90020500</v>
      </c>
    </row>
    <row r="173" spans="12:15" x14ac:dyDescent="0.3">
      <c r="L173" s="10">
        <v>168</v>
      </c>
      <c r="M173" s="12">
        <f t="shared" si="15"/>
        <v>1443100</v>
      </c>
      <c r="N173">
        <v>1.01</v>
      </c>
      <c r="O173" s="12">
        <f>SUM($M$5:M173)</f>
        <v>91463600</v>
      </c>
    </row>
    <row r="174" spans="12:15" x14ac:dyDescent="0.3">
      <c r="L174" s="10">
        <v>169</v>
      </c>
      <c r="M174" s="12">
        <f t="shared" si="15"/>
        <v>1458100</v>
      </c>
      <c r="N174">
        <v>1.01</v>
      </c>
      <c r="O174" s="12">
        <f>SUM($M$5:M174)</f>
        <v>92921700</v>
      </c>
    </row>
    <row r="175" spans="12:15" x14ac:dyDescent="0.3">
      <c r="L175" s="10">
        <v>170</v>
      </c>
      <c r="M175" s="12">
        <f t="shared" si="15"/>
        <v>1473200</v>
      </c>
      <c r="N175">
        <v>1.01</v>
      </c>
      <c r="O175" s="12">
        <f>SUM($M$5:M175)</f>
        <v>94394900</v>
      </c>
    </row>
    <row r="176" spans="12:15" x14ac:dyDescent="0.3">
      <c r="L176" s="10">
        <v>171</v>
      </c>
      <c r="M176" s="12">
        <f t="shared" si="15"/>
        <v>1488500</v>
      </c>
      <c r="N176">
        <v>1.01</v>
      </c>
      <c r="O176" s="12">
        <f>SUM($M$5:M176)</f>
        <v>95883400</v>
      </c>
    </row>
    <row r="177" spans="12:15" x14ac:dyDescent="0.3">
      <c r="L177" s="10">
        <v>172</v>
      </c>
      <c r="M177" s="12">
        <f t="shared" si="15"/>
        <v>1503900</v>
      </c>
      <c r="N177">
        <v>1.01</v>
      </c>
      <c r="O177" s="12">
        <f>SUM($M$5:M177)</f>
        <v>97387300</v>
      </c>
    </row>
    <row r="178" spans="12:15" x14ac:dyDescent="0.3">
      <c r="L178" s="10">
        <v>173</v>
      </c>
      <c r="M178" s="12">
        <f t="shared" si="15"/>
        <v>1519500</v>
      </c>
      <c r="N178">
        <v>1.01</v>
      </c>
      <c r="O178" s="12">
        <f>SUM($M$5:M178)</f>
        <v>98906800</v>
      </c>
    </row>
    <row r="179" spans="12:15" x14ac:dyDescent="0.3">
      <c r="L179" s="10">
        <v>174</v>
      </c>
      <c r="M179" s="12">
        <f t="shared" si="15"/>
        <v>1535200</v>
      </c>
      <c r="N179">
        <v>1.01</v>
      </c>
      <c r="O179" s="12">
        <f>SUM($M$5:M179)</f>
        <v>100442000</v>
      </c>
    </row>
    <row r="180" spans="12:15" x14ac:dyDescent="0.3">
      <c r="L180" s="10">
        <v>175</v>
      </c>
      <c r="M180" s="12">
        <f t="shared" si="15"/>
        <v>1551100</v>
      </c>
      <c r="N180">
        <v>1.01</v>
      </c>
      <c r="O180" s="12">
        <f>SUM($M$5:M180)</f>
        <v>101993100</v>
      </c>
    </row>
    <row r="181" spans="12:15" x14ac:dyDescent="0.3">
      <c r="L181" s="10">
        <v>176</v>
      </c>
      <c r="M181" s="12">
        <f t="shared" si="15"/>
        <v>1567200</v>
      </c>
      <c r="N181">
        <v>1.01</v>
      </c>
      <c r="O181" s="12">
        <f>SUM($M$5:M181)</f>
        <v>103560300</v>
      </c>
    </row>
    <row r="182" spans="12:15" x14ac:dyDescent="0.3">
      <c r="L182" s="10">
        <v>177</v>
      </c>
      <c r="M182" s="12">
        <f t="shared" si="15"/>
        <v>1583400</v>
      </c>
      <c r="N182">
        <v>1.01</v>
      </c>
      <c r="O182" s="12">
        <f>SUM($M$5:M182)</f>
        <v>105143700</v>
      </c>
    </row>
    <row r="183" spans="12:15" x14ac:dyDescent="0.3">
      <c r="L183" s="10">
        <v>178</v>
      </c>
      <c r="M183" s="12">
        <f t="shared" si="15"/>
        <v>1599800</v>
      </c>
      <c r="N183">
        <v>1.01</v>
      </c>
      <c r="O183" s="12">
        <f>SUM($M$5:M183)</f>
        <v>106743500</v>
      </c>
    </row>
    <row r="184" spans="12:15" x14ac:dyDescent="0.3">
      <c r="L184" s="10">
        <v>179</v>
      </c>
      <c r="M184" s="12">
        <f t="shared" si="15"/>
        <v>1616400</v>
      </c>
      <c r="N184">
        <v>1.01</v>
      </c>
      <c r="O184" s="12">
        <f>SUM($M$5:M184)</f>
        <v>108359900</v>
      </c>
    </row>
    <row r="185" spans="12:15" x14ac:dyDescent="0.3">
      <c r="L185" s="10">
        <v>180</v>
      </c>
      <c r="M185" s="12">
        <f t="shared" si="15"/>
        <v>1633100</v>
      </c>
      <c r="N185">
        <v>1.01</v>
      </c>
      <c r="O185" s="12">
        <f>SUM($M$5:M185)</f>
        <v>109993000</v>
      </c>
    </row>
    <row r="186" spans="12:15" x14ac:dyDescent="0.3">
      <c r="L186" s="10">
        <v>181</v>
      </c>
      <c r="M186" s="12">
        <f t="shared" si="15"/>
        <v>1650000</v>
      </c>
      <c r="N186">
        <v>1.01</v>
      </c>
      <c r="O186" s="12">
        <f>SUM($M$5:M186)</f>
        <v>111643000</v>
      </c>
    </row>
    <row r="187" spans="12:15" x14ac:dyDescent="0.3">
      <c r="L187" s="10">
        <v>182</v>
      </c>
      <c r="M187" s="12">
        <f t="shared" si="15"/>
        <v>1667100</v>
      </c>
      <c r="N187">
        <v>1.01</v>
      </c>
      <c r="O187" s="12">
        <f>SUM($M$5:M187)</f>
        <v>113310100</v>
      </c>
    </row>
    <row r="188" spans="12:15" x14ac:dyDescent="0.3">
      <c r="L188" s="10">
        <v>183</v>
      </c>
      <c r="M188" s="12">
        <f t="shared" si="15"/>
        <v>1684300</v>
      </c>
      <c r="N188">
        <v>1.01</v>
      </c>
      <c r="O188" s="12">
        <f>SUM($M$5:M188)</f>
        <v>114994400</v>
      </c>
    </row>
    <row r="189" spans="12:15" x14ac:dyDescent="0.3">
      <c r="L189" s="10">
        <v>184</v>
      </c>
      <c r="M189" s="12">
        <f t="shared" si="15"/>
        <v>1701700</v>
      </c>
      <c r="N189">
        <v>1.01</v>
      </c>
      <c r="O189" s="12">
        <f>SUM($M$5:M189)</f>
        <v>116696100</v>
      </c>
    </row>
    <row r="190" spans="12:15" x14ac:dyDescent="0.3">
      <c r="L190" s="10">
        <v>185</v>
      </c>
      <c r="M190" s="12">
        <f t="shared" si="15"/>
        <v>1719300</v>
      </c>
      <c r="N190">
        <v>1.01</v>
      </c>
      <c r="O190" s="12">
        <f>SUM($M$5:M190)</f>
        <v>118415400</v>
      </c>
    </row>
    <row r="191" spans="12:15" x14ac:dyDescent="0.3">
      <c r="L191" s="10">
        <v>186</v>
      </c>
      <c r="M191" s="12">
        <f t="shared" si="15"/>
        <v>1737000</v>
      </c>
      <c r="N191">
        <v>1.01</v>
      </c>
      <c r="O191" s="12">
        <f>SUM($M$5:M191)</f>
        <v>120152400</v>
      </c>
    </row>
    <row r="192" spans="12:15" x14ac:dyDescent="0.3">
      <c r="L192" s="10">
        <v>187</v>
      </c>
      <c r="M192" s="12">
        <f t="shared" si="15"/>
        <v>1754900</v>
      </c>
      <c r="N192">
        <v>1.01</v>
      </c>
      <c r="O192" s="12">
        <f>SUM($M$5:M192)</f>
        <v>121907300</v>
      </c>
    </row>
    <row r="193" spans="12:15" x14ac:dyDescent="0.3">
      <c r="L193" s="10">
        <v>188</v>
      </c>
      <c r="M193" s="12">
        <f t="shared" si="15"/>
        <v>1773000</v>
      </c>
      <c r="N193">
        <v>1.01</v>
      </c>
      <c r="O193" s="12">
        <f>SUM($M$5:M193)</f>
        <v>123680300</v>
      </c>
    </row>
    <row r="194" spans="12:15" x14ac:dyDescent="0.3">
      <c r="L194" s="10">
        <v>189</v>
      </c>
      <c r="M194" s="12">
        <f t="shared" si="15"/>
        <v>1791300</v>
      </c>
      <c r="N194">
        <v>1.01</v>
      </c>
      <c r="O194" s="12">
        <f>SUM($M$5:M194)</f>
        <v>125471600</v>
      </c>
    </row>
    <row r="195" spans="12:15" x14ac:dyDescent="0.3">
      <c r="L195" s="10">
        <v>190</v>
      </c>
      <c r="M195" s="12">
        <f t="shared" si="15"/>
        <v>1809800</v>
      </c>
      <c r="N195">
        <v>1.01</v>
      </c>
      <c r="O195" s="12">
        <f>SUM($M$5:M195)</f>
        <v>127281400</v>
      </c>
    </row>
    <row r="196" spans="12:15" x14ac:dyDescent="0.3">
      <c r="L196" s="10">
        <v>191</v>
      </c>
      <c r="M196" s="12">
        <f t="shared" si="15"/>
        <v>1828500</v>
      </c>
      <c r="N196">
        <v>1.01</v>
      </c>
      <c r="O196" s="12">
        <f>SUM($M$5:M196)</f>
        <v>129109900</v>
      </c>
    </row>
    <row r="197" spans="12:15" x14ac:dyDescent="0.3">
      <c r="L197" s="10">
        <v>192</v>
      </c>
      <c r="M197" s="12">
        <f t="shared" si="15"/>
        <v>1847300</v>
      </c>
      <c r="N197">
        <v>1.01</v>
      </c>
      <c r="O197" s="12">
        <f>SUM($M$5:M197)</f>
        <v>130957200</v>
      </c>
    </row>
    <row r="198" spans="12:15" x14ac:dyDescent="0.3">
      <c r="L198" s="10">
        <v>193</v>
      </c>
      <c r="M198" s="12">
        <f t="shared" si="15"/>
        <v>1866300</v>
      </c>
      <c r="N198">
        <v>1.01</v>
      </c>
      <c r="O198" s="12">
        <f>SUM($M$5:M198)</f>
        <v>132823500</v>
      </c>
    </row>
    <row r="199" spans="12:15" x14ac:dyDescent="0.3">
      <c r="L199" s="10">
        <v>194</v>
      </c>
      <c r="M199" s="12">
        <f t="shared" si="15"/>
        <v>1885500</v>
      </c>
      <c r="N199">
        <v>1.01</v>
      </c>
      <c r="O199" s="12">
        <f>SUM($M$5:M199)</f>
        <v>134709000</v>
      </c>
    </row>
    <row r="200" spans="12:15" x14ac:dyDescent="0.3">
      <c r="L200" s="10">
        <v>195</v>
      </c>
      <c r="M200" s="12">
        <f t="shared" si="15"/>
        <v>1904900</v>
      </c>
      <c r="N200">
        <v>1.01</v>
      </c>
      <c r="O200" s="12">
        <f>SUM($M$5:M200)</f>
        <v>136613900</v>
      </c>
    </row>
    <row r="201" spans="12:15" x14ac:dyDescent="0.3">
      <c r="L201" s="10">
        <v>196</v>
      </c>
      <c r="M201" s="12">
        <f t="shared" si="15"/>
        <v>1924500</v>
      </c>
      <c r="N201">
        <v>1.01</v>
      </c>
      <c r="O201" s="12">
        <f>SUM($M$5:M201)</f>
        <v>138538400</v>
      </c>
    </row>
    <row r="202" spans="12:15" x14ac:dyDescent="0.3">
      <c r="L202" s="10">
        <v>197</v>
      </c>
      <c r="M202" s="12">
        <f t="shared" si="15"/>
        <v>1944300</v>
      </c>
      <c r="N202">
        <v>1.01</v>
      </c>
      <c r="O202" s="12">
        <f>SUM($M$5:M202)</f>
        <v>140482700</v>
      </c>
    </row>
    <row r="203" spans="12:15" x14ac:dyDescent="0.3">
      <c r="L203" s="10">
        <v>198</v>
      </c>
      <c r="M203" s="12">
        <f t="shared" si="15"/>
        <v>1964300</v>
      </c>
      <c r="N203">
        <v>1.01</v>
      </c>
      <c r="O203" s="12">
        <f>SUM($M$5:M203)</f>
        <v>142447000</v>
      </c>
    </row>
    <row r="204" spans="12:15" x14ac:dyDescent="0.3">
      <c r="L204" s="10">
        <v>199</v>
      </c>
      <c r="M204" s="12">
        <f t="shared" si="15"/>
        <v>1984500</v>
      </c>
      <c r="N204">
        <v>1.01</v>
      </c>
      <c r="O204" s="12">
        <f>SUM($M$5:M204)</f>
        <v>144431500</v>
      </c>
    </row>
    <row r="205" spans="12:15" x14ac:dyDescent="0.3">
      <c r="L205" s="10">
        <v>200</v>
      </c>
      <c r="M205" s="12">
        <f t="shared" si="15"/>
        <v>2004900</v>
      </c>
      <c r="N205">
        <v>1.01</v>
      </c>
      <c r="O205" s="12">
        <f>SUM($M$5:M205)</f>
        <v>146436400</v>
      </c>
    </row>
    <row r="206" spans="12:15" x14ac:dyDescent="0.3">
      <c r="L206" s="10">
        <v>201</v>
      </c>
      <c r="M206" s="12">
        <f t="shared" ref="M206:M269" si="16">ROUNDUP((M205+500)*N206,-2)</f>
        <v>2025500</v>
      </c>
      <c r="N206">
        <v>1.01</v>
      </c>
      <c r="O206" s="12">
        <f>SUM($M$5:M206)</f>
        <v>148461900</v>
      </c>
    </row>
    <row r="207" spans="12:15" x14ac:dyDescent="0.3">
      <c r="L207" s="10">
        <v>202</v>
      </c>
      <c r="M207" s="12">
        <f t="shared" si="16"/>
        <v>2046300</v>
      </c>
      <c r="N207">
        <v>1.01</v>
      </c>
      <c r="O207" s="12">
        <f>SUM($M$5:M207)</f>
        <v>150508200</v>
      </c>
    </row>
    <row r="208" spans="12:15" x14ac:dyDescent="0.3">
      <c r="L208" s="10">
        <v>203</v>
      </c>
      <c r="M208" s="12">
        <f t="shared" si="16"/>
        <v>2067300</v>
      </c>
      <c r="N208">
        <v>1.01</v>
      </c>
      <c r="O208" s="12">
        <f>SUM($M$5:M208)</f>
        <v>152575500</v>
      </c>
    </row>
    <row r="209" spans="12:15" x14ac:dyDescent="0.3">
      <c r="L209" s="10">
        <v>204</v>
      </c>
      <c r="M209" s="12">
        <f t="shared" si="16"/>
        <v>2088500</v>
      </c>
      <c r="N209">
        <v>1.01</v>
      </c>
      <c r="O209" s="12">
        <f>SUM($M$5:M209)</f>
        <v>154664000</v>
      </c>
    </row>
    <row r="210" spans="12:15" x14ac:dyDescent="0.3">
      <c r="L210" s="10">
        <v>205</v>
      </c>
      <c r="M210" s="12">
        <f t="shared" si="16"/>
        <v>2109900</v>
      </c>
      <c r="N210">
        <v>1.01</v>
      </c>
      <c r="O210" s="12">
        <f>SUM($M$5:M210)</f>
        <v>156773900</v>
      </c>
    </row>
    <row r="211" spans="12:15" x14ac:dyDescent="0.3">
      <c r="L211" s="10">
        <v>206</v>
      </c>
      <c r="M211" s="12">
        <f t="shared" si="16"/>
        <v>2131600</v>
      </c>
      <c r="N211">
        <v>1.01</v>
      </c>
      <c r="O211" s="12">
        <f>SUM($M$5:M211)</f>
        <v>158905500</v>
      </c>
    </row>
    <row r="212" spans="12:15" x14ac:dyDescent="0.3">
      <c r="L212" s="10">
        <v>207</v>
      </c>
      <c r="M212" s="12">
        <f t="shared" si="16"/>
        <v>2153500</v>
      </c>
      <c r="N212">
        <v>1.01</v>
      </c>
      <c r="O212" s="12">
        <f>SUM($M$5:M212)</f>
        <v>161059000</v>
      </c>
    </row>
    <row r="213" spans="12:15" x14ac:dyDescent="0.3">
      <c r="L213" s="10">
        <v>208</v>
      </c>
      <c r="M213" s="12">
        <f t="shared" si="16"/>
        <v>2175600</v>
      </c>
      <c r="N213">
        <v>1.01</v>
      </c>
      <c r="O213" s="12">
        <f>SUM($M$5:M213)</f>
        <v>163234600</v>
      </c>
    </row>
    <row r="214" spans="12:15" x14ac:dyDescent="0.3">
      <c r="L214" s="10">
        <v>209</v>
      </c>
      <c r="M214" s="12">
        <f t="shared" si="16"/>
        <v>2197900</v>
      </c>
      <c r="N214">
        <v>1.01</v>
      </c>
      <c r="O214" s="12">
        <f>SUM($M$5:M214)</f>
        <v>165432500</v>
      </c>
    </row>
    <row r="215" spans="12:15" x14ac:dyDescent="0.3">
      <c r="L215" s="10">
        <v>210</v>
      </c>
      <c r="M215" s="12">
        <f t="shared" si="16"/>
        <v>2220400</v>
      </c>
      <c r="N215">
        <v>1.01</v>
      </c>
      <c r="O215" s="12">
        <f>SUM($M$5:M215)</f>
        <v>167652900</v>
      </c>
    </row>
    <row r="216" spans="12:15" x14ac:dyDescent="0.3">
      <c r="L216" s="10">
        <v>211</v>
      </c>
      <c r="M216" s="12">
        <f t="shared" si="16"/>
        <v>2243200</v>
      </c>
      <c r="N216">
        <v>1.01</v>
      </c>
      <c r="O216" s="12">
        <f>SUM($M$5:M216)</f>
        <v>169896100</v>
      </c>
    </row>
    <row r="217" spans="12:15" x14ac:dyDescent="0.3">
      <c r="L217" s="10">
        <v>212</v>
      </c>
      <c r="M217" s="12">
        <f t="shared" si="16"/>
        <v>2266200</v>
      </c>
      <c r="N217">
        <v>1.01</v>
      </c>
      <c r="O217" s="12">
        <f>SUM($M$5:M217)</f>
        <v>172162300</v>
      </c>
    </row>
    <row r="218" spans="12:15" x14ac:dyDescent="0.3">
      <c r="L218" s="10">
        <v>213</v>
      </c>
      <c r="M218" s="12">
        <f t="shared" si="16"/>
        <v>2289400</v>
      </c>
      <c r="N218">
        <v>1.01</v>
      </c>
      <c r="O218" s="12">
        <f>SUM($M$5:M218)</f>
        <v>174451700</v>
      </c>
    </row>
    <row r="219" spans="12:15" x14ac:dyDescent="0.3">
      <c r="L219" s="10">
        <v>214</v>
      </c>
      <c r="M219" s="12">
        <f t="shared" si="16"/>
        <v>2312800</v>
      </c>
      <c r="N219">
        <v>1.01</v>
      </c>
      <c r="O219" s="12">
        <f>SUM($M$5:M219)</f>
        <v>176764500</v>
      </c>
    </row>
    <row r="220" spans="12:15" x14ac:dyDescent="0.3">
      <c r="L220" s="10">
        <v>215</v>
      </c>
      <c r="M220" s="12">
        <f t="shared" si="16"/>
        <v>2336500</v>
      </c>
      <c r="N220">
        <v>1.01</v>
      </c>
      <c r="O220" s="12">
        <f>SUM($M$5:M220)</f>
        <v>179101000</v>
      </c>
    </row>
    <row r="221" spans="12:15" x14ac:dyDescent="0.3">
      <c r="L221" s="10">
        <v>216</v>
      </c>
      <c r="M221" s="12">
        <f t="shared" si="16"/>
        <v>2360400</v>
      </c>
      <c r="N221">
        <v>1.01</v>
      </c>
      <c r="O221" s="12">
        <f>SUM($M$5:M221)</f>
        <v>181461400</v>
      </c>
    </row>
    <row r="222" spans="12:15" x14ac:dyDescent="0.3">
      <c r="L222" s="10">
        <v>217</v>
      </c>
      <c r="M222" s="12">
        <f t="shared" si="16"/>
        <v>2384600</v>
      </c>
      <c r="N222">
        <v>1.01</v>
      </c>
      <c r="O222" s="12">
        <f>SUM($M$5:M222)</f>
        <v>183846000</v>
      </c>
    </row>
    <row r="223" spans="12:15" x14ac:dyDescent="0.3">
      <c r="L223" s="10">
        <v>218</v>
      </c>
      <c r="M223" s="12">
        <f t="shared" si="16"/>
        <v>2409000</v>
      </c>
      <c r="N223">
        <v>1.01</v>
      </c>
      <c r="O223" s="12">
        <f>SUM($M$5:M223)</f>
        <v>186255000</v>
      </c>
    </row>
    <row r="224" spans="12:15" x14ac:dyDescent="0.3">
      <c r="L224" s="10">
        <v>219</v>
      </c>
      <c r="M224" s="12">
        <f t="shared" si="16"/>
        <v>2433600</v>
      </c>
      <c r="N224">
        <v>1.01</v>
      </c>
      <c r="O224" s="12">
        <f>SUM($M$5:M224)</f>
        <v>188688600</v>
      </c>
    </row>
    <row r="225" spans="12:15" x14ac:dyDescent="0.3">
      <c r="L225" s="10">
        <v>220</v>
      </c>
      <c r="M225" s="12">
        <f t="shared" si="16"/>
        <v>2458500</v>
      </c>
      <c r="N225">
        <v>1.01</v>
      </c>
      <c r="O225" s="12">
        <f>SUM($M$5:M225)</f>
        <v>191147100</v>
      </c>
    </row>
    <row r="226" spans="12:15" x14ac:dyDescent="0.3">
      <c r="L226" s="10">
        <v>221</v>
      </c>
      <c r="M226" s="12">
        <f t="shared" si="16"/>
        <v>2483600</v>
      </c>
      <c r="N226">
        <v>1.01</v>
      </c>
      <c r="O226" s="12">
        <f>SUM($M$5:M226)</f>
        <v>193630700</v>
      </c>
    </row>
    <row r="227" spans="12:15" x14ac:dyDescent="0.3">
      <c r="L227" s="10">
        <v>222</v>
      </c>
      <c r="M227" s="12">
        <f t="shared" si="16"/>
        <v>2509000</v>
      </c>
      <c r="N227">
        <v>1.01</v>
      </c>
      <c r="O227" s="12">
        <f>SUM($M$5:M227)</f>
        <v>196139700</v>
      </c>
    </row>
    <row r="228" spans="12:15" x14ac:dyDescent="0.3">
      <c r="L228" s="10">
        <v>223</v>
      </c>
      <c r="M228" s="12">
        <f t="shared" si="16"/>
        <v>2534600</v>
      </c>
      <c r="N228">
        <v>1.01</v>
      </c>
      <c r="O228" s="12">
        <f>SUM($M$5:M228)</f>
        <v>198674300</v>
      </c>
    </row>
    <row r="229" spans="12:15" x14ac:dyDescent="0.3">
      <c r="L229" s="10">
        <v>224</v>
      </c>
      <c r="M229" s="12">
        <f t="shared" si="16"/>
        <v>2560500</v>
      </c>
      <c r="N229">
        <v>1.01</v>
      </c>
      <c r="O229" s="12">
        <f>SUM($M$5:M229)</f>
        <v>201234800</v>
      </c>
    </row>
    <row r="230" spans="12:15" x14ac:dyDescent="0.3">
      <c r="L230" s="10">
        <v>225</v>
      </c>
      <c r="M230" s="12">
        <f t="shared" si="16"/>
        <v>2586700</v>
      </c>
      <c r="N230">
        <v>1.01</v>
      </c>
      <c r="O230" s="12">
        <f>SUM($M$5:M230)</f>
        <v>203821500</v>
      </c>
    </row>
    <row r="231" spans="12:15" x14ac:dyDescent="0.3">
      <c r="L231" s="10">
        <v>226</v>
      </c>
      <c r="M231" s="12">
        <f t="shared" si="16"/>
        <v>2613100</v>
      </c>
      <c r="N231">
        <v>1.01</v>
      </c>
      <c r="O231" s="12">
        <f>SUM($M$5:M231)</f>
        <v>206434600</v>
      </c>
    </row>
    <row r="232" spans="12:15" x14ac:dyDescent="0.3">
      <c r="L232" s="10">
        <v>227</v>
      </c>
      <c r="M232" s="12">
        <f t="shared" si="16"/>
        <v>2639800</v>
      </c>
      <c r="N232">
        <v>1.01</v>
      </c>
      <c r="O232" s="12">
        <f>SUM($M$5:M232)</f>
        <v>209074400</v>
      </c>
    </row>
    <row r="233" spans="12:15" x14ac:dyDescent="0.3">
      <c r="L233" s="10">
        <v>228</v>
      </c>
      <c r="M233" s="12">
        <f t="shared" si="16"/>
        <v>2666800</v>
      </c>
      <c r="N233">
        <v>1.01</v>
      </c>
      <c r="O233" s="12">
        <f>SUM($M$5:M233)</f>
        <v>211741200</v>
      </c>
    </row>
    <row r="234" spans="12:15" x14ac:dyDescent="0.3">
      <c r="L234" s="10">
        <v>229</v>
      </c>
      <c r="M234" s="12">
        <f t="shared" si="16"/>
        <v>2694000</v>
      </c>
      <c r="N234">
        <v>1.01</v>
      </c>
      <c r="O234" s="12">
        <f>SUM($M$5:M234)</f>
        <v>214435200</v>
      </c>
    </row>
    <row r="235" spans="12:15" x14ac:dyDescent="0.3">
      <c r="L235" s="10">
        <v>230</v>
      </c>
      <c r="M235" s="12">
        <f t="shared" si="16"/>
        <v>2721500</v>
      </c>
      <c r="N235">
        <v>1.01</v>
      </c>
      <c r="O235" s="12">
        <f>SUM($M$5:M235)</f>
        <v>217156700</v>
      </c>
    </row>
    <row r="236" spans="12:15" x14ac:dyDescent="0.3">
      <c r="L236" s="10">
        <v>231</v>
      </c>
      <c r="M236" s="12">
        <f t="shared" si="16"/>
        <v>2749300</v>
      </c>
      <c r="N236">
        <v>1.01</v>
      </c>
      <c r="O236" s="12">
        <f>SUM($M$5:M236)</f>
        <v>219906000</v>
      </c>
    </row>
    <row r="237" spans="12:15" x14ac:dyDescent="0.3">
      <c r="L237" s="10">
        <v>232</v>
      </c>
      <c r="M237" s="12">
        <f t="shared" si="16"/>
        <v>2777300</v>
      </c>
      <c r="N237">
        <v>1.01</v>
      </c>
      <c r="O237" s="12">
        <f>SUM($M$5:M237)</f>
        <v>222683300</v>
      </c>
    </row>
    <row r="238" spans="12:15" x14ac:dyDescent="0.3">
      <c r="L238" s="10">
        <v>233</v>
      </c>
      <c r="M238" s="12">
        <f t="shared" si="16"/>
        <v>2805600</v>
      </c>
      <c r="N238">
        <v>1.01</v>
      </c>
      <c r="O238" s="12">
        <f>SUM($M$5:M238)</f>
        <v>225488900</v>
      </c>
    </row>
    <row r="239" spans="12:15" x14ac:dyDescent="0.3">
      <c r="L239" s="10">
        <v>234</v>
      </c>
      <c r="M239" s="12">
        <f t="shared" si="16"/>
        <v>2834200</v>
      </c>
      <c r="N239">
        <v>1.01</v>
      </c>
      <c r="O239" s="12">
        <f>SUM($M$5:M239)</f>
        <v>228323100</v>
      </c>
    </row>
    <row r="240" spans="12:15" x14ac:dyDescent="0.3">
      <c r="L240" s="10">
        <v>235</v>
      </c>
      <c r="M240" s="12">
        <f t="shared" si="16"/>
        <v>2863100</v>
      </c>
      <c r="N240">
        <v>1.01</v>
      </c>
      <c r="O240" s="12">
        <f>SUM($M$5:M240)</f>
        <v>231186200</v>
      </c>
    </row>
    <row r="241" spans="12:15" x14ac:dyDescent="0.3">
      <c r="L241" s="10">
        <v>236</v>
      </c>
      <c r="M241" s="12">
        <f t="shared" si="16"/>
        <v>2892300</v>
      </c>
      <c r="N241">
        <v>1.01</v>
      </c>
      <c r="O241" s="12">
        <f>SUM($M$5:M241)</f>
        <v>234078500</v>
      </c>
    </row>
    <row r="242" spans="12:15" x14ac:dyDescent="0.3">
      <c r="L242" s="10">
        <v>237</v>
      </c>
      <c r="M242" s="12">
        <f t="shared" si="16"/>
        <v>2921800</v>
      </c>
      <c r="N242">
        <v>1.01</v>
      </c>
      <c r="O242" s="12">
        <f>SUM($M$5:M242)</f>
        <v>237000300</v>
      </c>
    </row>
    <row r="243" spans="12:15" x14ac:dyDescent="0.3">
      <c r="L243" s="10">
        <v>238</v>
      </c>
      <c r="M243" s="12">
        <f t="shared" si="16"/>
        <v>2951600</v>
      </c>
      <c r="N243">
        <v>1.01</v>
      </c>
      <c r="O243" s="12">
        <f>SUM($M$5:M243)</f>
        <v>239951900</v>
      </c>
    </row>
    <row r="244" spans="12:15" x14ac:dyDescent="0.3">
      <c r="L244" s="10">
        <v>239</v>
      </c>
      <c r="M244" s="12">
        <f t="shared" si="16"/>
        <v>2981700</v>
      </c>
      <c r="N244">
        <v>1.01</v>
      </c>
      <c r="O244" s="12">
        <f>SUM($M$5:M244)</f>
        <v>242933600</v>
      </c>
    </row>
    <row r="245" spans="12:15" x14ac:dyDescent="0.3">
      <c r="L245" s="10">
        <v>240</v>
      </c>
      <c r="M245" s="12">
        <f t="shared" si="16"/>
        <v>3012100</v>
      </c>
      <c r="N245">
        <v>1.01</v>
      </c>
      <c r="O245" s="12">
        <f>SUM($M$5:M245)</f>
        <v>245945700</v>
      </c>
    </row>
    <row r="246" spans="12:15" x14ac:dyDescent="0.3">
      <c r="L246" s="10">
        <v>241</v>
      </c>
      <c r="M246" s="12">
        <f t="shared" si="16"/>
        <v>3042800</v>
      </c>
      <c r="N246">
        <v>1.01</v>
      </c>
      <c r="O246" s="12">
        <f>SUM($M$5:M246)</f>
        <v>248988500</v>
      </c>
    </row>
    <row r="247" spans="12:15" x14ac:dyDescent="0.3">
      <c r="L247" s="10">
        <v>242</v>
      </c>
      <c r="M247" s="12">
        <f t="shared" si="16"/>
        <v>3073800</v>
      </c>
      <c r="N247">
        <v>1.01</v>
      </c>
      <c r="O247" s="12">
        <f>SUM($M$5:M247)</f>
        <v>252062300</v>
      </c>
    </row>
    <row r="248" spans="12:15" x14ac:dyDescent="0.3">
      <c r="L248" s="10">
        <v>243</v>
      </c>
      <c r="M248" s="12">
        <f t="shared" si="16"/>
        <v>3105100</v>
      </c>
      <c r="N248">
        <v>1.01</v>
      </c>
      <c r="O248" s="12">
        <f>SUM($M$5:M248)</f>
        <v>255167400</v>
      </c>
    </row>
    <row r="249" spans="12:15" x14ac:dyDescent="0.3">
      <c r="L249" s="10">
        <v>244</v>
      </c>
      <c r="M249" s="12">
        <f t="shared" si="16"/>
        <v>3136700</v>
      </c>
      <c r="N249">
        <v>1.01</v>
      </c>
      <c r="O249" s="12">
        <f>SUM($M$5:M249)</f>
        <v>258304100</v>
      </c>
    </row>
    <row r="250" spans="12:15" x14ac:dyDescent="0.3">
      <c r="L250" s="10">
        <v>245</v>
      </c>
      <c r="M250" s="12">
        <f t="shared" si="16"/>
        <v>3168600</v>
      </c>
      <c r="N250">
        <v>1.01</v>
      </c>
      <c r="O250" s="12">
        <f>SUM($M$5:M250)</f>
        <v>261472700</v>
      </c>
    </row>
    <row r="251" spans="12:15" x14ac:dyDescent="0.3">
      <c r="L251" s="10">
        <v>246</v>
      </c>
      <c r="M251" s="12">
        <f t="shared" si="16"/>
        <v>3200800</v>
      </c>
      <c r="N251">
        <v>1.01</v>
      </c>
      <c r="O251" s="12">
        <f>SUM($M$5:M251)</f>
        <v>264673500</v>
      </c>
    </row>
    <row r="252" spans="12:15" x14ac:dyDescent="0.3">
      <c r="L252" s="10">
        <v>247</v>
      </c>
      <c r="M252" s="12">
        <f t="shared" si="16"/>
        <v>3233400</v>
      </c>
      <c r="N252">
        <v>1.01</v>
      </c>
      <c r="O252" s="12">
        <f>SUM($M$5:M252)</f>
        <v>267906900</v>
      </c>
    </row>
    <row r="253" spans="12:15" x14ac:dyDescent="0.3">
      <c r="L253" s="10">
        <v>248</v>
      </c>
      <c r="M253" s="12">
        <f t="shared" si="16"/>
        <v>3266300</v>
      </c>
      <c r="N253">
        <v>1.01</v>
      </c>
      <c r="O253" s="12">
        <f>SUM($M$5:M253)</f>
        <v>271173200</v>
      </c>
    </row>
    <row r="254" spans="12:15" x14ac:dyDescent="0.3">
      <c r="L254" s="10">
        <v>249</v>
      </c>
      <c r="M254" s="12">
        <f t="shared" si="16"/>
        <v>3299500</v>
      </c>
      <c r="N254">
        <v>1.01</v>
      </c>
      <c r="O254" s="12">
        <f>SUM($M$5:M254)</f>
        <v>274472700</v>
      </c>
    </row>
    <row r="255" spans="12:15" x14ac:dyDescent="0.3">
      <c r="L255" s="10">
        <v>250</v>
      </c>
      <c r="M255" s="12">
        <f t="shared" si="16"/>
        <v>3333000</v>
      </c>
      <c r="N255">
        <v>1.01</v>
      </c>
      <c r="O255" s="12">
        <f>SUM($M$5:M255)</f>
        <v>277805700</v>
      </c>
    </row>
    <row r="256" spans="12:15" x14ac:dyDescent="0.3">
      <c r="L256" s="10">
        <v>251</v>
      </c>
      <c r="M256" s="12">
        <f t="shared" si="16"/>
        <v>3366900</v>
      </c>
      <c r="N256">
        <v>1.01</v>
      </c>
      <c r="O256" s="12">
        <f>SUM($M$5:M256)</f>
        <v>281172600</v>
      </c>
    </row>
    <row r="257" spans="12:15" x14ac:dyDescent="0.3">
      <c r="L257" s="10">
        <v>252</v>
      </c>
      <c r="M257" s="12">
        <f t="shared" si="16"/>
        <v>3401100</v>
      </c>
      <c r="N257">
        <v>1.01</v>
      </c>
      <c r="O257" s="12">
        <f>SUM($M$5:M257)</f>
        <v>284573700</v>
      </c>
    </row>
    <row r="258" spans="12:15" x14ac:dyDescent="0.3">
      <c r="L258" s="10">
        <v>253</v>
      </c>
      <c r="M258" s="12">
        <f t="shared" si="16"/>
        <v>3435700</v>
      </c>
      <c r="N258">
        <v>1.01</v>
      </c>
      <c r="O258" s="12">
        <f>SUM($M$5:M258)</f>
        <v>288009400</v>
      </c>
    </row>
    <row r="259" spans="12:15" x14ac:dyDescent="0.3">
      <c r="L259" s="10">
        <v>254</v>
      </c>
      <c r="M259" s="12">
        <f t="shared" si="16"/>
        <v>3470600</v>
      </c>
      <c r="N259">
        <v>1.01</v>
      </c>
      <c r="O259" s="12">
        <f>SUM($M$5:M259)</f>
        <v>291480000</v>
      </c>
    </row>
    <row r="260" spans="12:15" x14ac:dyDescent="0.3">
      <c r="L260" s="10">
        <v>255</v>
      </c>
      <c r="M260" s="12">
        <f t="shared" si="16"/>
        <v>3505900</v>
      </c>
      <c r="N260">
        <v>1.01</v>
      </c>
      <c r="O260" s="12">
        <f>SUM($M$5:M260)</f>
        <v>294985900</v>
      </c>
    </row>
    <row r="261" spans="12:15" x14ac:dyDescent="0.3">
      <c r="L261" s="10">
        <v>256</v>
      </c>
      <c r="M261" s="12">
        <f t="shared" si="16"/>
        <v>3541500</v>
      </c>
      <c r="N261">
        <v>1.01</v>
      </c>
      <c r="O261" s="12">
        <f>SUM($M$5:M261)</f>
        <v>298527400</v>
      </c>
    </row>
    <row r="262" spans="12:15" x14ac:dyDescent="0.3">
      <c r="L262" s="10">
        <v>257</v>
      </c>
      <c r="M262" s="12">
        <f t="shared" si="16"/>
        <v>3577500</v>
      </c>
      <c r="N262">
        <v>1.01</v>
      </c>
      <c r="O262" s="12">
        <f>SUM($M$5:M262)</f>
        <v>302104900</v>
      </c>
    </row>
    <row r="263" spans="12:15" x14ac:dyDescent="0.3">
      <c r="L263" s="10">
        <v>258</v>
      </c>
      <c r="M263" s="12">
        <f t="shared" si="16"/>
        <v>3613800</v>
      </c>
      <c r="N263">
        <v>1.01</v>
      </c>
      <c r="O263" s="12">
        <f>SUM($M$5:M263)</f>
        <v>305718700</v>
      </c>
    </row>
    <row r="264" spans="12:15" x14ac:dyDescent="0.3">
      <c r="L264" s="10">
        <v>259</v>
      </c>
      <c r="M264" s="12">
        <f t="shared" si="16"/>
        <v>3650500</v>
      </c>
      <c r="N264">
        <v>1.01</v>
      </c>
      <c r="O264" s="12">
        <f>SUM($M$5:M264)</f>
        <v>309369200</v>
      </c>
    </row>
    <row r="265" spans="12:15" x14ac:dyDescent="0.3">
      <c r="L265" s="10">
        <v>260</v>
      </c>
      <c r="M265" s="12">
        <f t="shared" si="16"/>
        <v>3687600</v>
      </c>
      <c r="N265">
        <v>1.01</v>
      </c>
      <c r="O265" s="12">
        <f>SUM($M$5:M265)</f>
        <v>313056800</v>
      </c>
    </row>
    <row r="266" spans="12:15" x14ac:dyDescent="0.3">
      <c r="L266" s="10">
        <v>261</v>
      </c>
      <c r="M266" s="12">
        <f t="shared" si="16"/>
        <v>3725000</v>
      </c>
      <c r="N266">
        <v>1.01</v>
      </c>
      <c r="O266" s="12">
        <f>SUM($M$5:M266)</f>
        <v>316781800</v>
      </c>
    </row>
    <row r="267" spans="12:15" x14ac:dyDescent="0.3">
      <c r="L267" s="10">
        <v>262</v>
      </c>
      <c r="M267" s="12">
        <f t="shared" si="16"/>
        <v>3762800</v>
      </c>
      <c r="N267">
        <v>1.01</v>
      </c>
      <c r="O267" s="12">
        <f>SUM($M$5:M267)</f>
        <v>320544600</v>
      </c>
    </row>
    <row r="268" spans="12:15" x14ac:dyDescent="0.3">
      <c r="L268" s="10">
        <v>263</v>
      </c>
      <c r="M268" s="12">
        <f t="shared" si="16"/>
        <v>3801000</v>
      </c>
      <c r="N268">
        <v>1.01</v>
      </c>
      <c r="O268" s="12">
        <f>SUM($M$5:M268)</f>
        <v>324345600</v>
      </c>
    </row>
    <row r="269" spans="12:15" x14ac:dyDescent="0.3">
      <c r="L269" s="10">
        <v>264</v>
      </c>
      <c r="M269" s="12">
        <f t="shared" si="16"/>
        <v>3839600</v>
      </c>
      <c r="N269">
        <v>1.01</v>
      </c>
      <c r="O269" s="12">
        <f>SUM($M$5:M269)</f>
        <v>328185200</v>
      </c>
    </row>
    <row r="270" spans="12:15" x14ac:dyDescent="0.3">
      <c r="L270" s="10">
        <v>265</v>
      </c>
      <c r="M270" s="12">
        <f t="shared" ref="M270:M305" si="17">ROUNDUP((M269+500)*N270,-2)</f>
        <v>3878600</v>
      </c>
      <c r="N270">
        <v>1.01</v>
      </c>
      <c r="O270" s="12">
        <f>SUM($M$5:M270)</f>
        <v>332063800</v>
      </c>
    </row>
    <row r="271" spans="12:15" x14ac:dyDescent="0.3">
      <c r="L271" s="10">
        <v>266</v>
      </c>
      <c r="M271" s="12">
        <f t="shared" si="17"/>
        <v>3917900</v>
      </c>
      <c r="N271">
        <v>1.01</v>
      </c>
      <c r="O271" s="12">
        <f>SUM($M$5:M271)</f>
        <v>335981700</v>
      </c>
    </row>
    <row r="272" spans="12:15" x14ac:dyDescent="0.3">
      <c r="L272" s="10">
        <v>267</v>
      </c>
      <c r="M272" s="12">
        <f t="shared" si="17"/>
        <v>3957600</v>
      </c>
      <c r="N272">
        <v>1.01</v>
      </c>
      <c r="O272" s="12">
        <f>SUM($M$5:M272)</f>
        <v>339939300</v>
      </c>
    </row>
    <row r="273" spans="12:15" x14ac:dyDescent="0.3">
      <c r="L273" s="10">
        <v>268</v>
      </c>
      <c r="M273" s="12">
        <f t="shared" si="17"/>
        <v>3997700</v>
      </c>
      <c r="N273">
        <v>1.01</v>
      </c>
      <c r="O273" s="12">
        <f>SUM($M$5:M273)</f>
        <v>343937000</v>
      </c>
    </row>
    <row r="274" spans="12:15" x14ac:dyDescent="0.3">
      <c r="L274" s="10">
        <v>269</v>
      </c>
      <c r="M274" s="12">
        <f t="shared" si="17"/>
        <v>4038200</v>
      </c>
      <c r="N274">
        <v>1.01</v>
      </c>
      <c r="O274" s="12">
        <f>SUM($M$5:M274)</f>
        <v>347975200</v>
      </c>
    </row>
    <row r="275" spans="12:15" x14ac:dyDescent="0.3">
      <c r="L275" s="10">
        <v>270</v>
      </c>
      <c r="M275" s="12">
        <f t="shared" si="17"/>
        <v>4079100</v>
      </c>
      <c r="N275">
        <v>1.01</v>
      </c>
      <c r="O275" s="12">
        <f>SUM($M$5:M275)</f>
        <v>352054300</v>
      </c>
    </row>
    <row r="276" spans="12:15" x14ac:dyDescent="0.3">
      <c r="L276" s="10">
        <v>271</v>
      </c>
      <c r="M276" s="12">
        <f t="shared" si="17"/>
        <v>4120400</v>
      </c>
      <c r="N276">
        <v>1.01</v>
      </c>
      <c r="O276" s="12">
        <f>SUM($M$5:M276)</f>
        <v>356174700</v>
      </c>
    </row>
    <row r="277" spans="12:15" x14ac:dyDescent="0.3">
      <c r="L277" s="10">
        <v>272</v>
      </c>
      <c r="M277" s="12">
        <f t="shared" si="17"/>
        <v>4162200</v>
      </c>
      <c r="N277">
        <v>1.01</v>
      </c>
      <c r="O277" s="12">
        <f>SUM($M$5:M277)</f>
        <v>360336900</v>
      </c>
    </row>
    <row r="278" spans="12:15" x14ac:dyDescent="0.3">
      <c r="L278" s="10">
        <v>273</v>
      </c>
      <c r="M278" s="12">
        <f t="shared" si="17"/>
        <v>4204400</v>
      </c>
      <c r="N278">
        <v>1.01</v>
      </c>
      <c r="O278" s="12">
        <f>SUM($M$5:M278)</f>
        <v>364541300</v>
      </c>
    </row>
    <row r="279" spans="12:15" x14ac:dyDescent="0.3">
      <c r="L279" s="10">
        <v>274</v>
      </c>
      <c r="M279" s="12">
        <f t="shared" si="17"/>
        <v>4247000</v>
      </c>
      <c r="N279">
        <v>1.01</v>
      </c>
      <c r="O279" s="12">
        <f>SUM($M$5:M279)</f>
        <v>368788300</v>
      </c>
    </row>
    <row r="280" spans="12:15" x14ac:dyDescent="0.3">
      <c r="L280" s="10">
        <v>275</v>
      </c>
      <c r="M280" s="12">
        <f t="shared" si="17"/>
        <v>4290000</v>
      </c>
      <c r="N280">
        <v>1.01</v>
      </c>
      <c r="O280" s="12">
        <f>SUM($M$5:M280)</f>
        <v>373078300</v>
      </c>
    </row>
    <row r="281" spans="12:15" x14ac:dyDescent="0.3">
      <c r="L281" s="10">
        <v>276</v>
      </c>
      <c r="M281" s="12">
        <f t="shared" si="17"/>
        <v>4333500</v>
      </c>
      <c r="N281">
        <v>1.01</v>
      </c>
      <c r="O281" s="12">
        <f>SUM($M$5:M281)</f>
        <v>377411800</v>
      </c>
    </row>
    <row r="282" spans="12:15" x14ac:dyDescent="0.3">
      <c r="L282" s="10">
        <v>277</v>
      </c>
      <c r="M282" s="12">
        <f t="shared" si="17"/>
        <v>4377400</v>
      </c>
      <c r="N282">
        <v>1.01</v>
      </c>
      <c r="O282" s="12">
        <f>SUM($M$5:M282)</f>
        <v>381789200</v>
      </c>
    </row>
    <row r="283" spans="12:15" x14ac:dyDescent="0.3">
      <c r="L283" s="10">
        <v>278</v>
      </c>
      <c r="M283" s="12">
        <f t="shared" si="17"/>
        <v>4421700</v>
      </c>
      <c r="N283">
        <v>1.01</v>
      </c>
      <c r="O283" s="12">
        <f>SUM($M$5:M283)</f>
        <v>386210900</v>
      </c>
    </row>
    <row r="284" spans="12:15" x14ac:dyDescent="0.3">
      <c r="L284" s="10">
        <v>279</v>
      </c>
      <c r="M284" s="12">
        <f t="shared" si="17"/>
        <v>4466500</v>
      </c>
      <c r="N284">
        <v>1.01</v>
      </c>
      <c r="O284" s="12">
        <f>SUM($M$5:M284)</f>
        <v>390677400</v>
      </c>
    </row>
    <row r="285" spans="12:15" x14ac:dyDescent="0.3">
      <c r="L285" s="10">
        <v>280</v>
      </c>
      <c r="M285" s="12">
        <f t="shared" si="17"/>
        <v>4511700</v>
      </c>
      <c r="N285">
        <v>1.01</v>
      </c>
      <c r="O285" s="12">
        <f>SUM($M$5:M285)</f>
        <v>395189100</v>
      </c>
    </row>
    <row r="286" spans="12:15" x14ac:dyDescent="0.3">
      <c r="L286" s="10">
        <v>281</v>
      </c>
      <c r="M286" s="12">
        <f t="shared" si="17"/>
        <v>4557400</v>
      </c>
      <c r="N286">
        <v>1.01</v>
      </c>
      <c r="O286" s="12">
        <f>SUM($M$5:M286)</f>
        <v>399746500</v>
      </c>
    </row>
    <row r="287" spans="12:15" x14ac:dyDescent="0.3">
      <c r="L287" s="10">
        <v>282</v>
      </c>
      <c r="M287" s="12">
        <f t="shared" si="17"/>
        <v>4603500</v>
      </c>
      <c r="N287">
        <v>1.01</v>
      </c>
      <c r="O287" s="12">
        <f>SUM($M$5:M287)</f>
        <v>404350000</v>
      </c>
    </row>
    <row r="288" spans="12:15" x14ac:dyDescent="0.3">
      <c r="L288" s="10">
        <v>283</v>
      </c>
      <c r="M288" s="12">
        <f t="shared" si="17"/>
        <v>4650100</v>
      </c>
      <c r="N288">
        <v>1.01</v>
      </c>
      <c r="O288" s="12">
        <f>SUM($M$5:M288)</f>
        <v>409000100</v>
      </c>
    </row>
    <row r="289" spans="12:15" x14ac:dyDescent="0.3">
      <c r="L289" s="10">
        <v>284</v>
      </c>
      <c r="M289" s="12">
        <f t="shared" si="17"/>
        <v>4697200</v>
      </c>
      <c r="N289">
        <v>1.01</v>
      </c>
      <c r="O289" s="12">
        <f>SUM($M$5:M289)</f>
        <v>413697300</v>
      </c>
    </row>
    <row r="290" spans="12:15" x14ac:dyDescent="0.3">
      <c r="L290" s="10">
        <v>285</v>
      </c>
      <c r="M290" s="12">
        <f t="shared" si="17"/>
        <v>4744700</v>
      </c>
      <c r="N290">
        <v>1.01</v>
      </c>
      <c r="O290" s="12">
        <f>SUM($M$5:M290)</f>
        <v>418442000</v>
      </c>
    </row>
    <row r="291" spans="12:15" x14ac:dyDescent="0.3">
      <c r="L291" s="10">
        <v>286</v>
      </c>
      <c r="M291" s="12">
        <f t="shared" si="17"/>
        <v>4792700</v>
      </c>
      <c r="N291">
        <v>1.01</v>
      </c>
      <c r="O291" s="12">
        <f>SUM($M$5:M291)</f>
        <v>423234700</v>
      </c>
    </row>
    <row r="292" spans="12:15" x14ac:dyDescent="0.3">
      <c r="L292" s="10">
        <v>287</v>
      </c>
      <c r="M292" s="12">
        <f t="shared" si="17"/>
        <v>4841200</v>
      </c>
      <c r="N292">
        <v>1.01</v>
      </c>
      <c r="O292" s="12">
        <f>SUM($M$5:M292)</f>
        <v>428075900</v>
      </c>
    </row>
    <row r="293" spans="12:15" x14ac:dyDescent="0.3">
      <c r="L293" s="10">
        <v>288</v>
      </c>
      <c r="M293" s="12">
        <f t="shared" si="17"/>
        <v>4890200</v>
      </c>
      <c r="N293">
        <v>1.01</v>
      </c>
      <c r="O293" s="12">
        <f>SUM($M$5:M293)</f>
        <v>432966100</v>
      </c>
    </row>
    <row r="294" spans="12:15" x14ac:dyDescent="0.3">
      <c r="L294" s="10">
        <v>289</v>
      </c>
      <c r="M294" s="12">
        <f t="shared" si="17"/>
        <v>4939700</v>
      </c>
      <c r="N294">
        <v>1.01</v>
      </c>
      <c r="O294" s="12">
        <f>SUM($M$5:M294)</f>
        <v>437905800</v>
      </c>
    </row>
    <row r="295" spans="12:15" x14ac:dyDescent="0.3">
      <c r="L295" s="10">
        <v>290</v>
      </c>
      <c r="M295" s="12">
        <f t="shared" si="17"/>
        <v>4989700</v>
      </c>
      <c r="N295">
        <v>1.01</v>
      </c>
      <c r="O295" s="12">
        <f>SUM($M$5:M295)</f>
        <v>442895500</v>
      </c>
    </row>
    <row r="296" spans="12:15" x14ac:dyDescent="0.3">
      <c r="L296" s="10">
        <v>291</v>
      </c>
      <c r="M296" s="12">
        <f t="shared" si="17"/>
        <v>5040200</v>
      </c>
      <c r="N296">
        <v>1.01</v>
      </c>
      <c r="O296" s="12">
        <f>SUM($M$5:M296)</f>
        <v>447935700</v>
      </c>
    </row>
    <row r="297" spans="12:15" x14ac:dyDescent="0.3">
      <c r="L297" s="10">
        <v>292</v>
      </c>
      <c r="M297" s="12">
        <f t="shared" si="17"/>
        <v>5091200</v>
      </c>
      <c r="N297">
        <v>1.01</v>
      </c>
      <c r="O297" s="12">
        <f>SUM($M$5:M297)</f>
        <v>453026900</v>
      </c>
    </row>
    <row r="298" spans="12:15" x14ac:dyDescent="0.3">
      <c r="L298" s="10">
        <v>293</v>
      </c>
      <c r="M298" s="12">
        <f t="shared" si="17"/>
        <v>5142700</v>
      </c>
      <c r="N298">
        <v>1.01</v>
      </c>
      <c r="O298" s="12">
        <f>SUM($M$5:M298)</f>
        <v>458169600</v>
      </c>
    </row>
    <row r="299" spans="12:15" x14ac:dyDescent="0.3">
      <c r="L299" s="10">
        <v>294</v>
      </c>
      <c r="M299" s="12">
        <f t="shared" si="17"/>
        <v>5194700</v>
      </c>
      <c r="N299">
        <v>1.01</v>
      </c>
      <c r="O299" s="12">
        <f>SUM($M$5:M299)</f>
        <v>463364300</v>
      </c>
    </row>
    <row r="300" spans="12:15" x14ac:dyDescent="0.3">
      <c r="L300" s="10">
        <v>295</v>
      </c>
      <c r="M300" s="12">
        <f t="shared" si="17"/>
        <v>5247200</v>
      </c>
      <c r="N300">
        <v>1.01</v>
      </c>
      <c r="O300" s="12">
        <f>SUM($M$5:M300)</f>
        <v>468611500</v>
      </c>
    </row>
    <row r="301" spans="12:15" x14ac:dyDescent="0.3">
      <c r="L301" s="10">
        <v>296</v>
      </c>
      <c r="M301" s="12">
        <f t="shared" si="17"/>
        <v>5300200</v>
      </c>
      <c r="N301">
        <v>1.01</v>
      </c>
      <c r="O301" s="12">
        <f>SUM($M$5:M301)</f>
        <v>473911700</v>
      </c>
    </row>
    <row r="302" spans="12:15" x14ac:dyDescent="0.3">
      <c r="L302" s="10">
        <v>297</v>
      </c>
      <c r="M302" s="12">
        <f t="shared" si="17"/>
        <v>5353800</v>
      </c>
      <c r="N302">
        <v>1.01</v>
      </c>
      <c r="O302" s="12">
        <f>SUM($M$5:M302)</f>
        <v>479265500</v>
      </c>
    </row>
    <row r="303" spans="12:15" x14ac:dyDescent="0.3">
      <c r="L303" s="10">
        <v>298</v>
      </c>
      <c r="M303" s="12">
        <f t="shared" si="17"/>
        <v>5407900</v>
      </c>
      <c r="N303">
        <v>1.01</v>
      </c>
      <c r="O303" s="12">
        <f>SUM($M$5:M303)</f>
        <v>484673400</v>
      </c>
    </row>
    <row r="304" spans="12:15" x14ac:dyDescent="0.3">
      <c r="L304" s="10">
        <v>299</v>
      </c>
      <c r="M304" s="12">
        <f t="shared" si="17"/>
        <v>5462500</v>
      </c>
      <c r="N304">
        <v>1.01</v>
      </c>
      <c r="O304" s="12">
        <f>SUM($M$5:M304)</f>
        <v>490135900</v>
      </c>
    </row>
    <row r="305" spans="12:15" x14ac:dyDescent="0.3">
      <c r="L305" s="10">
        <v>300</v>
      </c>
      <c r="M305" s="12">
        <f t="shared" si="17"/>
        <v>5517700</v>
      </c>
      <c r="N305">
        <v>1.01</v>
      </c>
      <c r="O305" s="12">
        <f>SUM($M$5:M305)</f>
        <v>495653600</v>
      </c>
    </row>
    <row r="306" spans="12:15" x14ac:dyDescent="0.3">
      <c r="L306" s="10">
        <v>301</v>
      </c>
      <c r="M306" s="12">
        <f t="shared" ref="M306:M325" si="18">ROUNDUP((M305+500)*N306,-2)</f>
        <v>5573400</v>
      </c>
      <c r="N306">
        <v>1.01</v>
      </c>
      <c r="O306" s="12">
        <f>SUM($M$5:M306)</f>
        <v>501227000</v>
      </c>
    </row>
    <row r="307" spans="12:15" x14ac:dyDescent="0.3">
      <c r="L307" s="10">
        <v>302</v>
      </c>
      <c r="M307" s="12">
        <f t="shared" si="18"/>
        <v>5629700</v>
      </c>
      <c r="N307">
        <v>1.01</v>
      </c>
      <c r="O307" s="12">
        <f>SUM($M$5:M307)</f>
        <v>506856700</v>
      </c>
    </row>
    <row r="308" spans="12:15" x14ac:dyDescent="0.3">
      <c r="L308" s="10">
        <v>303</v>
      </c>
      <c r="M308" s="12">
        <f t="shared" si="18"/>
        <v>5686600</v>
      </c>
      <c r="N308">
        <v>1.01</v>
      </c>
      <c r="O308" s="12">
        <f>SUM($M$5:M308)</f>
        <v>512543300</v>
      </c>
    </row>
    <row r="309" spans="12:15" x14ac:dyDescent="0.3">
      <c r="L309" s="10">
        <v>304</v>
      </c>
      <c r="M309" s="12">
        <f t="shared" si="18"/>
        <v>5744000</v>
      </c>
      <c r="N309">
        <v>1.01</v>
      </c>
      <c r="O309" s="12">
        <f>SUM($M$5:M309)</f>
        <v>518287300</v>
      </c>
    </row>
    <row r="310" spans="12:15" x14ac:dyDescent="0.3">
      <c r="L310" s="10">
        <v>305</v>
      </c>
      <c r="M310" s="12">
        <f t="shared" si="18"/>
        <v>5802000</v>
      </c>
      <c r="N310">
        <v>1.01</v>
      </c>
      <c r="O310" s="12">
        <f>SUM($M$5:M310)</f>
        <v>524089300</v>
      </c>
    </row>
    <row r="311" spans="12:15" x14ac:dyDescent="0.3">
      <c r="L311" s="10">
        <v>306</v>
      </c>
      <c r="M311" s="12">
        <f t="shared" si="18"/>
        <v>5860600</v>
      </c>
      <c r="N311">
        <v>1.01</v>
      </c>
      <c r="O311" s="12">
        <f>SUM($M$5:M311)</f>
        <v>529949900</v>
      </c>
    </row>
    <row r="312" spans="12:15" x14ac:dyDescent="0.3">
      <c r="L312" s="10">
        <v>307</v>
      </c>
      <c r="M312" s="12">
        <f t="shared" si="18"/>
        <v>5919800</v>
      </c>
      <c r="N312">
        <v>1.01</v>
      </c>
      <c r="O312" s="12">
        <f>SUM($M$5:M312)</f>
        <v>535869700</v>
      </c>
    </row>
    <row r="313" spans="12:15" x14ac:dyDescent="0.3">
      <c r="L313" s="10">
        <v>308</v>
      </c>
      <c r="M313" s="12">
        <f t="shared" si="18"/>
        <v>5979600</v>
      </c>
      <c r="N313">
        <v>1.01</v>
      </c>
      <c r="O313" s="12">
        <f>SUM($M$5:M313)</f>
        <v>541849300</v>
      </c>
    </row>
    <row r="314" spans="12:15" x14ac:dyDescent="0.3">
      <c r="L314" s="10">
        <v>309</v>
      </c>
      <c r="M314" s="12">
        <f t="shared" si="18"/>
        <v>6040000</v>
      </c>
      <c r="N314">
        <v>1.01</v>
      </c>
      <c r="O314" s="12">
        <f>SUM($M$5:M314)</f>
        <v>547889300</v>
      </c>
    </row>
    <row r="315" spans="12:15" x14ac:dyDescent="0.3">
      <c r="L315" s="10">
        <v>310</v>
      </c>
      <c r="M315" s="12">
        <f t="shared" si="18"/>
        <v>6101000</v>
      </c>
      <c r="N315">
        <v>1.01</v>
      </c>
      <c r="O315" s="12">
        <f>SUM($M$5:M315)</f>
        <v>553990300</v>
      </c>
    </row>
    <row r="316" spans="12:15" x14ac:dyDescent="0.3">
      <c r="L316" s="10">
        <v>311</v>
      </c>
      <c r="M316" s="12">
        <f t="shared" si="18"/>
        <v>6162600</v>
      </c>
      <c r="N316">
        <v>1.01</v>
      </c>
      <c r="O316" s="12">
        <f>SUM($M$5:M316)</f>
        <v>560152900</v>
      </c>
    </row>
    <row r="317" spans="12:15" x14ac:dyDescent="0.3">
      <c r="L317" s="10">
        <v>312</v>
      </c>
      <c r="M317" s="12">
        <f t="shared" si="18"/>
        <v>6224800</v>
      </c>
      <c r="N317">
        <v>1.01</v>
      </c>
      <c r="O317" s="12">
        <f>SUM($M$5:M317)</f>
        <v>566377700</v>
      </c>
    </row>
    <row r="318" spans="12:15" x14ac:dyDescent="0.3">
      <c r="L318" s="10">
        <v>313</v>
      </c>
      <c r="M318" s="12">
        <f t="shared" si="18"/>
        <v>6287600</v>
      </c>
      <c r="N318">
        <v>1.01</v>
      </c>
      <c r="O318" s="12">
        <f>SUM($M$5:M318)</f>
        <v>572665300</v>
      </c>
    </row>
    <row r="319" spans="12:15" x14ac:dyDescent="0.3">
      <c r="L319" s="10">
        <v>314</v>
      </c>
      <c r="M319" s="12">
        <f t="shared" si="18"/>
        <v>6351000</v>
      </c>
      <c r="N319">
        <v>1.01</v>
      </c>
      <c r="O319" s="12">
        <f>SUM($M$5:M319)</f>
        <v>579016300</v>
      </c>
    </row>
    <row r="320" spans="12:15" x14ac:dyDescent="0.3">
      <c r="L320" s="10">
        <v>315</v>
      </c>
      <c r="M320" s="12">
        <f t="shared" si="18"/>
        <v>6415100</v>
      </c>
      <c r="N320">
        <v>1.01</v>
      </c>
      <c r="O320" s="12">
        <f>SUM($M$5:M320)</f>
        <v>585431400</v>
      </c>
    </row>
    <row r="321" spans="12:15" x14ac:dyDescent="0.3">
      <c r="L321" s="10">
        <v>316</v>
      </c>
      <c r="M321" s="12">
        <f t="shared" si="18"/>
        <v>6479800</v>
      </c>
      <c r="N321">
        <v>1.01</v>
      </c>
      <c r="O321" s="12">
        <f>SUM($M$5:M321)</f>
        <v>591911200</v>
      </c>
    </row>
    <row r="322" spans="12:15" x14ac:dyDescent="0.3">
      <c r="L322" s="10">
        <v>317</v>
      </c>
      <c r="M322" s="12">
        <f t="shared" si="18"/>
        <v>6545200</v>
      </c>
      <c r="N322">
        <v>1.01</v>
      </c>
      <c r="O322" s="12">
        <f>SUM($M$5:M322)</f>
        <v>598456400</v>
      </c>
    </row>
    <row r="323" spans="12:15" x14ac:dyDescent="0.3">
      <c r="L323" s="10">
        <v>318</v>
      </c>
      <c r="M323" s="12">
        <f t="shared" si="18"/>
        <v>6611200</v>
      </c>
      <c r="N323">
        <v>1.01</v>
      </c>
      <c r="O323" s="12">
        <f>SUM($M$5:M323)</f>
        <v>605067600</v>
      </c>
    </row>
    <row r="324" spans="12:15" x14ac:dyDescent="0.3">
      <c r="L324" s="10">
        <v>319</v>
      </c>
      <c r="M324" s="12">
        <f t="shared" si="18"/>
        <v>6677900</v>
      </c>
      <c r="N324">
        <v>1.01</v>
      </c>
      <c r="O324" s="12">
        <f>SUM($M$5:M324)</f>
        <v>611745500</v>
      </c>
    </row>
    <row r="325" spans="12:15" x14ac:dyDescent="0.3">
      <c r="L325" s="10">
        <v>320</v>
      </c>
      <c r="M325" s="12">
        <f t="shared" si="18"/>
        <v>6745200</v>
      </c>
      <c r="N325">
        <v>1.01</v>
      </c>
      <c r="O325" s="12">
        <f>SUM($M$5:M325)</f>
        <v>618490700</v>
      </c>
    </row>
    <row r="326" spans="12:15" x14ac:dyDescent="0.3">
      <c r="L326" s="10">
        <v>321</v>
      </c>
      <c r="M326" s="12">
        <f t="shared" ref="M326:M355" si="19">ROUNDUP((M325+500)*N326,-2)</f>
        <v>6813200</v>
      </c>
      <c r="N326">
        <v>1.01</v>
      </c>
      <c r="O326" s="12">
        <f>SUM($M$5:M326)</f>
        <v>625303900</v>
      </c>
    </row>
    <row r="327" spans="12:15" x14ac:dyDescent="0.3">
      <c r="L327" s="10">
        <v>322</v>
      </c>
      <c r="M327" s="12">
        <f t="shared" si="19"/>
        <v>6881900</v>
      </c>
      <c r="N327">
        <v>1.01</v>
      </c>
      <c r="O327" s="12">
        <f>SUM($M$5:M327)</f>
        <v>632185800</v>
      </c>
    </row>
    <row r="328" spans="12:15" x14ac:dyDescent="0.3">
      <c r="L328" s="10">
        <v>323</v>
      </c>
      <c r="M328" s="12">
        <f t="shared" si="19"/>
        <v>6951300</v>
      </c>
      <c r="N328">
        <v>1.01</v>
      </c>
      <c r="O328" s="12">
        <f>SUM($M$5:M328)</f>
        <v>639137100</v>
      </c>
    </row>
    <row r="329" spans="12:15" x14ac:dyDescent="0.3">
      <c r="L329" s="10">
        <v>324</v>
      </c>
      <c r="M329" s="12">
        <f t="shared" si="19"/>
        <v>7021400</v>
      </c>
      <c r="N329">
        <v>1.01</v>
      </c>
      <c r="O329" s="12">
        <f>SUM($M$5:M329)</f>
        <v>646158500</v>
      </c>
    </row>
    <row r="330" spans="12:15" x14ac:dyDescent="0.3">
      <c r="L330" s="10">
        <v>325</v>
      </c>
      <c r="M330" s="12">
        <f t="shared" si="19"/>
        <v>7092200</v>
      </c>
      <c r="N330">
        <v>1.01</v>
      </c>
      <c r="O330" s="12">
        <f>SUM($M$5:M330)</f>
        <v>653250700</v>
      </c>
    </row>
    <row r="331" spans="12:15" x14ac:dyDescent="0.3">
      <c r="L331" s="10">
        <v>326</v>
      </c>
      <c r="M331" s="12">
        <f t="shared" si="19"/>
        <v>7163700</v>
      </c>
      <c r="N331">
        <v>1.01</v>
      </c>
      <c r="O331" s="12">
        <f>SUM($M$5:M331)</f>
        <v>660414400</v>
      </c>
    </row>
    <row r="332" spans="12:15" x14ac:dyDescent="0.3">
      <c r="L332" s="10">
        <v>327</v>
      </c>
      <c r="M332" s="12">
        <f t="shared" si="19"/>
        <v>7235900</v>
      </c>
      <c r="N332">
        <v>1.01</v>
      </c>
      <c r="O332" s="12">
        <f>SUM($M$5:M332)</f>
        <v>667650300</v>
      </c>
    </row>
    <row r="333" spans="12:15" x14ac:dyDescent="0.3">
      <c r="L333" s="10">
        <v>328</v>
      </c>
      <c r="M333" s="12">
        <f t="shared" si="19"/>
        <v>7308800</v>
      </c>
      <c r="N333">
        <v>1.01</v>
      </c>
      <c r="O333" s="12">
        <f>SUM($M$5:M333)</f>
        <v>674959100</v>
      </c>
    </row>
    <row r="334" spans="12:15" x14ac:dyDescent="0.3">
      <c r="L334" s="10">
        <v>329</v>
      </c>
      <c r="M334" s="12">
        <f t="shared" si="19"/>
        <v>7382400</v>
      </c>
      <c r="N334">
        <v>1.01</v>
      </c>
      <c r="O334" s="12">
        <f>SUM($M$5:M334)</f>
        <v>682341500</v>
      </c>
    </row>
    <row r="335" spans="12:15" x14ac:dyDescent="0.3">
      <c r="L335" s="10">
        <v>330</v>
      </c>
      <c r="M335" s="12">
        <f t="shared" si="19"/>
        <v>7456800</v>
      </c>
      <c r="N335">
        <v>1.01</v>
      </c>
      <c r="O335" s="12">
        <f>SUM($M$5:M335)</f>
        <v>689798300</v>
      </c>
    </row>
    <row r="336" spans="12:15" x14ac:dyDescent="0.3">
      <c r="L336" s="10">
        <v>331</v>
      </c>
      <c r="M336" s="12">
        <f t="shared" si="19"/>
        <v>7531900</v>
      </c>
      <c r="N336">
        <v>1.01</v>
      </c>
      <c r="O336" s="12">
        <f>SUM($M$5:M336)</f>
        <v>697330200</v>
      </c>
    </row>
    <row r="337" spans="12:15" x14ac:dyDescent="0.3">
      <c r="L337" s="10">
        <v>332</v>
      </c>
      <c r="M337" s="12">
        <f t="shared" si="19"/>
        <v>7607800</v>
      </c>
      <c r="N337">
        <v>1.01</v>
      </c>
      <c r="O337" s="12">
        <f>SUM($M$5:M337)</f>
        <v>704938000</v>
      </c>
    </row>
    <row r="338" spans="12:15" x14ac:dyDescent="0.3">
      <c r="L338" s="10">
        <v>333</v>
      </c>
      <c r="M338" s="12">
        <f t="shared" si="19"/>
        <v>7684400</v>
      </c>
      <c r="N338">
        <v>1.01</v>
      </c>
      <c r="O338" s="12">
        <f>SUM($M$5:M338)</f>
        <v>712622400</v>
      </c>
    </row>
    <row r="339" spans="12:15" x14ac:dyDescent="0.3">
      <c r="L339" s="10">
        <v>334</v>
      </c>
      <c r="M339" s="12">
        <f t="shared" si="19"/>
        <v>7761800</v>
      </c>
      <c r="N339">
        <v>1.01</v>
      </c>
      <c r="O339" s="12">
        <f>SUM($M$5:M339)</f>
        <v>720384200</v>
      </c>
    </row>
    <row r="340" spans="12:15" x14ac:dyDescent="0.3">
      <c r="L340" s="10">
        <v>335</v>
      </c>
      <c r="M340" s="12">
        <f t="shared" si="19"/>
        <v>7840000</v>
      </c>
      <c r="N340">
        <v>1.01</v>
      </c>
      <c r="O340" s="12">
        <f>SUM($M$5:M340)</f>
        <v>728224200</v>
      </c>
    </row>
    <row r="341" spans="12:15" x14ac:dyDescent="0.3">
      <c r="L341" s="10">
        <v>336</v>
      </c>
      <c r="M341" s="12">
        <f t="shared" si="19"/>
        <v>7919000</v>
      </c>
      <c r="N341">
        <v>1.01</v>
      </c>
      <c r="O341" s="12">
        <f>SUM($M$5:M341)</f>
        <v>736143200</v>
      </c>
    </row>
    <row r="342" spans="12:15" x14ac:dyDescent="0.3">
      <c r="L342" s="10">
        <v>337</v>
      </c>
      <c r="M342" s="12">
        <f t="shared" si="19"/>
        <v>7998700</v>
      </c>
      <c r="N342">
        <v>1.01</v>
      </c>
      <c r="O342" s="12">
        <f>SUM($M$5:M342)</f>
        <v>744141900</v>
      </c>
    </row>
    <row r="343" spans="12:15" x14ac:dyDescent="0.3">
      <c r="L343" s="10">
        <v>338</v>
      </c>
      <c r="M343" s="12">
        <f t="shared" si="19"/>
        <v>8079200</v>
      </c>
      <c r="N343">
        <v>1.01</v>
      </c>
      <c r="O343" s="12">
        <f>SUM($M$5:M343)</f>
        <v>752221100</v>
      </c>
    </row>
    <row r="344" spans="12:15" x14ac:dyDescent="0.3">
      <c r="L344" s="10">
        <v>339</v>
      </c>
      <c r="M344" s="12">
        <f t="shared" si="19"/>
        <v>8160500</v>
      </c>
      <c r="N344">
        <v>1.01</v>
      </c>
      <c r="O344" s="12">
        <f>SUM($M$5:M344)</f>
        <v>760381600</v>
      </c>
    </row>
    <row r="345" spans="12:15" x14ac:dyDescent="0.3">
      <c r="L345" s="10">
        <v>340</v>
      </c>
      <c r="M345" s="12">
        <f t="shared" si="19"/>
        <v>8242700</v>
      </c>
      <c r="N345">
        <v>1.01</v>
      </c>
      <c r="O345" s="12">
        <f>SUM($M$5:M345)</f>
        <v>768624300</v>
      </c>
    </row>
    <row r="346" spans="12:15" x14ac:dyDescent="0.3">
      <c r="L346" s="10">
        <v>341</v>
      </c>
      <c r="M346" s="12">
        <f t="shared" si="19"/>
        <v>8325700</v>
      </c>
      <c r="N346">
        <v>1.01</v>
      </c>
      <c r="O346" s="12">
        <f>SUM($M$5:M346)</f>
        <v>776950000</v>
      </c>
    </row>
    <row r="347" spans="12:15" x14ac:dyDescent="0.3">
      <c r="L347" s="10">
        <v>342</v>
      </c>
      <c r="M347" s="12">
        <f t="shared" si="19"/>
        <v>8409500</v>
      </c>
      <c r="N347">
        <v>1.01</v>
      </c>
      <c r="O347" s="12">
        <f>SUM($M$5:M347)</f>
        <v>785359500</v>
      </c>
    </row>
    <row r="348" spans="12:15" x14ac:dyDescent="0.3">
      <c r="L348" s="10">
        <v>343</v>
      </c>
      <c r="M348" s="12">
        <f t="shared" si="19"/>
        <v>8494100</v>
      </c>
      <c r="N348">
        <v>1.01</v>
      </c>
      <c r="O348" s="12">
        <f>SUM($M$5:M348)</f>
        <v>793853600</v>
      </c>
    </row>
    <row r="349" spans="12:15" x14ac:dyDescent="0.3">
      <c r="L349" s="10">
        <v>344</v>
      </c>
      <c r="M349" s="12">
        <f t="shared" si="19"/>
        <v>8579600</v>
      </c>
      <c r="N349">
        <v>1.01</v>
      </c>
      <c r="O349" s="12">
        <f>SUM($M$5:M349)</f>
        <v>802433200</v>
      </c>
    </row>
    <row r="350" spans="12:15" x14ac:dyDescent="0.3">
      <c r="L350" s="10">
        <v>345</v>
      </c>
      <c r="M350" s="12">
        <f t="shared" si="19"/>
        <v>8666000</v>
      </c>
      <c r="N350">
        <v>1.01</v>
      </c>
      <c r="O350" s="12">
        <f>SUM($M$5:M350)</f>
        <v>811099200</v>
      </c>
    </row>
    <row r="351" spans="12:15" x14ac:dyDescent="0.3">
      <c r="L351" s="10">
        <v>346</v>
      </c>
      <c r="M351" s="12">
        <f t="shared" si="19"/>
        <v>8753200</v>
      </c>
      <c r="N351">
        <v>1.01</v>
      </c>
      <c r="O351" s="12">
        <f>SUM($M$5:M351)</f>
        <v>819852400</v>
      </c>
    </row>
    <row r="352" spans="12:15" x14ac:dyDescent="0.3">
      <c r="L352" s="10">
        <v>347</v>
      </c>
      <c r="M352" s="12">
        <f t="shared" si="19"/>
        <v>8841300</v>
      </c>
      <c r="N352">
        <v>1.01</v>
      </c>
      <c r="O352" s="12">
        <f>SUM($M$5:M352)</f>
        <v>828693700</v>
      </c>
    </row>
    <row r="353" spans="12:15" x14ac:dyDescent="0.3">
      <c r="L353" s="10">
        <v>348</v>
      </c>
      <c r="M353" s="12">
        <f t="shared" si="19"/>
        <v>8930300</v>
      </c>
      <c r="N353">
        <v>1.01</v>
      </c>
      <c r="O353" s="12">
        <f>SUM($M$5:M353)</f>
        <v>837624000</v>
      </c>
    </row>
    <row r="354" spans="12:15" x14ac:dyDescent="0.3">
      <c r="L354" s="10">
        <v>349</v>
      </c>
      <c r="M354" s="12">
        <f t="shared" si="19"/>
        <v>9020200</v>
      </c>
      <c r="N354">
        <v>1.01</v>
      </c>
      <c r="O354" s="12">
        <f>SUM($M$5:M354)</f>
        <v>846644200</v>
      </c>
    </row>
    <row r="355" spans="12:15" x14ac:dyDescent="0.3">
      <c r="L355" s="10">
        <v>350</v>
      </c>
      <c r="M355" s="12">
        <f t="shared" si="19"/>
        <v>9111000</v>
      </c>
      <c r="N355">
        <v>1.01</v>
      </c>
      <c r="O355" s="12">
        <f>SUM($M$5:M355)</f>
        <v>855755200</v>
      </c>
    </row>
  </sheetData>
  <mergeCells count="4">
    <mergeCell ref="A1:B2"/>
    <mergeCell ref="A4:D4"/>
    <mergeCell ref="A10:D10"/>
    <mergeCell ref="A17:D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D32F-D36A-49D0-8344-521F56FEBBC4}">
  <dimension ref="C2:AF354"/>
  <sheetViews>
    <sheetView topLeftCell="A338" zoomScale="106" zoomScaleNormal="106" workbookViewId="0">
      <selection activeCell="D285" sqref="D285:M354"/>
    </sheetView>
  </sheetViews>
  <sheetFormatPr defaultRowHeight="16.5" x14ac:dyDescent="0.3"/>
  <cols>
    <col min="5" max="5" width="11.625" bestFit="1" customWidth="1"/>
    <col min="6" max="6" width="16.5" bestFit="1" customWidth="1"/>
    <col min="11" max="11" width="9" hidden="1" customWidth="1"/>
    <col min="12" max="12" width="9" customWidth="1"/>
    <col min="15" max="15" width="1.125" style="8" customWidth="1"/>
    <col min="17" max="17" width="11.625" bestFit="1" customWidth="1"/>
    <col min="18" max="18" width="11.625" customWidth="1"/>
    <col min="21" max="21" width="11.625" bestFit="1" customWidth="1"/>
    <col min="22" max="22" width="16.5" bestFit="1" customWidth="1"/>
    <col min="26" max="26" width="14.75" bestFit="1" customWidth="1"/>
  </cols>
  <sheetData>
    <row r="2" spans="4:32" x14ac:dyDescent="0.3">
      <c r="AC2" s="2" t="s">
        <v>28</v>
      </c>
      <c r="AD2" s="2"/>
      <c r="AE2" s="1"/>
      <c r="AF2" s="1"/>
    </row>
    <row r="3" spans="4:32" ht="17.25" thickBot="1" x14ac:dyDescent="0.35">
      <c r="D3" t="s">
        <v>44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44</v>
      </c>
      <c r="Q3" t="s">
        <v>97</v>
      </c>
      <c r="R3" t="s">
        <v>76</v>
      </c>
      <c r="S3" s="23" t="s">
        <v>77</v>
      </c>
      <c r="T3" s="23"/>
      <c r="U3" s="10" t="s">
        <v>78</v>
      </c>
      <c r="V3" s="10" t="s">
        <v>79</v>
      </c>
      <c r="W3" s="23" t="s">
        <v>80</v>
      </c>
      <c r="X3" s="23"/>
      <c r="Y3" t="s">
        <v>81</v>
      </c>
      <c r="Z3" t="s">
        <v>82</v>
      </c>
      <c r="AC3" s="5" t="s">
        <v>2</v>
      </c>
      <c r="AD3" s="5" t="s">
        <v>3</v>
      </c>
      <c r="AE3" s="5"/>
      <c r="AF3" s="5"/>
    </row>
    <row r="4" spans="4:32" ht="17.25" thickTop="1" x14ac:dyDescent="0.3">
      <c r="D4" s="10">
        <v>0</v>
      </c>
      <c r="E4" t="s">
        <v>83</v>
      </c>
      <c r="F4">
        <f t="shared" ref="F4:F35" si="0">VLOOKUP(E4,$Q:$R,2,FALSE)</f>
        <v>35</v>
      </c>
      <c r="G4">
        <v>10</v>
      </c>
      <c r="K4" s="10">
        <v>0</v>
      </c>
      <c r="L4" s="10" t="str">
        <f>IF(H4=0,F4&amp;",-1",F4&amp;","&amp;I4)</f>
        <v>35,-1</v>
      </c>
      <c r="M4" s="10" t="str">
        <f>IF(H4=0,G4/100&amp;","&amp;0,G4/100&amp;","&amp;J4/100)</f>
        <v>0.1,0</v>
      </c>
      <c r="N4" s="10"/>
      <c r="O4" s="11"/>
      <c r="P4" s="10"/>
      <c r="Q4" t="s">
        <v>83</v>
      </c>
      <c r="R4">
        <v>35</v>
      </c>
      <c r="S4" t="s">
        <v>14</v>
      </c>
      <c r="T4" t="str">
        <f t="shared" ref="T4:T14" si="1">VLOOKUP(S4,AC:AF,4,FALSE)</f>
        <v>1E+40</v>
      </c>
      <c r="U4">
        <f>VLOOKUP(T4,[1]Balance!$J:$M,4,FALSE)</f>
        <v>0</v>
      </c>
      <c r="V4">
        <f t="shared" ref="V4:V14" si="2">IFERROR(VLOOKUP(Q4,E:K,7,FALSE),VLOOKUP(Q4,H:K,4,FALSE))</f>
        <v>0</v>
      </c>
      <c r="W4" t="s">
        <v>20</v>
      </c>
      <c r="X4" t="str">
        <f t="shared" ref="X4:X14" si="3">VLOOKUP(W4,AC:AF,4,FALSE)</f>
        <v>1E+64</v>
      </c>
      <c r="Y4">
        <f>VLOOKUP(X4,[1]Balance!$J:$M,4,FALSE)</f>
        <v>12</v>
      </c>
      <c r="Z4" s="12">
        <f t="shared" ref="Z4:Z15" si="4">SUMIFS(G:G,E:E,Q4)+SUMIFS(J:J,H:H,Q4)</f>
        <v>10740610</v>
      </c>
      <c r="AC4" s="3" t="s">
        <v>4</v>
      </c>
      <c r="AD4" s="3">
        <v>4</v>
      </c>
      <c r="AE4" s="4">
        <f>POWER(10,AD4)</f>
        <v>10000</v>
      </c>
      <c r="AF4" s="4" t="str">
        <f>1&amp;RIGHT(AE4,AD4)</f>
        <v>10000</v>
      </c>
    </row>
    <row r="5" spans="4:32" x14ac:dyDescent="0.3">
      <c r="D5" s="10">
        <v>1</v>
      </c>
      <c r="E5" t="s">
        <v>83</v>
      </c>
      <c r="F5">
        <f t="shared" si="0"/>
        <v>35</v>
      </c>
      <c r="G5">
        <v>20</v>
      </c>
      <c r="K5" s="10">
        <v>1</v>
      </c>
      <c r="L5" s="10" t="str">
        <f t="shared" ref="L5:L68" si="5">IF(H5=0,F5&amp;",-1",F5&amp;","&amp;I5)</f>
        <v>35,-1</v>
      </c>
      <c r="M5" s="10" t="str">
        <f t="shared" ref="M5:M68" si="6">IF(H5=0,G5/100&amp;","&amp;0,G5/100&amp;","&amp;J5/100)</f>
        <v>0.2,0</v>
      </c>
      <c r="N5" s="10"/>
      <c r="O5" s="11"/>
      <c r="P5" s="10"/>
      <c r="Q5" t="s">
        <v>84</v>
      </c>
      <c r="R5">
        <v>36</v>
      </c>
      <c r="S5" t="s">
        <v>19</v>
      </c>
      <c r="T5" t="str">
        <f t="shared" si="1"/>
        <v>1E+60</v>
      </c>
      <c r="U5">
        <f>VLOOKUP(T5,[1]Balance!$J:$M,4,FALSE)</f>
        <v>10</v>
      </c>
      <c r="V5">
        <f t="shared" si="2"/>
        <v>8</v>
      </c>
      <c r="W5" t="s">
        <v>23</v>
      </c>
      <c r="X5" t="str">
        <f t="shared" si="3"/>
        <v>1E+76</v>
      </c>
      <c r="Y5">
        <f>VLOOKUP(X5,[1]Balance!$J:$M,4,FALSE)</f>
        <v>18</v>
      </c>
      <c r="Z5" s="12">
        <f t="shared" si="4"/>
        <v>5526200</v>
      </c>
      <c r="AC5" s="3" t="s">
        <v>6</v>
      </c>
      <c r="AD5" s="3">
        <v>8</v>
      </c>
      <c r="AE5" s="4">
        <f t="shared" ref="AE5:AE36" si="7">POWER(10,AD5)</f>
        <v>100000000</v>
      </c>
      <c r="AF5" s="4" t="str">
        <f>1&amp;RIGHT(AE5,AD5)</f>
        <v>100000000</v>
      </c>
    </row>
    <row r="6" spans="4:32" x14ac:dyDescent="0.3">
      <c r="D6" s="10">
        <v>2</v>
      </c>
      <c r="E6" t="s">
        <v>83</v>
      </c>
      <c r="F6">
        <f t="shared" si="0"/>
        <v>35</v>
      </c>
      <c r="G6">
        <v>30</v>
      </c>
      <c r="K6" s="10">
        <v>2</v>
      </c>
      <c r="L6" s="10" t="str">
        <f t="shared" si="5"/>
        <v>35,-1</v>
      </c>
      <c r="M6" s="10" t="str">
        <f t="shared" si="6"/>
        <v>0.3,0</v>
      </c>
      <c r="N6" s="10"/>
      <c r="O6" s="11"/>
      <c r="P6" s="10"/>
      <c r="Q6" t="s">
        <v>85</v>
      </c>
      <c r="R6">
        <v>39</v>
      </c>
      <c r="S6" t="s">
        <v>20</v>
      </c>
      <c r="T6" t="str">
        <f t="shared" si="1"/>
        <v>1E+64</v>
      </c>
      <c r="U6">
        <f>VLOOKUP(T6,[1]Balance!$J:$M,4,FALSE)</f>
        <v>12</v>
      </c>
      <c r="V6">
        <f t="shared" si="2"/>
        <v>11</v>
      </c>
      <c r="W6" t="s">
        <v>25</v>
      </c>
      <c r="X6" t="str">
        <f t="shared" si="3"/>
        <v>1E+80</v>
      </c>
      <c r="Y6">
        <f>VLOOKUP(X6,[1]Balance!$J:$M,4,FALSE)</f>
        <v>20</v>
      </c>
      <c r="Z6" s="12">
        <f t="shared" si="4"/>
        <v>3371450</v>
      </c>
      <c r="AC6" s="3" t="s">
        <v>7</v>
      </c>
      <c r="AD6" s="3">
        <v>12</v>
      </c>
      <c r="AE6" s="4">
        <f t="shared" si="7"/>
        <v>1000000000000</v>
      </c>
      <c r="AF6" s="4" t="str">
        <f>1&amp;RIGHT(AE6,AD6)</f>
        <v>1000000000000</v>
      </c>
    </row>
    <row r="7" spans="4:32" x14ac:dyDescent="0.3">
      <c r="D7" s="10">
        <v>3</v>
      </c>
      <c r="E7" t="s">
        <v>83</v>
      </c>
      <c r="F7">
        <f t="shared" si="0"/>
        <v>35</v>
      </c>
      <c r="G7">
        <v>50</v>
      </c>
      <c r="K7" s="10">
        <v>3</v>
      </c>
      <c r="L7" s="10" t="str">
        <f t="shared" si="5"/>
        <v>35,-1</v>
      </c>
      <c r="M7" s="10" t="str">
        <f t="shared" si="6"/>
        <v>0.5,0</v>
      </c>
      <c r="N7" s="10"/>
      <c r="O7" s="11"/>
      <c r="P7" s="10"/>
      <c r="Q7" t="s">
        <v>86</v>
      </c>
      <c r="R7">
        <v>42</v>
      </c>
      <c r="S7" t="s">
        <v>21</v>
      </c>
      <c r="T7" t="str">
        <f t="shared" si="1"/>
        <v>1E+68</v>
      </c>
      <c r="U7">
        <f>VLOOKUP(T7,[1]Balance!$J:$M,4,FALSE)</f>
        <v>14</v>
      </c>
      <c r="V7">
        <f t="shared" si="2"/>
        <v>14</v>
      </c>
      <c r="W7" t="s">
        <v>27</v>
      </c>
      <c r="X7" t="str">
        <f t="shared" si="3"/>
        <v>1E+92</v>
      </c>
      <c r="Y7">
        <f>VLOOKUP(X7,[1]Balance!$J:$M,4,FALSE)</f>
        <v>26</v>
      </c>
      <c r="Z7" s="12">
        <f t="shared" si="4"/>
        <v>239550</v>
      </c>
      <c r="AC7" s="3" t="s">
        <v>8</v>
      </c>
      <c r="AD7" s="3">
        <v>16</v>
      </c>
      <c r="AE7" s="4">
        <f t="shared" si="7"/>
        <v>1E+16</v>
      </c>
      <c r="AF7" s="4" t="str">
        <f>1&amp;RIGHT(AE7,AD7)</f>
        <v>10000000000000000</v>
      </c>
    </row>
    <row r="8" spans="4:32" x14ac:dyDescent="0.3">
      <c r="D8" s="10">
        <v>4</v>
      </c>
      <c r="E8" t="s">
        <v>83</v>
      </c>
      <c r="F8">
        <f t="shared" si="0"/>
        <v>35</v>
      </c>
      <c r="G8">
        <v>100</v>
      </c>
      <c r="K8" s="10">
        <v>4</v>
      </c>
      <c r="L8" s="10" t="str">
        <f t="shared" si="5"/>
        <v>35,-1</v>
      </c>
      <c r="M8" s="10" t="str">
        <f t="shared" si="6"/>
        <v>1,0</v>
      </c>
      <c r="N8" s="10"/>
      <c r="O8" s="11"/>
      <c r="P8" s="10"/>
      <c r="Q8" t="s">
        <v>87</v>
      </c>
      <c r="R8">
        <v>46</v>
      </c>
      <c r="S8" t="s">
        <v>23</v>
      </c>
      <c r="T8" t="str">
        <f t="shared" si="1"/>
        <v>1E+76</v>
      </c>
      <c r="U8">
        <f>VLOOKUP(T8,[1]Balance!$J:$M,4,FALSE)</f>
        <v>18</v>
      </c>
      <c r="V8">
        <f t="shared" si="2"/>
        <v>24</v>
      </c>
      <c r="W8" t="s">
        <v>24</v>
      </c>
      <c r="X8" t="str">
        <f t="shared" si="3"/>
        <v>1E+96</v>
      </c>
      <c r="Y8">
        <f>VLOOKUP(X8,[1]Balance!$J:$M,4,FALSE)</f>
        <v>28</v>
      </c>
      <c r="Z8" s="12">
        <f t="shared" si="4"/>
        <v>22300</v>
      </c>
      <c r="AC8" s="3" t="s">
        <v>9</v>
      </c>
      <c r="AD8" s="3">
        <v>20</v>
      </c>
      <c r="AE8" s="4">
        <f t="shared" si="7"/>
        <v>1E+20</v>
      </c>
      <c r="AF8" s="4" t="str">
        <f t="shared" ref="AF8:AF36" si="8">RIGHT(AE8,AD8)</f>
        <v>1E+20</v>
      </c>
    </row>
    <row r="9" spans="4:32" x14ac:dyDescent="0.3">
      <c r="D9" s="10">
        <v>5</v>
      </c>
      <c r="E9" t="s">
        <v>83</v>
      </c>
      <c r="F9">
        <f t="shared" si="0"/>
        <v>35</v>
      </c>
      <c r="G9">
        <v>200</v>
      </c>
      <c r="K9" s="10">
        <v>5</v>
      </c>
      <c r="L9" s="10" t="str">
        <f t="shared" si="5"/>
        <v>35,-1</v>
      </c>
      <c r="M9" s="10" t="str">
        <f t="shared" si="6"/>
        <v>2,0</v>
      </c>
      <c r="N9" s="10"/>
      <c r="O9" s="11"/>
      <c r="P9" s="10"/>
      <c r="Q9" t="s">
        <v>88</v>
      </c>
      <c r="R9">
        <v>43</v>
      </c>
      <c r="S9" t="s">
        <v>5</v>
      </c>
      <c r="T9" t="str">
        <f t="shared" si="1"/>
        <v>1E+84</v>
      </c>
      <c r="U9">
        <f>VLOOKUP(T9,[1]Balance!$J:$M,4,FALSE)</f>
        <v>22</v>
      </c>
      <c r="V9">
        <f t="shared" si="2"/>
        <v>21</v>
      </c>
      <c r="W9" t="s">
        <v>24</v>
      </c>
      <c r="X9" t="str">
        <f t="shared" si="3"/>
        <v>1E+96</v>
      </c>
      <c r="Y9">
        <f>VLOOKUP(X9,[1]Balance!$J:$M,4,FALSE)</f>
        <v>28</v>
      </c>
      <c r="Z9" s="12">
        <f t="shared" si="4"/>
        <v>1232350</v>
      </c>
      <c r="AC9" s="3" t="s">
        <v>10</v>
      </c>
      <c r="AD9" s="3">
        <v>24</v>
      </c>
      <c r="AE9" s="4">
        <f t="shared" si="7"/>
        <v>9.9999999999999998E+23</v>
      </c>
      <c r="AF9" s="4" t="str">
        <f t="shared" si="8"/>
        <v>1E+24</v>
      </c>
    </row>
    <row r="10" spans="4:32" x14ac:dyDescent="0.3">
      <c r="D10" s="10">
        <v>6</v>
      </c>
      <c r="E10" t="s">
        <v>83</v>
      </c>
      <c r="F10">
        <f t="shared" si="0"/>
        <v>35</v>
      </c>
      <c r="G10">
        <v>300</v>
      </c>
      <c r="K10" s="10">
        <v>6</v>
      </c>
      <c r="L10" s="10" t="str">
        <f t="shared" si="5"/>
        <v>35,-1</v>
      </c>
      <c r="M10" s="10" t="str">
        <f t="shared" si="6"/>
        <v>3,0</v>
      </c>
      <c r="N10" s="10"/>
      <c r="O10" s="11"/>
      <c r="P10" s="10"/>
      <c r="Q10" t="s">
        <v>89</v>
      </c>
      <c r="R10">
        <v>47</v>
      </c>
      <c r="S10" t="s">
        <v>27</v>
      </c>
      <c r="T10" t="str">
        <f t="shared" si="1"/>
        <v>1E+92</v>
      </c>
      <c r="U10">
        <f>VLOOKUP(T10,[1]Balance!$J:$M,4,FALSE)</f>
        <v>26</v>
      </c>
      <c r="V10">
        <f t="shared" si="2"/>
        <v>25</v>
      </c>
      <c r="W10" t="s">
        <v>29</v>
      </c>
      <c r="X10" t="str">
        <f t="shared" si="3"/>
        <v>1E+100</v>
      </c>
      <c r="Y10">
        <f>VLOOKUP(X10,[1]Balance!$J:$M,4,FALSE)</f>
        <v>30</v>
      </c>
      <c r="Z10" s="12">
        <f t="shared" si="4"/>
        <v>522100</v>
      </c>
      <c r="AC10" s="3" t="s">
        <v>11</v>
      </c>
      <c r="AD10" s="3">
        <v>28</v>
      </c>
      <c r="AE10" s="4">
        <f t="shared" si="7"/>
        <v>9.9999999999999996E+27</v>
      </c>
      <c r="AF10" s="4" t="str">
        <f t="shared" si="8"/>
        <v>1E+28</v>
      </c>
    </row>
    <row r="11" spans="4:32" x14ac:dyDescent="0.3">
      <c r="D11" s="10">
        <v>7</v>
      </c>
      <c r="E11" t="s">
        <v>83</v>
      </c>
      <c r="F11">
        <f t="shared" si="0"/>
        <v>35</v>
      </c>
      <c r="G11">
        <v>400</v>
      </c>
      <c r="K11" s="10">
        <v>7</v>
      </c>
      <c r="L11" s="10" t="str">
        <f t="shared" si="5"/>
        <v>35,-1</v>
      </c>
      <c r="M11" s="10" t="str">
        <f t="shared" si="6"/>
        <v>4,0</v>
      </c>
      <c r="N11" s="10"/>
      <c r="O11" s="11"/>
      <c r="P11" s="10"/>
      <c r="Q11" t="s">
        <v>90</v>
      </c>
      <c r="R11">
        <v>50</v>
      </c>
      <c r="S11" t="s">
        <v>24</v>
      </c>
      <c r="T11" t="str">
        <f t="shared" si="1"/>
        <v>1E+96</v>
      </c>
      <c r="U11">
        <f>VLOOKUP(T11,[1]Balance!$J:$M,4,FALSE)</f>
        <v>28</v>
      </c>
      <c r="V11">
        <f t="shared" si="2"/>
        <v>29</v>
      </c>
      <c r="W11" t="s">
        <v>32</v>
      </c>
      <c r="X11" t="str">
        <f t="shared" si="3"/>
        <v>1E+112</v>
      </c>
      <c r="Y11">
        <f>VLOOKUP(X11,[1]Balance!$J:$M,4,FALSE)</f>
        <v>36</v>
      </c>
      <c r="Z11" s="12">
        <f t="shared" si="4"/>
        <v>153650</v>
      </c>
      <c r="AC11" s="3" t="s">
        <v>12</v>
      </c>
      <c r="AD11" s="3">
        <v>32</v>
      </c>
      <c r="AE11" s="4">
        <f t="shared" si="7"/>
        <v>1.0000000000000001E+32</v>
      </c>
      <c r="AF11" s="4" t="str">
        <f t="shared" si="8"/>
        <v>1E+32</v>
      </c>
    </row>
    <row r="12" spans="4:32" x14ac:dyDescent="0.3">
      <c r="D12" s="10">
        <v>8</v>
      </c>
      <c r="E12" t="s">
        <v>84</v>
      </c>
      <c r="F12">
        <f t="shared" si="0"/>
        <v>36</v>
      </c>
      <c r="G12">
        <v>100</v>
      </c>
      <c r="K12" s="10">
        <v>8</v>
      </c>
      <c r="L12" s="10" t="str">
        <f t="shared" si="5"/>
        <v>36,-1</v>
      </c>
      <c r="M12" s="10" t="str">
        <f t="shared" si="6"/>
        <v>1,0</v>
      </c>
      <c r="N12" s="10"/>
      <c r="O12" s="11"/>
      <c r="P12" s="10"/>
      <c r="Q12" t="s">
        <v>91</v>
      </c>
      <c r="R12">
        <v>60</v>
      </c>
      <c r="S12" t="s">
        <v>24</v>
      </c>
      <c r="T12" t="str">
        <f t="shared" si="1"/>
        <v>1E+96</v>
      </c>
      <c r="U12">
        <f>VLOOKUP(T12,[1]Balance!$J:$M,4,FALSE)</f>
        <v>28</v>
      </c>
      <c r="V12">
        <f t="shared" si="2"/>
        <v>35</v>
      </c>
      <c r="W12" t="s">
        <v>39</v>
      </c>
      <c r="X12" t="str">
        <f t="shared" si="3"/>
        <v>1E+132</v>
      </c>
      <c r="Y12">
        <f>VLOOKUP(X12,[1]Balance!$J:$M,4,FALSE)</f>
        <v>46</v>
      </c>
      <c r="Z12" s="12">
        <f t="shared" si="4"/>
        <v>4985</v>
      </c>
      <c r="AC12" s="3" t="s">
        <v>13</v>
      </c>
      <c r="AD12" s="3">
        <v>36</v>
      </c>
      <c r="AE12" s="4">
        <f t="shared" si="7"/>
        <v>1E+36</v>
      </c>
      <c r="AF12" s="4" t="str">
        <f t="shared" si="8"/>
        <v>1E+36</v>
      </c>
    </row>
    <row r="13" spans="4:32" x14ac:dyDescent="0.3">
      <c r="D13" s="9">
        <v>9</v>
      </c>
      <c r="E13" s="16" t="s">
        <v>83</v>
      </c>
      <c r="F13">
        <f t="shared" si="0"/>
        <v>35</v>
      </c>
      <c r="G13" s="16">
        <v>1000</v>
      </c>
      <c r="H13" s="16" t="s">
        <v>84</v>
      </c>
      <c r="I13">
        <f t="shared" ref="I13:I44" si="9">VLOOKUP(H13,$Q:$R,2,FALSE)</f>
        <v>36</v>
      </c>
      <c r="J13" s="16">
        <v>100</v>
      </c>
      <c r="K13" s="10">
        <v>9</v>
      </c>
      <c r="L13" s="10" t="str">
        <f t="shared" si="5"/>
        <v>35,36</v>
      </c>
      <c r="M13" s="10" t="str">
        <f t="shared" si="6"/>
        <v>10,1</v>
      </c>
      <c r="N13" s="10"/>
      <c r="O13" s="11"/>
      <c r="P13" s="10"/>
      <c r="Q13" t="s">
        <v>92</v>
      </c>
      <c r="R13">
        <v>54</v>
      </c>
      <c r="S13" t="s">
        <v>31</v>
      </c>
      <c r="T13" t="str">
        <f t="shared" si="1"/>
        <v>1E+108</v>
      </c>
      <c r="U13">
        <f>VLOOKUP(T13,[1]Balance!$J:$M,4,FALSE)</f>
        <v>34</v>
      </c>
      <c r="V13">
        <f t="shared" si="2"/>
        <v>34</v>
      </c>
      <c r="W13" t="s">
        <v>34</v>
      </c>
      <c r="X13" t="str">
        <f t="shared" si="3"/>
        <v>1E+120</v>
      </c>
      <c r="Y13">
        <f>VLOOKUP(X13,[1]Balance!$J:$M,4,FALSE)</f>
        <v>40</v>
      </c>
      <c r="Z13" s="12">
        <f t="shared" si="4"/>
        <v>18975</v>
      </c>
      <c r="AC13" s="3" t="s">
        <v>14</v>
      </c>
      <c r="AD13" s="3">
        <v>40</v>
      </c>
      <c r="AE13" s="4">
        <f t="shared" si="7"/>
        <v>1E+40</v>
      </c>
      <c r="AF13" s="4" t="str">
        <f t="shared" si="8"/>
        <v>1E+40</v>
      </c>
    </row>
    <row r="14" spans="4:32" x14ac:dyDescent="0.3">
      <c r="D14" s="10">
        <v>10</v>
      </c>
      <c r="E14" t="s">
        <v>84</v>
      </c>
      <c r="F14">
        <f t="shared" si="0"/>
        <v>36</v>
      </c>
      <c r="G14">
        <v>500</v>
      </c>
      <c r="H14" t="s">
        <v>83</v>
      </c>
      <c r="I14">
        <f t="shared" si="9"/>
        <v>35</v>
      </c>
      <c r="J14">
        <v>500</v>
      </c>
      <c r="K14" s="10">
        <v>10</v>
      </c>
      <c r="L14" s="10" t="str">
        <f t="shared" si="5"/>
        <v>36,35</v>
      </c>
      <c r="M14" s="10" t="str">
        <f t="shared" si="6"/>
        <v>5,5</v>
      </c>
      <c r="N14" s="10"/>
      <c r="O14" s="11"/>
      <c r="P14" s="10"/>
      <c r="Q14" t="s">
        <v>93</v>
      </c>
      <c r="R14">
        <v>61</v>
      </c>
      <c r="S14" t="s">
        <v>31</v>
      </c>
      <c r="T14" t="str">
        <f t="shared" si="1"/>
        <v>1E+108</v>
      </c>
      <c r="U14">
        <f>VLOOKUP(T14,[1]Balance!$J:$M,4,FALSE)</f>
        <v>34</v>
      </c>
      <c r="V14">
        <f t="shared" si="2"/>
        <v>44</v>
      </c>
      <c r="W14" t="s">
        <v>35</v>
      </c>
      <c r="X14" t="str">
        <f t="shared" si="3"/>
        <v>1E+124</v>
      </c>
      <c r="Y14">
        <f>VLOOKUP(X14,[1]Balance!$J:$M,4,FALSE)</f>
        <v>42</v>
      </c>
      <c r="Z14" s="12">
        <f t="shared" si="4"/>
        <v>785</v>
      </c>
      <c r="AC14" s="3" t="s">
        <v>15</v>
      </c>
      <c r="AD14" s="3">
        <v>44</v>
      </c>
      <c r="AE14" s="4">
        <f t="shared" si="7"/>
        <v>1.0000000000000001E+44</v>
      </c>
      <c r="AF14" s="4" t="str">
        <f t="shared" si="8"/>
        <v>1E+44</v>
      </c>
    </row>
    <row r="15" spans="4:32" x14ac:dyDescent="0.3">
      <c r="D15" s="10">
        <v>11</v>
      </c>
      <c r="E15" t="s">
        <v>85</v>
      </c>
      <c r="F15">
        <f t="shared" si="0"/>
        <v>39</v>
      </c>
      <c r="G15">
        <v>50</v>
      </c>
      <c r="H15" t="s">
        <v>83</v>
      </c>
      <c r="I15">
        <f t="shared" si="9"/>
        <v>35</v>
      </c>
      <c r="J15">
        <v>1000</v>
      </c>
      <c r="K15" s="10">
        <v>11</v>
      </c>
      <c r="L15" s="10" t="str">
        <f t="shared" si="5"/>
        <v>39,35</v>
      </c>
      <c r="M15" s="10" t="str">
        <f t="shared" si="6"/>
        <v>0.5,10</v>
      </c>
      <c r="N15" s="10"/>
      <c r="O15" s="11"/>
      <c r="P15" s="10"/>
      <c r="Q15" t="s">
        <v>96</v>
      </c>
      <c r="R15">
        <v>55</v>
      </c>
      <c r="Z15">
        <f t="shared" si="4"/>
        <v>2135</v>
      </c>
      <c r="AC15" s="3" t="s">
        <v>16</v>
      </c>
      <c r="AD15" s="3">
        <v>48</v>
      </c>
      <c r="AE15" s="4">
        <f t="shared" si="7"/>
        <v>1E+48</v>
      </c>
      <c r="AF15" s="4" t="str">
        <f t="shared" si="8"/>
        <v>1E+48</v>
      </c>
    </row>
    <row r="16" spans="4:32" x14ac:dyDescent="0.3">
      <c r="D16" s="10">
        <v>12</v>
      </c>
      <c r="E16" t="s">
        <v>85</v>
      </c>
      <c r="F16">
        <f t="shared" si="0"/>
        <v>39</v>
      </c>
      <c r="G16">
        <v>100</v>
      </c>
      <c r="H16" t="s">
        <v>83</v>
      </c>
      <c r="I16">
        <f t="shared" si="9"/>
        <v>35</v>
      </c>
      <c r="J16">
        <v>2000</v>
      </c>
      <c r="K16" s="10">
        <v>12</v>
      </c>
      <c r="L16" s="10" t="str">
        <f t="shared" si="5"/>
        <v>39,35</v>
      </c>
      <c r="M16" s="10" t="str">
        <f t="shared" si="6"/>
        <v>1,20</v>
      </c>
      <c r="N16" s="10"/>
      <c r="O16" s="11"/>
      <c r="P16" s="10"/>
      <c r="AC16" s="3" t="s">
        <v>17</v>
      </c>
      <c r="AD16" s="3">
        <v>52</v>
      </c>
      <c r="AE16" s="4">
        <f t="shared" si="7"/>
        <v>9.9999999999999999E+51</v>
      </c>
      <c r="AF16" s="4" t="str">
        <f t="shared" si="8"/>
        <v>1E+52</v>
      </c>
    </row>
    <row r="17" spans="4:32" x14ac:dyDescent="0.3">
      <c r="D17" s="10">
        <v>13</v>
      </c>
      <c r="E17" t="s">
        <v>85</v>
      </c>
      <c r="F17">
        <f t="shared" si="0"/>
        <v>39</v>
      </c>
      <c r="G17">
        <v>300</v>
      </c>
      <c r="H17" t="s">
        <v>83</v>
      </c>
      <c r="I17">
        <f t="shared" si="9"/>
        <v>35</v>
      </c>
      <c r="J17">
        <v>3000</v>
      </c>
      <c r="K17" s="10">
        <v>13</v>
      </c>
      <c r="L17" s="10" t="str">
        <f t="shared" si="5"/>
        <v>39,35</v>
      </c>
      <c r="M17" s="10" t="str">
        <f t="shared" si="6"/>
        <v>3,30</v>
      </c>
      <c r="N17" s="10"/>
      <c r="O17" s="11"/>
      <c r="P17" s="10"/>
      <c r="AC17" s="3" t="s">
        <v>18</v>
      </c>
      <c r="AD17" s="3">
        <v>56</v>
      </c>
      <c r="AE17" s="4">
        <f t="shared" si="7"/>
        <v>1.0000000000000001E+56</v>
      </c>
      <c r="AF17" s="4" t="str">
        <f t="shared" si="8"/>
        <v>1E+56</v>
      </c>
    </row>
    <row r="18" spans="4:32" x14ac:dyDescent="0.3">
      <c r="D18" s="9">
        <v>14</v>
      </c>
      <c r="E18" s="16" t="s">
        <v>86</v>
      </c>
      <c r="F18">
        <f t="shared" si="0"/>
        <v>42</v>
      </c>
      <c r="G18" s="16">
        <v>50</v>
      </c>
      <c r="H18" s="16" t="s">
        <v>83</v>
      </c>
      <c r="I18">
        <f t="shared" si="9"/>
        <v>35</v>
      </c>
      <c r="J18" s="16">
        <v>5000</v>
      </c>
      <c r="K18" s="10">
        <v>14</v>
      </c>
      <c r="L18" s="10" t="str">
        <f t="shared" si="5"/>
        <v>42,35</v>
      </c>
      <c r="M18" s="10" t="str">
        <f t="shared" si="6"/>
        <v>0.5,50</v>
      </c>
      <c r="N18" s="10"/>
      <c r="O18" s="11"/>
      <c r="P18" s="10"/>
      <c r="AC18" s="3" t="s">
        <v>19</v>
      </c>
      <c r="AD18" s="3">
        <v>60</v>
      </c>
      <c r="AE18" s="4">
        <f t="shared" si="7"/>
        <v>9.9999999999999995E+59</v>
      </c>
      <c r="AF18" s="4" t="str">
        <f t="shared" si="8"/>
        <v>1E+60</v>
      </c>
    </row>
    <row r="19" spans="4:32" x14ac:dyDescent="0.3">
      <c r="D19" s="10">
        <v>15</v>
      </c>
      <c r="E19" t="s">
        <v>85</v>
      </c>
      <c r="F19">
        <f t="shared" si="0"/>
        <v>39</v>
      </c>
      <c r="G19">
        <v>500</v>
      </c>
      <c r="H19" t="s">
        <v>84</v>
      </c>
      <c r="I19">
        <f t="shared" si="9"/>
        <v>36</v>
      </c>
      <c r="J19">
        <v>500</v>
      </c>
      <c r="K19" s="10">
        <v>15</v>
      </c>
      <c r="L19" s="10" t="str">
        <f t="shared" si="5"/>
        <v>39,36</v>
      </c>
      <c r="M19" s="10" t="str">
        <f t="shared" si="6"/>
        <v>5,5</v>
      </c>
      <c r="N19" s="10"/>
      <c r="O19" s="11"/>
      <c r="P19" s="10"/>
      <c r="Q19" t="s">
        <v>98</v>
      </c>
      <c r="R19" t="s">
        <v>99</v>
      </c>
      <c r="AC19" s="3" t="s">
        <v>20</v>
      </c>
      <c r="AD19" s="3">
        <v>64</v>
      </c>
      <c r="AE19" s="4">
        <f t="shared" si="7"/>
        <v>1E+64</v>
      </c>
      <c r="AF19" s="4" t="str">
        <f t="shared" si="8"/>
        <v>1E+64</v>
      </c>
    </row>
    <row r="20" spans="4:32" x14ac:dyDescent="0.3">
      <c r="D20" s="10">
        <v>16</v>
      </c>
      <c r="E20" t="s">
        <v>84</v>
      </c>
      <c r="F20">
        <f t="shared" si="0"/>
        <v>36</v>
      </c>
      <c r="G20">
        <v>1000</v>
      </c>
      <c r="H20" t="s">
        <v>83</v>
      </c>
      <c r="I20">
        <f t="shared" si="9"/>
        <v>35</v>
      </c>
      <c r="J20">
        <v>7000</v>
      </c>
      <c r="K20" s="10">
        <v>16</v>
      </c>
      <c r="L20" s="10" t="str">
        <f t="shared" si="5"/>
        <v>36,35</v>
      </c>
      <c r="M20" s="10" t="str">
        <f t="shared" si="6"/>
        <v>10,70</v>
      </c>
      <c r="N20" s="10"/>
      <c r="O20" s="11"/>
      <c r="P20" s="10"/>
      <c r="Q20" t="s">
        <v>83</v>
      </c>
      <c r="R20">
        <v>5000</v>
      </c>
      <c r="AC20" s="3" t="s">
        <v>21</v>
      </c>
      <c r="AD20" s="3">
        <v>68</v>
      </c>
      <c r="AE20" s="4">
        <f t="shared" si="7"/>
        <v>9.9999999999999995E+67</v>
      </c>
      <c r="AF20" s="4" t="str">
        <f t="shared" si="8"/>
        <v>1E+68</v>
      </c>
    </row>
    <row r="21" spans="4:32" x14ac:dyDescent="0.3">
      <c r="D21" s="10">
        <v>17</v>
      </c>
      <c r="E21" t="s">
        <v>84</v>
      </c>
      <c r="F21">
        <f t="shared" si="0"/>
        <v>36</v>
      </c>
      <c r="G21">
        <v>2000</v>
      </c>
      <c r="H21" t="s">
        <v>83</v>
      </c>
      <c r="I21">
        <f t="shared" si="9"/>
        <v>35</v>
      </c>
      <c r="J21">
        <v>10000</v>
      </c>
      <c r="K21" s="10">
        <v>17</v>
      </c>
      <c r="L21" s="10" t="str">
        <f t="shared" si="5"/>
        <v>36,35</v>
      </c>
      <c r="M21" s="10" t="str">
        <f t="shared" si="6"/>
        <v>20,100</v>
      </c>
      <c r="N21" s="10"/>
      <c r="O21" s="11"/>
      <c r="P21" s="10"/>
      <c r="Q21" t="s">
        <v>84</v>
      </c>
      <c r="R21">
        <v>2500</v>
      </c>
      <c r="AC21" s="3" t="s">
        <v>22</v>
      </c>
      <c r="AD21" s="3">
        <v>72</v>
      </c>
      <c r="AE21" s="4">
        <f t="shared" si="7"/>
        <v>9.9999999999999994E+71</v>
      </c>
      <c r="AF21" s="4" t="str">
        <f t="shared" si="8"/>
        <v>1E+72</v>
      </c>
    </row>
    <row r="22" spans="4:32" x14ac:dyDescent="0.3">
      <c r="D22" s="10">
        <v>18</v>
      </c>
      <c r="E22" t="s">
        <v>84</v>
      </c>
      <c r="F22">
        <f t="shared" si="0"/>
        <v>36</v>
      </c>
      <c r="G22">
        <v>3000</v>
      </c>
      <c r="H22" t="s">
        <v>83</v>
      </c>
      <c r="I22">
        <f t="shared" si="9"/>
        <v>35</v>
      </c>
      <c r="J22">
        <v>15000</v>
      </c>
      <c r="K22" s="10">
        <v>18</v>
      </c>
      <c r="L22" s="10" t="str">
        <f t="shared" si="5"/>
        <v>36,35</v>
      </c>
      <c r="M22" s="10" t="str">
        <f t="shared" si="6"/>
        <v>30,150</v>
      </c>
      <c r="N22" s="10"/>
      <c r="O22" s="11"/>
      <c r="P22" s="10"/>
      <c r="Q22" t="s">
        <v>85</v>
      </c>
      <c r="R22">
        <v>1500</v>
      </c>
      <c r="AC22" s="3" t="s">
        <v>23</v>
      </c>
      <c r="AD22" s="3">
        <v>76</v>
      </c>
      <c r="AE22" s="4">
        <f t="shared" si="7"/>
        <v>1E+76</v>
      </c>
      <c r="AF22" s="4" t="str">
        <f t="shared" si="8"/>
        <v>1E+76</v>
      </c>
    </row>
    <row r="23" spans="4:32" x14ac:dyDescent="0.3">
      <c r="D23" s="9">
        <v>19</v>
      </c>
      <c r="E23" s="16" t="s">
        <v>85</v>
      </c>
      <c r="F23">
        <f t="shared" si="0"/>
        <v>39</v>
      </c>
      <c r="G23" s="16">
        <v>500</v>
      </c>
      <c r="H23" s="16" t="s">
        <v>86</v>
      </c>
      <c r="I23">
        <f t="shared" si="9"/>
        <v>42</v>
      </c>
      <c r="J23" s="16">
        <v>500</v>
      </c>
      <c r="K23" s="10">
        <v>19</v>
      </c>
      <c r="L23" s="10" t="str">
        <f t="shared" si="5"/>
        <v>39,42</v>
      </c>
      <c r="M23" s="10" t="str">
        <f t="shared" si="6"/>
        <v>5,5</v>
      </c>
      <c r="N23" s="10"/>
      <c r="O23" s="11"/>
      <c r="P23" s="10"/>
      <c r="Q23" t="s">
        <v>86</v>
      </c>
      <c r="R23">
        <v>500</v>
      </c>
      <c r="AC23" s="3" t="s">
        <v>25</v>
      </c>
      <c r="AD23" s="3">
        <v>80</v>
      </c>
      <c r="AE23" s="4">
        <f t="shared" si="7"/>
        <v>1E+80</v>
      </c>
      <c r="AF23" s="4" t="str">
        <f t="shared" si="8"/>
        <v>1E+80</v>
      </c>
    </row>
    <row r="24" spans="4:32" x14ac:dyDescent="0.3">
      <c r="D24" s="10">
        <v>20</v>
      </c>
      <c r="E24" t="s">
        <v>85</v>
      </c>
      <c r="F24">
        <f t="shared" si="0"/>
        <v>39</v>
      </c>
      <c r="G24">
        <v>1000</v>
      </c>
      <c r="H24" t="s">
        <v>84</v>
      </c>
      <c r="I24">
        <f t="shared" si="9"/>
        <v>36</v>
      </c>
      <c r="J24">
        <v>5000</v>
      </c>
      <c r="K24" s="10">
        <v>20</v>
      </c>
      <c r="L24" s="10" t="str">
        <f t="shared" si="5"/>
        <v>39,36</v>
      </c>
      <c r="M24" s="10" t="str">
        <f t="shared" si="6"/>
        <v>10,50</v>
      </c>
      <c r="N24" s="10"/>
      <c r="O24" s="11"/>
      <c r="P24" s="10"/>
      <c r="Q24" t="s">
        <v>87</v>
      </c>
      <c r="R24">
        <v>50</v>
      </c>
      <c r="AC24" s="3" t="s">
        <v>5</v>
      </c>
      <c r="AD24" s="3">
        <v>84</v>
      </c>
      <c r="AE24" s="4">
        <f t="shared" si="7"/>
        <v>1.0000000000000001E+84</v>
      </c>
      <c r="AF24" s="4" t="str">
        <f t="shared" si="8"/>
        <v>1E+84</v>
      </c>
    </row>
    <row r="25" spans="4:32" x14ac:dyDescent="0.3">
      <c r="D25" s="10">
        <v>21</v>
      </c>
      <c r="E25" t="s">
        <v>88</v>
      </c>
      <c r="F25">
        <f t="shared" si="0"/>
        <v>43</v>
      </c>
      <c r="G25">
        <v>50</v>
      </c>
      <c r="H25" t="s">
        <v>84</v>
      </c>
      <c r="I25">
        <f t="shared" si="9"/>
        <v>36</v>
      </c>
      <c r="J25">
        <v>6000</v>
      </c>
      <c r="K25" s="10">
        <v>21</v>
      </c>
      <c r="L25" s="10" t="str">
        <f t="shared" si="5"/>
        <v>43,36</v>
      </c>
      <c r="M25" s="10" t="str">
        <f t="shared" si="6"/>
        <v>0.5,60</v>
      </c>
      <c r="N25" s="10"/>
      <c r="O25" s="11"/>
      <c r="P25" s="10"/>
      <c r="Q25" t="s">
        <v>88</v>
      </c>
      <c r="R25">
        <v>500</v>
      </c>
      <c r="AC25" s="3" t="s">
        <v>26</v>
      </c>
      <c r="AD25" s="3">
        <v>88</v>
      </c>
      <c r="AE25" s="4">
        <f t="shared" si="7"/>
        <v>9.9999999999999996E+87</v>
      </c>
      <c r="AF25" s="4" t="str">
        <f t="shared" si="8"/>
        <v>1E+88</v>
      </c>
    </row>
    <row r="26" spans="4:32" x14ac:dyDescent="0.3">
      <c r="D26" s="10">
        <v>22</v>
      </c>
      <c r="E26" t="s">
        <v>88</v>
      </c>
      <c r="F26">
        <f t="shared" si="0"/>
        <v>43</v>
      </c>
      <c r="G26">
        <v>100</v>
      </c>
      <c r="H26" t="s">
        <v>84</v>
      </c>
      <c r="I26">
        <f t="shared" si="9"/>
        <v>36</v>
      </c>
      <c r="J26">
        <v>8000</v>
      </c>
      <c r="K26" s="10">
        <v>22</v>
      </c>
      <c r="L26" s="10" t="str">
        <f t="shared" si="5"/>
        <v>43,36</v>
      </c>
      <c r="M26" s="10" t="str">
        <f t="shared" si="6"/>
        <v>1,80</v>
      </c>
      <c r="N26" s="10"/>
      <c r="O26" s="11"/>
      <c r="P26" s="10"/>
      <c r="Q26" t="s">
        <v>89</v>
      </c>
      <c r="R26">
        <v>250</v>
      </c>
      <c r="AC26" s="3" t="s">
        <v>27</v>
      </c>
      <c r="AD26" s="3">
        <v>92</v>
      </c>
      <c r="AE26" s="4">
        <f t="shared" si="7"/>
        <v>1E+92</v>
      </c>
      <c r="AF26" s="4" t="str">
        <f t="shared" si="8"/>
        <v>1E+92</v>
      </c>
    </row>
    <row r="27" spans="4:32" x14ac:dyDescent="0.3">
      <c r="D27" s="10">
        <v>23</v>
      </c>
      <c r="E27" t="s">
        <v>88</v>
      </c>
      <c r="F27">
        <f t="shared" si="0"/>
        <v>43</v>
      </c>
      <c r="G27">
        <v>200</v>
      </c>
      <c r="H27" t="s">
        <v>84</v>
      </c>
      <c r="I27">
        <f t="shared" si="9"/>
        <v>36</v>
      </c>
      <c r="J27">
        <v>10000</v>
      </c>
      <c r="K27" s="10">
        <v>23</v>
      </c>
      <c r="L27" s="10" t="str">
        <f t="shared" si="5"/>
        <v>43,36</v>
      </c>
      <c r="M27" s="10" t="str">
        <f t="shared" si="6"/>
        <v>2,100</v>
      </c>
      <c r="N27" s="10"/>
      <c r="O27" s="11"/>
      <c r="P27" s="10"/>
      <c r="Q27" t="s">
        <v>90</v>
      </c>
      <c r="R27">
        <v>75</v>
      </c>
      <c r="AC27" s="3" t="s">
        <v>24</v>
      </c>
      <c r="AD27" s="3">
        <v>96</v>
      </c>
      <c r="AE27" s="4">
        <f t="shared" si="7"/>
        <v>1E+96</v>
      </c>
      <c r="AF27" s="4" t="str">
        <f t="shared" si="8"/>
        <v>1E+96</v>
      </c>
    </row>
    <row r="28" spans="4:32" x14ac:dyDescent="0.3">
      <c r="D28" s="9">
        <v>24</v>
      </c>
      <c r="E28" s="16" t="s">
        <v>88</v>
      </c>
      <c r="F28">
        <f t="shared" si="0"/>
        <v>43</v>
      </c>
      <c r="G28" s="16">
        <v>500</v>
      </c>
      <c r="H28" s="16" t="s">
        <v>87</v>
      </c>
      <c r="I28">
        <f t="shared" si="9"/>
        <v>46</v>
      </c>
      <c r="J28" s="16">
        <v>300</v>
      </c>
      <c r="K28" s="10">
        <v>24</v>
      </c>
      <c r="L28" s="10" t="str">
        <f t="shared" si="5"/>
        <v>43,46</v>
      </c>
      <c r="M28" s="10" t="str">
        <f t="shared" si="6"/>
        <v>5,3</v>
      </c>
      <c r="N28" s="10"/>
      <c r="O28" s="11"/>
      <c r="P28" s="10"/>
      <c r="Q28" t="s">
        <v>91</v>
      </c>
      <c r="R28">
        <v>1</v>
      </c>
      <c r="AC28" s="3" t="s">
        <v>29</v>
      </c>
      <c r="AD28" s="3">
        <v>100</v>
      </c>
      <c r="AE28" s="4">
        <f t="shared" si="7"/>
        <v>1E+100</v>
      </c>
      <c r="AF28" s="4" t="str">
        <f t="shared" si="8"/>
        <v>1E+100</v>
      </c>
    </row>
    <row r="29" spans="4:32" x14ac:dyDescent="0.3">
      <c r="D29" s="10">
        <v>25</v>
      </c>
      <c r="E29" t="s">
        <v>89</v>
      </c>
      <c r="F29">
        <f t="shared" si="0"/>
        <v>47</v>
      </c>
      <c r="G29">
        <v>100</v>
      </c>
      <c r="H29" t="s">
        <v>85</v>
      </c>
      <c r="I29">
        <f t="shared" si="9"/>
        <v>39</v>
      </c>
      <c r="J29">
        <v>2000</v>
      </c>
      <c r="K29" s="10">
        <v>25</v>
      </c>
      <c r="L29" s="10" t="str">
        <f t="shared" si="5"/>
        <v>47,39</v>
      </c>
      <c r="M29" s="10" t="str">
        <f t="shared" si="6"/>
        <v>1,20</v>
      </c>
      <c r="N29" s="10"/>
      <c r="O29" s="11"/>
      <c r="P29" s="10"/>
      <c r="Q29" t="s">
        <v>92</v>
      </c>
      <c r="R29">
        <v>5</v>
      </c>
      <c r="AC29" s="3" t="s">
        <v>30</v>
      </c>
      <c r="AD29" s="3">
        <v>104</v>
      </c>
      <c r="AE29" s="4">
        <f t="shared" si="7"/>
        <v>1E+104</v>
      </c>
      <c r="AF29" s="4" t="str">
        <f t="shared" si="8"/>
        <v>1E+104</v>
      </c>
    </row>
    <row r="30" spans="4:32" x14ac:dyDescent="0.3">
      <c r="D30" s="10">
        <v>26</v>
      </c>
      <c r="E30" t="s">
        <v>89</v>
      </c>
      <c r="F30">
        <f t="shared" si="0"/>
        <v>47</v>
      </c>
      <c r="G30">
        <v>200</v>
      </c>
      <c r="H30" t="s">
        <v>85</v>
      </c>
      <c r="I30">
        <f t="shared" si="9"/>
        <v>39</v>
      </c>
      <c r="J30">
        <v>3000</v>
      </c>
      <c r="K30" s="10">
        <v>26</v>
      </c>
      <c r="L30" s="10" t="str">
        <f t="shared" si="5"/>
        <v>47,39</v>
      </c>
      <c r="M30" s="10" t="str">
        <f t="shared" si="6"/>
        <v>2,30</v>
      </c>
      <c r="N30" s="10"/>
      <c r="O30" s="11"/>
      <c r="P30" s="10"/>
      <c r="Q30" t="s">
        <v>93</v>
      </c>
      <c r="R30">
        <v>2.5</v>
      </c>
      <c r="AC30" s="3" t="s">
        <v>31</v>
      </c>
      <c r="AD30" s="3">
        <v>108</v>
      </c>
      <c r="AE30" s="4">
        <f t="shared" si="7"/>
        <v>1E+108</v>
      </c>
      <c r="AF30" s="4" t="str">
        <f t="shared" si="8"/>
        <v>1E+108</v>
      </c>
    </row>
    <row r="31" spans="4:32" x14ac:dyDescent="0.3">
      <c r="D31" s="10">
        <v>27</v>
      </c>
      <c r="E31" t="s">
        <v>89</v>
      </c>
      <c r="F31">
        <f t="shared" si="0"/>
        <v>47</v>
      </c>
      <c r="G31">
        <v>300</v>
      </c>
      <c r="H31" t="s">
        <v>85</v>
      </c>
      <c r="I31">
        <f t="shared" si="9"/>
        <v>39</v>
      </c>
      <c r="J31">
        <v>4000</v>
      </c>
      <c r="K31" s="10">
        <v>27</v>
      </c>
      <c r="L31" s="10" t="str">
        <f t="shared" si="5"/>
        <v>47,39</v>
      </c>
      <c r="M31" s="10" t="str">
        <f t="shared" si="6"/>
        <v>3,40</v>
      </c>
      <c r="N31" s="10"/>
      <c r="O31" s="11"/>
      <c r="P31" s="10"/>
      <c r="Q31" t="s">
        <v>96</v>
      </c>
      <c r="R31">
        <v>1</v>
      </c>
      <c r="AC31" s="3" t="s">
        <v>32</v>
      </c>
      <c r="AD31" s="3">
        <v>112</v>
      </c>
      <c r="AE31" s="4">
        <f t="shared" si="7"/>
        <v>9.9999999999999993E+111</v>
      </c>
      <c r="AF31" s="4" t="str">
        <f t="shared" si="8"/>
        <v>1E+112</v>
      </c>
    </row>
    <row r="32" spans="4:32" x14ac:dyDescent="0.3">
      <c r="D32" s="10">
        <v>28</v>
      </c>
      <c r="E32" t="s">
        <v>89</v>
      </c>
      <c r="F32">
        <f t="shared" si="0"/>
        <v>47</v>
      </c>
      <c r="G32">
        <v>400</v>
      </c>
      <c r="H32" t="s">
        <v>85</v>
      </c>
      <c r="I32">
        <f t="shared" si="9"/>
        <v>39</v>
      </c>
      <c r="J32">
        <v>5000</v>
      </c>
      <c r="K32" s="10">
        <v>28</v>
      </c>
      <c r="L32" s="10" t="str">
        <f t="shared" si="5"/>
        <v>47,39</v>
      </c>
      <c r="M32" s="10" t="str">
        <f t="shared" si="6"/>
        <v>4,50</v>
      </c>
      <c r="N32" s="10"/>
      <c r="O32" s="11"/>
      <c r="P32" s="10"/>
      <c r="AC32" s="3" t="s">
        <v>33</v>
      </c>
      <c r="AD32" s="3">
        <v>116</v>
      </c>
      <c r="AE32" s="4">
        <f t="shared" si="7"/>
        <v>1E+116</v>
      </c>
      <c r="AF32" s="4" t="str">
        <f t="shared" si="8"/>
        <v>1E+116</v>
      </c>
    </row>
    <row r="33" spans="3:32" x14ac:dyDescent="0.3">
      <c r="D33" s="9">
        <v>29</v>
      </c>
      <c r="E33" s="16" t="s">
        <v>90</v>
      </c>
      <c r="F33">
        <f t="shared" si="0"/>
        <v>50</v>
      </c>
      <c r="G33" s="16">
        <v>50</v>
      </c>
      <c r="H33" s="16" t="s">
        <v>86</v>
      </c>
      <c r="I33">
        <f t="shared" si="9"/>
        <v>42</v>
      </c>
      <c r="J33" s="16">
        <v>3000</v>
      </c>
      <c r="K33" s="10">
        <v>29</v>
      </c>
      <c r="L33" s="10" t="str">
        <f t="shared" si="5"/>
        <v>50,42</v>
      </c>
      <c r="M33" s="10" t="str">
        <f t="shared" si="6"/>
        <v>0.5,30</v>
      </c>
      <c r="N33" s="10"/>
      <c r="O33" s="11"/>
      <c r="P33" s="10"/>
      <c r="AC33" s="3" t="s">
        <v>34</v>
      </c>
      <c r="AD33" s="3">
        <v>120</v>
      </c>
      <c r="AE33" s="4">
        <f t="shared" si="7"/>
        <v>9.9999999999999998E+119</v>
      </c>
      <c r="AF33" s="4" t="str">
        <f t="shared" si="8"/>
        <v>1E+120</v>
      </c>
    </row>
    <row r="34" spans="3:32" x14ac:dyDescent="0.3">
      <c r="D34" s="10">
        <v>30</v>
      </c>
      <c r="E34" t="s">
        <v>90</v>
      </c>
      <c r="F34">
        <f t="shared" si="0"/>
        <v>50</v>
      </c>
      <c r="G34">
        <v>50</v>
      </c>
      <c r="H34" t="s">
        <v>88</v>
      </c>
      <c r="I34">
        <f t="shared" si="9"/>
        <v>43</v>
      </c>
      <c r="J34">
        <v>1000</v>
      </c>
      <c r="K34" s="10">
        <v>30</v>
      </c>
      <c r="L34" s="10" t="str">
        <f t="shared" si="5"/>
        <v>50,43</v>
      </c>
      <c r="M34" s="10" t="str">
        <f t="shared" si="6"/>
        <v>0.5,10</v>
      </c>
      <c r="N34" s="10"/>
      <c r="O34" s="11"/>
      <c r="P34" s="10"/>
      <c r="AC34" s="3" t="s">
        <v>35</v>
      </c>
      <c r="AD34" s="3">
        <v>124</v>
      </c>
      <c r="AE34" s="4">
        <f t="shared" si="7"/>
        <v>9.9999999999999995E+123</v>
      </c>
      <c r="AF34" s="4" t="str">
        <f t="shared" si="8"/>
        <v>1E+124</v>
      </c>
    </row>
    <row r="35" spans="3:32" x14ac:dyDescent="0.3">
      <c r="D35" s="10">
        <v>31</v>
      </c>
      <c r="E35" t="s">
        <v>90</v>
      </c>
      <c r="F35">
        <f t="shared" si="0"/>
        <v>50</v>
      </c>
      <c r="G35">
        <v>75</v>
      </c>
      <c r="H35" t="s">
        <v>88</v>
      </c>
      <c r="I35">
        <f t="shared" si="9"/>
        <v>43</v>
      </c>
      <c r="J35">
        <v>2000</v>
      </c>
      <c r="K35" s="10">
        <v>31</v>
      </c>
      <c r="L35" s="10" t="str">
        <f t="shared" si="5"/>
        <v>50,43</v>
      </c>
      <c r="M35" s="10" t="str">
        <f t="shared" si="6"/>
        <v>0.75,20</v>
      </c>
      <c r="N35" s="10"/>
      <c r="O35" s="11"/>
      <c r="P35" s="10"/>
      <c r="AC35" s="3" t="s">
        <v>38</v>
      </c>
      <c r="AD35" s="3">
        <v>128</v>
      </c>
      <c r="AE35" s="4">
        <f t="shared" si="7"/>
        <v>1.0000000000000001E+128</v>
      </c>
      <c r="AF35" s="4" t="str">
        <f t="shared" si="8"/>
        <v>1E+128</v>
      </c>
    </row>
    <row r="36" spans="3:32" x14ac:dyDescent="0.3">
      <c r="D36" s="10">
        <v>32</v>
      </c>
      <c r="E36" t="s">
        <v>90</v>
      </c>
      <c r="F36">
        <f t="shared" ref="F36:F67" si="10">VLOOKUP(E36,$Q:$R,2,FALSE)</f>
        <v>50</v>
      </c>
      <c r="G36">
        <v>100</v>
      </c>
      <c r="H36" t="s">
        <v>88</v>
      </c>
      <c r="I36">
        <f t="shared" si="9"/>
        <v>43</v>
      </c>
      <c r="J36">
        <v>3500</v>
      </c>
      <c r="K36" s="10">
        <v>32</v>
      </c>
      <c r="L36" s="10" t="str">
        <f t="shared" si="5"/>
        <v>50,43</v>
      </c>
      <c r="M36" s="10" t="str">
        <f t="shared" si="6"/>
        <v>1,35</v>
      </c>
      <c r="N36" s="10"/>
      <c r="O36" s="11"/>
      <c r="P36" s="10"/>
      <c r="AC36" s="3" t="s">
        <v>39</v>
      </c>
      <c r="AD36" s="3">
        <v>132</v>
      </c>
      <c r="AE36" s="4">
        <f t="shared" si="7"/>
        <v>9.9999999999999999E+131</v>
      </c>
      <c r="AF36" s="4" t="str">
        <f t="shared" si="8"/>
        <v>1E+132</v>
      </c>
    </row>
    <row r="37" spans="3:32" x14ac:dyDescent="0.3">
      <c r="D37" s="10">
        <v>33</v>
      </c>
      <c r="E37" t="s">
        <v>90</v>
      </c>
      <c r="F37">
        <f t="shared" si="10"/>
        <v>50</v>
      </c>
      <c r="G37">
        <v>125</v>
      </c>
      <c r="H37" t="s">
        <v>88</v>
      </c>
      <c r="I37">
        <f t="shared" si="9"/>
        <v>43</v>
      </c>
      <c r="J37">
        <v>5000</v>
      </c>
      <c r="K37" s="10">
        <v>33</v>
      </c>
      <c r="L37" s="10" t="str">
        <f t="shared" si="5"/>
        <v>50,43</v>
      </c>
      <c r="M37" s="10" t="str">
        <f t="shared" si="6"/>
        <v>1.25,50</v>
      </c>
      <c r="N37" s="10"/>
      <c r="O37" s="11"/>
      <c r="P37" s="10"/>
      <c r="AC37" s="3" t="s">
        <v>101</v>
      </c>
      <c r="AD37" s="3">
        <v>136</v>
      </c>
      <c r="AE37" s="4">
        <f t="shared" ref="AE37:AE38" si="11">POWER(10,AD37)</f>
        <v>1.0000000000000001E+136</v>
      </c>
      <c r="AF37" s="4" t="str">
        <f t="shared" ref="AF37:AF38" si="12">RIGHT(AE37,AD37)</f>
        <v>1E+136</v>
      </c>
    </row>
    <row r="38" spans="3:32" x14ac:dyDescent="0.3">
      <c r="C38" t="s">
        <v>94</v>
      </c>
      <c r="D38" s="9">
        <v>34</v>
      </c>
      <c r="E38" s="16" t="s">
        <v>92</v>
      </c>
      <c r="F38">
        <f t="shared" si="10"/>
        <v>54</v>
      </c>
      <c r="G38" s="16">
        <v>50</v>
      </c>
      <c r="H38" s="16" t="s">
        <v>87</v>
      </c>
      <c r="I38">
        <f t="shared" si="9"/>
        <v>46</v>
      </c>
      <c r="J38" s="16">
        <v>500</v>
      </c>
      <c r="K38" s="10">
        <v>34</v>
      </c>
      <c r="L38" s="10" t="str">
        <f t="shared" si="5"/>
        <v>54,46</v>
      </c>
      <c r="M38" s="10" t="str">
        <f t="shared" si="6"/>
        <v>0.5,5</v>
      </c>
      <c r="N38" s="10"/>
      <c r="O38" s="11"/>
      <c r="P38" s="10"/>
      <c r="AC38" s="3" t="s">
        <v>102</v>
      </c>
      <c r="AD38" s="3">
        <v>140</v>
      </c>
      <c r="AE38" s="4">
        <f t="shared" si="11"/>
        <v>1.0000000000000001E+140</v>
      </c>
      <c r="AF38" s="4" t="str">
        <f t="shared" si="12"/>
        <v>1E+140</v>
      </c>
    </row>
    <row r="39" spans="3:32" x14ac:dyDescent="0.3">
      <c r="D39" s="10">
        <v>35</v>
      </c>
      <c r="E39" t="s">
        <v>91</v>
      </c>
      <c r="F39">
        <f t="shared" si="10"/>
        <v>60</v>
      </c>
      <c r="G39">
        <v>15</v>
      </c>
      <c r="H39" t="s">
        <v>89</v>
      </c>
      <c r="I39">
        <f t="shared" si="9"/>
        <v>47</v>
      </c>
      <c r="J39">
        <v>500</v>
      </c>
      <c r="K39" s="10">
        <v>35</v>
      </c>
      <c r="L39" s="10" t="str">
        <f t="shared" si="5"/>
        <v>60,47</v>
      </c>
      <c r="M39" s="10" t="str">
        <f t="shared" si="6"/>
        <v>0.15,5</v>
      </c>
      <c r="N39" s="10"/>
      <c r="O39" s="11"/>
      <c r="P39" s="10"/>
    </row>
    <row r="40" spans="3:32" x14ac:dyDescent="0.3">
      <c r="D40" s="10">
        <v>36</v>
      </c>
      <c r="E40" t="s">
        <v>92</v>
      </c>
      <c r="F40">
        <f t="shared" si="10"/>
        <v>54</v>
      </c>
      <c r="G40">
        <v>10</v>
      </c>
      <c r="H40" t="s">
        <v>89</v>
      </c>
      <c r="I40">
        <f t="shared" si="9"/>
        <v>47</v>
      </c>
      <c r="J40">
        <v>600</v>
      </c>
      <c r="K40" s="10">
        <v>36</v>
      </c>
      <c r="L40" s="10" t="str">
        <f t="shared" si="5"/>
        <v>54,47</v>
      </c>
      <c r="M40" s="10" t="str">
        <f t="shared" si="6"/>
        <v>0.1,6</v>
      </c>
      <c r="N40" s="10"/>
      <c r="O40" s="11"/>
      <c r="P40" s="10"/>
    </row>
    <row r="41" spans="3:32" x14ac:dyDescent="0.3">
      <c r="D41" s="10">
        <v>37</v>
      </c>
      <c r="E41" t="s">
        <v>92</v>
      </c>
      <c r="F41">
        <f t="shared" si="10"/>
        <v>54</v>
      </c>
      <c r="G41">
        <v>15</v>
      </c>
      <c r="H41" t="s">
        <v>89</v>
      </c>
      <c r="I41">
        <f t="shared" si="9"/>
        <v>47</v>
      </c>
      <c r="J41">
        <v>700</v>
      </c>
      <c r="K41" s="10">
        <v>37</v>
      </c>
      <c r="L41" s="10" t="str">
        <f t="shared" si="5"/>
        <v>54,47</v>
      </c>
      <c r="M41" s="10" t="str">
        <f t="shared" si="6"/>
        <v>0.15,7</v>
      </c>
      <c r="N41" s="10"/>
      <c r="O41" s="11"/>
      <c r="P41" s="10"/>
    </row>
    <row r="42" spans="3:32" x14ac:dyDescent="0.3">
      <c r="D42" s="10">
        <v>38</v>
      </c>
      <c r="E42" t="s">
        <v>92</v>
      </c>
      <c r="F42">
        <f t="shared" si="10"/>
        <v>54</v>
      </c>
      <c r="G42">
        <v>25</v>
      </c>
      <c r="H42" t="s">
        <v>89</v>
      </c>
      <c r="I42">
        <f t="shared" si="9"/>
        <v>47</v>
      </c>
      <c r="J42">
        <v>800</v>
      </c>
      <c r="K42" s="10">
        <v>38</v>
      </c>
      <c r="L42" s="10" t="str">
        <f t="shared" si="5"/>
        <v>54,47</v>
      </c>
      <c r="M42" s="10" t="str">
        <f t="shared" si="6"/>
        <v>0.25,8</v>
      </c>
      <c r="N42" s="10"/>
      <c r="O42" s="11"/>
      <c r="P42" s="10"/>
    </row>
    <row r="43" spans="3:32" x14ac:dyDescent="0.3">
      <c r="C43" t="s">
        <v>95</v>
      </c>
      <c r="D43" s="9">
        <v>39</v>
      </c>
      <c r="E43" s="16" t="s">
        <v>92</v>
      </c>
      <c r="F43">
        <f t="shared" si="10"/>
        <v>54</v>
      </c>
      <c r="G43" s="16">
        <v>50</v>
      </c>
      <c r="H43" s="16" t="s">
        <v>86</v>
      </c>
      <c r="I43">
        <f t="shared" si="9"/>
        <v>42</v>
      </c>
      <c r="J43" s="16">
        <v>5000</v>
      </c>
      <c r="K43" s="10">
        <v>39</v>
      </c>
      <c r="L43" s="10" t="str">
        <f t="shared" si="5"/>
        <v>54,42</v>
      </c>
      <c r="M43" s="10" t="str">
        <f t="shared" si="6"/>
        <v>0.5,50</v>
      </c>
      <c r="N43" s="10"/>
      <c r="O43" s="11"/>
      <c r="P43" s="10"/>
    </row>
    <row r="44" spans="3:32" x14ac:dyDescent="0.3">
      <c r="D44" s="10">
        <v>40</v>
      </c>
      <c r="E44" t="s">
        <v>91</v>
      </c>
      <c r="F44">
        <f t="shared" si="10"/>
        <v>60</v>
      </c>
      <c r="G44">
        <v>20</v>
      </c>
      <c r="H44" t="s">
        <v>90</v>
      </c>
      <c r="I44">
        <f t="shared" si="9"/>
        <v>50</v>
      </c>
      <c r="J44">
        <v>150</v>
      </c>
      <c r="K44" s="10">
        <v>40</v>
      </c>
      <c r="L44" s="10" t="str">
        <f t="shared" si="5"/>
        <v>60,50</v>
      </c>
      <c r="M44" s="10" t="str">
        <f t="shared" si="6"/>
        <v>0.2,1.5</v>
      </c>
      <c r="N44" s="10"/>
      <c r="O44" s="11"/>
      <c r="P44" s="10"/>
    </row>
    <row r="45" spans="3:32" x14ac:dyDescent="0.3">
      <c r="D45" s="10">
        <v>41</v>
      </c>
      <c r="E45" t="s">
        <v>91</v>
      </c>
      <c r="F45">
        <f t="shared" si="10"/>
        <v>60</v>
      </c>
      <c r="G45">
        <v>30</v>
      </c>
      <c r="H45" t="s">
        <v>90</v>
      </c>
      <c r="I45">
        <f t="shared" ref="I45:I76" si="13">VLOOKUP(H45,$Q:$R,2,FALSE)</f>
        <v>50</v>
      </c>
      <c r="J45">
        <v>175</v>
      </c>
      <c r="K45" s="10">
        <v>41</v>
      </c>
      <c r="L45" s="10" t="str">
        <f t="shared" si="5"/>
        <v>60,50</v>
      </c>
      <c r="M45" s="10" t="str">
        <f t="shared" si="6"/>
        <v>0.3,1.75</v>
      </c>
      <c r="N45" s="10"/>
      <c r="O45" s="11"/>
      <c r="P45" s="10"/>
    </row>
    <row r="46" spans="3:32" x14ac:dyDescent="0.3">
      <c r="D46" s="10">
        <v>42</v>
      </c>
      <c r="E46" t="s">
        <v>91</v>
      </c>
      <c r="F46">
        <f t="shared" si="10"/>
        <v>60</v>
      </c>
      <c r="G46">
        <v>40</v>
      </c>
      <c r="H46" t="s">
        <v>90</v>
      </c>
      <c r="I46">
        <f t="shared" si="13"/>
        <v>50</v>
      </c>
      <c r="J46">
        <v>200</v>
      </c>
      <c r="K46" s="10">
        <v>42</v>
      </c>
      <c r="L46" s="10" t="str">
        <f t="shared" si="5"/>
        <v>60,50</v>
      </c>
      <c r="M46" s="10" t="str">
        <f t="shared" si="6"/>
        <v>0.4,2</v>
      </c>
      <c r="N46" s="10"/>
      <c r="O46" s="11"/>
      <c r="P46" s="10"/>
    </row>
    <row r="47" spans="3:32" x14ac:dyDescent="0.3">
      <c r="D47" s="10">
        <v>43</v>
      </c>
      <c r="E47" t="s">
        <v>92</v>
      </c>
      <c r="F47">
        <f t="shared" si="10"/>
        <v>54</v>
      </c>
      <c r="G47">
        <v>300</v>
      </c>
      <c r="H47" t="s">
        <v>90</v>
      </c>
      <c r="I47">
        <f t="shared" si="13"/>
        <v>50</v>
      </c>
      <c r="J47">
        <v>225</v>
      </c>
      <c r="K47" s="10">
        <v>43</v>
      </c>
      <c r="L47" s="10" t="str">
        <f t="shared" si="5"/>
        <v>54,50</v>
      </c>
      <c r="M47" s="10" t="str">
        <f t="shared" si="6"/>
        <v>3,2.25</v>
      </c>
      <c r="N47" s="10"/>
      <c r="O47" s="11"/>
      <c r="P47" s="10"/>
    </row>
    <row r="48" spans="3:32" x14ac:dyDescent="0.3">
      <c r="D48" s="9">
        <v>44</v>
      </c>
      <c r="E48" s="16" t="s">
        <v>92</v>
      </c>
      <c r="F48">
        <f t="shared" si="10"/>
        <v>54</v>
      </c>
      <c r="G48" s="16">
        <v>100</v>
      </c>
      <c r="H48" s="16" t="s">
        <v>93</v>
      </c>
      <c r="I48">
        <f t="shared" si="13"/>
        <v>61</v>
      </c>
      <c r="J48" s="16">
        <v>10</v>
      </c>
      <c r="K48" s="10">
        <v>44</v>
      </c>
      <c r="L48" s="10" t="str">
        <f t="shared" si="5"/>
        <v>54,61</v>
      </c>
      <c r="M48" s="10" t="str">
        <f t="shared" si="6"/>
        <v>1,0.1</v>
      </c>
      <c r="N48" s="10"/>
      <c r="O48" s="11"/>
      <c r="P48" s="10"/>
    </row>
    <row r="49" spans="3:16" x14ac:dyDescent="0.3">
      <c r="D49" s="10">
        <v>45</v>
      </c>
      <c r="E49" t="s">
        <v>83</v>
      </c>
      <c r="F49">
        <f t="shared" si="10"/>
        <v>35</v>
      </c>
      <c r="G49">
        <v>20000</v>
      </c>
      <c r="H49" t="s">
        <v>92</v>
      </c>
      <c r="I49">
        <f t="shared" si="13"/>
        <v>54</v>
      </c>
      <c r="J49">
        <v>125</v>
      </c>
      <c r="K49" s="10">
        <v>45</v>
      </c>
      <c r="L49" s="10" t="str">
        <f t="shared" si="5"/>
        <v>35,54</v>
      </c>
      <c r="M49" s="10" t="str">
        <f t="shared" si="6"/>
        <v>200,1.25</v>
      </c>
      <c r="N49" s="10"/>
      <c r="O49" s="11"/>
      <c r="P49" s="10"/>
    </row>
    <row r="50" spans="3:16" x14ac:dyDescent="0.3">
      <c r="D50" s="10">
        <v>46</v>
      </c>
      <c r="E50" t="s">
        <v>84</v>
      </c>
      <c r="F50">
        <f t="shared" si="10"/>
        <v>36</v>
      </c>
      <c r="G50">
        <v>15000</v>
      </c>
      <c r="H50" t="s">
        <v>90</v>
      </c>
      <c r="I50">
        <f t="shared" si="13"/>
        <v>50</v>
      </c>
      <c r="J50">
        <v>250</v>
      </c>
      <c r="K50" s="10">
        <v>46</v>
      </c>
      <c r="L50" s="10" t="str">
        <f t="shared" si="5"/>
        <v>36,50</v>
      </c>
      <c r="M50" s="10" t="str">
        <f t="shared" si="6"/>
        <v>150,2.5</v>
      </c>
      <c r="N50" s="10"/>
      <c r="O50" s="11"/>
      <c r="P50" s="10"/>
    </row>
    <row r="51" spans="3:16" x14ac:dyDescent="0.3">
      <c r="D51" s="10">
        <v>47</v>
      </c>
      <c r="E51" t="s">
        <v>85</v>
      </c>
      <c r="F51">
        <f t="shared" si="10"/>
        <v>39</v>
      </c>
      <c r="G51">
        <v>10000</v>
      </c>
      <c r="H51" t="s">
        <v>89</v>
      </c>
      <c r="I51">
        <f t="shared" si="13"/>
        <v>47</v>
      </c>
      <c r="J51">
        <v>1000</v>
      </c>
      <c r="K51" s="10">
        <v>47</v>
      </c>
      <c r="L51" s="10" t="str">
        <f t="shared" si="5"/>
        <v>39,47</v>
      </c>
      <c r="M51" s="10" t="str">
        <f t="shared" si="6"/>
        <v>100,10</v>
      </c>
      <c r="N51" s="10"/>
      <c r="O51" s="11"/>
      <c r="P51" s="10"/>
    </row>
    <row r="52" spans="3:16" x14ac:dyDescent="0.3">
      <c r="D52" s="10">
        <v>48</v>
      </c>
      <c r="E52" t="s">
        <v>88</v>
      </c>
      <c r="F52">
        <f t="shared" si="10"/>
        <v>43</v>
      </c>
      <c r="G52">
        <v>5000</v>
      </c>
      <c r="H52" t="s">
        <v>96</v>
      </c>
      <c r="I52">
        <f t="shared" si="13"/>
        <v>55</v>
      </c>
      <c r="J52">
        <v>5</v>
      </c>
      <c r="K52" s="10">
        <v>48</v>
      </c>
      <c r="L52" s="10" t="str">
        <f t="shared" si="5"/>
        <v>43,55</v>
      </c>
      <c r="M52" s="10" t="str">
        <f t="shared" si="6"/>
        <v>50,0.05</v>
      </c>
      <c r="N52" s="10"/>
      <c r="O52" s="11"/>
      <c r="P52" s="10"/>
    </row>
    <row r="53" spans="3:16" x14ac:dyDescent="0.3">
      <c r="D53" s="9">
        <v>49</v>
      </c>
      <c r="E53" s="16" t="s">
        <v>91</v>
      </c>
      <c r="F53">
        <f t="shared" si="10"/>
        <v>60</v>
      </c>
      <c r="G53" s="16">
        <v>50</v>
      </c>
      <c r="H53" s="16" t="s">
        <v>86</v>
      </c>
      <c r="I53">
        <f t="shared" si="13"/>
        <v>42</v>
      </c>
      <c r="J53" s="16">
        <v>6000</v>
      </c>
      <c r="K53" s="10">
        <v>49</v>
      </c>
      <c r="L53" s="10" t="str">
        <f t="shared" si="5"/>
        <v>60,42</v>
      </c>
      <c r="M53" s="10" t="str">
        <f t="shared" si="6"/>
        <v>0.5,60</v>
      </c>
      <c r="N53" s="10"/>
      <c r="O53" s="11"/>
      <c r="P53" s="10"/>
    </row>
    <row r="54" spans="3:16" x14ac:dyDescent="0.3">
      <c r="C54" s="20" t="s">
        <v>100</v>
      </c>
      <c r="D54" s="10">
        <v>50</v>
      </c>
      <c r="E54" t="str">
        <f>E49</f>
        <v>지옥 베기</v>
      </c>
      <c r="F54">
        <f t="shared" si="10"/>
        <v>35</v>
      </c>
      <c r="G54">
        <f>G49+VLOOKUP(E54,$Q$20:$R$31,2,FALSE)</f>
        <v>25000</v>
      </c>
      <c r="H54" t="s">
        <v>92</v>
      </c>
      <c r="I54">
        <f t="shared" si="13"/>
        <v>54</v>
      </c>
      <c r="J54">
        <v>150</v>
      </c>
      <c r="K54" s="10">
        <v>50</v>
      </c>
      <c r="L54" s="10" t="str">
        <f t="shared" si="5"/>
        <v>35,54</v>
      </c>
      <c r="M54" s="10" t="str">
        <f t="shared" si="6"/>
        <v>250,1.5</v>
      </c>
      <c r="N54" s="10"/>
      <c r="O54" s="11"/>
      <c r="P54" s="10"/>
    </row>
    <row r="55" spans="3:16" x14ac:dyDescent="0.3">
      <c r="D55" s="10">
        <v>51</v>
      </c>
      <c r="E55" t="str">
        <f t="shared" ref="E55:E118" si="14">E50</f>
        <v>천상 베기</v>
      </c>
      <c r="F55">
        <f t="shared" si="10"/>
        <v>36</v>
      </c>
      <c r="G55">
        <f t="shared" ref="G55:G103" si="15">G50+VLOOKUP(E55,$Q$20:$R$31,2,FALSE)</f>
        <v>17500</v>
      </c>
      <c r="H55" t="s">
        <v>90</v>
      </c>
      <c r="I55">
        <f t="shared" si="13"/>
        <v>50</v>
      </c>
      <c r="J55">
        <f t="shared" ref="J55:J57" si="16">J50+VLOOKUP(H55,$Q$20:$R$31,2,FALSE)</f>
        <v>325</v>
      </c>
      <c r="K55" s="10">
        <v>51</v>
      </c>
      <c r="L55" s="10" t="str">
        <f t="shared" si="5"/>
        <v>36,50</v>
      </c>
      <c r="M55" s="10" t="str">
        <f t="shared" si="6"/>
        <v>175,3.25</v>
      </c>
      <c r="N55" s="10"/>
      <c r="O55" s="11"/>
      <c r="P55" s="10"/>
    </row>
    <row r="56" spans="3:16" x14ac:dyDescent="0.3">
      <c r="D56" s="10">
        <v>52</v>
      </c>
      <c r="E56" t="str">
        <f t="shared" si="14"/>
        <v>귀신 베기</v>
      </c>
      <c r="F56">
        <f t="shared" si="10"/>
        <v>39</v>
      </c>
      <c r="G56">
        <f t="shared" si="15"/>
        <v>11500</v>
      </c>
      <c r="H56" t="s">
        <v>89</v>
      </c>
      <c r="I56">
        <f t="shared" si="13"/>
        <v>47</v>
      </c>
      <c r="J56">
        <f t="shared" si="16"/>
        <v>1250</v>
      </c>
      <c r="K56" s="10">
        <v>52</v>
      </c>
      <c r="L56" s="10" t="str">
        <f t="shared" si="5"/>
        <v>39,47</v>
      </c>
      <c r="M56" s="10" t="str">
        <f t="shared" si="6"/>
        <v>115,12.5</v>
      </c>
      <c r="N56" s="10"/>
      <c r="O56" s="11"/>
      <c r="P56" s="10"/>
    </row>
    <row r="57" spans="3:16" x14ac:dyDescent="0.3">
      <c r="D57" s="10">
        <v>53</v>
      </c>
      <c r="E57" t="str">
        <f t="shared" si="14"/>
        <v>금강 베기</v>
      </c>
      <c r="F57">
        <f t="shared" si="10"/>
        <v>43</v>
      </c>
      <c r="G57">
        <f t="shared" si="15"/>
        <v>5500</v>
      </c>
      <c r="H57" t="s">
        <v>96</v>
      </c>
      <c r="I57">
        <f t="shared" si="13"/>
        <v>55</v>
      </c>
      <c r="J57">
        <f t="shared" si="16"/>
        <v>6</v>
      </c>
      <c r="K57" s="10">
        <v>53</v>
      </c>
      <c r="L57" s="10" t="str">
        <f t="shared" si="5"/>
        <v>43,55</v>
      </c>
      <c r="M57" s="10" t="str">
        <f t="shared" si="6"/>
        <v>55,0.06</v>
      </c>
      <c r="N57" s="10"/>
      <c r="O57" s="11"/>
      <c r="P57" s="10"/>
    </row>
    <row r="58" spans="3:16" x14ac:dyDescent="0.3">
      <c r="D58" s="9">
        <v>54</v>
      </c>
      <c r="E58" t="str">
        <f t="shared" si="14"/>
        <v>귀살 베기</v>
      </c>
      <c r="F58">
        <f t="shared" si="10"/>
        <v>60</v>
      </c>
      <c r="G58">
        <f t="shared" si="15"/>
        <v>51</v>
      </c>
      <c r="H58" s="16" t="s">
        <v>87</v>
      </c>
      <c r="I58">
        <f t="shared" si="13"/>
        <v>46</v>
      </c>
      <c r="J58">
        <v>600</v>
      </c>
      <c r="K58" s="10">
        <v>54</v>
      </c>
      <c r="L58" s="10" t="str">
        <f t="shared" si="5"/>
        <v>60,46</v>
      </c>
      <c r="M58" s="10" t="str">
        <f t="shared" si="6"/>
        <v>0.51,6</v>
      </c>
      <c r="N58" s="10"/>
      <c r="O58" s="11"/>
      <c r="P58" s="10"/>
    </row>
    <row r="59" spans="3:16" x14ac:dyDescent="0.3">
      <c r="D59" s="10">
        <v>55</v>
      </c>
      <c r="E59" t="str">
        <f t="shared" si="14"/>
        <v>지옥 베기</v>
      </c>
      <c r="F59">
        <f t="shared" si="10"/>
        <v>35</v>
      </c>
      <c r="G59">
        <f t="shared" si="15"/>
        <v>30000</v>
      </c>
      <c r="H59" t="s">
        <v>92</v>
      </c>
      <c r="I59">
        <f t="shared" si="13"/>
        <v>54</v>
      </c>
      <c r="J59">
        <f>J54+VLOOKUP(H59,$Q$20:$R$31,2,FALSE)</f>
        <v>155</v>
      </c>
      <c r="K59" s="10">
        <v>55</v>
      </c>
      <c r="L59" s="10" t="str">
        <f t="shared" si="5"/>
        <v>35,54</v>
      </c>
      <c r="M59" s="10" t="str">
        <f t="shared" si="6"/>
        <v>300,1.55</v>
      </c>
      <c r="N59" s="10"/>
      <c r="O59" s="11"/>
      <c r="P59" s="10"/>
    </row>
    <row r="60" spans="3:16" x14ac:dyDescent="0.3">
      <c r="D60" s="10">
        <v>56</v>
      </c>
      <c r="E60" t="str">
        <f t="shared" si="14"/>
        <v>천상 베기</v>
      </c>
      <c r="F60">
        <f t="shared" si="10"/>
        <v>36</v>
      </c>
      <c r="G60">
        <f t="shared" si="15"/>
        <v>20000</v>
      </c>
      <c r="H60" t="s">
        <v>90</v>
      </c>
      <c r="I60">
        <f t="shared" si="13"/>
        <v>50</v>
      </c>
      <c r="J60">
        <f t="shared" ref="J60:J62" si="17">J55+VLOOKUP(H60,$Q$20:$R$31,2,FALSE)</f>
        <v>400</v>
      </c>
      <c r="K60" s="10">
        <v>56</v>
      </c>
      <c r="L60" s="10" t="str">
        <f t="shared" si="5"/>
        <v>36,50</v>
      </c>
      <c r="M60" s="10" t="str">
        <f t="shared" si="6"/>
        <v>200,4</v>
      </c>
      <c r="N60" s="10"/>
      <c r="O60" s="11"/>
      <c r="P60" s="10"/>
    </row>
    <row r="61" spans="3:16" x14ac:dyDescent="0.3">
      <c r="D61" s="10">
        <v>57</v>
      </c>
      <c r="E61" t="str">
        <f t="shared" si="14"/>
        <v>귀신 베기</v>
      </c>
      <c r="F61">
        <f t="shared" si="10"/>
        <v>39</v>
      </c>
      <c r="G61">
        <f t="shared" si="15"/>
        <v>13000</v>
      </c>
      <c r="H61" t="s">
        <v>89</v>
      </c>
      <c r="I61">
        <f t="shared" si="13"/>
        <v>47</v>
      </c>
      <c r="J61">
        <f t="shared" si="17"/>
        <v>1500</v>
      </c>
      <c r="K61" s="10">
        <v>57</v>
      </c>
      <c r="L61" s="10" t="str">
        <f t="shared" si="5"/>
        <v>39,47</v>
      </c>
      <c r="M61" s="10" t="str">
        <f t="shared" si="6"/>
        <v>130,15</v>
      </c>
      <c r="N61" s="10"/>
      <c r="O61" s="11"/>
      <c r="P61" s="10"/>
    </row>
    <row r="62" spans="3:16" x14ac:dyDescent="0.3">
      <c r="D62" s="10">
        <v>58</v>
      </c>
      <c r="E62" t="str">
        <f t="shared" si="14"/>
        <v>금강 베기</v>
      </c>
      <c r="F62">
        <f t="shared" si="10"/>
        <v>43</v>
      </c>
      <c r="G62">
        <f t="shared" si="15"/>
        <v>6000</v>
      </c>
      <c r="H62" t="s">
        <v>96</v>
      </c>
      <c r="I62">
        <f t="shared" si="13"/>
        <v>55</v>
      </c>
      <c r="J62">
        <f t="shared" si="17"/>
        <v>7</v>
      </c>
      <c r="K62" s="10">
        <v>58</v>
      </c>
      <c r="L62" s="10" t="str">
        <f t="shared" si="5"/>
        <v>43,55</v>
      </c>
      <c r="M62" s="10" t="str">
        <f t="shared" si="6"/>
        <v>60,0.07</v>
      </c>
      <c r="N62" s="10"/>
      <c r="O62" s="11"/>
      <c r="P62" s="10"/>
    </row>
    <row r="63" spans="3:16" x14ac:dyDescent="0.3">
      <c r="D63" s="9">
        <v>59</v>
      </c>
      <c r="E63" t="str">
        <f t="shared" si="14"/>
        <v>귀살 베기</v>
      </c>
      <c r="F63">
        <f t="shared" si="10"/>
        <v>60</v>
      </c>
      <c r="G63">
        <f t="shared" si="15"/>
        <v>52</v>
      </c>
      <c r="H63" s="16" t="s">
        <v>93</v>
      </c>
      <c r="I63">
        <f t="shared" si="13"/>
        <v>61</v>
      </c>
      <c r="J63">
        <v>15</v>
      </c>
      <c r="K63" s="10">
        <v>59</v>
      </c>
      <c r="L63" s="10" t="str">
        <f t="shared" si="5"/>
        <v>60,61</v>
      </c>
      <c r="M63" s="10" t="str">
        <f t="shared" si="6"/>
        <v>0.52,0.15</v>
      </c>
      <c r="N63" s="10"/>
      <c r="O63" s="11"/>
      <c r="P63" s="10"/>
    </row>
    <row r="64" spans="3:16" x14ac:dyDescent="0.3">
      <c r="D64" s="10">
        <v>60</v>
      </c>
      <c r="E64" t="str">
        <f t="shared" si="14"/>
        <v>지옥 베기</v>
      </c>
      <c r="F64">
        <f t="shared" si="10"/>
        <v>35</v>
      </c>
      <c r="G64">
        <f t="shared" si="15"/>
        <v>35000</v>
      </c>
      <c r="H64" t="str">
        <f>H49</f>
        <v>신선 베기</v>
      </c>
      <c r="I64">
        <f t="shared" si="13"/>
        <v>54</v>
      </c>
      <c r="J64">
        <f>J59+VLOOKUP(H64,$Q$20:$R$31,2,FALSE)</f>
        <v>160</v>
      </c>
      <c r="K64" s="10">
        <v>60</v>
      </c>
      <c r="L64" s="10" t="str">
        <f t="shared" si="5"/>
        <v>35,54</v>
      </c>
      <c r="M64" s="10" t="str">
        <f t="shared" si="6"/>
        <v>350,1.6</v>
      </c>
      <c r="N64" s="10"/>
      <c r="O64" s="11"/>
      <c r="P64" s="10"/>
    </row>
    <row r="65" spans="4:16" x14ac:dyDescent="0.3">
      <c r="D65" s="10">
        <v>61</v>
      </c>
      <c r="E65" t="str">
        <f t="shared" si="14"/>
        <v>천상 베기</v>
      </c>
      <c r="F65">
        <f t="shared" si="10"/>
        <v>36</v>
      </c>
      <c r="G65">
        <f t="shared" si="15"/>
        <v>22500</v>
      </c>
      <c r="H65" t="str">
        <f t="shared" ref="H65:H128" si="18">H50</f>
        <v>심연 베기</v>
      </c>
      <c r="I65">
        <f t="shared" si="13"/>
        <v>50</v>
      </c>
      <c r="J65">
        <f t="shared" ref="J65:J67" si="19">J60+VLOOKUP(H65,$Q$20:$R$31,2,FALSE)</f>
        <v>475</v>
      </c>
      <c r="K65" s="10">
        <v>61</v>
      </c>
      <c r="L65" s="10" t="str">
        <f t="shared" si="5"/>
        <v>36,50</v>
      </c>
      <c r="M65" s="10" t="str">
        <f t="shared" si="6"/>
        <v>225,4.75</v>
      </c>
      <c r="N65" s="10"/>
      <c r="O65" s="11"/>
      <c r="P65" s="10"/>
    </row>
    <row r="66" spans="4:16" x14ac:dyDescent="0.3">
      <c r="D66" s="10">
        <v>62</v>
      </c>
      <c r="E66" t="str">
        <f t="shared" si="14"/>
        <v>귀신 베기</v>
      </c>
      <c r="F66">
        <f t="shared" si="10"/>
        <v>39</v>
      </c>
      <c r="G66">
        <f t="shared" si="15"/>
        <v>14500</v>
      </c>
      <c r="H66" t="str">
        <f t="shared" si="18"/>
        <v>섬광 베기</v>
      </c>
      <c r="I66">
        <f t="shared" si="13"/>
        <v>47</v>
      </c>
      <c r="J66">
        <f t="shared" si="19"/>
        <v>1750</v>
      </c>
      <c r="K66" s="10">
        <v>62</v>
      </c>
      <c r="L66" s="10" t="str">
        <f t="shared" si="5"/>
        <v>39,47</v>
      </c>
      <c r="M66" s="10" t="str">
        <f t="shared" si="6"/>
        <v>145,17.5</v>
      </c>
      <c r="N66" s="10"/>
      <c r="O66" s="11"/>
      <c r="P66" s="10"/>
    </row>
    <row r="67" spans="4:16" x14ac:dyDescent="0.3">
      <c r="D67" s="10">
        <v>63</v>
      </c>
      <c r="E67" t="str">
        <f t="shared" si="14"/>
        <v>금강 베기</v>
      </c>
      <c r="F67">
        <f t="shared" si="10"/>
        <v>43</v>
      </c>
      <c r="G67">
        <f t="shared" si="15"/>
        <v>6500</v>
      </c>
      <c r="H67" t="str">
        <f t="shared" si="18"/>
        <v>태극 베기</v>
      </c>
      <c r="I67">
        <f t="shared" si="13"/>
        <v>55</v>
      </c>
      <c r="J67">
        <f t="shared" si="19"/>
        <v>8</v>
      </c>
      <c r="K67" s="10">
        <v>63</v>
      </c>
      <c r="L67" s="10" t="str">
        <f t="shared" si="5"/>
        <v>43,55</v>
      </c>
      <c r="M67" s="10" t="str">
        <f t="shared" si="6"/>
        <v>65,0.08</v>
      </c>
      <c r="N67" s="10"/>
      <c r="O67" s="11"/>
      <c r="P67" s="10"/>
    </row>
    <row r="68" spans="4:16" x14ac:dyDescent="0.3">
      <c r="D68" s="9">
        <v>64</v>
      </c>
      <c r="E68" t="str">
        <f t="shared" si="14"/>
        <v>귀살 베기</v>
      </c>
      <c r="F68">
        <f t="shared" ref="F68:F99" si="20">VLOOKUP(E68,$Q:$R,2,FALSE)</f>
        <v>60</v>
      </c>
      <c r="G68">
        <f t="shared" si="15"/>
        <v>53</v>
      </c>
      <c r="H68" t="str">
        <f t="shared" si="18"/>
        <v>신수 베기</v>
      </c>
      <c r="I68">
        <f t="shared" si="13"/>
        <v>42</v>
      </c>
      <c r="J68">
        <f>IF(I68=42,J53+$R$23,IF(I68=46,J53+$R$24,IF(I68=61,J53+$R$30,J63+VLOOKUP(H68,$Q$20:$R$31,2,FALSE))))</f>
        <v>6500</v>
      </c>
      <c r="K68">
        <f>IF(J68=54,K63+25,IF(J68=50,K63+250,IF(J68=47,K63+250,IF(J68=55,K63+2.5,IF(J68=42,K53+5000,IF(J68=46,K53+250,IF(J68=61,K53+25,0)))))))</f>
        <v>0</v>
      </c>
      <c r="L68" s="10" t="str">
        <f t="shared" si="5"/>
        <v>60,42</v>
      </c>
      <c r="M68" s="10" t="str">
        <f t="shared" si="6"/>
        <v>0.53,65</v>
      </c>
      <c r="N68" s="10"/>
      <c r="O68" s="11"/>
      <c r="P68" s="10"/>
    </row>
    <row r="69" spans="4:16" x14ac:dyDescent="0.3">
      <c r="D69" s="10">
        <v>65</v>
      </c>
      <c r="E69" t="str">
        <f t="shared" si="14"/>
        <v>지옥 베기</v>
      </c>
      <c r="F69">
        <f t="shared" si="20"/>
        <v>35</v>
      </c>
      <c r="G69">
        <f t="shared" si="15"/>
        <v>40000</v>
      </c>
      <c r="H69" t="str">
        <f t="shared" si="18"/>
        <v>신선 베기</v>
      </c>
      <c r="I69">
        <f t="shared" si="13"/>
        <v>54</v>
      </c>
      <c r="J69">
        <f t="shared" ref="J69:J103" si="21">IF(I69=42,J54+$R$23,IF(I69=46,J54+$R$24,IF(I69=61,J54+$R$30,J64+VLOOKUP(H69,$Q$20:$R$31,2,FALSE))))</f>
        <v>165</v>
      </c>
      <c r="K69" s="10">
        <v>65</v>
      </c>
      <c r="L69" s="10" t="str">
        <f t="shared" ref="L69:L103" si="22">IF(H69=0,F69&amp;",-1",F69&amp;","&amp;I69)</f>
        <v>35,54</v>
      </c>
      <c r="M69" s="10" t="str">
        <f t="shared" ref="M69:M103" si="23">IF(H69=0,G69/100&amp;","&amp;0,G69/100&amp;","&amp;J69/100)</f>
        <v>400,1.65</v>
      </c>
      <c r="N69" s="10"/>
      <c r="O69" s="11"/>
      <c r="P69" s="10"/>
    </row>
    <row r="70" spans="4:16" x14ac:dyDescent="0.3">
      <c r="D70" s="10">
        <v>66</v>
      </c>
      <c r="E70" t="str">
        <f t="shared" si="14"/>
        <v>천상 베기</v>
      </c>
      <c r="F70">
        <f t="shared" si="20"/>
        <v>36</v>
      </c>
      <c r="G70">
        <f t="shared" si="15"/>
        <v>25000</v>
      </c>
      <c r="H70" t="str">
        <f t="shared" si="18"/>
        <v>심연 베기</v>
      </c>
      <c r="I70">
        <f t="shared" si="13"/>
        <v>50</v>
      </c>
      <c r="J70">
        <f t="shared" si="21"/>
        <v>550</v>
      </c>
      <c r="K70" s="10">
        <v>66</v>
      </c>
      <c r="L70" s="10" t="str">
        <f t="shared" si="22"/>
        <v>36,50</v>
      </c>
      <c r="M70" s="10" t="str">
        <f t="shared" si="23"/>
        <v>250,5.5</v>
      </c>
      <c r="N70" s="10"/>
      <c r="O70" s="11"/>
      <c r="P70" s="10"/>
    </row>
    <row r="71" spans="4:16" x14ac:dyDescent="0.3">
      <c r="D71" s="10">
        <v>67</v>
      </c>
      <c r="E71" t="str">
        <f t="shared" si="14"/>
        <v>귀신 베기</v>
      </c>
      <c r="F71">
        <f t="shared" si="20"/>
        <v>39</v>
      </c>
      <c r="G71">
        <f t="shared" si="15"/>
        <v>16000</v>
      </c>
      <c r="H71" t="str">
        <f t="shared" si="18"/>
        <v>섬광 베기</v>
      </c>
      <c r="I71">
        <f t="shared" si="13"/>
        <v>47</v>
      </c>
      <c r="J71">
        <f t="shared" si="21"/>
        <v>2000</v>
      </c>
      <c r="K71" s="10">
        <v>67</v>
      </c>
      <c r="L71" s="10" t="str">
        <f t="shared" si="22"/>
        <v>39,47</v>
      </c>
      <c r="M71" s="10" t="str">
        <f t="shared" si="23"/>
        <v>160,20</v>
      </c>
      <c r="N71" s="10"/>
      <c r="O71" s="11"/>
      <c r="P71" s="10"/>
    </row>
    <row r="72" spans="4:16" x14ac:dyDescent="0.3">
      <c r="D72" s="10">
        <v>68</v>
      </c>
      <c r="E72" t="str">
        <f t="shared" si="14"/>
        <v>금강 베기</v>
      </c>
      <c r="F72">
        <f t="shared" si="20"/>
        <v>43</v>
      </c>
      <c r="G72">
        <f t="shared" si="15"/>
        <v>7000</v>
      </c>
      <c r="H72" t="str">
        <f t="shared" si="18"/>
        <v>태극 베기</v>
      </c>
      <c r="I72">
        <f t="shared" si="13"/>
        <v>55</v>
      </c>
      <c r="J72">
        <f t="shared" si="21"/>
        <v>9</v>
      </c>
      <c r="K72" s="10">
        <v>68</v>
      </c>
      <c r="L72" s="10" t="str">
        <f t="shared" si="22"/>
        <v>43,55</v>
      </c>
      <c r="M72" s="10" t="str">
        <f t="shared" si="23"/>
        <v>70,0.09</v>
      </c>
      <c r="N72" s="10"/>
      <c r="O72" s="11"/>
      <c r="P72" s="10"/>
    </row>
    <row r="73" spans="4:16" x14ac:dyDescent="0.3">
      <c r="D73" s="9">
        <v>69</v>
      </c>
      <c r="E73" t="str">
        <f t="shared" si="14"/>
        <v>귀살 베기</v>
      </c>
      <c r="F73">
        <f t="shared" si="20"/>
        <v>60</v>
      </c>
      <c r="G73">
        <f t="shared" si="15"/>
        <v>54</v>
      </c>
      <c r="H73" t="str">
        <f t="shared" si="18"/>
        <v>흉수 베기</v>
      </c>
      <c r="I73">
        <f t="shared" si="13"/>
        <v>46</v>
      </c>
      <c r="J73">
        <f t="shared" si="21"/>
        <v>650</v>
      </c>
      <c r="K73" s="10">
        <v>69</v>
      </c>
      <c r="L73" s="10" t="str">
        <f t="shared" si="22"/>
        <v>60,46</v>
      </c>
      <c r="M73" s="10" t="str">
        <f t="shared" si="23"/>
        <v>0.54,6.5</v>
      </c>
      <c r="N73" s="10"/>
      <c r="O73" s="11"/>
      <c r="P73" s="10"/>
    </row>
    <row r="74" spans="4:16" x14ac:dyDescent="0.3">
      <c r="D74" s="10">
        <v>70</v>
      </c>
      <c r="E74" t="str">
        <f t="shared" si="14"/>
        <v>지옥 베기</v>
      </c>
      <c r="F74">
        <f t="shared" si="20"/>
        <v>35</v>
      </c>
      <c r="G74">
        <f t="shared" si="15"/>
        <v>45000</v>
      </c>
      <c r="H74" t="str">
        <f t="shared" si="18"/>
        <v>신선 베기</v>
      </c>
      <c r="I74">
        <f t="shared" si="13"/>
        <v>54</v>
      </c>
      <c r="J74">
        <f t="shared" si="21"/>
        <v>170</v>
      </c>
      <c r="K74" s="10">
        <v>70</v>
      </c>
      <c r="L74" s="10" t="str">
        <f t="shared" si="22"/>
        <v>35,54</v>
      </c>
      <c r="M74" s="10" t="str">
        <f t="shared" si="23"/>
        <v>450,1.7</v>
      </c>
      <c r="N74" s="10"/>
      <c r="O74" s="11"/>
      <c r="P74" s="10"/>
    </row>
    <row r="75" spans="4:16" x14ac:dyDescent="0.3">
      <c r="D75" s="10">
        <v>71</v>
      </c>
      <c r="E75" t="str">
        <f t="shared" si="14"/>
        <v>천상 베기</v>
      </c>
      <c r="F75">
        <f t="shared" si="20"/>
        <v>36</v>
      </c>
      <c r="G75">
        <f t="shared" si="15"/>
        <v>27500</v>
      </c>
      <c r="H75" t="str">
        <f t="shared" si="18"/>
        <v>심연 베기</v>
      </c>
      <c r="I75">
        <f t="shared" si="13"/>
        <v>50</v>
      </c>
      <c r="J75">
        <f t="shared" si="21"/>
        <v>625</v>
      </c>
      <c r="K75" s="10">
        <v>71</v>
      </c>
      <c r="L75" s="10" t="str">
        <f t="shared" si="22"/>
        <v>36,50</v>
      </c>
      <c r="M75" s="10" t="str">
        <f t="shared" si="23"/>
        <v>275,6.25</v>
      </c>
      <c r="N75" s="10"/>
      <c r="O75" s="11"/>
      <c r="P75" s="10"/>
    </row>
    <row r="76" spans="4:16" x14ac:dyDescent="0.3">
      <c r="D76" s="10">
        <v>72</v>
      </c>
      <c r="E76" t="str">
        <f t="shared" si="14"/>
        <v>귀신 베기</v>
      </c>
      <c r="F76">
        <f t="shared" si="20"/>
        <v>39</v>
      </c>
      <c r="G76">
        <f t="shared" si="15"/>
        <v>17500</v>
      </c>
      <c r="H76" t="str">
        <f t="shared" si="18"/>
        <v>섬광 베기</v>
      </c>
      <c r="I76">
        <f t="shared" si="13"/>
        <v>47</v>
      </c>
      <c r="J76">
        <f t="shared" si="21"/>
        <v>2250</v>
      </c>
      <c r="K76" s="10">
        <v>72</v>
      </c>
      <c r="L76" s="10" t="str">
        <f t="shared" si="22"/>
        <v>39,47</v>
      </c>
      <c r="M76" s="10" t="str">
        <f t="shared" si="23"/>
        <v>175,22.5</v>
      </c>
      <c r="N76" s="10"/>
      <c r="O76" s="11"/>
      <c r="P76" s="10"/>
    </row>
    <row r="77" spans="4:16" x14ac:dyDescent="0.3">
      <c r="D77" s="10">
        <v>73</v>
      </c>
      <c r="E77" t="str">
        <f t="shared" si="14"/>
        <v>금강 베기</v>
      </c>
      <c r="F77">
        <f t="shared" si="20"/>
        <v>43</v>
      </c>
      <c r="G77">
        <f t="shared" si="15"/>
        <v>7500</v>
      </c>
      <c r="H77" t="str">
        <f t="shared" si="18"/>
        <v>태극 베기</v>
      </c>
      <c r="I77">
        <f t="shared" ref="I77:I108" si="24">VLOOKUP(H77,$Q:$R,2,FALSE)</f>
        <v>55</v>
      </c>
      <c r="J77">
        <f t="shared" si="21"/>
        <v>10</v>
      </c>
      <c r="K77" s="10">
        <v>73</v>
      </c>
      <c r="L77" s="10" t="str">
        <f t="shared" si="22"/>
        <v>43,55</v>
      </c>
      <c r="M77" s="10" t="str">
        <f t="shared" si="23"/>
        <v>75,0.1</v>
      </c>
      <c r="N77" s="10"/>
      <c r="O77" s="11"/>
      <c r="P77" s="10"/>
    </row>
    <row r="78" spans="4:16" x14ac:dyDescent="0.3">
      <c r="D78" s="9">
        <v>74</v>
      </c>
      <c r="E78" t="str">
        <f t="shared" si="14"/>
        <v>귀살 베기</v>
      </c>
      <c r="F78">
        <f t="shared" si="20"/>
        <v>60</v>
      </c>
      <c r="G78">
        <f t="shared" si="15"/>
        <v>55</v>
      </c>
      <c r="H78" t="str">
        <f t="shared" si="18"/>
        <v>천구 베기</v>
      </c>
      <c r="I78">
        <f t="shared" si="24"/>
        <v>61</v>
      </c>
      <c r="J78">
        <f t="shared" si="21"/>
        <v>17.5</v>
      </c>
      <c r="K78" s="10">
        <v>74</v>
      </c>
      <c r="L78" s="10" t="str">
        <f t="shared" si="22"/>
        <v>60,61</v>
      </c>
      <c r="M78" s="10" t="str">
        <f t="shared" si="23"/>
        <v>0.55,0.175</v>
      </c>
      <c r="N78" s="10"/>
      <c r="O78" s="11"/>
      <c r="P78" s="10"/>
    </row>
    <row r="79" spans="4:16" x14ac:dyDescent="0.3">
      <c r="D79" s="10">
        <v>75</v>
      </c>
      <c r="E79" t="str">
        <f t="shared" si="14"/>
        <v>지옥 베기</v>
      </c>
      <c r="F79">
        <f t="shared" si="20"/>
        <v>35</v>
      </c>
      <c r="G79">
        <f t="shared" si="15"/>
        <v>50000</v>
      </c>
      <c r="H79" t="str">
        <f t="shared" si="18"/>
        <v>신선 베기</v>
      </c>
      <c r="I79">
        <f t="shared" si="24"/>
        <v>54</v>
      </c>
      <c r="J79">
        <f t="shared" si="21"/>
        <v>175</v>
      </c>
      <c r="K79" s="10">
        <v>75</v>
      </c>
      <c r="L79" s="10" t="str">
        <f t="shared" si="22"/>
        <v>35,54</v>
      </c>
      <c r="M79" s="10" t="str">
        <f t="shared" si="23"/>
        <v>500,1.75</v>
      </c>
      <c r="N79" s="10"/>
      <c r="O79" s="11"/>
      <c r="P79" s="10"/>
    </row>
    <row r="80" spans="4:16" x14ac:dyDescent="0.3">
      <c r="D80" s="10">
        <v>76</v>
      </c>
      <c r="E80" t="str">
        <f t="shared" si="14"/>
        <v>천상 베기</v>
      </c>
      <c r="F80">
        <f t="shared" si="20"/>
        <v>36</v>
      </c>
      <c r="G80">
        <f t="shared" si="15"/>
        <v>30000</v>
      </c>
      <c r="H80" t="str">
        <f t="shared" si="18"/>
        <v>심연 베기</v>
      </c>
      <c r="I80">
        <f t="shared" si="24"/>
        <v>50</v>
      </c>
      <c r="J80">
        <f t="shared" si="21"/>
        <v>700</v>
      </c>
      <c r="K80" s="10">
        <v>76</v>
      </c>
      <c r="L80" s="10" t="str">
        <f t="shared" si="22"/>
        <v>36,50</v>
      </c>
      <c r="M80" s="10" t="str">
        <f t="shared" si="23"/>
        <v>300,7</v>
      </c>
      <c r="N80" s="10"/>
      <c r="O80" s="11"/>
      <c r="P80" s="10"/>
    </row>
    <row r="81" spans="4:16" x14ac:dyDescent="0.3">
      <c r="D81" s="10">
        <v>77</v>
      </c>
      <c r="E81" t="str">
        <f>E76</f>
        <v>귀신 베기</v>
      </c>
      <c r="F81">
        <f t="shared" si="20"/>
        <v>39</v>
      </c>
      <c r="G81">
        <f t="shared" si="15"/>
        <v>19000</v>
      </c>
      <c r="H81" t="str">
        <f t="shared" si="18"/>
        <v>섬광 베기</v>
      </c>
      <c r="I81">
        <f t="shared" si="24"/>
        <v>47</v>
      </c>
      <c r="J81">
        <f t="shared" si="21"/>
        <v>2500</v>
      </c>
      <c r="K81" s="10">
        <v>77</v>
      </c>
      <c r="L81" s="10" t="str">
        <f t="shared" si="22"/>
        <v>39,47</v>
      </c>
      <c r="M81" s="10" t="str">
        <f t="shared" si="23"/>
        <v>190,25</v>
      </c>
      <c r="N81" s="10"/>
      <c r="O81" s="11"/>
      <c r="P81" s="10"/>
    </row>
    <row r="82" spans="4:16" x14ac:dyDescent="0.3">
      <c r="D82" s="10">
        <v>78</v>
      </c>
      <c r="E82" t="str">
        <f t="shared" si="14"/>
        <v>금강 베기</v>
      </c>
      <c r="F82">
        <f t="shared" si="20"/>
        <v>43</v>
      </c>
      <c r="G82">
        <f t="shared" si="15"/>
        <v>8000</v>
      </c>
      <c r="H82" t="str">
        <f t="shared" si="18"/>
        <v>태극 베기</v>
      </c>
      <c r="I82">
        <f t="shared" si="24"/>
        <v>55</v>
      </c>
      <c r="J82">
        <f t="shared" si="21"/>
        <v>11</v>
      </c>
      <c r="K82" s="10">
        <v>78</v>
      </c>
      <c r="L82" s="10" t="str">
        <f t="shared" si="22"/>
        <v>43,55</v>
      </c>
      <c r="M82" s="10" t="str">
        <f t="shared" si="23"/>
        <v>80,0.11</v>
      </c>
      <c r="N82" s="10"/>
      <c r="O82" s="11"/>
      <c r="P82" s="10"/>
    </row>
    <row r="83" spans="4:16" x14ac:dyDescent="0.3">
      <c r="D83" s="9">
        <v>79</v>
      </c>
      <c r="E83" t="str">
        <f t="shared" si="14"/>
        <v>귀살 베기</v>
      </c>
      <c r="F83">
        <f t="shared" si="20"/>
        <v>60</v>
      </c>
      <c r="G83">
        <f t="shared" si="15"/>
        <v>56</v>
      </c>
      <c r="H83" t="str">
        <f t="shared" si="18"/>
        <v>신수 베기</v>
      </c>
      <c r="I83">
        <f t="shared" si="24"/>
        <v>42</v>
      </c>
      <c r="J83">
        <f t="shared" si="21"/>
        <v>7000</v>
      </c>
      <c r="K83" s="10">
        <v>79</v>
      </c>
      <c r="L83" s="10" t="str">
        <f t="shared" si="22"/>
        <v>60,42</v>
      </c>
      <c r="M83" s="10" t="str">
        <f t="shared" si="23"/>
        <v>0.56,70</v>
      </c>
      <c r="N83" s="10"/>
      <c r="O83" s="11"/>
      <c r="P83" s="10"/>
    </row>
    <row r="84" spans="4:16" x14ac:dyDescent="0.3">
      <c r="D84" s="10">
        <v>80</v>
      </c>
      <c r="E84" t="str">
        <f t="shared" si="14"/>
        <v>지옥 베기</v>
      </c>
      <c r="F84">
        <f t="shared" si="20"/>
        <v>35</v>
      </c>
      <c r="G84">
        <f t="shared" si="15"/>
        <v>55000</v>
      </c>
      <c r="H84" t="str">
        <f t="shared" si="18"/>
        <v>신선 베기</v>
      </c>
      <c r="I84">
        <f t="shared" si="24"/>
        <v>54</v>
      </c>
      <c r="J84">
        <f t="shared" si="21"/>
        <v>180</v>
      </c>
      <c r="K84" s="10">
        <v>80</v>
      </c>
      <c r="L84" s="10" t="str">
        <f t="shared" si="22"/>
        <v>35,54</v>
      </c>
      <c r="M84" s="10" t="str">
        <f t="shared" si="23"/>
        <v>550,1.8</v>
      </c>
      <c r="N84" s="10"/>
      <c r="O84" s="11"/>
      <c r="P84" s="10"/>
    </row>
    <row r="85" spans="4:16" x14ac:dyDescent="0.3">
      <c r="D85" s="10">
        <v>81</v>
      </c>
      <c r="E85" t="str">
        <f t="shared" si="14"/>
        <v>천상 베기</v>
      </c>
      <c r="F85">
        <f t="shared" si="20"/>
        <v>36</v>
      </c>
      <c r="G85">
        <f t="shared" si="15"/>
        <v>32500</v>
      </c>
      <c r="H85" t="str">
        <f t="shared" si="18"/>
        <v>심연 베기</v>
      </c>
      <c r="I85">
        <f t="shared" si="24"/>
        <v>50</v>
      </c>
      <c r="J85">
        <f t="shared" si="21"/>
        <v>775</v>
      </c>
      <c r="K85" s="10">
        <v>81</v>
      </c>
      <c r="L85" s="10" t="str">
        <f t="shared" si="22"/>
        <v>36,50</v>
      </c>
      <c r="M85" s="10" t="str">
        <f t="shared" si="23"/>
        <v>325,7.75</v>
      </c>
      <c r="N85" s="10"/>
      <c r="O85" s="11"/>
      <c r="P85" s="10"/>
    </row>
    <row r="86" spans="4:16" x14ac:dyDescent="0.3">
      <c r="D86" s="10">
        <v>82</v>
      </c>
      <c r="E86" t="str">
        <f t="shared" si="14"/>
        <v>귀신 베기</v>
      </c>
      <c r="F86">
        <f t="shared" si="20"/>
        <v>39</v>
      </c>
      <c r="G86">
        <f t="shared" si="15"/>
        <v>20500</v>
      </c>
      <c r="H86" t="str">
        <f t="shared" si="18"/>
        <v>섬광 베기</v>
      </c>
      <c r="I86">
        <f t="shared" si="24"/>
        <v>47</v>
      </c>
      <c r="J86">
        <f t="shared" si="21"/>
        <v>2750</v>
      </c>
      <c r="K86" s="10">
        <v>82</v>
      </c>
      <c r="L86" s="10" t="str">
        <f t="shared" si="22"/>
        <v>39,47</v>
      </c>
      <c r="M86" s="10" t="str">
        <f t="shared" si="23"/>
        <v>205,27.5</v>
      </c>
      <c r="N86" s="10"/>
      <c r="O86" s="11"/>
      <c r="P86" s="10"/>
    </row>
    <row r="87" spans="4:16" x14ac:dyDescent="0.3">
      <c r="D87" s="10">
        <v>83</v>
      </c>
      <c r="E87" t="str">
        <f t="shared" si="14"/>
        <v>금강 베기</v>
      </c>
      <c r="F87">
        <f t="shared" si="20"/>
        <v>43</v>
      </c>
      <c r="G87">
        <f t="shared" si="15"/>
        <v>8500</v>
      </c>
      <c r="H87" t="str">
        <f t="shared" si="18"/>
        <v>태극 베기</v>
      </c>
      <c r="I87">
        <f t="shared" si="24"/>
        <v>55</v>
      </c>
      <c r="J87">
        <f t="shared" si="21"/>
        <v>12</v>
      </c>
      <c r="K87" s="10">
        <v>83</v>
      </c>
      <c r="L87" s="10" t="str">
        <f t="shared" si="22"/>
        <v>43,55</v>
      </c>
      <c r="M87" s="10" t="str">
        <f t="shared" si="23"/>
        <v>85,0.12</v>
      </c>
      <c r="N87" s="10"/>
      <c r="O87" s="11"/>
      <c r="P87" s="10"/>
    </row>
    <row r="88" spans="4:16" x14ac:dyDescent="0.3">
      <c r="D88" s="9">
        <v>84</v>
      </c>
      <c r="E88" t="str">
        <f t="shared" si="14"/>
        <v>귀살 베기</v>
      </c>
      <c r="F88">
        <f t="shared" si="20"/>
        <v>60</v>
      </c>
      <c r="G88">
        <f t="shared" si="15"/>
        <v>57</v>
      </c>
      <c r="H88" t="str">
        <f t="shared" si="18"/>
        <v>흉수 베기</v>
      </c>
      <c r="I88">
        <f t="shared" si="24"/>
        <v>46</v>
      </c>
      <c r="J88">
        <f t="shared" si="21"/>
        <v>700</v>
      </c>
      <c r="K88" s="10">
        <v>84</v>
      </c>
      <c r="L88" s="10" t="str">
        <f t="shared" si="22"/>
        <v>60,46</v>
      </c>
      <c r="M88" s="10" t="str">
        <f t="shared" si="23"/>
        <v>0.57,7</v>
      </c>
      <c r="N88" s="10"/>
      <c r="O88" s="11"/>
      <c r="P88" s="10"/>
    </row>
    <row r="89" spans="4:16" x14ac:dyDescent="0.3">
      <c r="D89" s="10">
        <v>85</v>
      </c>
      <c r="E89" t="str">
        <f t="shared" si="14"/>
        <v>지옥 베기</v>
      </c>
      <c r="F89">
        <f t="shared" si="20"/>
        <v>35</v>
      </c>
      <c r="G89">
        <f t="shared" si="15"/>
        <v>60000</v>
      </c>
      <c r="H89" t="str">
        <f t="shared" si="18"/>
        <v>신선 베기</v>
      </c>
      <c r="I89">
        <f t="shared" si="24"/>
        <v>54</v>
      </c>
      <c r="J89">
        <f t="shared" si="21"/>
        <v>185</v>
      </c>
      <c r="K89" s="10">
        <v>85</v>
      </c>
      <c r="L89" s="10" t="str">
        <f t="shared" si="22"/>
        <v>35,54</v>
      </c>
      <c r="M89" s="10" t="str">
        <f t="shared" si="23"/>
        <v>600,1.85</v>
      </c>
      <c r="N89" s="10"/>
      <c r="O89" s="11"/>
      <c r="P89" s="10"/>
    </row>
    <row r="90" spans="4:16" x14ac:dyDescent="0.3">
      <c r="D90" s="10">
        <v>86</v>
      </c>
      <c r="E90" t="str">
        <f t="shared" si="14"/>
        <v>천상 베기</v>
      </c>
      <c r="F90">
        <f t="shared" si="20"/>
        <v>36</v>
      </c>
      <c r="G90">
        <f t="shared" si="15"/>
        <v>35000</v>
      </c>
      <c r="H90" t="str">
        <f t="shared" si="18"/>
        <v>심연 베기</v>
      </c>
      <c r="I90">
        <f t="shared" si="24"/>
        <v>50</v>
      </c>
      <c r="J90">
        <f t="shared" si="21"/>
        <v>850</v>
      </c>
      <c r="K90" s="10">
        <v>86</v>
      </c>
      <c r="L90" s="10" t="str">
        <f t="shared" si="22"/>
        <v>36,50</v>
      </c>
      <c r="M90" s="10" t="str">
        <f t="shared" si="23"/>
        <v>350,8.5</v>
      </c>
      <c r="N90" s="10"/>
      <c r="O90" s="11"/>
      <c r="P90" s="10"/>
    </row>
    <row r="91" spans="4:16" x14ac:dyDescent="0.3">
      <c r="D91" s="10">
        <v>87</v>
      </c>
      <c r="E91" t="str">
        <f t="shared" si="14"/>
        <v>귀신 베기</v>
      </c>
      <c r="F91">
        <f t="shared" si="20"/>
        <v>39</v>
      </c>
      <c r="G91">
        <f t="shared" si="15"/>
        <v>22000</v>
      </c>
      <c r="H91" t="str">
        <f t="shared" si="18"/>
        <v>섬광 베기</v>
      </c>
      <c r="I91">
        <f t="shared" si="24"/>
        <v>47</v>
      </c>
      <c r="J91">
        <f t="shared" si="21"/>
        <v>3000</v>
      </c>
      <c r="K91" s="10">
        <v>87</v>
      </c>
      <c r="L91" s="10" t="str">
        <f t="shared" si="22"/>
        <v>39,47</v>
      </c>
      <c r="M91" s="10" t="str">
        <f t="shared" si="23"/>
        <v>220,30</v>
      </c>
      <c r="N91" s="10"/>
      <c r="O91" s="11"/>
      <c r="P91" s="10"/>
    </row>
    <row r="92" spans="4:16" x14ac:dyDescent="0.3">
      <c r="D92" s="10">
        <v>88</v>
      </c>
      <c r="E92" t="str">
        <f t="shared" si="14"/>
        <v>금강 베기</v>
      </c>
      <c r="F92">
        <f t="shared" si="20"/>
        <v>43</v>
      </c>
      <c r="G92">
        <f t="shared" si="15"/>
        <v>9000</v>
      </c>
      <c r="H92" t="str">
        <f t="shared" si="18"/>
        <v>태극 베기</v>
      </c>
      <c r="I92">
        <f t="shared" si="24"/>
        <v>55</v>
      </c>
      <c r="J92">
        <f t="shared" si="21"/>
        <v>13</v>
      </c>
      <c r="K92" s="10">
        <v>88</v>
      </c>
      <c r="L92" s="10" t="str">
        <f t="shared" si="22"/>
        <v>43,55</v>
      </c>
      <c r="M92" s="10" t="str">
        <f t="shared" si="23"/>
        <v>90,0.13</v>
      </c>
      <c r="N92" s="10"/>
      <c r="O92" s="11"/>
      <c r="P92" s="10"/>
    </row>
    <row r="93" spans="4:16" x14ac:dyDescent="0.3">
      <c r="D93" s="9">
        <v>89</v>
      </c>
      <c r="E93" t="str">
        <f t="shared" si="14"/>
        <v>귀살 베기</v>
      </c>
      <c r="F93">
        <f t="shared" si="20"/>
        <v>60</v>
      </c>
      <c r="G93">
        <f t="shared" si="15"/>
        <v>58</v>
      </c>
      <c r="H93" t="str">
        <f t="shared" si="18"/>
        <v>천구 베기</v>
      </c>
      <c r="I93">
        <f t="shared" si="24"/>
        <v>61</v>
      </c>
      <c r="J93">
        <f t="shared" si="21"/>
        <v>20</v>
      </c>
      <c r="K93" s="10">
        <v>89</v>
      </c>
      <c r="L93" s="10" t="str">
        <f t="shared" si="22"/>
        <v>60,61</v>
      </c>
      <c r="M93" s="10" t="str">
        <f t="shared" si="23"/>
        <v>0.58,0.2</v>
      </c>
      <c r="N93" s="10"/>
      <c r="O93" s="11"/>
      <c r="P93" s="10"/>
    </row>
    <row r="94" spans="4:16" x14ac:dyDescent="0.3">
      <c r="D94" s="10">
        <v>90</v>
      </c>
      <c r="E94" t="str">
        <f t="shared" si="14"/>
        <v>지옥 베기</v>
      </c>
      <c r="F94">
        <f t="shared" si="20"/>
        <v>35</v>
      </c>
      <c r="G94">
        <f t="shared" si="15"/>
        <v>65000</v>
      </c>
      <c r="H94" t="str">
        <f t="shared" si="18"/>
        <v>신선 베기</v>
      </c>
      <c r="I94">
        <f t="shared" si="24"/>
        <v>54</v>
      </c>
      <c r="J94">
        <f t="shared" si="21"/>
        <v>190</v>
      </c>
      <c r="K94" s="10">
        <v>90</v>
      </c>
      <c r="L94" s="10" t="str">
        <f t="shared" si="22"/>
        <v>35,54</v>
      </c>
      <c r="M94" s="10" t="str">
        <f t="shared" si="23"/>
        <v>650,1.9</v>
      </c>
      <c r="N94" s="10"/>
      <c r="O94" s="11"/>
      <c r="P94" s="10"/>
    </row>
    <row r="95" spans="4:16" x14ac:dyDescent="0.3">
      <c r="D95" s="10">
        <v>91</v>
      </c>
      <c r="E95" t="str">
        <f t="shared" si="14"/>
        <v>천상 베기</v>
      </c>
      <c r="F95">
        <f t="shared" si="20"/>
        <v>36</v>
      </c>
      <c r="G95">
        <f t="shared" si="15"/>
        <v>37500</v>
      </c>
      <c r="H95" t="str">
        <f t="shared" si="18"/>
        <v>심연 베기</v>
      </c>
      <c r="I95">
        <f t="shared" si="24"/>
        <v>50</v>
      </c>
      <c r="J95">
        <f t="shared" si="21"/>
        <v>925</v>
      </c>
      <c r="K95" s="10">
        <v>91</v>
      </c>
      <c r="L95" s="10" t="str">
        <f t="shared" si="22"/>
        <v>36,50</v>
      </c>
      <c r="M95" s="10" t="str">
        <f t="shared" si="23"/>
        <v>375,9.25</v>
      </c>
      <c r="N95" s="10"/>
      <c r="O95" s="11"/>
      <c r="P95" s="10"/>
    </row>
    <row r="96" spans="4:16" x14ac:dyDescent="0.3">
      <c r="D96" s="10">
        <v>92</v>
      </c>
      <c r="E96" t="str">
        <f t="shared" si="14"/>
        <v>귀신 베기</v>
      </c>
      <c r="F96">
        <f t="shared" si="20"/>
        <v>39</v>
      </c>
      <c r="G96">
        <f t="shared" si="15"/>
        <v>23500</v>
      </c>
      <c r="H96" t="str">
        <f t="shared" si="18"/>
        <v>섬광 베기</v>
      </c>
      <c r="I96">
        <f t="shared" si="24"/>
        <v>47</v>
      </c>
      <c r="J96">
        <f t="shared" si="21"/>
        <v>3250</v>
      </c>
      <c r="K96" s="10">
        <v>92</v>
      </c>
      <c r="L96" s="10" t="str">
        <f t="shared" si="22"/>
        <v>39,47</v>
      </c>
      <c r="M96" s="10" t="str">
        <f t="shared" si="23"/>
        <v>235,32.5</v>
      </c>
      <c r="N96" s="10"/>
      <c r="O96" s="11"/>
      <c r="P96" s="10"/>
    </row>
    <row r="97" spans="4:16" x14ac:dyDescent="0.3">
      <c r="D97" s="10">
        <v>93</v>
      </c>
      <c r="E97" t="str">
        <f t="shared" si="14"/>
        <v>금강 베기</v>
      </c>
      <c r="F97">
        <f t="shared" si="20"/>
        <v>43</v>
      </c>
      <c r="G97">
        <f t="shared" si="15"/>
        <v>9500</v>
      </c>
      <c r="H97" t="str">
        <f t="shared" si="18"/>
        <v>태극 베기</v>
      </c>
      <c r="I97">
        <f t="shared" si="24"/>
        <v>55</v>
      </c>
      <c r="J97">
        <f t="shared" si="21"/>
        <v>14</v>
      </c>
      <c r="K97" s="10">
        <v>93</v>
      </c>
      <c r="L97" s="10" t="str">
        <f t="shared" si="22"/>
        <v>43,55</v>
      </c>
      <c r="M97" s="10" t="str">
        <f t="shared" si="23"/>
        <v>95,0.14</v>
      </c>
      <c r="N97" s="10"/>
      <c r="O97" s="11"/>
      <c r="P97" s="10"/>
    </row>
    <row r="98" spans="4:16" x14ac:dyDescent="0.3">
      <c r="D98" s="9">
        <v>94</v>
      </c>
      <c r="E98" t="str">
        <f t="shared" si="14"/>
        <v>귀살 베기</v>
      </c>
      <c r="F98">
        <f t="shared" si="20"/>
        <v>60</v>
      </c>
      <c r="G98">
        <f t="shared" si="15"/>
        <v>59</v>
      </c>
      <c r="H98" t="str">
        <f t="shared" si="18"/>
        <v>신수 베기</v>
      </c>
      <c r="I98">
        <f t="shared" si="24"/>
        <v>42</v>
      </c>
      <c r="J98">
        <f t="shared" si="21"/>
        <v>7500</v>
      </c>
      <c r="K98" s="10">
        <v>94</v>
      </c>
      <c r="L98" s="10" t="str">
        <f t="shared" si="22"/>
        <v>60,42</v>
      </c>
      <c r="M98" s="10" t="str">
        <f t="shared" si="23"/>
        <v>0.59,75</v>
      </c>
      <c r="N98" s="10"/>
      <c r="O98" s="11"/>
      <c r="P98" s="10"/>
    </row>
    <row r="99" spans="4:16" x14ac:dyDescent="0.3">
      <c r="D99" s="10">
        <v>95</v>
      </c>
      <c r="E99" t="str">
        <f t="shared" si="14"/>
        <v>지옥 베기</v>
      </c>
      <c r="F99">
        <f t="shared" si="20"/>
        <v>35</v>
      </c>
      <c r="G99">
        <f t="shared" si="15"/>
        <v>70000</v>
      </c>
      <c r="H99" t="str">
        <f t="shared" si="18"/>
        <v>신선 베기</v>
      </c>
      <c r="I99">
        <f t="shared" si="24"/>
        <v>54</v>
      </c>
      <c r="J99">
        <f t="shared" si="21"/>
        <v>195</v>
      </c>
      <c r="K99" s="10">
        <v>95</v>
      </c>
      <c r="L99" s="10" t="str">
        <f t="shared" si="22"/>
        <v>35,54</v>
      </c>
      <c r="M99" s="10" t="str">
        <f t="shared" si="23"/>
        <v>700,1.95</v>
      </c>
      <c r="N99" s="10"/>
      <c r="O99" s="11"/>
      <c r="P99" s="10"/>
    </row>
    <row r="100" spans="4:16" x14ac:dyDescent="0.3">
      <c r="D100" s="10">
        <v>96</v>
      </c>
      <c r="E100" t="str">
        <f t="shared" si="14"/>
        <v>천상 베기</v>
      </c>
      <c r="F100">
        <f t="shared" ref="F100:F131" si="25">VLOOKUP(E100,$Q:$R,2,FALSE)</f>
        <v>36</v>
      </c>
      <c r="G100">
        <f t="shared" si="15"/>
        <v>40000</v>
      </c>
      <c r="H100" t="str">
        <f t="shared" si="18"/>
        <v>심연 베기</v>
      </c>
      <c r="I100">
        <f t="shared" si="24"/>
        <v>50</v>
      </c>
      <c r="J100">
        <f t="shared" si="21"/>
        <v>1000</v>
      </c>
      <c r="K100" s="10">
        <v>96</v>
      </c>
      <c r="L100" s="10" t="str">
        <f t="shared" si="22"/>
        <v>36,50</v>
      </c>
      <c r="M100" s="10" t="str">
        <f t="shared" si="23"/>
        <v>400,10</v>
      </c>
      <c r="N100" s="10"/>
      <c r="O100" s="11"/>
      <c r="P100" s="10"/>
    </row>
    <row r="101" spans="4:16" x14ac:dyDescent="0.3">
      <c r="D101" s="10">
        <v>97</v>
      </c>
      <c r="E101" t="str">
        <f t="shared" si="14"/>
        <v>귀신 베기</v>
      </c>
      <c r="F101">
        <f t="shared" si="25"/>
        <v>39</v>
      </c>
      <c r="G101">
        <f t="shared" si="15"/>
        <v>25000</v>
      </c>
      <c r="H101" t="str">
        <f t="shared" si="18"/>
        <v>섬광 베기</v>
      </c>
      <c r="I101">
        <f t="shared" si="24"/>
        <v>47</v>
      </c>
      <c r="J101">
        <f t="shared" si="21"/>
        <v>3500</v>
      </c>
      <c r="K101" s="10">
        <v>97</v>
      </c>
      <c r="L101" s="10" t="str">
        <f t="shared" si="22"/>
        <v>39,47</v>
      </c>
      <c r="M101" s="10" t="str">
        <f t="shared" si="23"/>
        <v>250,35</v>
      </c>
      <c r="N101" s="10"/>
      <c r="O101" s="11"/>
      <c r="P101" s="10"/>
    </row>
    <row r="102" spans="4:16" x14ac:dyDescent="0.3">
      <c r="D102" s="10">
        <v>98</v>
      </c>
      <c r="E102" t="str">
        <f t="shared" si="14"/>
        <v>금강 베기</v>
      </c>
      <c r="F102">
        <f t="shared" si="25"/>
        <v>43</v>
      </c>
      <c r="G102">
        <f t="shared" si="15"/>
        <v>10000</v>
      </c>
      <c r="H102" t="str">
        <f t="shared" si="18"/>
        <v>태극 베기</v>
      </c>
      <c r="I102">
        <f t="shared" si="24"/>
        <v>55</v>
      </c>
      <c r="J102">
        <f t="shared" si="21"/>
        <v>15</v>
      </c>
      <c r="K102" s="10">
        <v>98</v>
      </c>
      <c r="L102" s="10" t="str">
        <f t="shared" si="22"/>
        <v>43,55</v>
      </c>
      <c r="M102" s="10" t="str">
        <f t="shared" si="23"/>
        <v>100,0.15</v>
      </c>
      <c r="N102" s="10"/>
      <c r="O102" s="11"/>
      <c r="P102" s="10"/>
    </row>
    <row r="103" spans="4:16" x14ac:dyDescent="0.3">
      <c r="D103" s="9">
        <v>99</v>
      </c>
      <c r="E103" t="str">
        <f t="shared" si="14"/>
        <v>귀살 베기</v>
      </c>
      <c r="F103">
        <f t="shared" si="25"/>
        <v>60</v>
      </c>
      <c r="G103">
        <f t="shared" si="15"/>
        <v>60</v>
      </c>
      <c r="H103" t="str">
        <f t="shared" si="18"/>
        <v>흉수 베기</v>
      </c>
      <c r="I103">
        <f t="shared" si="24"/>
        <v>46</v>
      </c>
      <c r="J103">
        <f t="shared" si="21"/>
        <v>750</v>
      </c>
      <c r="K103" s="10">
        <v>99</v>
      </c>
      <c r="L103" s="10" t="str">
        <f t="shared" si="22"/>
        <v>60,46</v>
      </c>
      <c r="M103" s="10" t="str">
        <f t="shared" si="23"/>
        <v>0.6,7.5</v>
      </c>
      <c r="N103" s="10"/>
      <c r="O103" s="11"/>
      <c r="P103" s="10"/>
    </row>
    <row r="104" spans="4:16" x14ac:dyDescent="0.3">
      <c r="D104" s="10">
        <v>100</v>
      </c>
      <c r="E104" t="str">
        <f t="shared" si="14"/>
        <v>지옥 베기</v>
      </c>
      <c r="F104">
        <f t="shared" si="25"/>
        <v>35</v>
      </c>
      <c r="G104">
        <f t="shared" ref="G104:G116" si="26">G99+VLOOKUP(E104,$Q$20:$R$31,2,FALSE)</f>
        <v>75000</v>
      </c>
      <c r="H104" t="str">
        <f t="shared" si="18"/>
        <v>신선 베기</v>
      </c>
      <c r="I104">
        <f t="shared" si="24"/>
        <v>54</v>
      </c>
      <c r="J104">
        <f t="shared" ref="J104:J116" si="27">IF(I104=42,J89+$R$23,IF(I104=46,J89+$R$24,IF(I104=61,J89+$R$30,J99+VLOOKUP(H104,$Q$20:$R$31,2,FALSE))))</f>
        <v>200</v>
      </c>
      <c r="K104" s="10">
        <v>100</v>
      </c>
      <c r="L104" s="10" t="str">
        <f t="shared" ref="L104:L116" si="28">IF(H104=0,F104&amp;",-1",F104&amp;","&amp;I104)</f>
        <v>35,54</v>
      </c>
      <c r="M104" s="10" t="str">
        <f t="shared" ref="M104:M116" si="29">IF(H104=0,G104/100&amp;","&amp;0,G104/100&amp;","&amp;J104/100)</f>
        <v>750,2</v>
      </c>
    </row>
    <row r="105" spans="4:16" x14ac:dyDescent="0.3">
      <c r="D105" s="10">
        <v>101</v>
      </c>
      <c r="E105" t="str">
        <f t="shared" si="14"/>
        <v>천상 베기</v>
      </c>
      <c r="F105">
        <f t="shared" si="25"/>
        <v>36</v>
      </c>
      <c r="G105">
        <f t="shared" si="26"/>
        <v>42500</v>
      </c>
      <c r="H105" t="str">
        <f t="shared" si="18"/>
        <v>심연 베기</v>
      </c>
      <c r="I105">
        <f t="shared" si="24"/>
        <v>50</v>
      </c>
      <c r="J105">
        <f t="shared" si="27"/>
        <v>1075</v>
      </c>
      <c r="K105" s="10">
        <v>101</v>
      </c>
      <c r="L105" s="10" t="str">
        <f t="shared" si="28"/>
        <v>36,50</v>
      </c>
      <c r="M105" s="10" t="str">
        <f t="shared" si="29"/>
        <v>425,10.75</v>
      </c>
    </row>
    <row r="106" spans="4:16" x14ac:dyDescent="0.3">
      <c r="D106" s="10">
        <v>102</v>
      </c>
      <c r="E106" t="str">
        <f t="shared" si="14"/>
        <v>귀신 베기</v>
      </c>
      <c r="F106">
        <f t="shared" si="25"/>
        <v>39</v>
      </c>
      <c r="G106">
        <f t="shared" si="26"/>
        <v>26500</v>
      </c>
      <c r="H106" t="str">
        <f t="shared" si="18"/>
        <v>섬광 베기</v>
      </c>
      <c r="I106">
        <f t="shared" si="24"/>
        <v>47</v>
      </c>
      <c r="J106">
        <f t="shared" si="27"/>
        <v>3750</v>
      </c>
      <c r="K106" s="10">
        <v>102</v>
      </c>
      <c r="L106" s="10" t="str">
        <f t="shared" si="28"/>
        <v>39,47</v>
      </c>
      <c r="M106" s="10" t="str">
        <f t="shared" si="29"/>
        <v>265,37.5</v>
      </c>
    </row>
    <row r="107" spans="4:16" x14ac:dyDescent="0.3">
      <c r="D107" s="10">
        <v>103</v>
      </c>
      <c r="E107" t="str">
        <f t="shared" si="14"/>
        <v>금강 베기</v>
      </c>
      <c r="F107">
        <f t="shared" si="25"/>
        <v>43</v>
      </c>
      <c r="G107">
        <f t="shared" si="26"/>
        <v>10500</v>
      </c>
      <c r="H107" t="str">
        <f t="shared" si="18"/>
        <v>태극 베기</v>
      </c>
      <c r="I107">
        <f t="shared" si="24"/>
        <v>55</v>
      </c>
      <c r="J107">
        <f t="shared" si="27"/>
        <v>16</v>
      </c>
      <c r="K107" s="10">
        <v>103</v>
      </c>
      <c r="L107" s="10" t="str">
        <f t="shared" si="28"/>
        <v>43,55</v>
      </c>
      <c r="M107" s="10" t="str">
        <f t="shared" si="29"/>
        <v>105,0.16</v>
      </c>
    </row>
    <row r="108" spans="4:16" x14ac:dyDescent="0.3">
      <c r="D108" s="9">
        <v>104</v>
      </c>
      <c r="E108" t="str">
        <f t="shared" si="14"/>
        <v>귀살 베기</v>
      </c>
      <c r="F108">
        <f t="shared" si="25"/>
        <v>60</v>
      </c>
      <c r="G108">
        <f t="shared" si="26"/>
        <v>61</v>
      </c>
      <c r="H108" t="str">
        <f t="shared" si="18"/>
        <v>천구 베기</v>
      </c>
      <c r="I108">
        <f t="shared" si="24"/>
        <v>61</v>
      </c>
      <c r="J108">
        <f t="shared" si="27"/>
        <v>22.5</v>
      </c>
      <c r="K108" s="10">
        <v>104</v>
      </c>
      <c r="L108" s="10" t="str">
        <f t="shared" si="28"/>
        <v>60,61</v>
      </c>
      <c r="M108" s="10" t="str">
        <f t="shared" si="29"/>
        <v>0.61,0.225</v>
      </c>
    </row>
    <row r="109" spans="4:16" x14ac:dyDescent="0.3">
      <c r="D109" s="10">
        <v>105</v>
      </c>
      <c r="E109" t="str">
        <f t="shared" si="14"/>
        <v>지옥 베기</v>
      </c>
      <c r="F109">
        <f t="shared" si="25"/>
        <v>35</v>
      </c>
      <c r="G109">
        <f t="shared" si="26"/>
        <v>80000</v>
      </c>
      <c r="H109" t="str">
        <f t="shared" si="18"/>
        <v>신선 베기</v>
      </c>
      <c r="I109">
        <f t="shared" ref="I109:I140" si="30">VLOOKUP(H109,$Q:$R,2,FALSE)</f>
        <v>54</v>
      </c>
      <c r="J109">
        <f t="shared" si="27"/>
        <v>205</v>
      </c>
      <c r="K109" s="10">
        <v>105</v>
      </c>
      <c r="L109" s="10" t="str">
        <f t="shared" si="28"/>
        <v>35,54</v>
      </c>
      <c r="M109" s="10" t="str">
        <f t="shared" si="29"/>
        <v>800,2.05</v>
      </c>
    </row>
    <row r="110" spans="4:16" x14ac:dyDescent="0.3">
      <c r="D110" s="10">
        <v>106</v>
      </c>
      <c r="E110" t="str">
        <f t="shared" si="14"/>
        <v>천상 베기</v>
      </c>
      <c r="F110">
        <f t="shared" si="25"/>
        <v>36</v>
      </c>
      <c r="G110">
        <f t="shared" si="26"/>
        <v>45000</v>
      </c>
      <c r="H110" t="str">
        <f t="shared" si="18"/>
        <v>심연 베기</v>
      </c>
      <c r="I110">
        <f t="shared" si="30"/>
        <v>50</v>
      </c>
      <c r="J110">
        <f t="shared" si="27"/>
        <v>1150</v>
      </c>
      <c r="K110" s="10">
        <v>106</v>
      </c>
      <c r="L110" s="10" t="str">
        <f t="shared" si="28"/>
        <v>36,50</v>
      </c>
      <c r="M110" s="10" t="str">
        <f t="shared" si="29"/>
        <v>450,11.5</v>
      </c>
    </row>
    <row r="111" spans="4:16" x14ac:dyDescent="0.3">
      <c r="D111" s="10">
        <v>107</v>
      </c>
      <c r="E111" t="str">
        <f t="shared" si="14"/>
        <v>귀신 베기</v>
      </c>
      <c r="F111">
        <f t="shared" si="25"/>
        <v>39</v>
      </c>
      <c r="G111">
        <f t="shared" si="26"/>
        <v>28000</v>
      </c>
      <c r="H111" t="str">
        <f t="shared" si="18"/>
        <v>섬광 베기</v>
      </c>
      <c r="I111">
        <f t="shared" si="30"/>
        <v>47</v>
      </c>
      <c r="J111">
        <f t="shared" si="27"/>
        <v>4000</v>
      </c>
      <c r="K111" s="10">
        <v>107</v>
      </c>
      <c r="L111" s="10" t="str">
        <f t="shared" si="28"/>
        <v>39,47</v>
      </c>
      <c r="M111" s="10" t="str">
        <f t="shared" si="29"/>
        <v>280,40</v>
      </c>
    </row>
    <row r="112" spans="4:16" x14ac:dyDescent="0.3">
      <c r="D112" s="10">
        <v>108</v>
      </c>
      <c r="E112" t="str">
        <f t="shared" si="14"/>
        <v>금강 베기</v>
      </c>
      <c r="F112">
        <f t="shared" si="25"/>
        <v>43</v>
      </c>
      <c r="G112">
        <f t="shared" si="26"/>
        <v>11000</v>
      </c>
      <c r="H112" t="str">
        <f t="shared" si="18"/>
        <v>태극 베기</v>
      </c>
      <c r="I112">
        <f t="shared" si="30"/>
        <v>55</v>
      </c>
      <c r="J112">
        <f t="shared" si="27"/>
        <v>17</v>
      </c>
      <c r="K112" s="10">
        <v>108</v>
      </c>
      <c r="L112" s="10" t="str">
        <f t="shared" si="28"/>
        <v>43,55</v>
      </c>
      <c r="M112" s="10" t="str">
        <f t="shared" si="29"/>
        <v>110,0.17</v>
      </c>
    </row>
    <row r="113" spans="4:13" x14ac:dyDescent="0.3">
      <c r="D113" s="10">
        <v>109</v>
      </c>
      <c r="E113" t="str">
        <f t="shared" si="14"/>
        <v>귀살 베기</v>
      </c>
      <c r="F113">
        <f t="shared" si="25"/>
        <v>60</v>
      </c>
      <c r="G113">
        <f t="shared" si="26"/>
        <v>62</v>
      </c>
      <c r="H113" t="str">
        <f t="shared" si="18"/>
        <v>신수 베기</v>
      </c>
      <c r="I113">
        <f t="shared" si="30"/>
        <v>42</v>
      </c>
      <c r="J113">
        <f t="shared" si="27"/>
        <v>8000</v>
      </c>
      <c r="K113" s="10">
        <v>109</v>
      </c>
      <c r="L113" s="10" t="str">
        <f t="shared" si="28"/>
        <v>60,42</v>
      </c>
      <c r="M113" s="10" t="str">
        <f t="shared" si="29"/>
        <v>0.62,80</v>
      </c>
    </row>
    <row r="114" spans="4:13" x14ac:dyDescent="0.3">
      <c r="D114" s="10">
        <v>110</v>
      </c>
      <c r="E114" t="str">
        <f t="shared" si="14"/>
        <v>지옥 베기</v>
      </c>
      <c r="F114">
        <f t="shared" si="25"/>
        <v>35</v>
      </c>
      <c r="G114">
        <f t="shared" si="26"/>
        <v>85000</v>
      </c>
      <c r="H114" t="str">
        <f t="shared" si="18"/>
        <v>신선 베기</v>
      </c>
      <c r="I114">
        <f t="shared" si="30"/>
        <v>54</v>
      </c>
      <c r="J114">
        <f t="shared" si="27"/>
        <v>210</v>
      </c>
      <c r="K114" s="10">
        <v>110</v>
      </c>
      <c r="L114" s="10" t="str">
        <f t="shared" si="28"/>
        <v>35,54</v>
      </c>
      <c r="M114" s="10" t="str">
        <f t="shared" si="29"/>
        <v>850,2.1</v>
      </c>
    </row>
    <row r="115" spans="4:13" x14ac:dyDescent="0.3">
      <c r="D115" s="10">
        <v>111</v>
      </c>
      <c r="E115" t="str">
        <f t="shared" si="14"/>
        <v>천상 베기</v>
      </c>
      <c r="F115">
        <f t="shared" si="25"/>
        <v>36</v>
      </c>
      <c r="G115">
        <f t="shared" si="26"/>
        <v>47500</v>
      </c>
      <c r="H115" t="str">
        <f t="shared" si="18"/>
        <v>심연 베기</v>
      </c>
      <c r="I115">
        <f t="shared" si="30"/>
        <v>50</v>
      </c>
      <c r="J115">
        <f t="shared" si="27"/>
        <v>1225</v>
      </c>
      <c r="K115" s="10">
        <v>111</v>
      </c>
      <c r="L115" s="10" t="str">
        <f t="shared" si="28"/>
        <v>36,50</v>
      </c>
      <c r="M115" s="10" t="str">
        <f t="shared" si="29"/>
        <v>475,12.25</v>
      </c>
    </row>
    <row r="116" spans="4:13" x14ac:dyDescent="0.3">
      <c r="D116" s="9">
        <v>112</v>
      </c>
      <c r="E116" t="str">
        <f t="shared" si="14"/>
        <v>귀신 베기</v>
      </c>
      <c r="F116">
        <f t="shared" si="25"/>
        <v>39</v>
      </c>
      <c r="G116">
        <f t="shared" si="26"/>
        <v>29500</v>
      </c>
      <c r="H116" t="str">
        <f t="shared" si="18"/>
        <v>섬광 베기</v>
      </c>
      <c r="I116">
        <f t="shared" si="30"/>
        <v>47</v>
      </c>
      <c r="J116">
        <f t="shared" si="27"/>
        <v>4250</v>
      </c>
      <c r="K116" s="10">
        <v>112</v>
      </c>
      <c r="L116" s="10" t="str">
        <f t="shared" si="28"/>
        <v>39,47</v>
      </c>
      <c r="M116" s="10" t="str">
        <f t="shared" si="29"/>
        <v>295,42.5</v>
      </c>
    </row>
    <row r="117" spans="4:13" x14ac:dyDescent="0.3">
      <c r="D117" s="10">
        <v>113</v>
      </c>
      <c r="E117" t="str">
        <f t="shared" si="14"/>
        <v>금강 베기</v>
      </c>
      <c r="F117">
        <f t="shared" si="25"/>
        <v>43</v>
      </c>
      <c r="G117">
        <f t="shared" ref="G117:G153" si="31">G112+VLOOKUP(E117,$Q$20:$R$31,2,FALSE)</f>
        <v>11500</v>
      </c>
      <c r="H117" t="str">
        <f t="shared" si="18"/>
        <v>태극 베기</v>
      </c>
      <c r="I117">
        <f t="shared" si="30"/>
        <v>55</v>
      </c>
      <c r="J117">
        <f t="shared" ref="J117:J153" si="32">IF(I117=42,J102+$R$23,IF(I117=46,J102+$R$24,IF(I117=61,J102+$R$30,J112+VLOOKUP(H117,$Q$20:$R$31,2,FALSE))))</f>
        <v>18</v>
      </c>
      <c r="K117" s="10">
        <v>113</v>
      </c>
      <c r="L117" s="10" t="str">
        <f t="shared" ref="L117:L153" si="33">IF(H117=0,F117&amp;",-1",F117&amp;","&amp;I117)</f>
        <v>43,55</v>
      </c>
      <c r="M117" s="10" t="str">
        <f t="shared" ref="M117:M153" si="34">IF(H117=0,G117/100&amp;","&amp;0,G117/100&amp;","&amp;J117/100)</f>
        <v>115,0.18</v>
      </c>
    </row>
    <row r="118" spans="4:13" x14ac:dyDescent="0.3">
      <c r="D118" s="10">
        <v>114</v>
      </c>
      <c r="E118" t="str">
        <f t="shared" si="14"/>
        <v>귀살 베기</v>
      </c>
      <c r="F118">
        <f t="shared" si="25"/>
        <v>60</v>
      </c>
      <c r="G118">
        <f t="shared" si="31"/>
        <v>63</v>
      </c>
      <c r="H118" t="str">
        <f t="shared" si="18"/>
        <v>흉수 베기</v>
      </c>
      <c r="I118">
        <f t="shared" si="30"/>
        <v>46</v>
      </c>
      <c r="J118">
        <f t="shared" si="32"/>
        <v>800</v>
      </c>
      <c r="K118" s="10">
        <v>114</v>
      </c>
      <c r="L118" s="10" t="str">
        <f t="shared" si="33"/>
        <v>60,46</v>
      </c>
      <c r="M118" s="10" t="str">
        <f t="shared" si="34"/>
        <v>0.63,8</v>
      </c>
    </row>
    <row r="119" spans="4:13" x14ac:dyDescent="0.3">
      <c r="D119" s="10">
        <v>115</v>
      </c>
      <c r="E119" t="str">
        <f t="shared" ref="E119:E182" si="35">E114</f>
        <v>지옥 베기</v>
      </c>
      <c r="F119">
        <f t="shared" si="25"/>
        <v>35</v>
      </c>
      <c r="G119">
        <f t="shared" si="31"/>
        <v>90000</v>
      </c>
      <c r="H119" t="str">
        <f t="shared" si="18"/>
        <v>신선 베기</v>
      </c>
      <c r="I119">
        <f t="shared" si="30"/>
        <v>54</v>
      </c>
      <c r="J119">
        <f t="shared" si="32"/>
        <v>215</v>
      </c>
      <c r="K119" s="10">
        <v>115</v>
      </c>
      <c r="L119" s="10" t="str">
        <f t="shared" si="33"/>
        <v>35,54</v>
      </c>
      <c r="M119" s="10" t="str">
        <f t="shared" si="34"/>
        <v>900,2.15</v>
      </c>
    </row>
    <row r="120" spans="4:13" x14ac:dyDescent="0.3">
      <c r="D120" s="10">
        <v>116</v>
      </c>
      <c r="E120" t="str">
        <f t="shared" si="35"/>
        <v>천상 베기</v>
      </c>
      <c r="F120">
        <f t="shared" si="25"/>
        <v>36</v>
      </c>
      <c r="G120">
        <f t="shared" si="31"/>
        <v>50000</v>
      </c>
      <c r="H120" t="str">
        <f t="shared" si="18"/>
        <v>심연 베기</v>
      </c>
      <c r="I120">
        <f t="shared" si="30"/>
        <v>50</v>
      </c>
      <c r="J120">
        <f t="shared" si="32"/>
        <v>1300</v>
      </c>
      <c r="K120" s="10">
        <v>116</v>
      </c>
      <c r="L120" s="10" t="str">
        <f t="shared" si="33"/>
        <v>36,50</v>
      </c>
      <c r="M120" s="10" t="str">
        <f t="shared" si="34"/>
        <v>500,13</v>
      </c>
    </row>
    <row r="121" spans="4:13" x14ac:dyDescent="0.3">
      <c r="D121" s="9">
        <v>117</v>
      </c>
      <c r="E121" t="str">
        <f t="shared" si="35"/>
        <v>귀신 베기</v>
      </c>
      <c r="F121">
        <f t="shared" si="25"/>
        <v>39</v>
      </c>
      <c r="G121">
        <f t="shared" si="31"/>
        <v>31000</v>
      </c>
      <c r="H121" t="str">
        <f t="shared" si="18"/>
        <v>섬광 베기</v>
      </c>
      <c r="I121">
        <f t="shared" si="30"/>
        <v>47</v>
      </c>
      <c r="J121">
        <f t="shared" si="32"/>
        <v>4500</v>
      </c>
      <c r="K121" s="10">
        <v>117</v>
      </c>
      <c r="L121" s="10" t="str">
        <f t="shared" si="33"/>
        <v>39,47</v>
      </c>
      <c r="M121" s="10" t="str">
        <f t="shared" si="34"/>
        <v>310,45</v>
      </c>
    </row>
    <row r="122" spans="4:13" x14ac:dyDescent="0.3">
      <c r="D122" s="10">
        <v>118</v>
      </c>
      <c r="E122" t="str">
        <f t="shared" si="35"/>
        <v>금강 베기</v>
      </c>
      <c r="F122">
        <f t="shared" si="25"/>
        <v>43</v>
      </c>
      <c r="G122">
        <f t="shared" si="31"/>
        <v>12000</v>
      </c>
      <c r="H122" t="str">
        <f t="shared" si="18"/>
        <v>태극 베기</v>
      </c>
      <c r="I122">
        <f t="shared" si="30"/>
        <v>55</v>
      </c>
      <c r="J122">
        <f t="shared" si="32"/>
        <v>19</v>
      </c>
      <c r="K122" s="10">
        <v>118</v>
      </c>
      <c r="L122" s="10" t="str">
        <f t="shared" si="33"/>
        <v>43,55</v>
      </c>
      <c r="M122" s="10" t="str">
        <f t="shared" si="34"/>
        <v>120,0.19</v>
      </c>
    </row>
    <row r="123" spans="4:13" x14ac:dyDescent="0.3">
      <c r="D123" s="10">
        <v>119</v>
      </c>
      <c r="E123" t="str">
        <f t="shared" si="35"/>
        <v>귀살 베기</v>
      </c>
      <c r="F123">
        <f t="shared" si="25"/>
        <v>60</v>
      </c>
      <c r="G123">
        <f t="shared" si="31"/>
        <v>64</v>
      </c>
      <c r="H123" t="str">
        <f t="shared" si="18"/>
        <v>천구 베기</v>
      </c>
      <c r="I123">
        <f t="shared" si="30"/>
        <v>61</v>
      </c>
      <c r="J123">
        <f t="shared" si="32"/>
        <v>25</v>
      </c>
      <c r="K123" s="10">
        <v>119</v>
      </c>
      <c r="L123" s="10" t="str">
        <f t="shared" si="33"/>
        <v>60,61</v>
      </c>
      <c r="M123" s="10" t="str">
        <f t="shared" si="34"/>
        <v>0.64,0.25</v>
      </c>
    </row>
    <row r="124" spans="4:13" x14ac:dyDescent="0.3">
      <c r="D124" s="10">
        <v>120</v>
      </c>
      <c r="E124" t="str">
        <f t="shared" si="35"/>
        <v>지옥 베기</v>
      </c>
      <c r="F124">
        <f t="shared" si="25"/>
        <v>35</v>
      </c>
      <c r="G124">
        <f t="shared" si="31"/>
        <v>95000</v>
      </c>
      <c r="H124" t="str">
        <f t="shared" si="18"/>
        <v>신선 베기</v>
      </c>
      <c r="I124">
        <f t="shared" si="30"/>
        <v>54</v>
      </c>
      <c r="J124">
        <f t="shared" si="32"/>
        <v>220</v>
      </c>
      <c r="K124" s="10">
        <v>120</v>
      </c>
      <c r="L124" s="10" t="str">
        <f t="shared" si="33"/>
        <v>35,54</v>
      </c>
      <c r="M124" s="10" t="str">
        <f t="shared" si="34"/>
        <v>950,2.2</v>
      </c>
    </row>
    <row r="125" spans="4:13" x14ac:dyDescent="0.3">
      <c r="D125" s="10">
        <v>121</v>
      </c>
      <c r="E125" t="str">
        <f t="shared" si="35"/>
        <v>천상 베기</v>
      </c>
      <c r="F125">
        <f t="shared" si="25"/>
        <v>36</v>
      </c>
      <c r="G125">
        <f t="shared" si="31"/>
        <v>52500</v>
      </c>
      <c r="H125" t="str">
        <f t="shared" si="18"/>
        <v>심연 베기</v>
      </c>
      <c r="I125">
        <f t="shared" si="30"/>
        <v>50</v>
      </c>
      <c r="J125">
        <f t="shared" si="32"/>
        <v>1375</v>
      </c>
      <c r="K125" s="10">
        <v>121</v>
      </c>
      <c r="L125" s="10" t="str">
        <f t="shared" si="33"/>
        <v>36,50</v>
      </c>
      <c r="M125" s="10" t="str">
        <f t="shared" si="34"/>
        <v>525,13.75</v>
      </c>
    </row>
    <row r="126" spans="4:13" x14ac:dyDescent="0.3">
      <c r="D126" s="10">
        <v>122</v>
      </c>
      <c r="E126" t="str">
        <f t="shared" si="35"/>
        <v>귀신 베기</v>
      </c>
      <c r="F126">
        <f t="shared" si="25"/>
        <v>39</v>
      </c>
      <c r="G126">
        <f t="shared" si="31"/>
        <v>32500</v>
      </c>
      <c r="H126" t="str">
        <f t="shared" si="18"/>
        <v>섬광 베기</v>
      </c>
      <c r="I126">
        <f t="shared" si="30"/>
        <v>47</v>
      </c>
      <c r="J126">
        <f t="shared" si="32"/>
        <v>4750</v>
      </c>
      <c r="K126" s="10">
        <v>122</v>
      </c>
      <c r="L126" s="10" t="str">
        <f t="shared" si="33"/>
        <v>39,47</v>
      </c>
      <c r="M126" s="10" t="str">
        <f t="shared" si="34"/>
        <v>325,47.5</v>
      </c>
    </row>
    <row r="127" spans="4:13" x14ac:dyDescent="0.3">
      <c r="D127" s="10">
        <v>123</v>
      </c>
      <c r="E127" t="str">
        <f t="shared" si="35"/>
        <v>금강 베기</v>
      </c>
      <c r="F127">
        <f t="shared" si="25"/>
        <v>43</v>
      </c>
      <c r="G127">
        <f t="shared" si="31"/>
        <v>12500</v>
      </c>
      <c r="H127" t="str">
        <f t="shared" si="18"/>
        <v>태극 베기</v>
      </c>
      <c r="I127">
        <f t="shared" si="30"/>
        <v>55</v>
      </c>
      <c r="J127">
        <f t="shared" si="32"/>
        <v>20</v>
      </c>
      <c r="K127" s="10">
        <v>123</v>
      </c>
      <c r="L127" s="10" t="str">
        <f t="shared" si="33"/>
        <v>43,55</v>
      </c>
      <c r="M127" s="10" t="str">
        <f t="shared" si="34"/>
        <v>125,0.2</v>
      </c>
    </row>
    <row r="128" spans="4:13" x14ac:dyDescent="0.3">
      <c r="D128" s="10">
        <v>124</v>
      </c>
      <c r="E128" t="str">
        <f t="shared" si="35"/>
        <v>귀살 베기</v>
      </c>
      <c r="F128">
        <f t="shared" si="25"/>
        <v>60</v>
      </c>
      <c r="G128">
        <f t="shared" si="31"/>
        <v>65</v>
      </c>
      <c r="H128" t="str">
        <f t="shared" si="18"/>
        <v>신수 베기</v>
      </c>
      <c r="I128">
        <f t="shared" si="30"/>
        <v>42</v>
      </c>
      <c r="J128">
        <f t="shared" si="32"/>
        <v>8500</v>
      </c>
      <c r="K128" s="10">
        <v>124</v>
      </c>
      <c r="L128" s="10" t="str">
        <f t="shared" si="33"/>
        <v>60,42</v>
      </c>
      <c r="M128" s="10" t="str">
        <f t="shared" si="34"/>
        <v>0.65,85</v>
      </c>
    </row>
    <row r="129" spans="4:13" x14ac:dyDescent="0.3">
      <c r="D129" s="9">
        <v>125</v>
      </c>
      <c r="E129" t="str">
        <f t="shared" si="35"/>
        <v>지옥 베기</v>
      </c>
      <c r="F129">
        <f t="shared" si="25"/>
        <v>35</v>
      </c>
      <c r="G129">
        <f t="shared" si="31"/>
        <v>100000</v>
      </c>
      <c r="H129" t="str">
        <f t="shared" ref="H129:H192" si="36">H114</f>
        <v>신선 베기</v>
      </c>
      <c r="I129">
        <f t="shared" si="30"/>
        <v>54</v>
      </c>
      <c r="J129">
        <f t="shared" si="32"/>
        <v>225</v>
      </c>
      <c r="K129" s="10">
        <v>125</v>
      </c>
      <c r="L129" s="10" t="str">
        <f t="shared" si="33"/>
        <v>35,54</v>
      </c>
      <c r="M129" s="10" t="str">
        <f t="shared" si="34"/>
        <v>1000,2.25</v>
      </c>
    </row>
    <row r="130" spans="4:13" x14ac:dyDescent="0.3">
      <c r="D130" s="10">
        <v>126</v>
      </c>
      <c r="E130" t="str">
        <f t="shared" si="35"/>
        <v>천상 베기</v>
      </c>
      <c r="F130">
        <f t="shared" si="25"/>
        <v>36</v>
      </c>
      <c r="G130">
        <f t="shared" si="31"/>
        <v>55000</v>
      </c>
      <c r="H130" t="str">
        <f t="shared" si="36"/>
        <v>심연 베기</v>
      </c>
      <c r="I130">
        <f t="shared" si="30"/>
        <v>50</v>
      </c>
      <c r="J130">
        <f t="shared" si="32"/>
        <v>1450</v>
      </c>
      <c r="K130" s="10">
        <v>126</v>
      </c>
      <c r="L130" s="10" t="str">
        <f t="shared" si="33"/>
        <v>36,50</v>
      </c>
      <c r="M130" s="10" t="str">
        <f t="shared" si="34"/>
        <v>550,14.5</v>
      </c>
    </row>
    <row r="131" spans="4:13" x14ac:dyDescent="0.3">
      <c r="D131" s="10">
        <v>127</v>
      </c>
      <c r="E131" t="str">
        <f t="shared" si="35"/>
        <v>귀신 베기</v>
      </c>
      <c r="F131">
        <f t="shared" si="25"/>
        <v>39</v>
      </c>
      <c r="G131">
        <f t="shared" si="31"/>
        <v>34000</v>
      </c>
      <c r="H131" t="str">
        <f t="shared" si="36"/>
        <v>섬광 베기</v>
      </c>
      <c r="I131">
        <f t="shared" si="30"/>
        <v>47</v>
      </c>
      <c r="J131">
        <f t="shared" si="32"/>
        <v>5000</v>
      </c>
      <c r="K131" s="10">
        <v>127</v>
      </c>
      <c r="L131" s="10" t="str">
        <f t="shared" si="33"/>
        <v>39,47</v>
      </c>
      <c r="M131" s="10" t="str">
        <f t="shared" si="34"/>
        <v>340,50</v>
      </c>
    </row>
    <row r="132" spans="4:13" x14ac:dyDescent="0.3">
      <c r="D132" s="10">
        <v>128</v>
      </c>
      <c r="E132" t="str">
        <f t="shared" si="35"/>
        <v>금강 베기</v>
      </c>
      <c r="F132">
        <f t="shared" ref="F132:F195" si="37">VLOOKUP(E132,$Q:$R,2,FALSE)</f>
        <v>43</v>
      </c>
      <c r="G132">
        <f t="shared" si="31"/>
        <v>13000</v>
      </c>
      <c r="H132" t="str">
        <f t="shared" si="36"/>
        <v>태극 베기</v>
      </c>
      <c r="I132">
        <f t="shared" si="30"/>
        <v>55</v>
      </c>
      <c r="J132">
        <f t="shared" si="32"/>
        <v>21</v>
      </c>
      <c r="K132" s="10">
        <v>128</v>
      </c>
      <c r="L132" s="10" t="str">
        <f t="shared" si="33"/>
        <v>43,55</v>
      </c>
      <c r="M132" s="10" t="str">
        <f t="shared" si="34"/>
        <v>130,0.21</v>
      </c>
    </row>
    <row r="133" spans="4:13" x14ac:dyDescent="0.3">
      <c r="D133" s="10">
        <v>129</v>
      </c>
      <c r="E133" t="str">
        <f t="shared" si="35"/>
        <v>귀살 베기</v>
      </c>
      <c r="F133">
        <f t="shared" si="37"/>
        <v>60</v>
      </c>
      <c r="G133">
        <f t="shared" si="31"/>
        <v>66</v>
      </c>
      <c r="H133" t="str">
        <f t="shared" si="36"/>
        <v>흉수 베기</v>
      </c>
      <c r="I133">
        <f t="shared" si="30"/>
        <v>46</v>
      </c>
      <c r="J133">
        <f t="shared" si="32"/>
        <v>850</v>
      </c>
      <c r="K133" s="10">
        <v>129</v>
      </c>
      <c r="L133" s="10" t="str">
        <f t="shared" si="33"/>
        <v>60,46</v>
      </c>
      <c r="M133" s="10" t="str">
        <f t="shared" si="34"/>
        <v>0.66,8.5</v>
      </c>
    </row>
    <row r="134" spans="4:13" x14ac:dyDescent="0.3">
      <c r="D134" s="10">
        <v>130</v>
      </c>
      <c r="E134" t="str">
        <f t="shared" si="35"/>
        <v>지옥 베기</v>
      </c>
      <c r="F134">
        <f t="shared" si="37"/>
        <v>35</v>
      </c>
      <c r="G134">
        <f t="shared" si="31"/>
        <v>105000</v>
      </c>
      <c r="H134" t="str">
        <f t="shared" si="36"/>
        <v>신선 베기</v>
      </c>
      <c r="I134">
        <f t="shared" si="30"/>
        <v>54</v>
      </c>
      <c r="J134">
        <f t="shared" si="32"/>
        <v>230</v>
      </c>
      <c r="K134" s="10">
        <v>130</v>
      </c>
      <c r="L134" s="10" t="str">
        <f t="shared" si="33"/>
        <v>35,54</v>
      </c>
      <c r="M134" s="10" t="str">
        <f t="shared" si="34"/>
        <v>1050,2.3</v>
      </c>
    </row>
    <row r="135" spans="4:13" x14ac:dyDescent="0.3">
      <c r="D135" s="10">
        <v>131</v>
      </c>
      <c r="E135" t="str">
        <f t="shared" si="35"/>
        <v>천상 베기</v>
      </c>
      <c r="F135">
        <f t="shared" si="37"/>
        <v>36</v>
      </c>
      <c r="G135">
        <f t="shared" si="31"/>
        <v>57500</v>
      </c>
      <c r="H135" t="str">
        <f t="shared" si="36"/>
        <v>심연 베기</v>
      </c>
      <c r="I135">
        <f t="shared" si="30"/>
        <v>50</v>
      </c>
      <c r="J135">
        <f t="shared" si="32"/>
        <v>1525</v>
      </c>
      <c r="K135" s="10">
        <v>131</v>
      </c>
      <c r="L135" s="10" t="str">
        <f t="shared" si="33"/>
        <v>36,50</v>
      </c>
      <c r="M135" s="10" t="str">
        <f t="shared" si="34"/>
        <v>575,15.25</v>
      </c>
    </row>
    <row r="136" spans="4:13" x14ac:dyDescent="0.3">
      <c r="D136" s="10">
        <v>132</v>
      </c>
      <c r="E136" t="str">
        <f t="shared" si="35"/>
        <v>귀신 베기</v>
      </c>
      <c r="F136">
        <f t="shared" si="37"/>
        <v>39</v>
      </c>
      <c r="G136">
        <f t="shared" si="31"/>
        <v>35500</v>
      </c>
      <c r="H136" t="str">
        <f t="shared" si="36"/>
        <v>섬광 베기</v>
      </c>
      <c r="I136">
        <f t="shared" si="30"/>
        <v>47</v>
      </c>
      <c r="J136">
        <f t="shared" si="32"/>
        <v>5250</v>
      </c>
      <c r="K136" s="10">
        <v>132</v>
      </c>
      <c r="L136" s="10" t="str">
        <f t="shared" si="33"/>
        <v>39,47</v>
      </c>
      <c r="M136" s="10" t="str">
        <f t="shared" si="34"/>
        <v>355,52.5</v>
      </c>
    </row>
    <row r="137" spans="4:13" x14ac:dyDescent="0.3">
      <c r="D137" s="9">
        <v>133</v>
      </c>
      <c r="E137" t="str">
        <f t="shared" si="35"/>
        <v>금강 베기</v>
      </c>
      <c r="F137">
        <f t="shared" si="37"/>
        <v>43</v>
      </c>
      <c r="G137">
        <f t="shared" si="31"/>
        <v>13500</v>
      </c>
      <c r="H137" t="str">
        <f t="shared" si="36"/>
        <v>태극 베기</v>
      </c>
      <c r="I137">
        <f t="shared" si="30"/>
        <v>55</v>
      </c>
      <c r="J137">
        <f t="shared" si="32"/>
        <v>22</v>
      </c>
      <c r="K137" s="10">
        <v>133</v>
      </c>
      <c r="L137" s="10" t="str">
        <f t="shared" si="33"/>
        <v>43,55</v>
      </c>
      <c r="M137" s="10" t="str">
        <f t="shared" si="34"/>
        <v>135,0.22</v>
      </c>
    </row>
    <row r="138" spans="4:13" x14ac:dyDescent="0.3">
      <c r="D138" s="10">
        <v>134</v>
      </c>
      <c r="E138" t="str">
        <f t="shared" si="35"/>
        <v>귀살 베기</v>
      </c>
      <c r="F138">
        <f t="shared" si="37"/>
        <v>60</v>
      </c>
      <c r="G138">
        <f t="shared" si="31"/>
        <v>67</v>
      </c>
      <c r="H138" t="str">
        <f t="shared" si="36"/>
        <v>천구 베기</v>
      </c>
      <c r="I138">
        <f t="shared" si="30"/>
        <v>61</v>
      </c>
      <c r="J138">
        <f t="shared" si="32"/>
        <v>27.5</v>
      </c>
      <c r="K138" s="10">
        <v>134</v>
      </c>
      <c r="L138" s="10" t="str">
        <f t="shared" si="33"/>
        <v>60,61</v>
      </c>
      <c r="M138" s="10" t="str">
        <f t="shared" si="34"/>
        <v>0.67,0.275</v>
      </c>
    </row>
    <row r="139" spans="4:13" x14ac:dyDescent="0.3">
      <c r="D139" s="10">
        <v>135</v>
      </c>
      <c r="E139" t="str">
        <f t="shared" si="35"/>
        <v>지옥 베기</v>
      </c>
      <c r="F139">
        <f t="shared" si="37"/>
        <v>35</v>
      </c>
      <c r="G139">
        <f t="shared" si="31"/>
        <v>110000</v>
      </c>
      <c r="H139" t="str">
        <f t="shared" si="36"/>
        <v>신선 베기</v>
      </c>
      <c r="I139">
        <f t="shared" si="30"/>
        <v>54</v>
      </c>
      <c r="J139">
        <f t="shared" si="32"/>
        <v>235</v>
      </c>
      <c r="K139" s="10">
        <v>135</v>
      </c>
      <c r="L139" s="10" t="str">
        <f t="shared" si="33"/>
        <v>35,54</v>
      </c>
      <c r="M139" s="10" t="str">
        <f t="shared" si="34"/>
        <v>1100,2.35</v>
      </c>
    </row>
    <row r="140" spans="4:13" x14ac:dyDescent="0.3">
      <c r="D140" s="10">
        <v>136</v>
      </c>
      <c r="E140" t="str">
        <f t="shared" si="35"/>
        <v>천상 베기</v>
      </c>
      <c r="F140">
        <f t="shared" si="37"/>
        <v>36</v>
      </c>
      <c r="G140">
        <f t="shared" si="31"/>
        <v>60000</v>
      </c>
      <c r="H140" t="str">
        <f t="shared" si="36"/>
        <v>심연 베기</v>
      </c>
      <c r="I140">
        <f t="shared" si="30"/>
        <v>50</v>
      </c>
      <c r="J140">
        <f t="shared" si="32"/>
        <v>1600</v>
      </c>
      <c r="K140" s="10">
        <v>136</v>
      </c>
      <c r="L140" s="10" t="str">
        <f t="shared" si="33"/>
        <v>36,50</v>
      </c>
      <c r="M140" s="10" t="str">
        <f t="shared" si="34"/>
        <v>600,16</v>
      </c>
    </row>
    <row r="141" spans="4:13" x14ac:dyDescent="0.3">
      <c r="D141" s="10">
        <v>137</v>
      </c>
      <c r="E141" t="str">
        <f t="shared" si="35"/>
        <v>귀신 베기</v>
      </c>
      <c r="F141">
        <f t="shared" si="37"/>
        <v>39</v>
      </c>
      <c r="G141">
        <f t="shared" si="31"/>
        <v>37000</v>
      </c>
      <c r="H141" t="str">
        <f t="shared" si="36"/>
        <v>섬광 베기</v>
      </c>
      <c r="I141">
        <f t="shared" ref="I141:I204" si="38">VLOOKUP(H141,$Q:$R,2,FALSE)</f>
        <v>47</v>
      </c>
      <c r="J141">
        <f t="shared" si="32"/>
        <v>5500</v>
      </c>
      <c r="K141" s="10">
        <v>137</v>
      </c>
      <c r="L141" s="10" t="str">
        <f t="shared" si="33"/>
        <v>39,47</v>
      </c>
      <c r="M141" s="10" t="str">
        <f t="shared" si="34"/>
        <v>370,55</v>
      </c>
    </row>
    <row r="142" spans="4:13" x14ac:dyDescent="0.3">
      <c r="D142" s="9">
        <v>138</v>
      </c>
      <c r="E142" t="str">
        <f t="shared" si="35"/>
        <v>금강 베기</v>
      </c>
      <c r="F142">
        <f t="shared" si="37"/>
        <v>43</v>
      </c>
      <c r="G142">
        <f t="shared" si="31"/>
        <v>14000</v>
      </c>
      <c r="H142" t="str">
        <f t="shared" si="36"/>
        <v>태극 베기</v>
      </c>
      <c r="I142">
        <f t="shared" si="38"/>
        <v>55</v>
      </c>
      <c r="J142">
        <f t="shared" si="32"/>
        <v>23</v>
      </c>
      <c r="K142" s="10">
        <v>138</v>
      </c>
      <c r="L142" s="10" t="str">
        <f t="shared" si="33"/>
        <v>43,55</v>
      </c>
      <c r="M142" s="10" t="str">
        <f t="shared" si="34"/>
        <v>140,0.23</v>
      </c>
    </row>
    <row r="143" spans="4:13" x14ac:dyDescent="0.3">
      <c r="D143" s="10">
        <v>139</v>
      </c>
      <c r="E143" t="str">
        <f t="shared" si="35"/>
        <v>귀살 베기</v>
      </c>
      <c r="F143">
        <f t="shared" si="37"/>
        <v>60</v>
      </c>
      <c r="G143">
        <f t="shared" si="31"/>
        <v>68</v>
      </c>
      <c r="H143" t="str">
        <f t="shared" si="36"/>
        <v>신수 베기</v>
      </c>
      <c r="I143">
        <f t="shared" si="38"/>
        <v>42</v>
      </c>
      <c r="J143">
        <f t="shared" si="32"/>
        <v>9000</v>
      </c>
      <c r="K143" s="10">
        <v>139</v>
      </c>
      <c r="L143" s="10" t="str">
        <f t="shared" si="33"/>
        <v>60,42</v>
      </c>
      <c r="M143" s="10" t="str">
        <f t="shared" si="34"/>
        <v>0.68,90</v>
      </c>
    </row>
    <row r="144" spans="4:13" x14ac:dyDescent="0.3">
      <c r="D144" s="10">
        <v>140</v>
      </c>
      <c r="E144" t="str">
        <f t="shared" si="35"/>
        <v>지옥 베기</v>
      </c>
      <c r="F144">
        <f t="shared" si="37"/>
        <v>35</v>
      </c>
      <c r="G144">
        <f t="shared" si="31"/>
        <v>115000</v>
      </c>
      <c r="H144" t="str">
        <f t="shared" si="36"/>
        <v>신선 베기</v>
      </c>
      <c r="I144">
        <f t="shared" si="38"/>
        <v>54</v>
      </c>
      <c r="J144">
        <f t="shared" si="32"/>
        <v>240</v>
      </c>
      <c r="K144" s="10">
        <v>140</v>
      </c>
      <c r="L144" s="10" t="str">
        <f t="shared" si="33"/>
        <v>35,54</v>
      </c>
      <c r="M144" s="10" t="str">
        <f t="shared" si="34"/>
        <v>1150,2.4</v>
      </c>
    </row>
    <row r="145" spans="4:13" x14ac:dyDescent="0.3">
      <c r="D145" s="10">
        <v>141</v>
      </c>
      <c r="E145" t="str">
        <f t="shared" si="35"/>
        <v>천상 베기</v>
      </c>
      <c r="F145">
        <f t="shared" si="37"/>
        <v>36</v>
      </c>
      <c r="G145">
        <f t="shared" si="31"/>
        <v>62500</v>
      </c>
      <c r="H145" t="str">
        <f t="shared" si="36"/>
        <v>심연 베기</v>
      </c>
      <c r="I145">
        <f t="shared" si="38"/>
        <v>50</v>
      </c>
      <c r="J145">
        <f t="shared" si="32"/>
        <v>1675</v>
      </c>
      <c r="K145" s="10">
        <v>141</v>
      </c>
      <c r="L145" s="10" t="str">
        <f t="shared" si="33"/>
        <v>36,50</v>
      </c>
      <c r="M145" s="10" t="str">
        <f t="shared" si="34"/>
        <v>625,16.75</v>
      </c>
    </row>
    <row r="146" spans="4:13" x14ac:dyDescent="0.3">
      <c r="D146" s="10">
        <v>142</v>
      </c>
      <c r="E146" t="str">
        <f t="shared" si="35"/>
        <v>귀신 베기</v>
      </c>
      <c r="F146">
        <f t="shared" si="37"/>
        <v>39</v>
      </c>
      <c r="G146">
        <f t="shared" si="31"/>
        <v>38500</v>
      </c>
      <c r="H146" t="str">
        <f t="shared" si="36"/>
        <v>섬광 베기</v>
      </c>
      <c r="I146">
        <f t="shared" si="38"/>
        <v>47</v>
      </c>
      <c r="J146">
        <f t="shared" si="32"/>
        <v>5750</v>
      </c>
      <c r="K146" s="10">
        <v>142</v>
      </c>
      <c r="L146" s="10" t="str">
        <f t="shared" si="33"/>
        <v>39,47</v>
      </c>
      <c r="M146" s="10" t="str">
        <f t="shared" si="34"/>
        <v>385,57.5</v>
      </c>
    </row>
    <row r="147" spans="4:13" x14ac:dyDescent="0.3">
      <c r="D147" s="10">
        <v>143</v>
      </c>
      <c r="E147" t="str">
        <f t="shared" si="35"/>
        <v>금강 베기</v>
      </c>
      <c r="F147">
        <f t="shared" si="37"/>
        <v>43</v>
      </c>
      <c r="G147">
        <f t="shared" si="31"/>
        <v>14500</v>
      </c>
      <c r="H147" t="str">
        <f t="shared" si="36"/>
        <v>태극 베기</v>
      </c>
      <c r="I147">
        <f t="shared" si="38"/>
        <v>55</v>
      </c>
      <c r="J147">
        <f t="shared" si="32"/>
        <v>24</v>
      </c>
      <c r="K147" s="10">
        <v>143</v>
      </c>
      <c r="L147" s="10" t="str">
        <f t="shared" si="33"/>
        <v>43,55</v>
      </c>
      <c r="M147" s="10" t="str">
        <f t="shared" si="34"/>
        <v>145,0.24</v>
      </c>
    </row>
    <row r="148" spans="4:13" x14ac:dyDescent="0.3">
      <c r="D148" s="10">
        <v>144</v>
      </c>
      <c r="E148" t="str">
        <f t="shared" si="35"/>
        <v>귀살 베기</v>
      </c>
      <c r="F148">
        <f t="shared" si="37"/>
        <v>60</v>
      </c>
      <c r="G148">
        <f t="shared" si="31"/>
        <v>69</v>
      </c>
      <c r="H148" t="str">
        <f t="shared" si="36"/>
        <v>흉수 베기</v>
      </c>
      <c r="I148">
        <f t="shared" si="38"/>
        <v>46</v>
      </c>
      <c r="J148">
        <f t="shared" si="32"/>
        <v>900</v>
      </c>
      <c r="K148" s="10">
        <v>144</v>
      </c>
      <c r="L148" s="10" t="str">
        <f t="shared" si="33"/>
        <v>60,46</v>
      </c>
      <c r="M148" s="10" t="str">
        <f t="shared" si="34"/>
        <v>0.69,9</v>
      </c>
    </row>
    <row r="149" spans="4:13" x14ac:dyDescent="0.3">
      <c r="D149" s="10">
        <v>145</v>
      </c>
      <c r="E149" t="str">
        <f t="shared" si="35"/>
        <v>지옥 베기</v>
      </c>
      <c r="F149">
        <f t="shared" si="37"/>
        <v>35</v>
      </c>
      <c r="G149">
        <f t="shared" si="31"/>
        <v>120000</v>
      </c>
      <c r="H149" t="str">
        <f t="shared" si="36"/>
        <v>신선 베기</v>
      </c>
      <c r="I149">
        <f t="shared" si="38"/>
        <v>54</v>
      </c>
      <c r="J149">
        <f t="shared" si="32"/>
        <v>245</v>
      </c>
      <c r="K149" s="10">
        <v>145</v>
      </c>
      <c r="L149" s="10" t="str">
        <f t="shared" si="33"/>
        <v>35,54</v>
      </c>
      <c r="M149" s="10" t="str">
        <f t="shared" si="34"/>
        <v>1200,2.45</v>
      </c>
    </row>
    <row r="150" spans="4:13" x14ac:dyDescent="0.3">
      <c r="D150" s="9">
        <v>146</v>
      </c>
      <c r="E150" t="str">
        <f t="shared" si="35"/>
        <v>천상 베기</v>
      </c>
      <c r="F150">
        <f t="shared" si="37"/>
        <v>36</v>
      </c>
      <c r="G150">
        <f t="shared" si="31"/>
        <v>65000</v>
      </c>
      <c r="H150" t="str">
        <f t="shared" si="36"/>
        <v>심연 베기</v>
      </c>
      <c r="I150">
        <f t="shared" si="38"/>
        <v>50</v>
      </c>
      <c r="J150">
        <f t="shared" si="32"/>
        <v>1750</v>
      </c>
      <c r="K150" s="10">
        <v>146</v>
      </c>
      <c r="L150" s="10" t="str">
        <f t="shared" si="33"/>
        <v>36,50</v>
      </c>
      <c r="M150" s="10" t="str">
        <f t="shared" si="34"/>
        <v>650,17.5</v>
      </c>
    </row>
    <row r="151" spans="4:13" x14ac:dyDescent="0.3">
      <c r="D151" s="10">
        <v>147</v>
      </c>
      <c r="E151" t="str">
        <f t="shared" si="35"/>
        <v>귀신 베기</v>
      </c>
      <c r="F151">
        <f t="shared" si="37"/>
        <v>39</v>
      </c>
      <c r="G151">
        <f t="shared" si="31"/>
        <v>40000</v>
      </c>
      <c r="H151" t="str">
        <f t="shared" si="36"/>
        <v>섬광 베기</v>
      </c>
      <c r="I151">
        <f t="shared" si="38"/>
        <v>47</v>
      </c>
      <c r="J151">
        <f t="shared" si="32"/>
        <v>6000</v>
      </c>
      <c r="K151" s="10">
        <v>147</v>
      </c>
      <c r="L151" s="10" t="str">
        <f t="shared" si="33"/>
        <v>39,47</v>
      </c>
      <c r="M151" s="10" t="str">
        <f t="shared" si="34"/>
        <v>400,60</v>
      </c>
    </row>
    <row r="152" spans="4:13" x14ac:dyDescent="0.3">
      <c r="D152" s="10">
        <v>148</v>
      </c>
      <c r="E152" t="str">
        <f t="shared" si="35"/>
        <v>금강 베기</v>
      </c>
      <c r="F152">
        <f t="shared" si="37"/>
        <v>43</v>
      </c>
      <c r="G152">
        <f t="shared" si="31"/>
        <v>15000</v>
      </c>
      <c r="H152" t="str">
        <f t="shared" si="36"/>
        <v>태극 베기</v>
      </c>
      <c r="I152">
        <f t="shared" si="38"/>
        <v>55</v>
      </c>
      <c r="J152">
        <f t="shared" si="32"/>
        <v>25</v>
      </c>
      <c r="K152" s="10">
        <v>148</v>
      </c>
      <c r="L152" s="10" t="str">
        <f t="shared" si="33"/>
        <v>43,55</v>
      </c>
      <c r="M152" s="10" t="str">
        <f t="shared" si="34"/>
        <v>150,0.25</v>
      </c>
    </row>
    <row r="153" spans="4:13" x14ac:dyDescent="0.3">
      <c r="D153" s="10">
        <v>149</v>
      </c>
      <c r="E153" t="str">
        <f t="shared" si="35"/>
        <v>귀살 베기</v>
      </c>
      <c r="F153">
        <f t="shared" si="37"/>
        <v>60</v>
      </c>
      <c r="G153">
        <f t="shared" si="31"/>
        <v>70</v>
      </c>
      <c r="H153" t="str">
        <f t="shared" si="36"/>
        <v>천구 베기</v>
      </c>
      <c r="I153">
        <f t="shared" si="38"/>
        <v>61</v>
      </c>
      <c r="J153">
        <f t="shared" si="32"/>
        <v>30</v>
      </c>
      <c r="K153" s="10">
        <v>149</v>
      </c>
      <c r="L153" s="10" t="str">
        <f t="shared" si="33"/>
        <v>60,61</v>
      </c>
      <c r="M153" s="10" t="str">
        <f t="shared" si="34"/>
        <v>0.7,0.3</v>
      </c>
    </row>
    <row r="154" spans="4:13" x14ac:dyDescent="0.3">
      <c r="D154" s="10">
        <v>150</v>
      </c>
      <c r="E154" t="str">
        <f t="shared" si="35"/>
        <v>지옥 베기</v>
      </c>
      <c r="F154">
        <f t="shared" si="37"/>
        <v>35</v>
      </c>
      <c r="G154">
        <f t="shared" ref="G154:G204" si="39">G149+VLOOKUP(E154,$Q$20:$R$31,2,FALSE)</f>
        <v>125000</v>
      </c>
      <c r="H154" t="str">
        <f t="shared" si="36"/>
        <v>신선 베기</v>
      </c>
      <c r="I154">
        <f t="shared" si="38"/>
        <v>54</v>
      </c>
      <c r="J154">
        <f t="shared" ref="J154:J204" si="40">IF(I154=42,J139+$R$23,IF(I154=46,J139+$R$24,IF(I154=61,J139+$R$30,J149+VLOOKUP(H154,$Q$20:$R$31,2,FALSE))))</f>
        <v>250</v>
      </c>
      <c r="K154" s="10">
        <v>150</v>
      </c>
      <c r="L154" s="10" t="str">
        <f t="shared" ref="L154:L204" si="41">IF(H154=0,F154&amp;",-1",F154&amp;","&amp;I154)</f>
        <v>35,54</v>
      </c>
      <c r="M154" s="10" t="str">
        <f t="shared" ref="M154:M204" si="42">IF(H154=0,G154/100&amp;","&amp;0,G154/100&amp;","&amp;J154/100)</f>
        <v>1250,2.5</v>
      </c>
    </row>
    <row r="155" spans="4:13" x14ac:dyDescent="0.3">
      <c r="D155" s="10">
        <v>151</v>
      </c>
      <c r="E155" t="str">
        <f t="shared" si="35"/>
        <v>천상 베기</v>
      </c>
      <c r="F155">
        <f t="shared" si="37"/>
        <v>36</v>
      </c>
      <c r="G155">
        <f t="shared" si="39"/>
        <v>67500</v>
      </c>
      <c r="H155" t="str">
        <f t="shared" si="36"/>
        <v>심연 베기</v>
      </c>
      <c r="I155">
        <f t="shared" si="38"/>
        <v>50</v>
      </c>
      <c r="J155">
        <f t="shared" si="40"/>
        <v>1825</v>
      </c>
      <c r="K155" s="10">
        <v>151</v>
      </c>
      <c r="L155" s="10" t="str">
        <f t="shared" si="41"/>
        <v>36,50</v>
      </c>
      <c r="M155" s="10" t="str">
        <f t="shared" si="42"/>
        <v>675,18.25</v>
      </c>
    </row>
    <row r="156" spans="4:13" x14ac:dyDescent="0.3">
      <c r="D156" s="10">
        <v>152</v>
      </c>
      <c r="E156" t="str">
        <f t="shared" si="35"/>
        <v>귀신 베기</v>
      </c>
      <c r="F156">
        <f t="shared" si="37"/>
        <v>39</v>
      </c>
      <c r="G156">
        <f t="shared" si="39"/>
        <v>41500</v>
      </c>
      <c r="H156" t="str">
        <f t="shared" si="36"/>
        <v>섬광 베기</v>
      </c>
      <c r="I156">
        <f t="shared" si="38"/>
        <v>47</v>
      </c>
      <c r="J156">
        <f t="shared" si="40"/>
        <v>6250</v>
      </c>
      <c r="K156" s="10">
        <v>152</v>
      </c>
      <c r="L156" s="10" t="str">
        <f t="shared" si="41"/>
        <v>39,47</v>
      </c>
      <c r="M156" s="10" t="str">
        <f t="shared" si="42"/>
        <v>415,62.5</v>
      </c>
    </row>
    <row r="157" spans="4:13" x14ac:dyDescent="0.3">
      <c r="D157" s="10">
        <v>153</v>
      </c>
      <c r="E157" t="str">
        <f t="shared" si="35"/>
        <v>금강 베기</v>
      </c>
      <c r="F157">
        <f t="shared" si="37"/>
        <v>43</v>
      </c>
      <c r="G157">
        <f t="shared" si="39"/>
        <v>15500</v>
      </c>
      <c r="H157" t="str">
        <f t="shared" si="36"/>
        <v>태극 베기</v>
      </c>
      <c r="I157">
        <f t="shared" si="38"/>
        <v>55</v>
      </c>
      <c r="J157">
        <f t="shared" si="40"/>
        <v>26</v>
      </c>
      <c r="K157" s="10">
        <v>153</v>
      </c>
      <c r="L157" s="10" t="str">
        <f t="shared" si="41"/>
        <v>43,55</v>
      </c>
      <c r="M157" s="10" t="str">
        <f t="shared" si="42"/>
        <v>155,0.26</v>
      </c>
    </row>
    <row r="158" spans="4:13" x14ac:dyDescent="0.3">
      <c r="D158" s="10">
        <v>154</v>
      </c>
      <c r="E158" t="str">
        <f t="shared" si="35"/>
        <v>귀살 베기</v>
      </c>
      <c r="F158">
        <f t="shared" si="37"/>
        <v>60</v>
      </c>
      <c r="G158">
        <f t="shared" si="39"/>
        <v>71</v>
      </c>
      <c r="H158" t="str">
        <f t="shared" si="36"/>
        <v>신수 베기</v>
      </c>
      <c r="I158">
        <f t="shared" si="38"/>
        <v>42</v>
      </c>
      <c r="J158">
        <f t="shared" si="40"/>
        <v>9500</v>
      </c>
      <c r="K158" s="10">
        <v>154</v>
      </c>
      <c r="L158" s="10" t="str">
        <f t="shared" si="41"/>
        <v>60,42</v>
      </c>
      <c r="M158" s="10" t="str">
        <f t="shared" si="42"/>
        <v>0.71,95</v>
      </c>
    </row>
    <row r="159" spans="4:13" x14ac:dyDescent="0.3">
      <c r="D159" s="10">
        <v>155</v>
      </c>
      <c r="E159" t="str">
        <f t="shared" si="35"/>
        <v>지옥 베기</v>
      </c>
      <c r="F159">
        <f t="shared" si="37"/>
        <v>35</v>
      </c>
      <c r="G159">
        <f t="shared" si="39"/>
        <v>130000</v>
      </c>
      <c r="H159" t="str">
        <f t="shared" si="36"/>
        <v>신선 베기</v>
      </c>
      <c r="I159">
        <f t="shared" si="38"/>
        <v>54</v>
      </c>
      <c r="J159">
        <f t="shared" si="40"/>
        <v>255</v>
      </c>
      <c r="K159" s="10">
        <v>155</v>
      </c>
      <c r="L159" s="10" t="str">
        <f t="shared" si="41"/>
        <v>35,54</v>
      </c>
      <c r="M159" s="10" t="str">
        <f t="shared" si="42"/>
        <v>1300,2.55</v>
      </c>
    </row>
    <row r="160" spans="4:13" x14ac:dyDescent="0.3">
      <c r="D160" s="10">
        <v>156</v>
      </c>
      <c r="E160" t="str">
        <f t="shared" si="35"/>
        <v>천상 베기</v>
      </c>
      <c r="F160">
        <f t="shared" si="37"/>
        <v>36</v>
      </c>
      <c r="G160">
        <f t="shared" si="39"/>
        <v>70000</v>
      </c>
      <c r="H160" t="str">
        <f t="shared" si="36"/>
        <v>심연 베기</v>
      </c>
      <c r="I160">
        <f t="shared" si="38"/>
        <v>50</v>
      </c>
      <c r="J160">
        <f t="shared" si="40"/>
        <v>1900</v>
      </c>
      <c r="K160" s="10">
        <v>156</v>
      </c>
      <c r="L160" s="10" t="str">
        <f t="shared" si="41"/>
        <v>36,50</v>
      </c>
      <c r="M160" s="10" t="str">
        <f t="shared" si="42"/>
        <v>700,19</v>
      </c>
    </row>
    <row r="161" spans="4:13" x14ac:dyDescent="0.3">
      <c r="D161" s="9">
        <v>157</v>
      </c>
      <c r="E161" t="str">
        <f t="shared" si="35"/>
        <v>귀신 베기</v>
      </c>
      <c r="F161">
        <f t="shared" si="37"/>
        <v>39</v>
      </c>
      <c r="G161">
        <f t="shared" si="39"/>
        <v>43000</v>
      </c>
      <c r="H161" t="str">
        <f t="shared" si="36"/>
        <v>섬광 베기</v>
      </c>
      <c r="I161">
        <f t="shared" si="38"/>
        <v>47</v>
      </c>
      <c r="J161">
        <f t="shared" si="40"/>
        <v>6500</v>
      </c>
      <c r="K161" s="10">
        <v>157</v>
      </c>
      <c r="L161" s="10" t="str">
        <f t="shared" si="41"/>
        <v>39,47</v>
      </c>
      <c r="M161" s="10" t="str">
        <f t="shared" si="42"/>
        <v>430,65</v>
      </c>
    </row>
    <row r="162" spans="4:13" x14ac:dyDescent="0.3">
      <c r="D162" s="10">
        <v>158</v>
      </c>
      <c r="E162" t="str">
        <f t="shared" si="35"/>
        <v>금강 베기</v>
      </c>
      <c r="F162">
        <f t="shared" si="37"/>
        <v>43</v>
      </c>
      <c r="G162">
        <f t="shared" si="39"/>
        <v>16000</v>
      </c>
      <c r="H162" t="str">
        <f t="shared" si="36"/>
        <v>태극 베기</v>
      </c>
      <c r="I162">
        <f t="shared" si="38"/>
        <v>55</v>
      </c>
      <c r="J162">
        <f t="shared" si="40"/>
        <v>27</v>
      </c>
      <c r="K162" s="10">
        <v>158</v>
      </c>
      <c r="L162" s="10" t="str">
        <f t="shared" si="41"/>
        <v>43,55</v>
      </c>
      <c r="M162" s="10" t="str">
        <f t="shared" si="42"/>
        <v>160,0.27</v>
      </c>
    </row>
    <row r="163" spans="4:13" x14ac:dyDescent="0.3">
      <c r="D163" s="10">
        <v>159</v>
      </c>
      <c r="E163" t="str">
        <f t="shared" si="35"/>
        <v>귀살 베기</v>
      </c>
      <c r="F163">
        <f t="shared" si="37"/>
        <v>60</v>
      </c>
      <c r="G163">
        <f t="shared" si="39"/>
        <v>72</v>
      </c>
      <c r="H163" t="str">
        <f t="shared" si="36"/>
        <v>흉수 베기</v>
      </c>
      <c r="I163">
        <f t="shared" si="38"/>
        <v>46</v>
      </c>
      <c r="J163">
        <f t="shared" si="40"/>
        <v>950</v>
      </c>
      <c r="K163" s="10">
        <v>159</v>
      </c>
      <c r="L163" s="10" t="str">
        <f t="shared" si="41"/>
        <v>60,46</v>
      </c>
      <c r="M163" s="10" t="str">
        <f t="shared" si="42"/>
        <v>0.72,9.5</v>
      </c>
    </row>
    <row r="164" spans="4:13" x14ac:dyDescent="0.3">
      <c r="D164" s="10">
        <v>160</v>
      </c>
      <c r="E164" t="str">
        <f t="shared" si="35"/>
        <v>지옥 베기</v>
      </c>
      <c r="F164">
        <f t="shared" si="37"/>
        <v>35</v>
      </c>
      <c r="G164">
        <f t="shared" si="39"/>
        <v>135000</v>
      </c>
      <c r="H164" t="str">
        <f t="shared" si="36"/>
        <v>신선 베기</v>
      </c>
      <c r="I164">
        <f t="shared" si="38"/>
        <v>54</v>
      </c>
      <c r="J164">
        <f t="shared" si="40"/>
        <v>260</v>
      </c>
      <c r="K164" s="10">
        <v>160</v>
      </c>
      <c r="L164" s="10" t="str">
        <f t="shared" si="41"/>
        <v>35,54</v>
      </c>
      <c r="M164" s="10" t="str">
        <f t="shared" si="42"/>
        <v>1350,2.6</v>
      </c>
    </row>
    <row r="165" spans="4:13" x14ac:dyDescent="0.3">
      <c r="D165" s="10">
        <v>161</v>
      </c>
      <c r="E165" t="str">
        <f t="shared" si="35"/>
        <v>천상 베기</v>
      </c>
      <c r="F165">
        <f t="shared" si="37"/>
        <v>36</v>
      </c>
      <c r="G165">
        <f t="shared" si="39"/>
        <v>72500</v>
      </c>
      <c r="H165" t="str">
        <f t="shared" si="36"/>
        <v>심연 베기</v>
      </c>
      <c r="I165">
        <f t="shared" si="38"/>
        <v>50</v>
      </c>
      <c r="J165">
        <f t="shared" si="40"/>
        <v>1975</v>
      </c>
      <c r="K165" s="10">
        <v>161</v>
      </c>
      <c r="L165" s="10" t="str">
        <f t="shared" si="41"/>
        <v>36,50</v>
      </c>
      <c r="M165" s="10" t="str">
        <f t="shared" si="42"/>
        <v>725,19.75</v>
      </c>
    </row>
    <row r="166" spans="4:13" x14ac:dyDescent="0.3">
      <c r="D166" s="10">
        <v>162</v>
      </c>
      <c r="E166" t="str">
        <f t="shared" si="35"/>
        <v>귀신 베기</v>
      </c>
      <c r="F166">
        <f t="shared" si="37"/>
        <v>39</v>
      </c>
      <c r="G166">
        <f t="shared" si="39"/>
        <v>44500</v>
      </c>
      <c r="H166" t="str">
        <f t="shared" si="36"/>
        <v>섬광 베기</v>
      </c>
      <c r="I166">
        <f t="shared" si="38"/>
        <v>47</v>
      </c>
      <c r="J166">
        <f t="shared" si="40"/>
        <v>6750</v>
      </c>
      <c r="K166" s="10">
        <v>162</v>
      </c>
      <c r="L166" s="10" t="str">
        <f t="shared" si="41"/>
        <v>39,47</v>
      </c>
      <c r="M166" s="10" t="str">
        <f t="shared" si="42"/>
        <v>445,67.5</v>
      </c>
    </row>
    <row r="167" spans="4:13" x14ac:dyDescent="0.3">
      <c r="D167" s="10">
        <v>163</v>
      </c>
      <c r="E167" t="str">
        <f t="shared" si="35"/>
        <v>금강 베기</v>
      </c>
      <c r="F167">
        <f t="shared" si="37"/>
        <v>43</v>
      </c>
      <c r="G167">
        <f t="shared" si="39"/>
        <v>16500</v>
      </c>
      <c r="H167" t="str">
        <f t="shared" si="36"/>
        <v>태극 베기</v>
      </c>
      <c r="I167">
        <f t="shared" si="38"/>
        <v>55</v>
      </c>
      <c r="J167">
        <f t="shared" si="40"/>
        <v>28</v>
      </c>
      <c r="K167" s="10">
        <v>163</v>
      </c>
      <c r="L167" s="10" t="str">
        <f t="shared" si="41"/>
        <v>43,55</v>
      </c>
      <c r="M167" s="10" t="str">
        <f t="shared" si="42"/>
        <v>165,0.28</v>
      </c>
    </row>
    <row r="168" spans="4:13" x14ac:dyDescent="0.3">
      <c r="D168" s="10">
        <v>164</v>
      </c>
      <c r="E168" t="str">
        <f t="shared" si="35"/>
        <v>귀살 베기</v>
      </c>
      <c r="F168">
        <f t="shared" si="37"/>
        <v>60</v>
      </c>
      <c r="G168">
        <f t="shared" si="39"/>
        <v>73</v>
      </c>
      <c r="H168" t="str">
        <f t="shared" si="36"/>
        <v>천구 베기</v>
      </c>
      <c r="I168">
        <f t="shared" si="38"/>
        <v>61</v>
      </c>
      <c r="J168">
        <f t="shared" si="40"/>
        <v>32.5</v>
      </c>
      <c r="K168" s="10">
        <v>164</v>
      </c>
      <c r="L168" s="10" t="str">
        <f t="shared" si="41"/>
        <v>60,61</v>
      </c>
      <c r="M168" s="10" t="str">
        <f t="shared" si="42"/>
        <v>0.73,0.325</v>
      </c>
    </row>
    <row r="169" spans="4:13" x14ac:dyDescent="0.3">
      <c r="D169" s="10">
        <v>165</v>
      </c>
      <c r="E169" t="str">
        <f t="shared" si="35"/>
        <v>지옥 베기</v>
      </c>
      <c r="F169">
        <f t="shared" si="37"/>
        <v>35</v>
      </c>
      <c r="G169">
        <f t="shared" si="39"/>
        <v>140000</v>
      </c>
      <c r="H169" t="str">
        <f t="shared" si="36"/>
        <v>신선 베기</v>
      </c>
      <c r="I169">
        <f t="shared" si="38"/>
        <v>54</v>
      </c>
      <c r="J169">
        <f t="shared" si="40"/>
        <v>265</v>
      </c>
      <c r="K169" s="10">
        <v>165</v>
      </c>
      <c r="L169" s="10" t="str">
        <f t="shared" si="41"/>
        <v>35,54</v>
      </c>
      <c r="M169" s="10" t="str">
        <f t="shared" si="42"/>
        <v>1400,2.65</v>
      </c>
    </row>
    <row r="170" spans="4:13" x14ac:dyDescent="0.3">
      <c r="D170" s="10">
        <v>166</v>
      </c>
      <c r="E170" t="str">
        <f t="shared" si="35"/>
        <v>천상 베기</v>
      </c>
      <c r="F170">
        <f t="shared" si="37"/>
        <v>36</v>
      </c>
      <c r="G170">
        <f t="shared" si="39"/>
        <v>75000</v>
      </c>
      <c r="H170" t="str">
        <f t="shared" si="36"/>
        <v>심연 베기</v>
      </c>
      <c r="I170">
        <f t="shared" si="38"/>
        <v>50</v>
      </c>
      <c r="J170">
        <f t="shared" si="40"/>
        <v>2050</v>
      </c>
      <c r="K170" s="10">
        <v>166</v>
      </c>
      <c r="L170" s="10" t="str">
        <f t="shared" si="41"/>
        <v>36,50</v>
      </c>
      <c r="M170" s="10" t="str">
        <f t="shared" si="42"/>
        <v>750,20.5</v>
      </c>
    </row>
    <row r="171" spans="4:13" x14ac:dyDescent="0.3">
      <c r="D171" s="10">
        <v>167</v>
      </c>
      <c r="E171" t="str">
        <f t="shared" si="35"/>
        <v>귀신 베기</v>
      </c>
      <c r="F171">
        <f t="shared" si="37"/>
        <v>39</v>
      </c>
      <c r="G171">
        <f t="shared" si="39"/>
        <v>46000</v>
      </c>
      <c r="H171" t="str">
        <f t="shared" si="36"/>
        <v>섬광 베기</v>
      </c>
      <c r="I171">
        <f t="shared" si="38"/>
        <v>47</v>
      </c>
      <c r="J171">
        <f t="shared" si="40"/>
        <v>7000</v>
      </c>
      <c r="K171" s="10">
        <v>167</v>
      </c>
      <c r="L171" s="10" t="str">
        <f t="shared" si="41"/>
        <v>39,47</v>
      </c>
      <c r="M171" s="10" t="str">
        <f t="shared" si="42"/>
        <v>460,70</v>
      </c>
    </row>
    <row r="172" spans="4:13" x14ac:dyDescent="0.3">
      <c r="D172" s="9">
        <v>168</v>
      </c>
      <c r="E172" t="str">
        <f t="shared" si="35"/>
        <v>금강 베기</v>
      </c>
      <c r="F172">
        <f t="shared" si="37"/>
        <v>43</v>
      </c>
      <c r="G172">
        <f t="shared" si="39"/>
        <v>17000</v>
      </c>
      <c r="H172" t="str">
        <f t="shared" si="36"/>
        <v>태극 베기</v>
      </c>
      <c r="I172">
        <f t="shared" si="38"/>
        <v>55</v>
      </c>
      <c r="J172">
        <f t="shared" si="40"/>
        <v>29</v>
      </c>
      <c r="K172" s="10">
        <v>168</v>
      </c>
      <c r="L172" s="10" t="str">
        <f t="shared" si="41"/>
        <v>43,55</v>
      </c>
      <c r="M172" s="10" t="str">
        <f t="shared" si="42"/>
        <v>170,0.29</v>
      </c>
    </row>
    <row r="173" spans="4:13" x14ac:dyDescent="0.3">
      <c r="D173" s="10">
        <v>169</v>
      </c>
      <c r="E173" t="str">
        <f t="shared" si="35"/>
        <v>귀살 베기</v>
      </c>
      <c r="F173">
        <f t="shared" si="37"/>
        <v>60</v>
      </c>
      <c r="G173">
        <f t="shared" si="39"/>
        <v>74</v>
      </c>
      <c r="H173" t="str">
        <f t="shared" si="36"/>
        <v>신수 베기</v>
      </c>
      <c r="I173">
        <f t="shared" si="38"/>
        <v>42</v>
      </c>
      <c r="J173">
        <f t="shared" si="40"/>
        <v>10000</v>
      </c>
      <c r="K173" s="10">
        <v>169</v>
      </c>
      <c r="L173" s="10" t="str">
        <f t="shared" si="41"/>
        <v>60,42</v>
      </c>
      <c r="M173" s="10" t="str">
        <f t="shared" si="42"/>
        <v>0.74,100</v>
      </c>
    </row>
    <row r="174" spans="4:13" x14ac:dyDescent="0.3">
      <c r="D174" s="10">
        <v>170</v>
      </c>
      <c r="E174" t="str">
        <f t="shared" si="35"/>
        <v>지옥 베기</v>
      </c>
      <c r="F174">
        <f t="shared" si="37"/>
        <v>35</v>
      </c>
      <c r="G174">
        <f t="shared" si="39"/>
        <v>145000</v>
      </c>
      <c r="H174" t="str">
        <f t="shared" si="36"/>
        <v>신선 베기</v>
      </c>
      <c r="I174">
        <f t="shared" si="38"/>
        <v>54</v>
      </c>
      <c r="J174">
        <f t="shared" si="40"/>
        <v>270</v>
      </c>
      <c r="K174" s="10">
        <v>170</v>
      </c>
      <c r="L174" s="10" t="str">
        <f t="shared" si="41"/>
        <v>35,54</v>
      </c>
      <c r="M174" s="10" t="str">
        <f t="shared" si="42"/>
        <v>1450,2.7</v>
      </c>
    </row>
    <row r="175" spans="4:13" x14ac:dyDescent="0.3">
      <c r="D175" s="10">
        <v>171</v>
      </c>
      <c r="E175" t="str">
        <f t="shared" si="35"/>
        <v>천상 베기</v>
      </c>
      <c r="F175">
        <f t="shared" si="37"/>
        <v>36</v>
      </c>
      <c r="G175">
        <f t="shared" si="39"/>
        <v>77500</v>
      </c>
      <c r="H175" t="str">
        <f t="shared" si="36"/>
        <v>심연 베기</v>
      </c>
      <c r="I175">
        <f t="shared" si="38"/>
        <v>50</v>
      </c>
      <c r="J175">
        <f t="shared" si="40"/>
        <v>2125</v>
      </c>
      <c r="K175" s="10">
        <v>171</v>
      </c>
      <c r="L175" s="10" t="str">
        <f t="shared" si="41"/>
        <v>36,50</v>
      </c>
      <c r="M175" s="10" t="str">
        <f t="shared" si="42"/>
        <v>775,21.25</v>
      </c>
    </row>
    <row r="176" spans="4:13" x14ac:dyDescent="0.3">
      <c r="D176" s="10">
        <v>172</v>
      </c>
      <c r="E176" t="str">
        <f t="shared" si="35"/>
        <v>귀신 베기</v>
      </c>
      <c r="F176">
        <f t="shared" si="37"/>
        <v>39</v>
      </c>
      <c r="G176">
        <f t="shared" si="39"/>
        <v>47500</v>
      </c>
      <c r="H176" t="str">
        <f t="shared" si="36"/>
        <v>섬광 베기</v>
      </c>
      <c r="I176">
        <f t="shared" si="38"/>
        <v>47</v>
      </c>
      <c r="J176">
        <f t="shared" si="40"/>
        <v>7250</v>
      </c>
      <c r="K176" s="10">
        <v>172</v>
      </c>
      <c r="L176" s="10" t="str">
        <f t="shared" si="41"/>
        <v>39,47</v>
      </c>
      <c r="M176" s="10" t="str">
        <f t="shared" si="42"/>
        <v>475,72.5</v>
      </c>
    </row>
    <row r="177" spans="4:13" x14ac:dyDescent="0.3">
      <c r="D177" s="10">
        <v>173</v>
      </c>
      <c r="E177" t="str">
        <f t="shared" si="35"/>
        <v>금강 베기</v>
      </c>
      <c r="F177">
        <f t="shared" si="37"/>
        <v>43</v>
      </c>
      <c r="G177">
        <f t="shared" si="39"/>
        <v>17500</v>
      </c>
      <c r="H177" t="str">
        <f t="shared" si="36"/>
        <v>태극 베기</v>
      </c>
      <c r="I177">
        <f t="shared" si="38"/>
        <v>55</v>
      </c>
      <c r="J177">
        <f t="shared" si="40"/>
        <v>30</v>
      </c>
      <c r="K177" s="10">
        <v>173</v>
      </c>
      <c r="L177" s="10" t="str">
        <f t="shared" si="41"/>
        <v>43,55</v>
      </c>
      <c r="M177" s="10" t="str">
        <f t="shared" si="42"/>
        <v>175,0.3</v>
      </c>
    </row>
    <row r="178" spans="4:13" x14ac:dyDescent="0.3">
      <c r="D178" s="10">
        <v>174</v>
      </c>
      <c r="E178" t="str">
        <f t="shared" si="35"/>
        <v>귀살 베기</v>
      </c>
      <c r="F178">
        <f t="shared" si="37"/>
        <v>60</v>
      </c>
      <c r="G178">
        <f t="shared" si="39"/>
        <v>75</v>
      </c>
      <c r="H178" t="str">
        <f t="shared" si="36"/>
        <v>흉수 베기</v>
      </c>
      <c r="I178">
        <f t="shared" si="38"/>
        <v>46</v>
      </c>
      <c r="J178">
        <f t="shared" si="40"/>
        <v>1000</v>
      </c>
      <c r="K178" s="10">
        <v>174</v>
      </c>
      <c r="L178" s="10" t="str">
        <f t="shared" si="41"/>
        <v>60,46</v>
      </c>
      <c r="M178" s="10" t="str">
        <f t="shared" si="42"/>
        <v>0.75,10</v>
      </c>
    </row>
    <row r="179" spans="4:13" x14ac:dyDescent="0.3">
      <c r="D179" s="10">
        <v>175</v>
      </c>
      <c r="E179" t="str">
        <f t="shared" si="35"/>
        <v>지옥 베기</v>
      </c>
      <c r="F179">
        <f t="shared" si="37"/>
        <v>35</v>
      </c>
      <c r="G179">
        <f t="shared" si="39"/>
        <v>150000</v>
      </c>
      <c r="H179" t="str">
        <f t="shared" si="36"/>
        <v>신선 베기</v>
      </c>
      <c r="I179">
        <f t="shared" si="38"/>
        <v>54</v>
      </c>
      <c r="J179">
        <f t="shared" si="40"/>
        <v>275</v>
      </c>
      <c r="K179" s="10">
        <v>175</v>
      </c>
      <c r="L179" s="10" t="str">
        <f t="shared" si="41"/>
        <v>35,54</v>
      </c>
      <c r="M179" s="10" t="str">
        <f t="shared" si="42"/>
        <v>1500,2.75</v>
      </c>
    </row>
    <row r="180" spans="4:13" x14ac:dyDescent="0.3">
      <c r="D180" s="10">
        <v>176</v>
      </c>
      <c r="E180" t="str">
        <f t="shared" si="35"/>
        <v>천상 베기</v>
      </c>
      <c r="F180">
        <f t="shared" si="37"/>
        <v>36</v>
      </c>
      <c r="G180">
        <f t="shared" si="39"/>
        <v>80000</v>
      </c>
      <c r="H180" t="str">
        <f t="shared" si="36"/>
        <v>심연 베기</v>
      </c>
      <c r="I180">
        <f t="shared" si="38"/>
        <v>50</v>
      </c>
      <c r="J180">
        <f t="shared" si="40"/>
        <v>2200</v>
      </c>
      <c r="K180" s="10">
        <v>176</v>
      </c>
      <c r="L180" s="10" t="str">
        <f t="shared" si="41"/>
        <v>36,50</v>
      </c>
      <c r="M180" s="10" t="str">
        <f t="shared" si="42"/>
        <v>800,22</v>
      </c>
    </row>
    <row r="181" spans="4:13" x14ac:dyDescent="0.3">
      <c r="D181" s="10">
        <v>177</v>
      </c>
      <c r="E181" t="str">
        <f t="shared" si="35"/>
        <v>귀신 베기</v>
      </c>
      <c r="F181">
        <f t="shared" si="37"/>
        <v>39</v>
      </c>
      <c r="G181">
        <f t="shared" si="39"/>
        <v>49000</v>
      </c>
      <c r="H181" t="str">
        <f t="shared" si="36"/>
        <v>섬광 베기</v>
      </c>
      <c r="I181">
        <f t="shared" si="38"/>
        <v>47</v>
      </c>
      <c r="J181">
        <f t="shared" si="40"/>
        <v>7500</v>
      </c>
      <c r="K181" s="10">
        <v>177</v>
      </c>
      <c r="L181" s="10" t="str">
        <f t="shared" si="41"/>
        <v>39,47</v>
      </c>
      <c r="M181" s="10" t="str">
        <f t="shared" si="42"/>
        <v>490,75</v>
      </c>
    </row>
    <row r="182" spans="4:13" x14ac:dyDescent="0.3">
      <c r="D182" s="10">
        <v>178</v>
      </c>
      <c r="E182" t="str">
        <f t="shared" si="35"/>
        <v>금강 베기</v>
      </c>
      <c r="F182">
        <f t="shared" si="37"/>
        <v>43</v>
      </c>
      <c r="G182">
        <f t="shared" si="39"/>
        <v>18000</v>
      </c>
      <c r="H182" t="str">
        <f t="shared" si="36"/>
        <v>태극 베기</v>
      </c>
      <c r="I182">
        <f t="shared" si="38"/>
        <v>55</v>
      </c>
      <c r="J182">
        <f t="shared" si="40"/>
        <v>31</v>
      </c>
      <c r="K182" s="10">
        <v>178</v>
      </c>
      <c r="L182" s="10" t="str">
        <f t="shared" si="41"/>
        <v>43,55</v>
      </c>
      <c r="M182" s="10" t="str">
        <f t="shared" si="42"/>
        <v>180,0.31</v>
      </c>
    </row>
    <row r="183" spans="4:13" x14ac:dyDescent="0.3">
      <c r="D183" s="9">
        <v>179</v>
      </c>
      <c r="E183" t="str">
        <f t="shared" ref="E183:E246" si="43">E178</f>
        <v>귀살 베기</v>
      </c>
      <c r="F183">
        <f t="shared" si="37"/>
        <v>60</v>
      </c>
      <c r="G183">
        <f t="shared" si="39"/>
        <v>76</v>
      </c>
      <c r="H183" t="str">
        <f t="shared" si="36"/>
        <v>천구 베기</v>
      </c>
      <c r="I183">
        <f t="shared" si="38"/>
        <v>61</v>
      </c>
      <c r="J183">
        <f t="shared" si="40"/>
        <v>35</v>
      </c>
      <c r="K183" s="10">
        <v>179</v>
      </c>
      <c r="L183" s="10" t="str">
        <f t="shared" si="41"/>
        <v>60,61</v>
      </c>
      <c r="M183" s="10" t="str">
        <f t="shared" si="42"/>
        <v>0.76,0.35</v>
      </c>
    </row>
    <row r="184" spans="4:13" x14ac:dyDescent="0.3">
      <c r="D184" s="10">
        <v>180</v>
      </c>
      <c r="E184" t="str">
        <f t="shared" si="43"/>
        <v>지옥 베기</v>
      </c>
      <c r="F184">
        <f t="shared" si="37"/>
        <v>35</v>
      </c>
      <c r="G184">
        <f t="shared" si="39"/>
        <v>155000</v>
      </c>
      <c r="H184" t="str">
        <f t="shared" si="36"/>
        <v>신선 베기</v>
      </c>
      <c r="I184">
        <f t="shared" si="38"/>
        <v>54</v>
      </c>
      <c r="J184">
        <f t="shared" si="40"/>
        <v>280</v>
      </c>
      <c r="K184" s="10">
        <v>180</v>
      </c>
      <c r="L184" s="10" t="str">
        <f t="shared" si="41"/>
        <v>35,54</v>
      </c>
      <c r="M184" s="10" t="str">
        <f t="shared" si="42"/>
        <v>1550,2.8</v>
      </c>
    </row>
    <row r="185" spans="4:13" x14ac:dyDescent="0.3">
      <c r="D185" s="10">
        <v>181</v>
      </c>
      <c r="E185" t="str">
        <f t="shared" si="43"/>
        <v>천상 베기</v>
      </c>
      <c r="F185">
        <f t="shared" si="37"/>
        <v>36</v>
      </c>
      <c r="G185">
        <f t="shared" si="39"/>
        <v>82500</v>
      </c>
      <c r="H185" t="str">
        <f t="shared" si="36"/>
        <v>심연 베기</v>
      </c>
      <c r="I185">
        <f t="shared" si="38"/>
        <v>50</v>
      </c>
      <c r="J185">
        <f t="shared" si="40"/>
        <v>2275</v>
      </c>
      <c r="K185" s="10">
        <v>181</v>
      </c>
      <c r="L185" s="10" t="str">
        <f t="shared" si="41"/>
        <v>36,50</v>
      </c>
      <c r="M185" s="10" t="str">
        <f t="shared" si="42"/>
        <v>825,22.75</v>
      </c>
    </row>
    <row r="186" spans="4:13" x14ac:dyDescent="0.3">
      <c r="D186" s="10">
        <v>182</v>
      </c>
      <c r="E186" t="str">
        <f t="shared" si="43"/>
        <v>귀신 베기</v>
      </c>
      <c r="F186">
        <f t="shared" si="37"/>
        <v>39</v>
      </c>
      <c r="G186">
        <f t="shared" si="39"/>
        <v>50500</v>
      </c>
      <c r="H186" t="str">
        <f t="shared" si="36"/>
        <v>섬광 베기</v>
      </c>
      <c r="I186">
        <f t="shared" si="38"/>
        <v>47</v>
      </c>
      <c r="J186">
        <f t="shared" si="40"/>
        <v>7750</v>
      </c>
      <c r="K186" s="10">
        <v>182</v>
      </c>
      <c r="L186" s="10" t="str">
        <f t="shared" si="41"/>
        <v>39,47</v>
      </c>
      <c r="M186" s="10" t="str">
        <f t="shared" si="42"/>
        <v>505,77.5</v>
      </c>
    </row>
    <row r="187" spans="4:13" x14ac:dyDescent="0.3">
      <c r="D187" s="10">
        <v>183</v>
      </c>
      <c r="E187" t="str">
        <f t="shared" si="43"/>
        <v>금강 베기</v>
      </c>
      <c r="F187">
        <f t="shared" si="37"/>
        <v>43</v>
      </c>
      <c r="G187">
        <f t="shared" si="39"/>
        <v>18500</v>
      </c>
      <c r="H187" t="str">
        <f t="shared" si="36"/>
        <v>태극 베기</v>
      </c>
      <c r="I187">
        <f t="shared" si="38"/>
        <v>55</v>
      </c>
      <c r="J187">
        <f t="shared" si="40"/>
        <v>32</v>
      </c>
      <c r="K187" s="10">
        <v>183</v>
      </c>
      <c r="L187" s="10" t="str">
        <f t="shared" si="41"/>
        <v>43,55</v>
      </c>
      <c r="M187" s="10" t="str">
        <f t="shared" si="42"/>
        <v>185,0.32</v>
      </c>
    </row>
    <row r="188" spans="4:13" x14ac:dyDescent="0.3">
      <c r="D188" s="10">
        <v>184</v>
      </c>
      <c r="E188" t="str">
        <f t="shared" si="43"/>
        <v>귀살 베기</v>
      </c>
      <c r="F188">
        <f t="shared" si="37"/>
        <v>60</v>
      </c>
      <c r="G188">
        <f t="shared" si="39"/>
        <v>77</v>
      </c>
      <c r="H188" t="str">
        <f t="shared" si="36"/>
        <v>신수 베기</v>
      </c>
      <c r="I188">
        <f t="shared" si="38"/>
        <v>42</v>
      </c>
      <c r="J188">
        <f t="shared" si="40"/>
        <v>10500</v>
      </c>
      <c r="K188" s="10">
        <v>184</v>
      </c>
      <c r="L188" s="10" t="str">
        <f t="shared" si="41"/>
        <v>60,42</v>
      </c>
      <c r="M188" s="10" t="str">
        <f t="shared" si="42"/>
        <v>0.77,105</v>
      </c>
    </row>
    <row r="189" spans="4:13" x14ac:dyDescent="0.3">
      <c r="D189" s="10">
        <v>185</v>
      </c>
      <c r="E189" t="str">
        <f t="shared" si="43"/>
        <v>지옥 베기</v>
      </c>
      <c r="F189">
        <f t="shared" si="37"/>
        <v>35</v>
      </c>
      <c r="G189">
        <f t="shared" si="39"/>
        <v>160000</v>
      </c>
      <c r="H189" t="str">
        <f t="shared" si="36"/>
        <v>신선 베기</v>
      </c>
      <c r="I189">
        <f t="shared" si="38"/>
        <v>54</v>
      </c>
      <c r="J189">
        <f t="shared" si="40"/>
        <v>285</v>
      </c>
      <c r="K189" s="10">
        <v>185</v>
      </c>
      <c r="L189" s="10" t="str">
        <f t="shared" si="41"/>
        <v>35,54</v>
      </c>
      <c r="M189" s="10" t="str">
        <f t="shared" si="42"/>
        <v>1600,2.85</v>
      </c>
    </row>
    <row r="190" spans="4:13" x14ac:dyDescent="0.3">
      <c r="D190" s="10">
        <v>186</v>
      </c>
      <c r="E190" t="str">
        <f t="shared" si="43"/>
        <v>천상 베기</v>
      </c>
      <c r="F190">
        <f t="shared" si="37"/>
        <v>36</v>
      </c>
      <c r="G190">
        <f t="shared" si="39"/>
        <v>85000</v>
      </c>
      <c r="H190" t="str">
        <f t="shared" si="36"/>
        <v>심연 베기</v>
      </c>
      <c r="I190">
        <f t="shared" si="38"/>
        <v>50</v>
      </c>
      <c r="J190">
        <f t="shared" si="40"/>
        <v>2350</v>
      </c>
      <c r="K190" s="10">
        <v>186</v>
      </c>
      <c r="L190" s="10" t="str">
        <f t="shared" si="41"/>
        <v>36,50</v>
      </c>
      <c r="M190" s="10" t="str">
        <f t="shared" si="42"/>
        <v>850,23.5</v>
      </c>
    </row>
    <row r="191" spans="4:13" x14ac:dyDescent="0.3">
      <c r="D191" s="10">
        <v>187</v>
      </c>
      <c r="E191" t="str">
        <f t="shared" si="43"/>
        <v>귀신 베기</v>
      </c>
      <c r="F191">
        <f t="shared" si="37"/>
        <v>39</v>
      </c>
      <c r="G191">
        <f t="shared" si="39"/>
        <v>52000</v>
      </c>
      <c r="H191" t="str">
        <f t="shared" si="36"/>
        <v>섬광 베기</v>
      </c>
      <c r="I191">
        <f t="shared" si="38"/>
        <v>47</v>
      </c>
      <c r="J191">
        <f t="shared" si="40"/>
        <v>8000</v>
      </c>
      <c r="K191" s="10">
        <v>187</v>
      </c>
      <c r="L191" s="10" t="str">
        <f t="shared" si="41"/>
        <v>39,47</v>
      </c>
      <c r="M191" s="10" t="str">
        <f t="shared" si="42"/>
        <v>520,80</v>
      </c>
    </row>
    <row r="192" spans="4:13" x14ac:dyDescent="0.3">
      <c r="D192" s="10">
        <v>188</v>
      </c>
      <c r="E192" t="str">
        <f t="shared" si="43"/>
        <v>금강 베기</v>
      </c>
      <c r="F192">
        <f t="shared" si="37"/>
        <v>43</v>
      </c>
      <c r="G192">
        <f t="shared" si="39"/>
        <v>19000</v>
      </c>
      <c r="H192" t="str">
        <f t="shared" si="36"/>
        <v>태극 베기</v>
      </c>
      <c r="I192">
        <f t="shared" si="38"/>
        <v>55</v>
      </c>
      <c r="J192">
        <f t="shared" si="40"/>
        <v>33</v>
      </c>
      <c r="K192" s="10">
        <v>188</v>
      </c>
      <c r="L192" s="10" t="str">
        <f t="shared" si="41"/>
        <v>43,55</v>
      </c>
      <c r="M192" s="10" t="str">
        <f t="shared" si="42"/>
        <v>190,0.33</v>
      </c>
    </row>
    <row r="193" spans="4:13" x14ac:dyDescent="0.3">
      <c r="D193" s="10">
        <v>189</v>
      </c>
      <c r="E193" t="str">
        <f t="shared" si="43"/>
        <v>귀살 베기</v>
      </c>
      <c r="F193">
        <f t="shared" si="37"/>
        <v>60</v>
      </c>
      <c r="G193">
        <f t="shared" si="39"/>
        <v>78</v>
      </c>
      <c r="H193" t="str">
        <f t="shared" ref="H193:H256" si="44">H178</f>
        <v>흉수 베기</v>
      </c>
      <c r="I193">
        <f t="shared" si="38"/>
        <v>46</v>
      </c>
      <c r="J193">
        <f t="shared" si="40"/>
        <v>1050</v>
      </c>
      <c r="K193" s="10">
        <v>189</v>
      </c>
      <c r="L193" s="10" t="str">
        <f t="shared" si="41"/>
        <v>60,46</v>
      </c>
      <c r="M193" s="10" t="str">
        <f t="shared" si="42"/>
        <v>0.78,10.5</v>
      </c>
    </row>
    <row r="194" spans="4:13" x14ac:dyDescent="0.3">
      <c r="D194" s="9">
        <v>190</v>
      </c>
      <c r="E194" t="str">
        <f t="shared" si="43"/>
        <v>지옥 베기</v>
      </c>
      <c r="F194">
        <f t="shared" si="37"/>
        <v>35</v>
      </c>
      <c r="G194">
        <f t="shared" si="39"/>
        <v>165000</v>
      </c>
      <c r="H194" t="str">
        <f t="shared" si="44"/>
        <v>신선 베기</v>
      </c>
      <c r="I194">
        <f t="shared" si="38"/>
        <v>54</v>
      </c>
      <c r="J194">
        <f t="shared" si="40"/>
        <v>290</v>
      </c>
      <c r="K194" s="10">
        <v>190</v>
      </c>
      <c r="L194" s="10" t="str">
        <f t="shared" si="41"/>
        <v>35,54</v>
      </c>
      <c r="M194" s="10" t="str">
        <f t="shared" si="42"/>
        <v>1650,2.9</v>
      </c>
    </row>
    <row r="195" spans="4:13" x14ac:dyDescent="0.3">
      <c r="D195" s="10">
        <v>191</v>
      </c>
      <c r="E195" t="str">
        <f t="shared" si="43"/>
        <v>천상 베기</v>
      </c>
      <c r="F195">
        <f t="shared" si="37"/>
        <v>36</v>
      </c>
      <c r="G195">
        <f t="shared" si="39"/>
        <v>87500</v>
      </c>
      <c r="H195" t="str">
        <f t="shared" si="44"/>
        <v>심연 베기</v>
      </c>
      <c r="I195">
        <f t="shared" si="38"/>
        <v>50</v>
      </c>
      <c r="J195">
        <f t="shared" si="40"/>
        <v>2425</v>
      </c>
      <c r="K195" s="10">
        <v>191</v>
      </c>
      <c r="L195" s="10" t="str">
        <f t="shared" si="41"/>
        <v>36,50</v>
      </c>
      <c r="M195" s="10" t="str">
        <f t="shared" si="42"/>
        <v>875,24.25</v>
      </c>
    </row>
    <row r="196" spans="4:13" x14ac:dyDescent="0.3">
      <c r="D196" s="10">
        <v>192</v>
      </c>
      <c r="E196" t="str">
        <f t="shared" si="43"/>
        <v>귀신 베기</v>
      </c>
      <c r="F196">
        <f t="shared" ref="F196:F207" si="45">VLOOKUP(E196,$Q:$R,2,FALSE)</f>
        <v>39</v>
      </c>
      <c r="G196">
        <f t="shared" si="39"/>
        <v>53500</v>
      </c>
      <c r="H196" t="str">
        <f t="shared" si="44"/>
        <v>섬광 베기</v>
      </c>
      <c r="I196">
        <f t="shared" si="38"/>
        <v>47</v>
      </c>
      <c r="J196">
        <f t="shared" si="40"/>
        <v>8250</v>
      </c>
      <c r="K196" s="10">
        <v>192</v>
      </c>
      <c r="L196" s="10" t="str">
        <f t="shared" si="41"/>
        <v>39,47</v>
      </c>
      <c r="M196" s="10" t="str">
        <f t="shared" si="42"/>
        <v>535,82.5</v>
      </c>
    </row>
    <row r="197" spans="4:13" x14ac:dyDescent="0.3">
      <c r="D197" s="10">
        <v>193</v>
      </c>
      <c r="E197" t="str">
        <f t="shared" si="43"/>
        <v>금강 베기</v>
      </c>
      <c r="F197">
        <f t="shared" si="45"/>
        <v>43</v>
      </c>
      <c r="G197">
        <f t="shared" si="39"/>
        <v>19500</v>
      </c>
      <c r="H197" t="str">
        <f t="shared" si="44"/>
        <v>태극 베기</v>
      </c>
      <c r="I197">
        <f t="shared" si="38"/>
        <v>55</v>
      </c>
      <c r="J197">
        <f t="shared" si="40"/>
        <v>34</v>
      </c>
      <c r="K197" s="10">
        <v>193</v>
      </c>
      <c r="L197" s="10" t="str">
        <f t="shared" si="41"/>
        <v>43,55</v>
      </c>
      <c r="M197" s="10" t="str">
        <f t="shared" si="42"/>
        <v>195,0.34</v>
      </c>
    </row>
    <row r="198" spans="4:13" x14ac:dyDescent="0.3">
      <c r="D198" s="10">
        <v>194</v>
      </c>
      <c r="E198" t="str">
        <f t="shared" si="43"/>
        <v>귀살 베기</v>
      </c>
      <c r="F198">
        <f t="shared" si="45"/>
        <v>60</v>
      </c>
      <c r="G198">
        <f t="shared" si="39"/>
        <v>79</v>
      </c>
      <c r="H198" t="str">
        <f t="shared" si="44"/>
        <v>천구 베기</v>
      </c>
      <c r="I198">
        <f t="shared" si="38"/>
        <v>61</v>
      </c>
      <c r="J198">
        <f t="shared" si="40"/>
        <v>37.5</v>
      </c>
      <c r="K198" s="10">
        <v>194</v>
      </c>
      <c r="L198" s="10" t="str">
        <f t="shared" si="41"/>
        <v>60,61</v>
      </c>
      <c r="M198" s="10" t="str">
        <f t="shared" si="42"/>
        <v>0.79,0.375</v>
      </c>
    </row>
    <row r="199" spans="4:13" x14ac:dyDescent="0.3">
      <c r="D199" s="10">
        <v>195</v>
      </c>
      <c r="E199" t="str">
        <f t="shared" si="43"/>
        <v>지옥 베기</v>
      </c>
      <c r="F199">
        <f t="shared" si="45"/>
        <v>35</v>
      </c>
      <c r="G199">
        <f t="shared" si="39"/>
        <v>170000</v>
      </c>
      <c r="H199" t="str">
        <f t="shared" si="44"/>
        <v>신선 베기</v>
      </c>
      <c r="I199">
        <f t="shared" si="38"/>
        <v>54</v>
      </c>
      <c r="J199">
        <f t="shared" si="40"/>
        <v>295</v>
      </c>
      <c r="K199" s="10">
        <v>195</v>
      </c>
      <c r="L199" s="10" t="str">
        <f t="shared" si="41"/>
        <v>35,54</v>
      </c>
      <c r="M199" s="10" t="str">
        <f t="shared" si="42"/>
        <v>1700,2.95</v>
      </c>
    </row>
    <row r="200" spans="4:13" x14ac:dyDescent="0.3">
      <c r="D200" s="10">
        <v>196</v>
      </c>
      <c r="E200" t="str">
        <f t="shared" si="43"/>
        <v>천상 베기</v>
      </c>
      <c r="F200">
        <f t="shared" si="45"/>
        <v>36</v>
      </c>
      <c r="G200">
        <f t="shared" si="39"/>
        <v>90000</v>
      </c>
      <c r="H200" t="str">
        <f t="shared" si="44"/>
        <v>심연 베기</v>
      </c>
      <c r="I200">
        <f t="shared" si="38"/>
        <v>50</v>
      </c>
      <c r="J200">
        <f t="shared" si="40"/>
        <v>2500</v>
      </c>
      <c r="K200" s="10">
        <v>196</v>
      </c>
      <c r="L200" s="10" t="str">
        <f t="shared" si="41"/>
        <v>36,50</v>
      </c>
      <c r="M200" s="10" t="str">
        <f t="shared" si="42"/>
        <v>900,25</v>
      </c>
    </row>
    <row r="201" spans="4:13" x14ac:dyDescent="0.3">
      <c r="D201" s="10">
        <v>197</v>
      </c>
      <c r="E201" t="str">
        <f t="shared" si="43"/>
        <v>귀신 베기</v>
      </c>
      <c r="F201">
        <f t="shared" si="45"/>
        <v>39</v>
      </c>
      <c r="G201">
        <f t="shared" si="39"/>
        <v>55000</v>
      </c>
      <c r="H201" t="str">
        <f t="shared" si="44"/>
        <v>섬광 베기</v>
      </c>
      <c r="I201">
        <f t="shared" si="38"/>
        <v>47</v>
      </c>
      <c r="J201">
        <f t="shared" si="40"/>
        <v>8500</v>
      </c>
      <c r="K201" s="10">
        <v>197</v>
      </c>
      <c r="L201" s="10" t="str">
        <f t="shared" si="41"/>
        <v>39,47</v>
      </c>
      <c r="M201" s="10" t="str">
        <f t="shared" si="42"/>
        <v>550,85</v>
      </c>
    </row>
    <row r="202" spans="4:13" x14ac:dyDescent="0.3">
      <c r="D202" s="10">
        <v>198</v>
      </c>
      <c r="E202" t="str">
        <f t="shared" si="43"/>
        <v>금강 베기</v>
      </c>
      <c r="F202">
        <f t="shared" si="45"/>
        <v>43</v>
      </c>
      <c r="G202">
        <f t="shared" si="39"/>
        <v>20000</v>
      </c>
      <c r="H202" t="str">
        <f t="shared" si="44"/>
        <v>태극 베기</v>
      </c>
      <c r="I202">
        <f t="shared" si="38"/>
        <v>55</v>
      </c>
      <c r="J202">
        <f t="shared" si="40"/>
        <v>35</v>
      </c>
      <c r="K202" s="10">
        <v>198</v>
      </c>
      <c r="L202" s="10" t="str">
        <f t="shared" si="41"/>
        <v>43,55</v>
      </c>
      <c r="M202" s="10" t="str">
        <f t="shared" si="42"/>
        <v>200,0.35</v>
      </c>
    </row>
    <row r="203" spans="4:13" x14ac:dyDescent="0.3">
      <c r="D203" s="10">
        <v>199</v>
      </c>
      <c r="E203" t="str">
        <f t="shared" si="43"/>
        <v>귀살 베기</v>
      </c>
      <c r="F203">
        <f t="shared" si="45"/>
        <v>60</v>
      </c>
      <c r="G203">
        <f t="shared" si="39"/>
        <v>80</v>
      </c>
      <c r="H203" t="str">
        <f t="shared" si="44"/>
        <v>신수 베기</v>
      </c>
      <c r="I203">
        <f t="shared" si="38"/>
        <v>42</v>
      </c>
      <c r="J203">
        <f t="shared" si="40"/>
        <v>11000</v>
      </c>
      <c r="K203" s="10">
        <v>199</v>
      </c>
      <c r="L203" s="10" t="str">
        <f t="shared" si="41"/>
        <v>60,42</v>
      </c>
      <c r="M203" s="10" t="str">
        <f t="shared" si="42"/>
        <v>0.8,110</v>
      </c>
    </row>
    <row r="204" spans="4:13" x14ac:dyDescent="0.3">
      <c r="D204" s="10">
        <v>200</v>
      </c>
      <c r="E204" t="str">
        <f t="shared" si="43"/>
        <v>지옥 베기</v>
      </c>
      <c r="F204">
        <f t="shared" si="45"/>
        <v>35</v>
      </c>
      <c r="G204">
        <f t="shared" si="39"/>
        <v>175000</v>
      </c>
      <c r="H204" t="str">
        <f t="shared" si="44"/>
        <v>신선 베기</v>
      </c>
      <c r="I204">
        <f t="shared" si="38"/>
        <v>54</v>
      </c>
      <c r="J204">
        <f t="shared" si="40"/>
        <v>300</v>
      </c>
      <c r="K204" s="10">
        <v>200</v>
      </c>
      <c r="L204" s="10" t="str">
        <f t="shared" si="41"/>
        <v>35,54</v>
      </c>
      <c r="M204" s="10" t="str">
        <f t="shared" si="42"/>
        <v>1750,3</v>
      </c>
    </row>
    <row r="205" spans="4:13" x14ac:dyDescent="0.3">
      <c r="D205" s="10">
        <v>201</v>
      </c>
      <c r="E205" t="str">
        <f t="shared" si="43"/>
        <v>천상 베기</v>
      </c>
      <c r="F205">
        <f t="shared" si="45"/>
        <v>36</v>
      </c>
      <c r="G205">
        <f t="shared" ref="G205:G268" si="46">G200+VLOOKUP(E205,$Q$20:$R$31,2,FALSE)</f>
        <v>92500</v>
      </c>
      <c r="H205" t="str">
        <f t="shared" si="44"/>
        <v>심연 베기</v>
      </c>
      <c r="I205">
        <f t="shared" ref="I205:I268" si="47">VLOOKUP(H205,$Q:$R,2,FALSE)</f>
        <v>50</v>
      </c>
      <c r="J205">
        <f t="shared" ref="J205:J268" si="48">IF(I205=42,J190+$R$23,IF(I205=46,J190+$R$24,IF(I205=61,J190+$R$30,J200+VLOOKUP(H205,$Q$20:$R$31,2,FALSE))))</f>
        <v>2575</v>
      </c>
      <c r="K205" s="10">
        <v>201</v>
      </c>
      <c r="L205" s="10" t="str">
        <f t="shared" ref="L205:L268" si="49">IF(H205=0,F205&amp;",-1",F205&amp;","&amp;I205)</f>
        <v>36,50</v>
      </c>
      <c r="M205" s="10" t="str">
        <f t="shared" ref="M205:M268" si="50">IF(H205=0,G205/100&amp;","&amp;0,G205/100&amp;","&amp;J205/100)</f>
        <v>925,25.75</v>
      </c>
    </row>
    <row r="206" spans="4:13" x14ac:dyDescent="0.3">
      <c r="D206" s="9">
        <v>202</v>
      </c>
      <c r="E206" t="str">
        <f t="shared" si="43"/>
        <v>귀신 베기</v>
      </c>
      <c r="F206">
        <f t="shared" si="45"/>
        <v>39</v>
      </c>
      <c r="G206">
        <f t="shared" si="46"/>
        <v>56500</v>
      </c>
      <c r="H206" t="str">
        <f t="shared" si="44"/>
        <v>섬광 베기</v>
      </c>
      <c r="I206">
        <f t="shared" si="47"/>
        <v>47</v>
      </c>
      <c r="J206">
        <f t="shared" si="48"/>
        <v>8750</v>
      </c>
      <c r="K206" s="10">
        <v>202</v>
      </c>
      <c r="L206" s="10" t="str">
        <f t="shared" si="49"/>
        <v>39,47</v>
      </c>
      <c r="M206" s="10" t="str">
        <f t="shared" si="50"/>
        <v>565,87.5</v>
      </c>
    </row>
    <row r="207" spans="4:13" x14ac:dyDescent="0.3">
      <c r="D207" s="10">
        <v>203</v>
      </c>
      <c r="E207" t="str">
        <f t="shared" si="43"/>
        <v>금강 베기</v>
      </c>
      <c r="F207">
        <f t="shared" si="45"/>
        <v>43</v>
      </c>
      <c r="G207">
        <f t="shared" si="46"/>
        <v>20500</v>
      </c>
      <c r="H207" t="str">
        <f t="shared" si="44"/>
        <v>태극 베기</v>
      </c>
      <c r="I207">
        <f t="shared" si="47"/>
        <v>55</v>
      </c>
      <c r="J207">
        <f t="shared" si="48"/>
        <v>36</v>
      </c>
      <c r="K207" s="10">
        <v>203</v>
      </c>
      <c r="L207" s="10" t="str">
        <f t="shared" si="49"/>
        <v>43,55</v>
      </c>
      <c r="M207" s="10" t="str">
        <f t="shared" si="50"/>
        <v>205,0.36</v>
      </c>
    </row>
    <row r="208" spans="4:13" x14ac:dyDescent="0.3">
      <c r="D208" s="10">
        <v>204</v>
      </c>
      <c r="E208" t="str">
        <f t="shared" si="43"/>
        <v>귀살 베기</v>
      </c>
      <c r="F208">
        <f t="shared" ref="F208:F271" si="51">VLOOKUP(E208,$Q:$R,2,FALSE)</f>
        <v>60</v>
      </c>
      <c r="G208">
        <f t="shared" si="46"/>
        <v>81</v>
      </c>
      <c r="H208" t="str">
        <f t="shared" si="44"/>
        <v>흉수 베기</v>
      </c>
      <c r="I208">
        <f t="shared" si="47"/>
        <v>46</v>
      </c>
      <c r="J208">
        <f t="shared" si="48"/>
        <v>1100</v>
      </c>
      <c r="K208" s="10">
        <v>204</v>
      </c>
      <c r="L208" s="10" t="str">
        <f t="shared" si="49"/>
        <v>60,46</v>
      </c>
      <c r="M208" s="10" t="str">
        <f t="shared" si="50"/>
        <v>0.81,11</v>
      </c>
    </row>
    <row r="209" spans="4:13" x14ac:dyDescent="0.3">
      <c r="D209" s="10">
        <v>205</v>
      </c>
      <c r="E209" t="str">
        <f t="shared" si="43"/>
        <v>지옥 베기</v>
      </c>
      <c r="F209">
        <f t="shared" si="51"/>
        <v>35</v>
      </c>
      <c r="G209">
        <f t="shared" si="46"/>
        <v>180000</v>
      </c>
      <c r="H209" t="str">
        <f t="shared" si="44"/>
        <v>신선 베기</v>
      </c>
      <c r="I209">
        <f t="shared" si="47"/>
        <v>54</v>
      </c>
      <c r="J209">
        <f t="shared" si="48"/>
        <v>305</v>
      </c>
      <c r="K209" s="10">
        <v>205</v>
      </c>
      <c r="L209" s="10" t="str">
        <f t="shared" si="49"/>
        <v>35,54</v>
      </c>
      <c r="M209" s="10" t="str">
        <f t="shared" si="50"/>
        <v>1800,3.05</v>
      </c>
    </row>
    <row r="210" spans="4:13" x14ac:dyDescent="0.3">
      <c r="D210" s="10">
        <v>206</v>
      </c>
      <c r="E210" t="str">
        <f t="shared" si="43"/>
        <v>천상 베기</v>
      </c>
      <c r="F210">
        <f t="shared" si="51"/>
        <v>36</v>
      </c>
      <c r="G210">
        <f t="shared" si="46"/>
        <v>95000</v>
      </c>
      <c r="H210" t="str">
        <f t="shared" si="44"/>
        <v>심연 베기</v>
      </c>
      <c r="I210">
        <f t="shared" si="47"/>
        <v>50</v>
      </c>
      <c r="J210">
        <f t="shared" si="48"/>
        <v>2650</v>
      </c>
      <c r="K210" s="10">
        <v>206</v>
      </c>
      <c r="L210" s="10" t="str">
        <f t="shared" si="49"/>
        <v>36,50</v>
      </c>
      <c r="M210" s="10" t="str">
        <f t="shared" si="50"/>
        <v>950,26.5</v>
      </c>
    </row>
    <row r="211" spans="4:13" x14ac:dyDescent="0.3">
      <c r="D211" s="10">
        <v>207</v>
      </c>
      <c r="E211" t="str">
        <f t="shared" si="43"/>
        <v>귀신 베기</v>
      </c>
      <c r="F211">
        <f t="shared" si="51"/>
        <v>39</v>
      </c>
      <c r="G211">
        <f t="shared" si="46"/>
        <v>58000</v>
      </c>
      <c r="H211" t="str">
        <f t="shared" si="44"/>
        <v>섬광 베기</v>
      </c>
      <c r="I211">
        <f t="shared" si="47"/>
        <v>47</v>
      </c>
      <c r="J211">
        <f t="shared" si="48"/>
        <v>9000</v>
      </c>
      <c r="K211" s="10">
        <v>207</v>
      </c>
      <c r="L211" s="10" t="str">
        <f t="shared" si="49"/>
        <v>39,47</v>
      </c>
      <c r="M211" s="10" t="str">
        <f t="shared" si="50"/>
        <v>580,90</v>
      </c>
    </row>
    <row r="212" spans="4:13" x14ac:dyDescent="0.3">
      <c r="D212" s="10">
        <v>208</v>
      </c>
      <c r="E212" t="str">
        <f t="shared" si="43"/>
        <v>금강 베기</v>
      </c>
      <c r="F212">
        <f t="shared" si="51"/>
        <v>43</v>
      </c>
      <c r="G212">
        <f t="shared" si="46"/>
        <v>21000</v>
      </c>
      <c r="H212" t="str">
        <f t="shared" si="44"/>
        <v>태극 베기</v>
      </c>
      <c r="I212">
        <f t="shared" si="47"/>
        <v>55</v>
      </c>
      <c r="J212">
        <f t="shared" si="48"/>
        <v>37</v>
      </c>
      <c r="K212" s="10">
        <v>208</v>
      </c>
      <c r="L212" s="10" t="str">
        <f t="shared" si="49"/>
        <v>43,55</v>
      </c>
      <c r="M212" s="10" t="str">
        <f t="shared" si="50"/>
        <v>210,0.37</v>
      </c>
    </row>
    <row r="213" spans="4:13" x14ac:dyDescent="0.3">
      <c r="D213" s="10">
        <v>209</v>
      </c>
      <c r="E213" t="str">
        <f t="shared" si="43"/>
        <v>귀살 베기</v>
      </c>
      <c r="F213">
        <f t="shared" si="51"/>
        <v>60</v>
      </c>
      <c r="G213">
        <f t="shared" si="46"/>
        <v>82</v>
      </c>
      <c r="H213" t="str">
        <f t="shared" si="44"/>
        <v>천구 베기</v>
      </c>
      <c r="I213">
        <f t="shared" si="47"/>
        <v>61</v>
      </c>
      <c r="J213">
        <f t="shared" si="48"/>
        <v>40</v>
      </c>
      <c r="K213" s="10">
        <v>209</v>
      </c>
      <c r="L213" s="10" t="str">
        <f t="shared" si="49"/>
        <v>60,61</v>
      </c>
      <c r="M213" s="10" t="str">
        <f t="shared" si="50"/>
        <v>0.82,0.4</v>
      </c>
    </row>
    <row r="214" spans="4:13" x14ac:dyDescent="0.3">
      <c r="D214" s="10">
        <v>210</v>
      </c>
      <c r="E214" t="str">
        <f t="shared" si="43"/>
        <v>지옥 베기</v>
      </c>
      <c r="F214">
        <f t="shared" si="51"/>
        <v>35</v>
      </c>
      <c r="G214">
        <f t="shared" si="46"/>
        <v>185000</v>
      </c>
      <c r="H214" t="str">
        <f t="shared" si="44"/>
        <v>신선 베기</v>
      </c>
      <c r="I214">
        <f t="shared" si="47"/>
        <v>54</v>
      </c>
      <c r="J214">
        <f t="shared" si="48"/>
        <v>310</v>
      </c>
      <c r="K214" s="10">
        <v>210</v>
      </c>
      <c r="L214" s="10" t="str">
        <f t="shared" si="49"/>
        <v>35,54</v>
      </c>
      <c r="M214" s="10" t="str">
        <f t="shared" si="50"/>
        <v>1850,3.1</v>
      </c>
    </row>
    <row r="215" spans="4:13" x14ac:dyDescent="0.3">
      <c r="D215" s="10">
        <v>211</v>
      </c>
      <c r="E215" t="str">
        <f t="shared" si="43"/>
        <v>천상 베기</v>
      </c>
      <c r="F215">
        <f t="shared" si="51"/>
        <v>36</v>
      </c>
      <c r="G215">
        <f t="shared" si="46"/>
        <v>97500</v>
      </c>
      <c r="H215" t="str">
        <f t="shared" si="44"/>
        <v>심연 베기</v>
      </c>
      <c r="I215">
        <f t="shared" si="47"/>
        <v>50</v>
      </c>
      <c r="J215">
        <f t="shared" si="48"/>
        <v>2725</v>
      </c>
      <c r="K215" s="10">
        <v>211</v>
      </c>
      <c r="L215" s="10" t="str">
        <f t="shared" si="49"/>
        <v>36,50</v>
      </c>
      <c r="M215" s="10" t="str">
        <f t="shared" si="50"/>
        <v>975,27.25</v>
      </c>
    </row>
    <row r="216" spans="4:13" x14ac:dyDescent="0.3">
      <c r="D216" s="10">
        <v>212</v>
      </c>
      <c r="E216" t="str">
        <f t="shared" si="43"/>
        <v>귀신 베기</v>
      </c>
      <c r="F216">
        <f t="shared" si="51"/>
        <v>39</v>
      </c>
      <c r="G216">
        <f t="shared" si="46"/>
        <v>59500</v>
      </c>
      <c r="H216" t="str">
        <f t="shared" si="44"/>
        <v>섬광 베기</v>
      </c>
      <c r="I216">
        <f t="shared" si="47"/>
        <v>47</v>
      </c>
      <c r="J216">
        <f t="shared" si="48"/>
        <v>9250</v>
      </c>
      <c r="K216" s="10">
        <v>212</v>
      </c>
      <c r="L216" s="10" t="str">
        <f t="shared" si="49"/>
        <v>39,47</v>
      </c>
      <c r="M216" s="10" t="str">
        <f t="shared" si="50"/>
        <v>595,92.5</v>
      </c>
    </row>
    <row r="217" spans="4:13" x14ac:dyDescent="0.3">
      <c r="D217" s="10">
        <v>213</v>
      </c>
      <c r="E217" t="str">
        <f t="shared" si="43"/>
        <v>금강 베기</v>
      </c>
      <c r="F217">
        <f t="shared" si="51"/>
        <v>43</v>
      </c>
      <c r="G217">
        <f t="shared" si="46"/>
        <v>21500</v>
      </c>
      <c r="H217" t="str">
        <f t="shared" si="44"/>
        <v>태극 베기</v>
      </c>
      <c r="I217">
        <f t="shared" si="47"/>
        <v>55</v>
      </c>
      <c r="J217">
        <f t="shared" si="48"/>
        <v>38</v>
      </c>
      <c r="K217" s="10">
        <v>213</v>
      </c>
      <c r="L217" s="10" t="str">
        <f t="shared" si="49"/>
        <v>43,55</v>
      </c>
      <c r="M217" s="10" t="str">
        <f t="shared" si="50"/>
        <v>215,0.38</v>
      </c>
    </row>
    <row r="218" spans="4:13" x14ac:dyDescent="0.3">
      <c r="D218" s="9">
        <v>214</v>
      </c>
      <c r="E218" t="str">
        <f t="shared" si="43"/>
        <v>귀살 베기</v>
      </c>
      <c r="F218">
        <f t="shared" si="51"/>
        <v>60</v>
      </c>
      <c r="G218">
        <f t="shared" si="46"/>
        <v>83</v>
      </c>
      <c r="H218" t="str">
        <f t="shared" si="44"/>
        <v>신수 베기</v>
      </c>
      <c r="I218">
        <f t="shared" si="47"/>
        <v>42</v>
      </c>
      <c r="J218">
        <f t="shared" si="48"/>
        <v>11500</v>
      </c>
      <c r="K218" s="10">
        <v>214</v>
      </c>
      <c r="L218" s="10" t="str">
        <f t="shared" si="49"/>
        <v>60,42</v>
      </c>
      <c r="M218" s="10" t="str">
        <f t="shared" si="50"/>
        <v>0.83,115</v>
      </c>
    </row>
    <row r="219" spans="4:13" x14ac:dyDescent="0.3">
      <c r="D219" s="10">
        <v>215</v>
      </c>
      <c r="E219" t="str">
        <f t="shared" si="43"/>
        <v>지옥 베기</v>
      </c>
      <c r="F219">
        <f t="shared" si="51"/>
        <v>35</v>
      </c>
      <c r="G219">
        <f t="shared" si="46"/>
        <v>190000</v>
      </c>
      <c r="H219" t="str">
        <f t="shared" si="44"/>
        <v>신선 베기</v>
      </c>
      <c r="I219">
        <f t="shared" si="47"/>
        <v>54</v>
      </c>
      <c r="J219">
        <f t="shared" si="48"/>
        <v>315</v>
      </c>
      <c r="K219" s="10">
        <v>215</v>
      </c>
      <c r="L219" s="10" t="str">
        <f t="shared" si="49"/>
        <v>35,54</v>
      </c>
      <c r="M219" s="10" t="str">
        <f t="shared" si="50"/>
        <v>1900,3.15</v>
      </c>
    </row>
    <row r="220" spans="4:13" x14ac:dyDescent="0.3">
      <c r="D220" s="10">
        <v>216</v>
      </c>
      <c r="E220" t="str">
        <f t="shared" si="43"/>
        <v>천상 베기</v>
      </c>
      <c r="F220">
        <f t="shared" si="51"/>
        <v>36</v>
      </c>
      <c r="G220">
        <f t="shared" si="46"/>
        <v>100000</v>
      </c>
      <c r="H220" t="str">
        <f t="shared" si="44"/>
        <v>심연 베기</v>
      </c>
      <c r="I220">
        <f t="shared" si="47"/>
        <v>50</v>
      </c>
      <c r="J220">
        <f t="shared" si="48"/>
        <v>2800</v>
      </c>
      <c r="K220" s="10">
        <v>216</v>
      </c>
      <c r="L220" s="10" t="str">
        <f t="shared" si="49"/>
        <v>36,50</v>
      </c>
      <c r="M220" s="10" t="str">
        <f t="shared" si="50"/>
        <v>1000,28</v>
      </c>
    </row>
    <row r="221" spans="4:13" x14ac:dyDescent="0.3">
      <c r="D221" s="10">
        <v>217</v>
      </c>
      <c r="E221" t="str">
        <f t="shared" si="43"/>
        <v>귀신 베기</v>
      </c>
      <c r="F221">
        <f t="shared" si="51"/>
        <v>39</v>
      </c>
      <c r="G221">
        <f t="shared" si="46"/>
        <v>61000</v>
      </c>
      <c r="H221" t="str">
        <f t="shared" si="44"/>
        <v>섬광 베기</v>
      </c>
      <c r="I221">
        <f t="shared" si="47"/>
        <v>47</v>
      </c>
      <c r="J221">
        <f t="shared" si="48"/>
        <v>9500</v>
      </c>
      <c r="K221" s="10">
        <v>217</v>
      </c>
      <c r="L221" s="10" t="str">
        <f t="shared" si="49"/>
        <v>39,47</v>
      </c>
      <c r="M221" s="10" t="str">
        <f t="shared" si="50"/>
        <v>610,95</v>
      </c>
    </row>
    <row r="222" spans="4:13" x14ac:dyDescent="0.3">
      <c r="D222" s="10">
        <v>218</v>
      </c>
      <c r="E222" t="str">
        <f t="shared" si="43"/>
        <v>금강 베기</v>
      </c>
      <c r="F222">
        <f t="shared" si="51"/>
        <v>43</v>
      </c>
      <c r="G222">
        <f t="shared" si="46"/>
        <v>22000</v>
      </c>
      <c r="H222" t="str">
        <f t="shared" si="44"/>
        <v>태극 베기</v>
      </c>
      <c r="I222">
        <f t="shared" si="47"/>
        <v>55</v>
      </c>
      <c r="J222">
        <f t="shared" si="48"/>
        <v>39</v>
      </c>
      <c r="K222" s="10">
        <v>218</v>
      </c>
      <c r="L222" s="10" t="str">
        <f t="shared" si="49"/>
        <v>43,55</v>
      </c>
      <c r="M222" s="10" t="str">
        <f t="shared" si="50"/>
        <v>220,0.39</v>
      </c>
    </row>
    <row r="223" spans="4:13" x14ac:dyDescent="0.3">
      <c r="D223" s="10">
        <v>219</v>
      </c>
      <c r="E223" t="str">
        <f t="shared" si="43"/>
        <v>귀살 베기</v>
      </c>
      <c r="F223">
        <f t="shared" si="51"/>
        <v>60</v>
      </c>
      <c r="G223">
        <f t="shared" si="46"/>
        <v>84</v>
      </c>
      <c r="H223" t="str">
        <f t="shared" si="44"/>
        <v>흉수 베기</v>
      </c>
      <c r="I223">
        <f t="shared" si="47"/>
        <v>46</v>
      </c>
      <c r="J223">
        <f t="shared" si="48"/>
        <v>1150</v>
      </c>
      <c r="K223" s="10">
        <v>219</v>
      </c>
      <c r="L223" s="10" t="str">
        <f t="shared" si="49"/>
        <v>60,46</v>
      </c>
      <c r="M223" s="10" t="str">
        <f t="shared" si="50"/>
        <v>0.84,11.5</v>
      </c>
    </row>
    <row r="224" spans="4:13" x14ac:dyDescent="0.3">
      <c r="D224" s="10">
        <v>220</v>
      </c>
      <c r="E224" t="str">
        <f t="shared" si="43"/>
        <v>지옥 베기</v>
      </c>
      <c r="F224">
        <f t="shared" si="51"/>
        <v>35</v>
      </c>
      <c r="G224">
        <f t="shared" si="46"/>
        <v>195000</v>
      </c>
      <c r="H224" t="str">
        <f t="shared" si="44"/>
        <v>신선 베기</v>
      </c>
      <c r="I224">
        <f t="shared" si="47"/>
        <v>54</v>
      </c>
      <c r="J224">
        <f t="shared" si="48"/>
        <v>320</v>
      </c>
      <c r="K224" s="10">
        <v>220</v>
      </c>
      <c r="L224" s="10" t="str">
        <f t="shared" si="49"/>
        <v>35,54</v>
      </c>
      <c r="M224" s="10" t="str">
        <f t="shared" si="50"/>
        <v>1950,3.2</v>
      </c>
    </row>
    <row r="225" spans="4:13" x14ac:dyDescent="0.3">
      <c r="D225" s="10">
        <v>221</v>
      </c>
      <c r="E225" t="str">
        <f t="shared" si="43"/>
        <v>천상 베기</v>
      </c>
      <c r="F225">
        <f t="shared" si="51"/>
        <v>36</v>
      </c>
      <c r="G225">
        <f t="shared" si="46"/>
        <v>102500</v>
      </c>
      <c r="H225" t="str">
        <f t="shared" si="44"/>
        <v>심연 베기</v>
      </c>
      <c r="I225">
        <f t="shared" si="47"/>
        <v>50</v>
      </c>
      <c r="J225">
        <f t="shared" si="48"/>
        <v>2875</v>
      </c>
      <c r="K225" s="10">
        <v>221</v>
      </c>
      <c r="L225" s="10" t="str">
        <f t="shared" si="49"/>
        <v>36,50</v>
      </c>
      <c r="M225" s="10" t="str">
        <f t="shared" si="50"/>
        <v>1025,28.75</v>
      </c>
    </row>
    <row r="226" spans="4:13" x14ac:dyDescent="0.3">
      <c r="D226" s="10">
        <v>222</v>
      </c>
      <c r="E226" t="str">
        <f t="shared" si="43"/>
        <v>귀신 베기</v>
      </c>
      <c r="F226">
        <f t="shared" si="51"/>
        <v>39</v>
      </c>
      <c r="G226">
        <f t="shared" si="46"/>
        <v>62500</v>
      </c>
      <c r="H226" t="str">
        <f t="shared" si="44"/>
        <v>섬광 베기</v>
      </c>
      <c r="I226">
        <f t="shared" si="47"/>
        <v>47</v>
      </c>
      <c r="J226">
        <f t="shared" si="48"/>
        <v>9750</v>
      </c>
      <c r="K226" s="10">
        <v>222</v>
      </c>
      <c r="L226" s="10" t="str">
        <f t="shared" si="49"/>
        <v>39,47</v>
      </c>
      <c r="M226" s="10" t="str">
        <f t="shared" si="50"/>
        <v>625,97.5</v>
      </c>
    </row>
    <row r="227" spans="4:13" x14ac:dyDescent="0.3">
      <c r="D227" s="10">
        <v>223</v>
      </c>
      <c r="E227" t="str">
        <f t="shared" si="43"/>
        <v>금강 베기</v>
      </c>
      <c r="F227">
        <f t="shared" si="51"/>
        <v>43</v>
      </c>
      <c r="G227">
        <f t="shared" si="46"/>
        <v>22500</v>
      </c>
      <c r="H227" t="str">
        <f t="shared" si="44"/>
        <v>태극 베기</v>
      </c>
      <c r="I227">
        <f t="shared" si="47"/>
        <v>55</v>
      </c>
      <c r="J227">
        <f t="shared" si="48"/>
        <v>40</v>
      </c>
      <c r="K227" s="10">
        <v>223</v>
      </c>
      <c r="L227" s="10" t="str">
        <f t="shared" si="49"/>
        <v>43,55</v>
      </c>
      <c r="M227" s="10" t="str">
        <f t="shared" si="50"/>
        <v>225,0.4</v>
      </c>
    </row>
    <row r="228" spans="4:13" x14ac:dyDescent="0.3">
      <c r="D228" s="10">
        <v>224</v>
      </c>
      <c r="E228" t="str">
        <f t="shared" si="43"/>
        <v>귀살 베기</v>
      </c>
      <c r="F228">
        <f t="shared" si="51"/>
        <v>60</v>
      </c>
      <c r="G228">
        <f t="shared" si="46"/>
        <v>85</v>
      </c>
      <c r="H228" t="str">
        <f t="shared" si="44"/>
        <v>천구 베기</v>
      </c>
      <c r="I228">
        <f t="shared" si="47"/>
        <v>61</v>
      </c>
      <c r="J228">
        <f t="shared" si="48"/>
        <v>42.5</v>
      </c>
      <c r="K228" s="10">
        <v>224</v>
      </c>
      <c r="L228" s="10" t="str">
        <f t="shared" si="49"/>
        <v>60,61</v>
      </c>
      <c r="M228" s="10" t="str">
        <f t="shared" si="50"/>
        <v>0.85,0.425</v>
      </c>
    </row>
    <row r="229" spans="4:13" x14ac:dyDescent="0.3">
      <c r="D229" s="10">
        <v>225</v>
      </c>
      <c r="E229" t="str">
        <f t="shared" si="43"/>
        <v>지옥 베기</v>
      </c>
      <c r="F229">
        <f t="shared" si="51"/>
        <v>35</v>
      </c>
      <c r="G229">
        <f t="shared" si="46"/>
        <v>200000</v>
      </c>
      <c r="H229" t="str">
        <f t="shared" si="44"/>
        <v>신선 베기</v>
      </c>
      <c r="I229">
        <f t="shared" si="47"/>
        <v>54</v>
      </c>
      <c r="J229">
        <f t="shared" si="48"/>
        <v>325</v>
      </c>
      <c r="K229" s="10">
        <v>225</v>
      </c>
      <c r="L229" s="10" t="str">
        <f t="shared" si="49"/>
        <v>35,54</v>
      </c>
      <c r="M229" s="10" t="str">
        <f t="shared" si="50"/>
        <v>2000,3.25</v>
      </c>
    </row>
    <row r="230" spans="4:13" x14ac:dyDescent="0.3">
      <c r="D230" s="9">
        <v>226</v>
      </c>
      <c r="E230" t="str">
        <f t="shared" si="43"/>
        <v>천상 베기</v>
      </c>
      <c r="F230">
        <f t="shared" si="51"/>
        <v>36</v>
      </c>
      <c r="G230">
        <f t="shared" si="46"/>
        <v>105000</v>
      </c>
      <c r="H230" t="str">
        <f t="shared" si="44"/>
        <v>심연 베기</v>
      </c>
      <c r="I230">
        <f t="shared" si="47"/>
        <v>50</v>
      </c>
      <c r="J230">
        <f t="shared" si="48"/>
        <v>2950</v>
      </c>
      <c r="K230" s="10">
        <v>226</v>
      </c>
      <c r="L230" s="10" t="str">
        <f t="shared" si="49"/>
        <v>36,50</v>
      </c>
      <c r="M230" s="10" t="str">
        <f t="shared" si="50"/>
        <v>1050,29.5</v>
      </c>
    </row>
    <row r="231" spans="4:13" x14ac:dyDescent="0.3">
      <c r="D231" s="10">
        <v>227</v>
      </c>
      <c r="E231" t="str">
        <f t="shared" si="43"/>
        <v>귀신 베기</v>
      </c>
      <c r="F231">
        <f t="shared" si="51"/>
        <v>39</v>
      </c>
      <c r="G231">
        <f t="shared" si="46"/>
        <v>64000</v>
      </c>
      <c r="H231" t="str">
        <f t="shared" si="44"/>
        <v>섬광 베기</v>
      </c>
      <c r="I231">
        <f t="shared" si="47"/>
        <v>47</v>
      </c>
      <c r="J231">
        <f t="shared" si="48"/>
        <v>10000</v>
      </c>
      <c r="K231" s="10">
        <v>227</v>
      </c>
      <c r="L231" s="10" t="str">
        <f t="shared" si="49"/>
        <v>39,47</v>
      </c>
      <c r="M231" s="10" t="str">
        <f t="shared" si="50"/>
        <v>640,100</v>
      </c>
    </row>
    <row r="232" spans="4:13" x14ac:dyDescent="0.3">
      <c r="D232" s="10">
        <v>228</v>
      </c>
      <c r="E232" t="str">
        <f t="shared" si="43"/>
        <v>금강 베기</v>
      </c>
      <c r="F232">
        <f t="shared" si="51"/>
        <v>43</v>
      </c>
      <c r="G232">
        <f t="shared" si="46"/>
        <v>23000</v>
      </c>
      <c r="H232" t="str">
        <f t="shared" si="44"/>
        <v>태극 베기</v>
      </c>
      <c r="I232">
        <f t="shared" si="47"/>
        <v>55</v>
      </c>
      <c r="J232">
        <f t="shared" si="48"/>
        <v>41</v>
      </c>
      <c r="K232" s="10">
        <v>228</v>
      </c>
      <c r="L232" s="10" t="str">
        <f t="shared" si="49"/>
        <v>43,55</v>
      </c>
      <c r="M232" s="10" t="str">
        <f t="shared" si="50"/>
        <v>230,0.41</v>
      </c>
    </row>
    <row r="233" spans="4:13" x14ac:dyDescent="0.3">
      <c r="D233" s="10">
        <v>229</v>
      </c>
      <c r="E233" t="str">
        <f t="shared" si="43"/>
        <v>귀살 베기</v>
      </c>
      <c r="F233">
        <f t="shared" si="51"/>
        <v>60</v>
      </c>
      <c r="G233">
        <f t="shared" si="46"/>
        <v>86</v>
      </c>
      <c r="H233" t="str">
        <f t="shared" si="44"/>
        <v>신수 베기</v>
      </c>
      <c r="I233">
        <f t="shared" si="47"/>
        <v>42</v>
      </c>
      <c r="J233">
        <f t="shared" si="48"/>
        <v>12000</v>
      </c>
      <c r="K233" s="10">
        <v>229</v>
      </c>
      <c r="L233" s="10" t="str">
        <f t="shared" si="49"/>
        <v>60,42</v>
      </c>
      <c r="M233" s="10" t="str">
        <f t="shared" si="50"/>
        <v>0.86,120</v>
      </c>
    </row>
    <row r="234" spans="4:13" x14ac:dyDescent="0.3">
      <c r="D234" s="10">
        <v>230</v>
      </c>
      <c r="E234" t="str">
        <f t="shared" si="43"/>
        <v>지옥 베기</v>
      </c>
      <c r="F234">
        <f t="shared" si="51"/>
        <v>35</v>
      </c>
      <c r="G234">
        <f t="shared" si="46"/>
        <v>205000</v>
      </c>
      <c r="H234" t="str">
        <f t="shared" si="44"/>
        <v>신선 베기</v>
      </c>
      <c r="I234">
        <f t="shared" si="47"/>
        <v>54</v>
      </c>
      <c r="J234">
        <f t="shared" si="48"/>
        <v>330</v>
      </c>
      <c r="K234" s="10">
        <v>230</v>
      </c>
      <c r="L234" s="10" t="str">
        <f t="shared" si="49"/>
        <v>35,54</v>
      </c>
      <c r="M234" s="10" t="str">
        <f t="shared" si="50"/>
        <v>2050,3.3</v>
      </c>
    </row>
    <row r="235" spans="4:13" x14ac:dyDescent="0.3">
      <c r="D235" s="10">
        <v>231</v>
      </c>
      <c r="E235" t="str">
        <f t="shared" si="43"/>
        <v>천상 베기</v>
      </c>
      <c r="F235">
        <f t="shared" si="51"/>
        <v>36</v>
      </c>
      <c r="G235">
        <f t="shared" si="46"/>
        <v>107500</v>
      </c>
      <c r="H235" t="str">
        <f t="shared" si="44"/>
        <v>심연 베기</v>
      </c>
      <c r="I235">
        <f t="shared" si="47"/>
        <v>50</v>
      </c>
      <c r="J235">
        <f t="shared" si="48"/>
        <v>3025</v>
      </c>
      <c r="K235" s="10">
        <v>231</v>
      </c>
      <c r="L235" s="10" t="str">
        <f t="shared" si="49"/>
        <v>36,50</v>
      </c>
      <c r="M235" s="10" t="str">
        <f t="shared" si="50"/>
        <v>1075,30.25</v>
      </c>
    </row>
    <row r="236" spans="4:13" x14ac:dyDescent="0.3">
      <c r="D236" s="10">
        <v>232</v>
      </c>
      <c r="E236" t="str">
        <f t="shared" si="43"/>
        <v>귀신 베기</v>
      </c>
      <c r="F236">
        <f t="shared" si="51"/>
        <v>39</v>
      </c>
      <c r="G236">
        <f t="shared" si="46"/>
        <v>65500</v>
      </c>
      <c r="H236" t="str">
        <f t="shared" si="44"/>
        <v>섬광 베기</v>
      </c>
      <c r="I236">
        <f t="shared" si="47"/>
        <v>47</v>
      </c>
      <c r="J236">
        <f t="shared" si="48"/>
        <v>10250</v>
      </c>
      <c r="K236" s="10">
        <v>232</v>
      </c>
      <c r="L236" s="10" t="str">
        <f t="shared" si="49"/>
        <v>39,47</v>
      </c>
      <c r="M236" s="10" t="str">
        <f t="shared" si="50"/>
        <v>655,102.5</v>
      </c>
    </row>
    <row r="237" spans="4:13" x14ac:dyDescent="0.3">
      <c r="D237" s="10">
        <v>233</v>
      </c>
      <c r="E237" t="str">
        <f t="shared" si="43"/>
        <v>금강 베기</v>
      </c>
      <c r="F237">
        <f t="shared" si="51"/>
        <v>43</v>
      </c>
      <c r="G237">
        <f t="shared" si="46"/>
        <v>23500</v>
      </c>
      <c r="H237" t="str">
        <f t="shared" si="44"/>
        <v>태극 베기</v>
      </c>
      <c r="I237">
        <f t="shared" si="47"/>
        <v>55</v>
      </c>
      <c r="J237">
        <f t="shared" si="48"/>
        <v>42</v>
      </c>
      <c r="K237" s="10">
        <v>233</v>
      </c>
      <c r="L237" s="10" t="str">
        <f t="shared" si="49"/>
        <v>43,55</v>
      </c>
      <c r="M237" s="10" t="str">
        <f t="shared" si="50"/>
        <v>235,0.42</v>
      </c>
    </row>
    <row r="238" spans="4:13" x14ac:dyDescent="0.3">
      <c r="D238" s="10">
        <v>234</v>
      </c>
      <c r="E238" t="str">
        <f t="shared" si="43"/>
        <v>귀살 베기</v>
      </c>
      <c r="F238">
        <f t="shared" si="51"/>
        <v>60</v>
      </c>
      <c r="G238">
        <f t="shared" si="46"/>
        <v>87</v>
      </c>
      <c r="H238" t="str">
        <f t="shared" si="44"/>
        <v>흉수 베기</v>
      </c>
      <c r="I238">
        <f t="shared" si="47"/>
        <v>46</v>
      </c>
      <c r="J238">
        <f t="shared" si="48"/>
        <v>1200</v>
      </c>
      <c r="K238" s="10">
        <v>234</v>
      </c>
      <c r="L238" s="10" t="str">
        <f t="shared" si="49"/>
        <v>60,46</v>
      </c>
      <c r="M238" s="10" t="str">
        <f t="shared" si="50"/>
        <v>0.87,12</v>
      </c>
    </row>
    <row r="239" spans="4:13" x14ac:dyDescent="0.3">
      <c r="D239" s="10">
        <v>235</v>
      </c>
      <c r="E239" t="str">
        <f t="shared" si="43"/>
        <v>지옥 베기</v>
      </c>
      <c r="F239">
        <f t="shared" si="51"/>
        <v>35</v>
      </c>
      <c r="G239">
        <f t="shared" si="46"/>
        <v>210000</v>
      </c>
      <c r="H239" t="str">
        <f t="shared" si="44"/>
        <v>신선 베기</v>
      </c>
      <c r="I239">
        <f t="shared" si="47"/>
        <v>54</v>
      </c>
      <c r="J239">
        <f t="shared" si="48"/>
        <v>335</v>
      </c>
      <c r="K239" s="10">
        <v>235</v>
      </c>
      <c r="L239" s="10" t="str">
        <f t="shared" si="49"/>
        <v>35,54</v>
      </c>
      <c r="M239" s="10" t="str">
        <f t="shared" si="50"/>
        <v>2100,3.35</v>
      </c>
    </row>
    <row r="240" spans="4:13" x14ac:dyDescent="0.3">
      <c r="D240" s="10">
        <v>236</v>
      </c>
      <c r="E240" t="str">
        <f t="shared" si="43"/>
        <v>천상 베기</v>
      </c>
      <c r="F240">
        <f t="shared" si="51"/>
        <v>36</v>
      </c>
      <c r="G240">
        <f t="shared" si="46"/>
        <v>110000</v>
      </c>
      <c r="H240" t="str">
        <f t="shared" si="44"/>
        <v>심연 베기</v>
      </c>
      <c r="I240">
        <f t="shared" si="47"/>
        <v>50</v>
      </c>
      <c r="J240">
        <f t="shared" si="48"/>
        <v>3100</v>
      </c>
      <c r="K240" s="10">
        <v>236</v>
      </c>
      <c r="L240" s="10" t="str">
        <f t="shared" si="49"/>
        <v>36,50</v>
      </c>
      <c r="M240" s="10" t="str">
        <f t="shared" si="50"/>
        <v>1100,31</v>
      </c>
    </row>
    <row r="241" spans="4:13" x14ac:dyDescent="0.3">
      <c r="D241" s="10">
        <v>237</v>
      </c>
      <c r="E241" t="str">
        <f t="shared" si="43"/>
        <v>귀신 베기</v>
      </c>
      <c r="F241">
        <f t="shared" si="51"/>
        <v>39</v>
      </c>
      <c r="G241">
        <f t="shared" si="46"/>
        <v>67000</v>
      </c>
      <c r="H241" t="str">
        <f t="shared" si="44"/>
        <v>섬광 베기</v>
      </c>
      <c r="I241">
        <f t="shared" si="47"/>
        <v>47</v>
      </c>
      <c r="J241">
        <f t="shared" si="48"/>
        <v>10500</v>
      </c>
      <c r="K241" s="10">
        <v>237</v>
      </c>
      <c r="L241" s="10" t="str">
        <f t="shared" si="49"/>
        <v>39,47</v>
      </c>
      <c r="M241" s="10" t="str">
        <f t="shared" si="50"/>
        <v>670,105</v>
      </c>
    </row>
    <row r="242" spans="4:13" x14ac:dyDescent="0.3">
      <c r="D242" s="9">
        <v>238</v>
      </c>
      <c r="E242" t="str">
        <f t="shared" si="43"/>
        <v>금강 베기</v>
      </c>
      <c r="F242">
        <f t="shared" si="51"/>
        <v>43</v>
      </c>
      <c r="G242">
        <f t="shared" si="46"/>
        <v>24000</v>
      </c>
      <c r="H242" t="str">
        <f t="shared" si="44"/>
        <v>태극 베기</v>
      </c>
      <c r="I242">
        <f t="shared" si="47"/>
        <v>55</v>
      </c>
      <c r="J242">
        <f t="shared" si="48"/>
        <v>43</v>
      </c>
      <c r="K242" s="10">
        <v>238</v>
      </c>
      <c r="L242" s="10" t="str">
        <f t="shared" si="49"/>
        <v>43,55</v>
      </c>
      <c r="M242" s="10" t="str">
        <f t="shared" si="50"/>
        <v>240,0.43</v>
      </c>
    </row>
    <row r="243" spans="4:13" x14ac:dyDescent="0.3">
      <c r="D243" s="10">
        <v>239</v>
      </c>
      <c r="E243" t="str">
        <f t="shared" si="43"/>
        <v>귀살 베기</v>
      </c>
      <c r="F243">
        <f t="shared" si="51"/>
        <v>60</v>
      </c>
      <c r="G243">
        <f t="shared" si="46"/>
        <v>88</v>
      </c>
      <c r="H243" t="str">
        <f t="shared" si="44"/>
        <v>천구 베기</v>
      </c>
      <c r="I243">
        <f t="shared" si="47"/>
        <v>61</v>
      </c>
      <c r="J243">
        <f t="shared" si="48"/>
        <v>45</v>
      </c>
      <c r="K243" s="10">
        <v>239</v>
      </c>
      <c r="L243" s="10" t="str">
        <f t="shared" si="49"/>
        <v>60,61</v>
      </c>
      <c r="M243" s="10" t="str">
        <f t="shared" si="50"/>
        <v>0.88,0.45</v>
      </c>
    </row>
    <row r="244" spans="4:13" x14ac:dyDescent="0.3">
      <c r="D244" s="10">
        <v>240</v>
      </c>
      <c r="E244" t="str">
        <f t="shared" si="43"/>
        <v>지옥 베기</v>
      </c>
      <c r="F244">
        <f t="shared" si="51"/>
        <v>35</v>
      </c>
      <c r="G244">
        <f t="shared" si="46"/>
        <v>215000</v>
      </c>
      <c r="H244" t="str">
        <f t="shared" si="44"/>
        <v>신선 베기</v>
      </c>
      <c r="I244">
        <f t="shared" si="47"/>
        <v>54</v>
      </c>
      <c r="J244">
        <f t="shared" si="48"/>
        <v>340</v>
      </c>
      <c r="K244" s="10">
        <v>240</v>
      </c>
      <c r="L244" s="10" t="str">
        <f t="shared" si="49"/>
        <v>35,54</v>
      </c>
      <c r="M244" s="10" t="str">
        <f t="shared" si="50"/>
        <v>2150,3.4</v>
      </c>
    </row>
    <row r="245" spans="4:13" x14ac:dyDescent="0.3">
      <c r="D245" s="10">
        <v>241</v>
      </c>
      <c r="E245" t="str">
        <f t="shared" si="43"/>
        <v>천상 베기</v>
      </c>
      <c r="F245">
        <f t="shared" si="51"/>
        <v>36</v>
      </c>
      <c r="G245">
        <f t="shared" si="46"/>
        <v>112500</v>
      </c>
      <c r="H245" t="str">
        <f t="shared" si="44"/>
        <v>심연 베기</v>
      </c>
      <c r="I245">
        <f t="shared" si="47"/>
        <v>50</v>
      </c>
      <c r="J245">
        <f t="shared" si="48"/>
        <v>3175</v>
      </c>
      <c r="K245" s="10">
        <v>241</v>
      </c>
      <c r="L245" s="10" t="str">
        <f t="shared" si="49"/>
        <v>36,50</v>
      </c>
      <c r="M245" s="10" t="str">
        <f t="shared" si="50"/>
        <v>1125,31.75</v>
      </c>
    </row>
    <row r="246" spans="4:13" x14ac:dyDescent="0.3">
      <c r="D246" s="10">
        <v>242</v>
      </c>
      <c r="E246" t="str">
        <f t="shared" si="43"/>
        <v>귀신 베기</v>
      </c>
      <c r="F246">
        <f t="shared" si="51"/>
        <v>39</v>
      </c>
      <c r="G246">
        <f t="shared" si="46"/>
        <v>68500</v>
      </c>
      <c r="H246" t="str">
        <f t="shared" si="44"/>
        <v>섬광 베기</v>
      </c>
      <c r="I246">
        <f t="shared" si="47"/>
        <v>47</v>
      </c>
      <c r="J246">
        <f t="shared" si="48"/>
        <v>10750</v>
      </c>
      <c r="K246" s="10">
        <v>242</v>
      </c>
      <c r="L246" s="10" t="str">
        <f t="shared" si="49"/>
        <v>39,47</v>
      </c>
      <c r="M246" s="10" t="str">
        <f t="shared" si="50"/>
        <v>685,107.5</v>
      </c>
    </row>
    <row r="247" spans="4:13" x14ac:dyDescent="0.3">
      <c r="D247" s="10">
        <v>243</v>
      </c>
      <c r="E247" t="str">
        <f t="shared" ref="E247:E310" si="52">E242</f>
        <v>금강 베기</v>
      </c>
      <c r="F247">
        <f t="shared" si="51"/>
        <v>43</v>
      </c>
      <c r="G247">
        <f t="shared" si="46"/>
        <v>24500</v>
      </c>
      <c r="H247" t="str">
        <f t="shared" si="44"/>
        <v>태극 베기</v>
      </c>
      <c r="I247">
        <f t="shared" si="47"/>
        <v>55</v>
      </c>
      <c r="J247">
        <f t="shared" si="48"/>
        <v>44</v>
      </c>
      <c r="K247" s="10">
        <v>243</v>
      </c>
      <c r="L247" s="10" t="str">
        <f t="shared" si="49"/>
        <v>43,55</v>
      </c>
      <c r="M247" s="10" t="str">
        <f t="shared" si="50"/>
        <v>245,0.44</v>
      </c>
    </row>
    <row r="248" spans="4:13" x14ac:dyDescent="0.3">
      <c r="D248" s="10">
        <v>244</v>
      </c>
      <c r="E248" t="str">
        <f t="shared" si="52"/>
        <v>귀살 베기</v>
      </c>
      <c r="F248">
        <f t="shared" si="51"/>
        <v>60</v>
      </c>
      <c r="G248">
        <f t="shared" si="46"/>
        <v>89</v>
      </c>
      <c r="H248" t="str">
        <f t="shared" si="44"/>
        <v>신수 베기</v>
      </c>
      <c r="I248">
        <f t="shared" si="47"/>
        <v>42</v>
      </c>
      <c r="J248">
        <f t="shared" si="48"/>
        <v>12500</v>
      </c>
      <c r="K248" s="10">
        <v>244</v>
      </c>
      <c r="L248" s="10" t="str">
        <f t="shared" si="49"/>
        <v>60,42</v>
      </c>
      <c r="M248" s="10" t="str">
        <f t="shared" si="50"/>
        <v>0.89,125</v>
      </c>
    </row>
    <row r="249" spans="4:13" x14ac:dyDescent="0.3">
      <c r="D249" s="10">
        <v>245</v>
      </c>
      <c r="E249" t="str">
        <f t="shared" si="52"/>
        <v>지옥 베기</v>
      </c>
      <c r="F249">
        <f t="shared" si="51"/>
        <v>35</v>
      </c>
      <c r="G249">
        <f t="shared" si="46"/>
        <v>220000</v>
      </c>
      <c r="H249" t="str">
        <f t="shared" si="44"/>
        <v>신선 베기</v>
      </c>
      <c r="I249">
        <f t="shared" si="47"/>
        <v>54</v>
      </c>
      <c r="J249">
        <f t="shared" si="48"/>
        <v>345</v>
      </c>
      <c r="K249" s="10">
        <v>245</v>
      </c>
      <c r="L249" s="10" t="str">
        <f t="shared" si="49"/>
        <v>35,54</v>
      </c>
      <c r="M249" s="10" t="str">
        <f t="shared" si="50"/>
        <v>2200,3.45</v>
      </c>
    </row>
    <row r="250" spans="4:13" x14ac:dyDescent="0.3">
      <c r="D250" s="10">
        <v>246</v>
      </c>
      <c r="E250" t="str">
        <f t="shared" si="52"/>
        <v>천상 베기</v>
      </c>
      <c r="F250">
        <f t="shared" si="51"/>
        <v>36</v>
      </c>
      <c r="G250">
        <f t="shared" si="46"/>
        <v>115000</v>
      </c>
      <c r="H250" t="str">
        <f t="shared" si="44"/>
        <v>심연 베기</v>
      </c>
      <c r="I250">
        <f t="shared" si="47"/>
        <v>50</v>
      </c>
      <c r="J250">
        <f t="shared" si="48"/>
        <v>3250</v>
      </c>
      <c r="K250" s="10">
        <v>246</v>
      </c>
      <c r="L250" s="10" t="str">
        <f t="shared" si="49"/>
        <v>36,50</v>
      </c>
      <c r="M250" s="10" t="str">
        <f t="shared" si="50"/>
        <v>1150,32.5</v>
      </c>
    </row>
    <row r="251" spans="4:13" x14ac:dyDescent="0.3">
      <c r="D251" s="10">
        <v>247</v>
      </c>
      <c r="E251" t="str">
        <f t="shared" si="52"/>
        <v>귀신 베기</v>
      </c>
      <c r="F251">
        <f t="shared" si="51"/>
        <v>39</v>
      </c>
      <c r="G251">
        <f t="shared" si="46"/>
        <v>70000</v>
      </c>
      <c r="H251" t="str">
        <f t="shared" si="44"/>
        <v>섬광 베기</v>
      </c>
      <c r="I251">
        <f t="shared" si="47"/>
        <v>47</v>
      </c>
      <c r="J251">
        <f t="shared" si="48"/>
        <v>11000</v>
      </c>
      <c r="K251" s="10">
        <v>247</v>
      </c>
      <c r="L251" s="10" t="str">
        <f t="shared" si="49"/>
        <v>39,47</v>
      </c>
      <c r="M251" s="10" t="str">
        <f t="shared" si="50"/>
        <v>700,110</v>
      </c>
    </row>
    <row r="252" spans="4:13" x14ac:dyDescent="0.3">
      <c r="D252" s="10">
        <v>248</v>
      </c>
      <c r="E252" t="str">
        <f t="shared" si="52"/>
        <v>금강 베기</v>
      </c>
      <c r="F252">
        <f t="shared" si="51"/>
        <v>43</v>
      </c>
      <c r="G252">
        <f t="shared" si="46"/>
        <v>25000</v>
      </c>
      <c r="H252" t="str">
        <f t="shared" si="44"/>
        <v>태극 베기</v>
      </c>
      <c r="I252">
        <f t="shared" si="47"/>
        <v>55</v>
      </c>
      <c r="J252">
        <f t="shared" si="48"/>
        <v>45</v>
      </c>
      <c r="K252" s="10">
        <v>248</v>
      </c>
      <c r="L252" s="10" t="str">
        <f t="shared" si="49"/>
        <v>43,55</v>
      </c>
      <c r="M252" s="10" t="str">
        <f t="shared" si="50"/>
        <v>250,0.45</v>
      </c>
    </row>
    <row r="253" spans="4:13" x14ac:dyDescent="0.3">
      <c r="D253" s="10">
        <v>249</v>
      </c>
      <c r="E253" t="str">
        <f t="shared" si="52"/>
        <v>귀살 베기</v>
      </c>
      <c r="F253">
        <f t="shared" si="51"/>
        <v>60</v>
      </c>
      <c r="G253">
        <f t="shared" si="46"/>
        <v>90</v>
      </c>
      <c r="H253" t="str">
        <f t="shared" si="44"/>
        <v>흉수 베기</v>
      </c>
      <c r="I253">
        <f t="shared" si="47"/>
        <v>46</v>
      </c>
      <c r="J253">
        <f t="shared" si="48"/>
        <v>1250</v>
      </c>
      <c r="K253" s="10">
        <v>249</v>
      </c>
      <c r="L253" s="10" t="str">
        <f t="shared" si="49"/>
        <v>60,46</v>
      </c>
      <c r="M253" s="10" t="str">
        <f t="shared" si="50"/>
        <v>0.9,12.5</v>
      </c>
    </row>
    <row r="254" spans="4:13" x14ac:dyDescent="0.3">
      <c r="D254" s="9">
        <v>250</v>
      </c>
      <c r="E254" t="str">
        <f t="shared" si="52"/>
        <v>지옥 베기</v>
      </c>
      <c r="F254">
        <f t="shared" si="51"/>
        <v>35</v>
      </c>
      <c r="G254">
        <f t="shared" si="46"/>
        <v>225000</v>
      </c>
      <c r="H254" t="str">
        <f t="shared" si="44"/>
        <v>신선 베기</v>
      </c>
      <c r="I254">
        <f t="shared" si="47"/>
        <v>54</v>
      </c>
      <c r="J254">
        <f t="shared" si="48"/>
        <v>350</v>
      </c>
      <c r="K254" s="10">
        <v>250</v>
      </c>
      <c r="L254" s="10" t="str">
        <f t="shared" si="49"/>
        <v>35,54</v>
      </c>
      <c r="M254" s="10" t="str">
        <f t="shared" si="50"/>
        <v>2250,3.5</v>
      </c>
    </row>
    <row r="255" spans="4:13" x14ac:dyDescent="0.3">
      <c r="D255" s="10">
        <v>251</v>
      </c>
      <c r="E255" t="str">
        <f t="shared" si="52"/>
        <v>천상 베기</v>
      </c>
      <c r="F255">
        <f t="shared" si="51"/>
        <v>36</v>
      </c>
      <c r="G255">
        <f t="shared" si="46"/>
        <v>117500</v>
      </c>
      <c r="H255" t="str">
        <f t="shared" si="44"/>
        <v>심연 베기</v>
      </c>
      <c r="I255">
        <f t="shared" si="47"/>
        <v>50</v>
      </c>
      <c r="J255">
        <f t="shared" si="48"/>
        <v>3325</v>
      </c>
      <c r="K255" s="10">
        <v>251</v>
      </c>
      <c r="L255" s="10" t="str">
        <f t="shared" si="49"/>
        <v>36,50</v>
      </c>
      <c r="M255" s="10" t="str">
        <f t="shared" si="50"/>
        <v>1175,33.25</v>
      </c>
    </row>
    <row r="256" spans="4:13" x14ac:dyDescent="0.3">
      <c r="D256" s="10">
        <v>252</v>
      </c>
      <c r="E256" t="str">
        <f t="shared" si="52"/>
        <v>귀신 베기</v>
      </c>
      <c r="F256">
        <f t="shared" si="51"/>
        <v>39</v>
      </c>
      <c r="G256">
        <f t="shared" si="46"/>
        <v>71500</v>
      </c>
      <c r="H256" t="str">
        <f t="shared" si="44"/>
        <v>섬광 베기</v>
      </c>
      <c r="I256">
        <f t="shared" si="47"/>
        <v>47</v>
      </c>
      <c r="J256">
        <f t="shared" si="48"/>
        <v>11250</v>
      </c>
      <c r="K256" s="10">
        <v>252</v>
      </c>
      <c r="L256" s="10" t="str">
        <f t="shared" si="49"/>
        <v>39,47</v>
      </c>
      <c r="M256" s="10" t="str">
        <f t="shared" si="50"/>
        <v>715,112.5</v>
      </c>
    </row>
    <row r="257" spans="4:13" x14ac:dyDescent="0.3">
      <c r="D257" s="10">
        <v>253</v>
      </c>
      <c r="E257" t="str">
        <f t="shared" si="52"/>
        <v>금강 베기</v>
      </c>
      <c r="F257">
        <f t="shared" si="51"/>
        <v>43</v>
      </c>
      <c r="G257">
        <f t="shared" si="46"/>
        <v>25500</v>
      </c>
      <c r="H257" t="str">
        <f t="shared" ref="H257:H320" si="53">H242</f>
        <v>태극 베기</v>
      </c>
      <c r="I257">
        <f t="shared" si="47"/>
        <v>55</v>
      </c>
      <c r="J257">
        <f t="shared" si="48"/>
        <v>46</v>
      </c>
      <c r="K257" s="10">
        <v>253</v>
      </c>
      <c r="L257" s="10" t="str">
        <f t="shared" si="49"/>
        <v>43,55</v>
      </c>
      <c r="M257" s="10" t="str">
        <f t="shared" si="50"/>
        <v>255,0.46</v>
      </c>
    </row>
    <row r="258" spans="4:13" x14ac:dyDescent="0.3">
      <c r="D258" s="10">
        <v>254</v>
      </c>
      <c r="E258" t="str">
        <f t="shared" si="52"/>
        <v>귀살 베기</v>
      </c>
      <c r="F258">
        <f t="shared" si="51"/>
        <v>60</v>
      </c>
      <c r="G258">
        <f t="shared" si="46"/>
        <v>91</v>
      </c>
      <c r="H258" t="str">
        <f t="shared" si="53"/>
        <v>천구 베기</v>
      </c>
      <c r="I258">
        <f t="shared" si="47"/>
        <v>61</v>
      </c>
      <c r="J258">
        <f t="shared" si="48"/>
        <v>47.5</v>
      </c>
      <c r="K258" s="10">
        <v>254</v>
      </c>
      <c r="L258" s="10" t="str">
        <f t="shared" si="49"/>
        <v>60,61</v>
      </c>
      <c r="M258" s="10" t="str">
        <f t="shared" si="50"/>
        <v>0.91,0.475</v>
      </c>
    </row>
    <row r="259" spans="4:13" x14ac:dyDescent="0.3">
      <c r="D259" s="10">
        <v>255</v>
      </c>
      <c r="E259" t="str">
        <f t="shared" si="52"/>
        <v>지옥 베기</v>
      </c>
      <c r="F259">
        <f t="shared" si="51"/>
        <v>35</v>
      </c>
      <c r="G259">
        <f t="shared" si="46"/>
        <v>230000</v>
      </c>
      <c r="H259" t="str">
        <f t="shared" si="53"/>
        <v>신선 베기</v>
      </c>
      <c r="I259">
        <f t="shared" si="47"/>
        <v>54</v>
      </c>
      <c r="J259">
        <f t="shared" si="48"/>
        <v>355</v>
      </c>
      <c r="K259" s="10">
        <v>255</v>
      </c>
      <c r="L259" s="10" t="str">
        <f t="shared" si="49"/>
        <v>35,54</v>
      </c>
      <c r="M259" s="10" t="str">
        <f t="shared" si="50"/>
        <v>2300,3.55</v>
      </c>
    </row>
    <row r="260" spans="4:13" x14ac:dyDescent="0.3">
      <c r="D260" s="10">
        <v>256</v>
      </c>
      <c r="E260" t="str">
        <f t="shared" si="52"/>
        <v>천상 베기</v>
      </c>
      <c r="F260">
        <f t="shared" si="51"/>
        <v>36</v>
      </c>
      <c r="G260">
        <f t="shared" si="46"/>
        <v>120000</v>
      </c>
      <c r="H260" t="str">
        <f t="shared" si="53"/>
        <v>심연 베기</v>
      </c>
      <c r="I260">
        <f t="shared" si="47"/>
        <v>50</v>
      </c>
      <c r="J260">
        <f t="shared" si="48"/>
        <v>3400</v>
      </c>
      <c r="K260" s="10">
        <v>256</v>
      </c>
      <c r="L260" s="10" t="str">
        <f t="shared" si="49"/>
        <v>36,50</v>
      </c>
      <c r="M260" s="10" t="str">
        <f t="shared" si="50"/>
        <v>1200,34</v>
      </c>
    </row>
    <row r="261" spans="4:13" x14ac:dyDescent="0.3">
      <c r="D261" s="10">
        <v>257</v>
      </c>
      <c r="E261" t="str">
        <f t="shared" si="52"/>
        <v>귀신 베기</v>
      </c>
      <c r="F261">
        <f t="shared" si="51"/>
        <v>39</v>
      </c>
      <c r="G261">
        <f t="shared" si="46"/>
        <v>73000</v>
      </c>
      <c r="H261" t="str">
        <f t="shared" si="53"/>
        <v>섬광 베기</v>
      </c>
      <c r="I261">
        <f t="shared" si="47"/>
        <v>47</v>
      </c>
      <c r="J261">
        <f t="shared" si="48"/>
        <v>11500</v>
      </c>
      <c r="K261" s="10">
        <v>257</v>
      </c>
      <c r="L261" s="10" t="str">
        <f t="shared" si="49"/>
        <v>39,47</v>
      </c>
      <c r="M261" s="10" t="str">
        <f t="shared" si="50"/>
        <v>730,115</v>
      </c>
    </row>
    <row r="262" spans="4:13" x14ac:dyDescent="0.3">
      <c r="D262" s="10">
        <v>258</v>
      </c>
      <c r="E262" t="str">
        <f t="shared" si="52"/>
        <v>금강 베기</v>
      </c>
      <c r="F262">
        <f t="shared" si="51"/>
        <v>43</v>
      </c>
      <c r="G262">
        <f t="shared" si="46"/>
        <v>26000</v>
      </c>
      <c r="H262" t="str">
        <f t="shared" si="53"/>
        <v>태극 베기</v>
      </c>
      <c r="I262">
        <f t="shared" si="47"/>
        <v>55</v>
      </c>
      <c r="J262">
        <f t="shared" si="48"/>
        <v>47</v>
      </c>
      <c r="K262" s="10">
        <v>258</v>
      </c>
      <c r="L262" s="10" t="str">
        <f t="shared" si="49"/>
        <v>43,55</v>
      </c>
      <c r="M262" s="10" t="str">
        <f t="shared" si="50"/>
        <v>260,0.47</v>
      </c>
    </row>
    <row r="263" spans="4:13" x14ac:dyDescent="0.3">
      <c r="D263" s="10">
        <v>259</v>
      </c>
      <c r="E263" t="str">
        <f t="shared" si="52"/>
        <v>귀살 베기</v>
      </c>
      <c r="F263">
        <f t="shared" si="51"/>
        <v>60</v>
      </c>
      <c r="G263">
        <f t="shared" si="46"/>
        <v>92</v>
      </c>
      <c r="H263" t="str">
        <f t="shared" si="53"/>
        <v>신수 베기</v>
      </c>
      <c r="I263">
        <f t="shared" si="47"/>
        <v>42</v>
      </c>
      <c r="J263">
        <f t="shared" si="48"/>
        <v>13000</v>
      </c>
      <c r="K263" s="10">
        <v>259</v>
      </c>
      <c r="L263" s="10" t="str">
        <f t="shared" si="49"/>
        <v>60,42</v>
      </c>
      <c r="M263" s="10" t="str">
        <f t="shared" si="50"/>
        <v>0.92,130</v>
      </c>
    </row>
    <row r="264" spans="4:13" x14ac:dyDescent="0.3">
      <c r="D264" s="10">
        <v>260</v>
      </c>
      <c r="E264" t="str">
        <f t="shared" si="52"/>
        <v>지옥 베기</v>
      </c>
      <c r="F264">
        <f t="shared" si="51"/>
        <v>35</v>
      </c>
      <c r="G264">
        <f t="shared" si="46"/>
        <v>235000</v>
      </c>
      <c r="H264" t="str">
        <f t="shared" si="53"/>
        <v>신선 베기</v>
      </c>
      <c r="I264">
        <f t="shared" si="47"/>
        <v>54</v>
      </c>
      <c r="J264">
        <f t="shared" si="48"/>
        <v>360</v>
      </c>
      <c r="K264" s="10">
        <v>260</v>
      </c>
      <c r="L264" s="10" t="str">
        <f t="shared" si="49"/>
        <v>35,54</v>
      </c>
      <c r="M264" s="10" t="str">
        <f t="shared" si="50"/>
        <v>2350,3.6</v>
      </c>
    </row>
    <row r="265" spans="4:13" x14ac:dyDescent="0.3">
      <c r="D265" s="10">
        <v>261</v>
      </c>
      <c r="E265" t="str">
        <f t="shared" si="52"/>
        <v>천상 베기</v>
      </c>
      <c r="F265">
        <f t="shared" si="51"/>
        <v>36</v>
      </c>
      <c r="G265">
        <f t="shared" si="46"/>
        <v>122500</v>
      </c>
      <c r="H265" t="str">
        <f t="shared" si="53"/>
        <v>심연 베기</v>
      </c>
      <c r="I265">
        <f t="shared" si="47"/>
        <v>50</v>
      </c>
      <c r="J265">
        <f t="shared" si="48"/>
        <v>3475</v>
      </c>
      <c r="K265" s="10">
        <v>261</v>
      </c>
      <c r="L265" s="10" t="str">
        <f t="shared" si="49"/>
        <v>36,50</v>
      </c>
      <c r="M265" s="10" t="str">
        <f t="shared" si="50"/>
        <v>1225,34.75</v>
      </c>
    </row>
    <row r="266" spans="4:13" x14ac:dyDescent="0.3">
      <c r="D266" s="9">
        <v>262</v>
      </c>
      <c r="E266" t="str">
        <f t="shared" si="52"/>
        <v>귀신 베기</v>
      </c>
      <c r="F266">
        <f t="shared" si="51"/>
        <v>39</v>
      </c>
      <c r="G266">
        <f t="shared" si="46"/>
        <v>74500</v>
      </c>
      <c r="H266" t="str">
        <f t="shared" si="53"/>
        <v>섬광 베기</v>
      </c>
      <c r="I266">
        <f t="shared" si="47"/>
        <v>47</v>
      </c>
      <c r="J266">
        <f t="shared" si="48"/>
        <v>11750</v>
      </c>
      <c r="K266" s="10">
        <v>262</v>
      </c>
      <c r="L266" s="10" t="str">
        <f t="shared" si="49"/>
        <v>39,47</v>
      </c>
      <c r="M266" s="10" t="str">
        <f t="shared" si="50"/>
        <v>745,117.5</v>
      </c>
    </row>
    <row r="267" spans="4:13" x14ac:dyDescent="0.3">
      <c r="D267" s="10">
        <v>263</v>
      </c>
      <c r="E267" t="str">
        <f t="shared" si="52"/>
        <v>금강 베기</v>
      </c>
      <c r="F267">
        <f t="shared" si="51"/>
        <v>43</v>
      </c>
      <c r="G267">
        <f t="shared" si="46"/>
        <v>26500</v>
      </c>
      <c r="H267" t="str">
        <f t="shared" si="53"/>
        <v>태극 베기</v>
      </c>
      <c r="I267">
        <f t="shared" si="47"/>
        <v>55</v>
      </c>
      <c r="J267">
        <f t="shared" si="48"/>
        <v>48</v>
      </c>
      <c r="K267" s="10">
        <v>263</v>
      </c>
      <c r="L267" s="10" t="str">
        <f t="shared" si="49"/>
        <v>43,55</v>
      </c>
      <c r="M267" s="10" t="str">
        <f t="shared" si="50"/>
        <v>265,0.48</v>
      </c>
    </row>
    <row r="268" spans="4:13" x14ac:dyDescent="0.3">
      <c r="D268" s="10">
        <v>264</v>
      </c>
      <c r="E268" t="str">
        <f t="shared" si="52"/>
        <v>귀살 베기</v>
      </c>
      <c r="F268">
        <f t="shared" si="51"/>
        <v>60</v>
      </c>
      <c r="G268">
        <f t="shared" si="46"/>
        <v>93</v>
      </c>
      <c r="H268" t="str">
        <f t="shared" si="53"/>
        <v>흉수 베기</v>
      </c>
      <c r="I268">
        <f t="shared" si="47"/>
        <v>46</v>
      </c>
      <c r="J268">
        <f t="shared" si="48"/>
        <v>1300</v>
      </c>
      <c r="K268" s="10">
        <v>264</v>
      </c>
      <c r="L268" s="10" t="str">
        <f t="shared" si="49"/>
        <v>60,46</v>
      </c>
      <c r="M268" s="10" t="str">
        <f t="shared" si="50"/>
        <v>0.93,13</v>
      </c>
    </row>
    <row r="269" spans="4:13" x14ac:dyDescent="0.3">
      <c r="D269" s="10">
        <v>265</v>
      </c>
      <c r="E269" t="str">
        <f t="shared" si="52"/>
        <v>지옥 베기</v>
      </c>
      <c r="F269">
        <f t="shared" si="51"/>
        <v>35</v>
      </c>
      <c r="G269">
        <f t="shared" ref="G269:G304" si="54">G264+VLOOKUP(E269,$Q$20:$R$31,2,FALSE)</f>
        <v>240000</v>
      </c>
      <c r="H269" t="str">
        <f t="shared" si="53"/>
        <v>신선 베기</v>
      </c>
      <c r="I269">
        <f t="shared" ref="I269:I304" si="55">VLOOKUP(H269,$Q:$R,2,FALSE)</f>
        <v>54</v>
      </c>
      <c r="J269">
        <f t="shared" ref="J269:J304" si="56">IF(I269=42,J254+$R$23,IF(I269=46,J254+$R$24,IF(I269=61,J254+$R$30,J264+VLOOKUP(H269,$Q$20:$R$31,2,FALSE))))</f>
        <v>365</v>
      </c>
      <c r="K269" s="10">
        <v>265</v>
      </c>
      <c r="L269" s="10" t="str">
        <f t="shared" ref="L269:L304" si="57">IF(H269=0,F269&amp;",-1",F269&amp;","&amp;I269)</f>
        <v>35,54</v>
      </c>
      <c r="M269" s="10" t="str">
        <f t="shared" ref="M269:M304" si="58">IF(H269=0,G269/100&amp;","&amp;0,G269/100&amp;","&amp;J269/100)</f>
        <v>2400,3.65</v>
      </c>
    </row>
    <row r="270" spans="4:13" x14ac:dyDescent="0.3">
      <c r="D270" s="10">
        <v>266</v>
      </c>
      <c r="E270" t="str">
        <f t="shared" si="52"/>
        <v>천상 베기</v>
      </c>
      <c r="F270">
        <f t="shared" si="51"/>
        <v>36</v>
      </c>
      <c r="G270">
        <f t="shared" si="54"/>
        <v>125000</v>
      </c>
      <c r="H270" t="str">
        <f t="shared" si="53"/>
        <v>심연 베기</v>
      </c>
      <c r="I270">
        <f t="shared" si="55"/>
        <v>50</v>
      </c>
      <c r="J270">
        <f t="shared" si="56"/>
        <v>3550</v>
      </c>
      <c r="K270" s="10">
        <v>266</v>
      </c>
      <c r="L270" s="10" t="str">
        <f t="shared" si="57"/>
        <v>36,50</v>
      </c>
      <c r="M270" s="10" t="str">
        <f t="shared" si="58"/>
        <v>1250,35.5</v>
      </c>
    </row>
    <row r="271" spans="4:13" x14ac:dyDescent="0.3">
      <c r="D271" s="10">
        <v>267</v>
      </c>
      <c r="E271" t="str">
        <f t="shared" si="52"/>
        <v>귀신 베기</v>
      </c>
      <c r="F271">
        <f t="shared" si="51"/>
        <v>39</v>
      </c>
      <c r="G271">
        <f t="shared" si="54"/>
        <v>76000</v>
      </c>
      <c r="H271" t="str">
        <f t="shared" si="53"/>
        <v>섬광 베기</v>
      </c>
      <c r="I271">
        <f t="shared" si="55"/>
        <v>47</v>
      </c>
      <c r="J271">
        <f t="shared" si="56"/>
        <v>12000</v>
      </c>
      <c r="K271" s="10">
        <v>267</v>
      </c>
      <c r="L271" s="10" t="str">
        <f t="shared" si="57"/>
        <v>39,47</v>
      </c>
      <c r="M271" s="10" t="str">
        <f t="shared" si="58"/>
        <v>760,120</v>
      </c>
    </row>
    <row r="272" spans="4:13" x14ac:dyDescent="0.3">
      <c r="D272" s="10">
        <v>268</v>
      </c>
      <c r="E272" t="str">
        <f t="shared" si="52"/>
        <v>금강 베기</v>
      </c>
      <c r="F272">
        <f t="shared" ref="F272:F304" si="59">VLOOKUP(E272,$Q:$R,2,FALSE)</f>
        <v>43</v>
      </c>
      <c r="G272">
        <f t="shared" si="54"/>
        <v>27000</v>
      </c>
      <c r="H272" t="str">
        <f t="shared" si="53"/>
        <v>태극 베기</v>
      </c>
      <c r="I272">
        <f t="shared" si="55"/>
        <v>55</v>
      </c>
      <c r="J272">
        <f t="shared" si="56"/>
        <v>49</v>
      </c>
      <c r="K272" s="10">
        <v>268</v>
      </c>
      <c r="L272" s="10" t="str">
        <f t="shared" si="57"/>
        <v>43,55</v>
      </c>
      <c r="M272" s="10" t="str">
        <f t="shared" si="58"/>
        <v>270,0.49</v>
      </c>
    </row>
    <row r="273" spans="4:13" x14ac:dyDescent="0.3">
      <c r="D273" s="10">
        <v>269</v>
      </c>
      <c r="E273" t="str">
        <f t="shared" si="52"/>
        <v>귀살 베기</v>
      </c>
      <c r="F273">
        <f t="shared" si="59"/>
        <v>60</v>
      </c>
      <c r="G273">
        <f t="shared" si="54"/>
        <v>94</v>
      </c>
      <c r="H273" t="str">
        <f t="shared" si="53"/>
        <v>천구 베기</v>
      </c>
      <c r="I273">
        <f t="shared" si="55"/>
        <v>61</v>
      </c>
      <c r="J273">
        <f t="shared" si="56"/>
        <v>50</v>
      </c>
      <c r="K273" s="10">
        <v>269</v>
      </c>
      <c r="L273" s="10" t="str">
        <f t="shared" si="57"/>
        <v>60,61</v>
      </c>
      <c r="M273" s="10" t="str">
        <f t="shared" si="58"/>
        <v>0.94,0.5</v>
      </c>
    </row>
    <row r="274" spans="4:13" x14ac:dyDescent="0.3">
      <c r="D274" s="10">
        <v>270</v>
      </c>
      <c r="E274" t="str">
        <f t="shared" si="52"/>
        <v>지옥 베기</v>
      </c>
      <c r="F274">
        <f t="shared" si="59"/>
        <v>35</v>
      </c>
      <c r="G274">
        <f t="shared" si="54"/>
        <v>245000</v>
      </c>
      <c r="H274" t="str">
        <f t="shared" si="53"/>
        <v>신선 베기</v>
      </c>
      <c r="I274">
        <f t="shared" si="55"/>
        <v>54</v>
      </c>
      <c r="J274">
        <f t="shared" si="56"/>
        <v>370</v>
      </c>
      <c r="K274" s="10">
        <v>270</v>
      </c>
      <c r="L274" s="10" t="str">
        <f t="shared" si="57"/>
        <v>35,54</v>
      </c>
      <c r="M274" s="10" t="str">
        <f t="shared" si="58"/>
        <v>2450,3.7</v>
      </c>
    </row>
    <row r="275" spans="4:13" x14ac:dyDescent="0.3">
      <c r="D275" s="10">
        <v>271</v>
      </c>
      <c r="E275" t="str">
        <f t="shared" si="52"/>
        <v>천상 베기</v>
      </c>
      <c r="F275">
        <f t="shared" si="59"/>
        <v>36</v>
      </c>
      <c r="G275">
        <f t="shared" si="54"/>
        <v>127500</v>
      </c>
      <c r="H275" t="str">
        <f t="shared" si="53"/>
        <v>심연 베기</v>
      </c>
      <c r="I275">
        <f t="shared" si="55"/>
        <v>50</v>
      </c>
      <c r="J275">
        <f t="shared" si="56"/>
        <v>3625</v>
      </c>
      <c r="K275" s="10">
        <v>271</v>
      </c>
      <c r="L275" s="10" t="str">
        <f t="shared" si="57"/>
        <v>36,50</v>
      </c>
      <c r="M275" s="10" t="str">
        <f t="shared" si="58"/>
        <v>1275,36.25</v>
      </c>
    </row>
    <row r="276" spans="4:13" x14ac:dyDescent="0.3">
      <c r="D276" s="10">
        <v>272</v>
      </c>
      <c r="E276" t="str">
        <f t="shared" si="52"/>
        <v>귀신 베기</v>
      </c>
      <c r="F276">
        <f t="shared" si="59"/>
        <v>39</v>
      </c>
      <c r="G276">
        <f t="shared" si="54"/>
        <v>77500</v>
      </c>
      <c r="H276" t="str">
        <f t="shared" si="53"/>
        <v>섬광 베기</v>
      </c>
      <c r="I276">
        <f t="shared" si="55"/>
        <v>47</v>
      </c>
      <c r="J276">
        <f t="shared" si="56"/>
        <v>12250</v>
      </c>
      <c r="K276" s="10">
        <v>272</v>
      </c>
      <c r="L276" s="10" t="str">
        <f t="shared" si="57"/>
        <v>39,47</v>
      </c>
      <c r="M276" s="10" t="str">
        <f t="shared" si="58"/>
        <v>775,122.5</v>
      </c>
    </row>
    <row r="277" spans="4:13" x14ac:dyDescent="0.3">
      <c r="D277" s="10">
        <v>273</v>
      </c>
      <c r="E277" t="str">
        <f t="shared" si="52"/>
        <v>금강 베기</v>
      </c>
      <c r="F277">
        <f t="shared" si="59"/>
        <v>43</v>
      </c>
      <c r="G277">
        <f t="shared" si="54"/>
        <v>27500</v>
      </c>
      <c r="H277" t="str">
        <f t="shared" si="53"/>
        <v>태극 베기</v>
      </c>
      <c r="I277">
        <f t="shared" si="55"/>
        <v>55</v>
      </c>
      <c r="J277">
        <f t="shared" si="56"/>
        <v>50</v>
      </c>
      <c r="K277" s="10">
        <v>273</v>
      </c>
      <c r="L277" s="10" t="str">
        <f t="shared" si="57"/>
        <v>43,55</v>
      </c>
      <c r="M277" s="10" t="str">
        <f t="shared" si="58"/>
        <v>275,0.5</v>
      </c>
    </row>
    <row r="278" spans="4:13" x14ac:dyDescent="0.3">
      <c r="D278" s="9">
        <v>274</v>
      </c>
      <c r="E278" t="str">
        <f t="shared" si="52"/>
        <v>귀살 베기</v>
      </c>
      <c r="F278">
        <f t="shared" si="59"/>
        <v>60</v>
      </c>
      <c r="G278">
        <f t="shared" si="54"/>
        <v>95</v>
      </c>
      <c r="H278" t="str">
        <f t="shared" si="53"/>
        <v>신수 베기</v>
      </c>
      <c r="I278">
        <f t="shared" si="55"/>
        <v>42</v>
      </c>
      <c r="J278">
        <f t="shared" si="56"/>
        <v>13500</v>
      </c>
      <c r="K278" s="10">
        <v>274</v>
      </c>
      <c r="L278" s="10" t="str">
        <f t="shared" si="57"/>
        <v>60,42</v>
      </c>
      <c r="M278" s="10" t="str">
        <f t="shared" si="58"/>
        <v>0.95,135</v>
      </c>
    </row>
    <row r="279" spans="4:13" x14ac:dyDescent="0.3">
      <c r="D279" s="10">
        <v>275</v>
      </c>
      <c r="E279" t="str">
        <f t="shared" si="52"/>
        <v>지옥 베기</v>
      </c>
      <c r="F279">
        <f t="shared" si="59"/>
        <v>35</v>
      </c>
      <c r="G279">
        <f t="shared" si="54"/>
        <v>250000</v>
      </c>
      <c r="H279" t="str">
        <f t="shared" si="53"/>
        <v>신선 베기</v>
      </c>
      <c r="I279">
        <f t="shared" si="55"/>
        <v>54</v>
      </c>
      <c r="J279">
        <f t="shared" si="56"/>
        <v>375</v>
      </c>
      <c r="K279" s="10">
        <v>275</v>
      </c>
      <c r="L279" s="10" t="str">
        <f t="shared" si="57"/>
        <v>35,54</v>
      </c>
      <c r="M279" s="10" t="str">
        <f t="shared" si="58"/>
        <v>2500,3.75</v>
      </c>
    </row>
    <row r="280" spans="4:13" x14ac:dyDescent="0.3">
      <c r="D280" s="10">
        <v>276</v>
      </c>
      <c r="E280" t="str">
        <f t="shared" si="52"/>
        <v>천상 베기</v>
      </c>
      <c r="F280">
        <f t="shared" si="59"/>
        <v>36</v>
      </c>
      <c r="G280">
        <f t="shared" si="54"/>
        <v>130000</v>
      </c>
      <c r="H280" t="str">
        <f t="shared" si="53"/>
        <v>심연 베기</v>
      </c>
      <c r="I280">
        <f t="shared" si="55"/>
        <v>50</v>
      </c>
      <c r="J280">
        <f t="shared" si="56"/>
        <v>3700</v>
      </c>
      <c r="K280" s="10">
        <v>276</v>
      </c>
      <c r="L280" s="10" t="str">
        <f t="shared" si="57"/>
        <v>36,50</v>
      </c>
      <c r="M280" s="10" t="str">
        <f t="shared" si="58"/>
        <v>1300,37</v>
      </c>
    </row>
    <row r="281" spans="4:13" x14ac:dyDescent="0.3">
      <c r="D281" s="10">
        <v>277</v>
      </c>
      <c r="E281" t="str">
        <f t="shared" si="52"/>
        <v>귀신 베기</v>
      </c>
      <c r="F281">
        <f t="shared" si="59"/>
        <v>39</v>
      </c>
      <c r="G281">
        <f t="shared" si="54"/>
        <v>79000</v>
      </c>
      <c r="H281" t="str">
        <f t="shared" si="53"/>
        <v>섬광 베기</v>
      </c>
      <c r="I281">
        <f t="shared" si="55"/>
        <v>47</v>
      </c>
      <c r="J281">
        <f t="shared" si="56"/>
        <v>12500</v>
      </c>
      <c r="K281" s="10">
        <v>277</v>
      </c>
      <c r="L281" s="10" t="str">
        <f t="shared" si="57"/>
        <v>39,47</v>
      </c>
      <c r="M281" s="10" t="str">
        <f t="shared" si="58"/>
        <v>790,125</v>
      </c>
    </row>
    <row r="282" spans="4:13" x14ac:dyDescent="0.3">
      <c r="D282" s="10">
        <v>278</v>
      </c>
      <c r="E282" t="str">
        <f t="shared" si="52"/>
        <v>금강 베기</v>
      </c>
      <c r="F282">
        <f t="shared" si="59"/>
        <v>43</v>
      </c>
      <c r="G282">
        <f t="shared" si="54"/>
        <v>28000</v>
      </c>
      <c r="H282" t="str">
        <f t="shared" si="53"/>
        <v>태극 베기</v>
      </c>
      <c r="I282">
        <f t="shared" si="55"/>
        <v>55</v>
      </c>
      <c r="J282">
        <f t="shared" si="56"/>
        <v>51</v>
      </c>
      <c r="K282" s="10">
        <v>278</v>
      </c>
      <c r="L282" s="10" t="str">
        <f t="shared" si="57"/>
        <v>43,55</v>
      </c>
      <c r="M282" s="10" t="str">
        <f t="shared" si="58"/>
        <v>280,0.51</v>
      </c>
    </row>
    <row r="283" spans="4:13" x14ac:dyDescent="0.3">
      <c r="D283" s="10">
        <v>279</v>
      </c>
      <c r="E283" t="str">
        <f t="shared" si="52"/>
        <v>귀살 베기</v>
      </c>
      <c r="F283">
        <f t="shared" si="59"/>
        <v>60</v>
      </c>
      <c r="G283">
        <f t="shared" si="54"/>
        <v>96</v>
      </c>
      <c r="H283" t="str">
        <f t="shared" si="53"/>
        <v>흉수 베기</v>
      </c>
      <c r="I283">
        <f t="shared" si="55"/>
        <v>46</v>
      </c>
      <c r="J283">
        <f t="shared" si="56"/>
        <v>1350</v>
      </c>
      <c r="K283" s="10">
        <v>279</v>
      </c>
      <c r="L283" s="10" t="str">
        <f t="shared" si="57"/>
        <v>60,46</v>
      </c>
      <c r="M283" s="10" t="str">
        <f t="shared" si="58"/>
        <v>0.96,13.5</v>
      </c>
    </row>
    <row r="284" spans="4:13" x14ac:dyDescent="0.3">
      <c r="D284" s="10">
        <v>280</v>
      </c>
      <c r="E284" t="str">
        <f t="shared" si="52"/>
        <v>지옥 베기</v>
      </c>
      <c r="F284">
        <f t="shared" si="59"/>
        <v>35</v>
      </c>
      <c r="G284">
        <f t="shared" si="54"/>
        <v>255000</v>
      </c>
      <c r="H284" t="str">
        <f t="shared" si="53"/>
        <v>신선 베기</v>
      </c>
      <c r="I284">
        <f t="shared" si="55"/>
        <v>54</v>
      </c>
      <c r="J284">
        <f t="shared" si="56"/>
        <v>380</v>
      </c>
      <c r="K284" s="10">
        <v>280</v>
      </c>
      <c r="L284" s="10" t="str">
        <f t="shared" si="57"/>
        <v>35,54</v>
      </c>
      <c r="M284" s="10" t="str">
        <f t="shared" si="58"/>
        <v>2550,3.8</v>
      </c>
    </row>
    <row r="285" spans="4:13" x14ac:dyDescent="0.3">
      <c r="D285" s="10">
        <v>281</v>
      </c>
      <c r="E285" t="str">
        <f t="shared" si="52"/>
        <v>천상 베기</v>
      </c>
      <c r="F285">
        <f t="shared" si="59"/>
        <v>36</v>
      </c>
      <c r="G285">
        <f t="shared" si="54"/>
        <v>132500</v>
      </c>
      <c r="H285" t="str">
        <f t="shared" si="53"/>
        <v>심연 베기</v>
      </c>
      <c r="I285">
        <f t="shared" si="55"/>
        <v>50</v>
      </c>
      <c r="J285">
        <f t="shared" si="56"/>
        <v>3775</v>
      </c>
      <c r="K285" s="10">
        <v>281</v>
      </c>
      <c r="L285" s="10" t="str">
        <f t="shared" si="57"/>
        <v>36,50</v>
      </c>
      <c r="M285" s="10" t="str">
        <f t="shared" si="58"/>
        <v>1325,37.75</v>
      </c>
    </row>
    <row r="286" spans="4:13" x14ac:dyDescent="0.3">
      <c r="D286" s="10">
        <v>282</v>
      </c>
      <c r="E286" t="str">
        <f t="shared" si="52"/>
        <v>귀신 베기</v>
      </c>
      <c r="F286">
        <f t="shared" si="59"/>
        <v>39</v>
      </c>
      <c r="G286">
        <f t="shared" si="54"/>
        <v>80500</v>
      </c>
      <c r="H286" t="str">
        <f t="shared" si="53"/>
        <v>섬광 베기</v>
      </c>
      <c r="I286">
        <f t="shared" si="55"/>
        <v>47</v>
      </c>
      <c r="J286">
        <f t="shared" si="56"/>
        <v>12750</v>
      </c>
      <c r="K286" s="10">
        <v>282</v>
      </c>
      <c r="L286" s="10" t="str">
        <f t="shared" si="57"/>
        <v>39,47</v>
      </c>
      <c r="M286" s="10" t="str">
        <f t="shared" si="58"/>
        <v>805,127.5</v>
      </c>
    </row>
    <row r="287" spans="4:13" x14ac:dyDescent="0.3">
      <c r="D287" s="10">
        <v>283</v>
      </c>
      <c r="E287" t="str">
        <f t="shared" si="52"/>
        <v>금강 베기</v>
      </c>
      <c r="F287">
        <f t="shared" si="59"/>
        <v>43</v>
      </c>
      <c r="G287">
        <f t="shared" si="54"/>
        <v>28500</v>
      </c>
      <c r="H287" t="str">
        <f t="shared" si="53"/>
        <v>태극 베기</v>
      </c>
      <c r="I287">
        <f t="shared" si="55"/>
        <v>55</v>
      </c>
      <c r="J287">
        <f t="shared" si="56"/>
        <v>52</v>
      </c>
      <c r="K287" s="10">
        <v>283</v>
      </c>
      <c r="L287" s="10" t="str">
        <f t="shared" si="57"/>
        <v>43,55</v>
      </c>
      <c r="M287" s="10" t="str">
        <f t="shared" si="58"/>
        <v>285,0.52</v>
      </c>
    </row>
    <row r="288" spans="4:13" x14ac:dyDescent="0.3">
      <c r="D288" s="10">
        <v>284</v>
      </c>
      <c r="E288" t="str">
        <f t="shared" si="52"/>
        <v>귀살 베기</v>
      </c>
      <c r="F288">
        <f t="shared" si="59"/>
        <v>60</v>
      </c>
      <c r="G288">
        <f t="shared" si="54"/>
        <v>97</v>
      </c>
      <c r="H288" t="str">
        <f t="shared" si="53"/>
        <v>천구 베기</v>
      </c>
      <c r="I288">
        <f t="shared" si="55"/>
        <v>61</v>
      </c>
      <c r="J288">
        <f t="shared" si="56"/>
        <v>52.5</v>
      </c>
      <c r="K288" s="10">
        <v>284</v>
      </c>
      <c r="L288" s="10" t="str">
        <f t="shared" si="57"/>
        <v>60,61</v>
      </c>
      <c r="M288" s="10" t="str">
        <f t="shared" si="58"/>
        <v>0.97,0.525</v>
      </c>
    </row>
    <row r="289" spans="4:13" x14ac:dyDescent="0.3">
      <c r="D289" s="10">
        <v>285</v>
      </c>
      <c r="E289" t="str">
        <f t="shared" si="52"/>
        <v>지옥 베기</v>
      </c>
      <c r="F289">
        <f t="shared" si="59"/>
        <v>35</v>
      </c>
      <c r="G289">
        <f t="shared" si="54"/>
        <v>260000</v>
      </c>
      <c r="H289" t="str">
        <f t="shared" si="53"/>
        <v>신선 베기</v>
      </c>
      <c r="I289">
        <f t="shared" si="55"/>
        <v>54</v>
      </c>
      <c r="J289">
        <f t="shared" si="56"/>
        <v>385</v>
      </c>
      <c r="K289" s="10">
        <v>285</v>
      </c>
      <c r="L289" s="10" t="str">
        <f t="shared" si="57"/>
        <v>35,54</v>
      </c>
      <c r="M289" s="10" t="str">
        <f t="shared" si="58"/>
        <v>2600,3.85</v>
      </c>
    </row>
    <row r="290" spans="4:13" x14ac:dyDescent="0.3">
      <c r="D290" s="9">
        <v>286</v>
      </c>
      <c r="E290" t="str">
        <f t="shared" si="52"/>
        <v>천상 베기</v>
      </c>
      <c r="F290">
        <f t="shared" si="59"/>
        <v>36</v>
      </c>
      <c r="G290">
        <f t="shared" si="54"/>
        <v>135000</v>
      </c>
      <c r="H290" t="str">
        <f t="shared" si="53"/>
        <v>심연 베기</v>
      </c>
      <c r="I290">
        <f t="shared" si="55"/>
        <v>50</v>
      </c>
      <c r="J290">
        <f t="shared" si="56"/>
        <v>3850</v>
      </c>
      <c r="K290" s="10">
        <v>286</v>
      </c>
      <c r="L290" s="10" t="str">
        <f t="shared" si="57"/>
        <v>36,50</v>
      </c>
      <c r="M290" s="10" t="str">
        <f t="shared" si="58"/>
        <v>1350,38.5</v>
      </c>
    </row>
    <row r="291" spans="4:13" x14ac:dyDescent="0.3">
      <c r="D291" s="10">
        <v>287</v>
      </c>
      <c r="E291" t="str">
        <f t="shared" si="52"/>
        <v>귀신 베기</v>
      </c>
      <c r="F291">
        <f t="shared" si="59"/>
        <v>39</v>
      </c>
      <c r="G291">
        <f t="shared" si="54"/>
        <v>82000</v>
      </c>
      <c r="H291" t="str">
        <f t="shared" si="53"/>
        <v>섬광 베기</v>
      </c>
      <c r="I291">
        <f t="shared" si="55"/>
        <v>47</v>
      </c>
      <c r="J291">
        <f t="shared" si="56"/>
        <v>13000</v>
      </c>
      <c r="K291" s="10">
        <v>287</v>
      </c>
      <c r="L291" s="10" t="str">
        <f t="shared" si="57"/>
        <v>39,47</v>
      </c>
      <c r="M291" s="10" t="str">
        <f t="shared" si="58"/>
        <v>820,130</v>
      </c>
    </row>
    <row r="292" spans="4:13" x14ac:dyDescent="0.3">
      <c r="D292" s="10">
        <v>288</v>
      </c>
      <c r="E292" t="str">
        <f t="shared" si="52"/>
        <v>금강 베기</v>
      </c>
      <c r="F292">
        <f t="shared" si="59"/>
        <v>43</v>
      </c>
      <c r="G292">
        <f t="shared" si="54"/>
        <v>29000</v>
      </c>
      <c r="H292" t="str">
        <f t="shared" si="53"/>
        <v>태극 베기</v>
      </c>
      <c r="I292">
        <f t="shared" si="55"/>
        <v>55</v>
      </c>
      <c r="J292">
        <f t="shared" si="56"/>
        <v>53</v>
      </c>
      <c r="K292" s="10">
        <v>288</v>
      </c>
      <c r="L292" s="10" t="str">
        <f t="shared" si="57"/>
        <v>43,55</v>
      </c>
      <c r="M292" s="10" t="str">
        <f t="shared" si="58"/>
        <v>290,0.53</v>
      </c>
    </row>
    <row r="293" spans="4:13" x14ac:dyDescent="0.3">
      <c r="D293" s="10">
        <v>289</v>
      </c>
      <c r="E293" t="str">
        <f t="shared" si="52"/>
        <v>귀살 베기</v>
      </c>
      <c r="F293">
        <f t="shared" si="59"/>
        <v>60</v>
      </c>
      <c r="G293">
        <f t="shared" si="54"/>
        <v>98</v>
      </c>
      <c r="H293" t="str">
        <f t="shared" si="53"/>
        <v>신수 베기</v>
      </c>
      <c r="I293">
        <f t="shared" si="55"/>
        <v>42</v>
      </c>
      <c r="J293">
        <f t="shared" si="56"/>
        <v>14000</v>
      </c>
      <c r="K293" s="10">
        <v>289</v>
      </c>
      <c r="L293" s="10" t="str">
        <f t="shared" si="57"/>
        <v>60,42</v>
      </c>
      <c r="M293" s="10" t="str">
        <f t="shared" si="58"/>
        <v>0.98,140</v>
      </c>
    </row>
    <row r="294" spans="4:13" x14ac:dyDescent="0.3">
      <c r="D294" s="10">
        <v>290</v>
      </c>
      <c r="E294" t="str">
        <f t="shared" si="52"/>
        <v>지옥 베기</v>
      </c>
      <c r="F294">
        <f t="shared" si="59"/>
        <v>35</v>
      </c>
      <c r="G294">
        <f t="shared" si="54"/>
        <v>265000</v>
      </c>
      <c r="H294" t="str">
        <f t="shared" si="53"/>
        <v>신선 베기</v>
      </c>
      <c r="I294">
        <f t="shared" si="55"/>
        <v>54</v>
      </c>
      <c r="J294">
        <f t="shared" si="56"/>
        <v>390</v>
      </c>
      <c r="K294" s="10">
        <v>290</v>
      </c>
      <c r="L294" s="10" t="str">
        <f t="shared" si="57"/>
        <v>35,54</v>
      </c>
      <c r="M294" s="10" t="str">
        <f t="shared" si="58"/>
        <v>2650,3.9</v>
      </c>
    </row>
    <row r="295" spans="4:13" x14ac:dyDescent="0.3">
      <c r="D295" s="10">
        <v>291</v>
      </c>
      <c r="E295" t="str">
        <f t="shared" si="52"/>
        <v>천상 베기</v>
      </c>
      <c r="F295">
        <f t="shared" si="59"/>
        <v>36</v>
      </c>
      <c r="G295">
        <f t="shared" si="54"/>
        <v>137500</v>
      </c>
      <c r="H295" t="str">
        <f t="shared" si="53"/>
        <v>심연 베기</v>
      </c>
      <c r="I295">
        <f t="shared" si="55"/>
        <v>50</v>
      </c>
      <c r="J295">
        <f t="shared" si="56"/>
        <v>3925</v>
      </c>
      <c r="K295" s="10">
        <v>291</v>
      </c>
      <c r="L295" s="10" t="str">
        <f t="shared" si="57"/>
        <v>36,50</v>
      </c>
      <c r="M295" s="10" t="str">
        <f t="shared" si="58"/>
        <v>1375,39.25</v>
      </c>
    </row>
    <row r="296" spans="4:13" x14ac:dyDescent="0.3">
      <c r="D296" s="10">
        <v>292</v>
      </c>
      <c r="E296" t="str">
        <f t="shared" si="52"/>
        <v>귀신 베기</v>
      </c>
      <c r="F296">
        <f t="shared" si="59"/>
        <v>39</v>
      </c>
      <c r="G296">
        <f t="shared" si="54"/>
        <v>83500</v>
      </c>
      <c r="H296" t="str">
        <f t="shared" si="53"/>
        <v>섬광 베기</v>
      </c>
      <c r="I296">
        <f t="shared" si="55"/>
        <v>47</v>
      </c>
      <c r="J296">
        <f t="shared" si="56"/>
        <v>13250</v>
      </c>
      <c r="K296" s="10">
        <v>292</v>
      </c>
      <c r="L296" s="10" t="str">
        <f t="shared" si="57"/>
        <v>39,47</v>
      </c>
      <c r="M296" s="10" t="str">
        <f t="shared" si="58"/>
        <v>835,132.5</v>
      </c>
    </row>
    <row r="297" spans="4:13" x14ac:dyDescent="0.3">
      <c r="D297" s="10">
        <v>293</v>
      </c>
      <c r="E297" t="str">
        <f t="shared" si="52"/>
        <v>금강 베기</v>
      </c>
      <c r="F297">
        <f t="shared" si="59"/>
        <v>43</v>
      </c>
      <c r="G297">
        <f t="shared" si="54"/>
        <v>29500</v>
      </c>
      <c r="H297" t="str">
        <f t="shared" si="53"/>
        <v>태극 베기</v>
      </c>
      <c r="I297">
        <f t="shared" si="55"/>
        <v>55</v>
      </c>
      <c r="J297">
        <f t="shared" si="56"/>
        <v>54</v>
      </c>
      <c r="K297" s="10">
        <v>293</v>
      </c>
      <c r="L297" s="10" t="str">
        <f t="shared" si="57"/>
        <v>43,55</v>
      </c>
      <c r="M297" s="10" t="str">
        <f t="shared" si="58"/>
        <v>295,0.54</v>
      </c>
    </row>
    <row r="298" spans="4:13" x14ac:dyDescent="0.3">
      <c r="D298" s="10">
        <v>294</v>
      </c>
      <c r="E298" t="str">
        <f t="shared" si="52"/>
        <v>귀살 베기</v>
      </c>
      <c r="F298">
        <f t="shared" si="59"/>
        <v>60</v>
      </c>
      <c r="G298">
        <f t="shared" si="54"/>
        <v>99</v>
      </c>
      <c r="H298" t="str">
        <f t="shared" si="53"/>
        <v>흉수 베기</v>
      </c>
      <c r="I298">
        <f t="shared" si="55"/>
        <v>46</v>
      </c>
      <c r="J298">
        <f t="shared" si="56"/>
        <v>1400</v>
      </c>
      <c r="K298" s="10">
        <v>294</v>
      </c>
      <c r="L298" s="10" t="str">
        <f t="shared" si="57"/>
        <v>60,46</v>
      </c>
      <c r="M298" s="10" t="str">
        <f t="shared" si="58"/>
        <v>0.99,14</v>
      </c>
    </row>
    <row r="299" spans="4:13" x14ac:dyDescent="0.3">
      <c r="D299" s="10">
        <v>295</v>
      </c>
      <c r="E299" t="str">
        <f t="shared" si="52"/>
        <v>지옥 베기</v>
      </c>
      <c r="F299">
        <f t="shared" si="59"/>
        <v>35</v>
      </c>
      <c r="G299">
        <f t="shared" si="54"/>
        <v>270000</v>
      </c>
      <c r="H299" t="str">
        <f t="shared" si="53"/>
        <v>신선 베기</v>
      </c>
      <c r="I299">
        <f t="shared" si="55"/>
        <v>54</v>
      </c>
      <c r="J299">
        <f t="shared" si="56"/>
        <v>395</v>
      </c>
      <c r="K299" s="10">
        <v>295</v>
      </c>
      <c r="L299" s="10" t="str">
        <f t="shared" si="57"/>
        <v>35,54</v>
      </c>
      <c r="M299" s="10" t="str">
        <f t="shared" si="58"/>
        <v>2700,3.95</v>
      </c>
    </row>
    <row r="300" spans="4:13" x14ac:dyDescent="0.3">
      <c r="D300" s="10">
        <v>296</v>
      </c>
      <c r="E300" t="str">
        <f t="shared" si="52"/>
        <v>천상 베기</v>
      </c>
      <c r="F300">
        <f t="shared" si="59"/>
        <v>36</v>
      </c>
      <c r="G300">
        <f t="shared" si="54"/>
        <v>140000</v>
      </c>
      <c r="H300" t="str">
        <f t="shared" si="53"/>
        <v>심연 베기</v>
      </c>
      <c r="I300">
        <f t="shared" si="55"/>
        <v>50</v>
      </c>
      <c r="J300">
        <f t="shared" si="56"/>
        <v>4000</v>
      </c>
      <c r="K300" s="10">
        <v>296</v>
      </c>
      <c r="L300" s="10" t="str">
        <f t="shared" si="57"/>
        <v>36,50</v>
      </c>
      <c r="M300" s="10" t="str">
        <f t="shared" si="58"/>
        <v>1400,40</v>
      </c>
    </row>
    <row r="301" spans="4:13" x14ac:dyDescent="0.3">
      <c r="D301" s="10">
        <v>297</v>
      </c>
      <c r="E301" t="str">
        <f t="shared" si="52"/>
        <v>귀신 베기</v>
      </c>
      <c r="F301">
        <f t="shared" si="59"/>
        <v>39</v>
      </c>
      <c r="G301">
        <f t="shared" si="54"/>
        <v>85000</v>
      </c>
      <c r="H301" t="str">
        <f t="shared" si="53"/>
        <v>섬광 베기</v>
      </c>
      <c r="I301">
        <f t="shared" si="55"/>
        <v>47</v>
      </c>
      <c r="J301">
        <f t="shared" si="56"/>
        <v>13500</v>
      </c>
      <c r="K301" s="10">
        <v>297</v>
      </c>
      <c r="L301" s="10" t="str">
        <f t="shared" si="57"/>
        <v>39,47</v>
      </c>
      <c r="M301" s="10" t="str">
        <f t="shared" si="58"/>
        <v>850,135</v>
      </c>
    </row>
    <row r="302" spans="4:13" x14ac:dyDescent="0.3">
      <c r="D302" s="9">
        <v>298</v>
      </c>
      <c r="E302" t="str">
        <f t="shared" si="52"/>
        <v>금강 베기</v>
      </c>
      <c r="F302">
        <f t="shared" si="59"/>
        <v>43</v>
      </c>
      <c r="G302">
        <f t="shared" si="54"/>
        <v>30000</v>
      </c>
      <c r="H302" t="str">
        <f t="shared" si="53"/>
        <v>태극 베기</v>
      </c>
      <c r="I302">
        <f t="shared" si="55"/>
        <v>55</v>
      </c>
      <c r="J302">
        <f t="shared" si="56"/>
        <v>55</v>
      </c>
      <c r="K302" s="10">
        <v>298</v>
      </c>
      <c r="L302" s="10" t="str">
        <f t="shared" si="57"/>
        <v>43,55</v>
      </c>
      <c r="M302" s="10" t="str">
        <f t="shared" si="58"/>
        <v>300,0.55</v>
      </c>
    </row>
    <row r="303" spans="4:13" x14ac:dyDescent="0.3">
      <c r="D303" s="10">
        <v>299</v>
      </c>
      <c r="E303" t="str">
        <f t="shared" si="52"/>
        <v>귀살 베기</v>
      </c>
      <c r="F303">
        <f t="shared" si="59"/>
        <v>60</v>
      </c>
      <c r="G303">
        <f t="shared" si="54"/>
        <v>100</v>
      </c>
      <c r="H303" t="str">
        <f t="shared" si="53"/>
        <v>천구 베기</v>
      </c>
      <c r="I303">
        <f t="shared" si="55"/>
        <v>61</v>
      </c>
      <c r="J303">
        <f t="shared" si="56"/>
        <v>55</v>
      </c>
      <c r="K303" s="10">
        <v>299</v>
      </c>
      <c r="L303" s="10" t="str">
        <f t="shared" si="57"/>
        <v>60,61</v>
      </c>
      <c r="M303" s="10" t="str">
        <f t="shared" si="58"/>
        <v>1,0.55</v>
      </c>
    </row>
    <row r="304" spans="4:13" x14ac:dyDescent="0.3">
      <c r="D304" s="10">
        <v>300</v>
      </c>
      <c r="E304" t="str">
        <f t="shared" si="52"/>
        <v>지옥 베기</v>
      </c>
      <c r="F304">
        <f t="shared" si="59"/>
        <v>35</v>
      </c>
      <c r="G304">
        <f t="shared" si="54"/>
        <v>275000</v>
      </c>
      <c r="H304" t="str">
        <f t="shared" si="53"/>
        <v>신선 베기</v>
      </c>
      <c r="I304">
        <f t="shared" si="55"/>
        <v>54</v>
      </c>
      <c r="J304">
        <f t="shared" si="56"/>
        <v>400</v>
      </c>
      <c r="K304" s="10">
        <v>300</v>
      </c>
      <c r="L304" s="10" t="str">
        <f t="shared" si="57"/>
        <v>35,54</v>
      </c>
      <c r="M304" s="10" t="str">
        <f t="shared" si="58"/>
        <v>2750,4</v>
      </c>
    </row>
    <row r="305" spans="4:13" x14ac:dyDescent="0.3">
      <c r="D305" s="10">
        <v>301</v>
      </c>
      <c r="E305" t="str">
        <f t="shared" si="52"/>
        <v>천상 베기</v>
      </c>
      <c r="F305">
        <f t="shared" ref="F305:F351" si="60">VLOOKUP(E305,$Q:$R,2,FALSE)</f>
        <v>36</v>
      </c>
      <c r="G305">
        <f t="shared" ref="G305:G351" si="61">G300+VLOOKUP(E305,$Q$20:$R$31,2,FALSE)</f>
        <v>142500</v>
      </c>
      <c r="H305" t="str">
        <f t="shared" si="53"/>
        <v>심연 베기</v>
      </c>
      <c r="I305">
        <f t="shared" ref="I305:I351" si="62">VLOOKUP(H305,$Q:$R,2,FALSE)</f>
        <v>50</v>
      </c>
      <c r="J305">
        <f t="shared" ref="J305:J351" si="63">IF(I305=42,J290+$R$23,IF(I305=46,J290+$R$24,IF(I305=61,J290+$R$30,J300+VLOOKUP(H305,$Q$20:$R$31,2,FALSE))))</f>
        <v>4075</v>
      </c>
      <c r="K305" s="10">
        <v>301</v>
      </c>
      <c r="L305" s="10" t="str">
        <f t="shared" ref="L305:L351" si="64">IF(H305=0,F305&amp;",-1",F305&amp;","&amp;I305)</f>
        <v>36,50</v>
      </c>
      <c r="M305" s="10" t="str">
        <f t="shared" ref="M305:M351" si="65">IF(H305=0,G305/100&amp;","&amp;0,G305/100&amp;","&amp;J305/100)</f>
        <v>1425,40.75</v>
      </c>
    </row>
    <row r="306" spans="4:13" x14ac:dyDescent="0.3">
      <c r="D306" s="10">
        <v>302</v>
      </c>
      <c r="E306" t="str">
        <f t="shared" si="52"/>
        <v>귀신 베기</v>
      </c>
      <c r="F306">
        <f t="shared" si="60"/>
        <v>39</v>
      </c>
      <c r="G306">
        <f t="shared" si="61"/>
        <v>86500</v>
      </c>
      <c r="H306" t="str">
        <f t="shared" si="53"/>
        <v>섬광 베기</v>
      </c>
      <c r="I306">
        <f t="shared" si="62"/>
        <v>47</v>
      </c>
      <c r="J306">
        <f t="shared" si="63"/>
        <v>13750</v>
      </c>
      <c r="K306" s="10">
        <v>302</v>
      </c>
      <c r="L306" s="10" t="str">
        <f t="shared" si="64"/>
        <v>39,47</v>
      </c>
      <c r="M306" s="10" t="str">
        <f t="shared" si="65"/>
        <v>865,137.5</v>
      </c>
    </row>
    <row r="307" spans="4:13" x14ac:dyDescent="0.3">
      <c r="D307" s="10">
        <v>303</v>
      </c>
      <c r="E307" t="str">
        <f t="shared" si="52"/>
        <v>금강 베기</v>
      </c>
      <c r="F307">
        <f t="shared" si="60"/>
        <v>43</v>
      </c>
      <c r="G307">
        <f t="shared" si="61"/>
        <v>30500</v>
      </c>
      <c r="H307" t="str">
        <f t="shared" si="53"/>
        <v>태극 베기</v>
      </c>
      <c r="I307">
        <f t="shared" si="62"/>
        <v>55</v>
      </c>
      <c r="J307">
        <f t="shared" si="63"/>
        <v>56</v>
      </c>
      <c r="K307" s="10">
        <v>303</v>
      </c>
      <c r="L307" s="10" t="str">
        <f t="shared" si="64"/>
        <v>43,55</v>
      </c>
      <c r="M307" s="10" t="str">
        <f t="shared" si="65"/>
        <v>305,0.56</v>
      </c>
    </row>
    <row r="308" spans="4:13" x14ac:dyDescent="0.3">
      <c r="D308" s="10">
        <v>304</v>
      </c>
      <c r="E308" t="str">
        <f t="shared" si="52"/>
        <v>귀살 베기</v>
      </c>
      <c r="F308">
        <f t="shared" si="60"/>
        <v>60</v>
      </c>
      <c r="G308">
        <f t="shared" si="61"/>
        <v>101</v>
      </c>
      <c r="H308" t="str">
        <f t="shared" si="53"/>
        <v>신수 베기</v>
      </c>
      <c r="I308">
        <f t="shared" si="62"/>
        <v>42</v>
      </c>
      <c r="J308">
        <f t="shared" si="63"/>
        <v>14500</v>
      </c>
      <c r="K308" s="10">
        <v>304</v>
      </c>
      <c r="L308" s="10" t="str">
        <f t="shared" si="64"/>
        <v>60,42</v>
      </c>
      <c r="M308" s="10" t="str">
        <f t="shared" si="65"/>
        <v>1.01,145</v>
      </c>
    </row>
    <row r="309" spans="4:13" x14ac:dyDescent="0.3">
      <c r="D309" s="10">
        <v>305</v>
      </c>
      <c r="E309" t="str">
        <f t="shared" si="52"/>
        <v>지옥 베기</v>
      </c>
      <c r="F309">
        <f t="shared" si="60"/>
        <v>35</v>
      </c>
      <c r="G309">
        <f t="shared" si="61"/>
        <v>280000</v>
      </c>
      <c r="H309" t="str">
        <f t="shared" si="53"/>
        <v>신선 베기</v>
      </c>
      <c r="I309">
        <f t="shared" si="62"/>
        <v>54</v>
      </c>
      <c r="J309">
        <f t="shared" si="63"/>
        <v>405</v>
      </c>
      <c r="K309" s="10">
        <v>305</v>
      </c>
      <c r="L309" s="10" t="str">
        <f t="shared" si="64"/>
        <v>35,54</v>
      </c>
      <c r="M309" s="10" t="str">
        <f t="shared" si="65"/>
        <v>2800,4.05</v>
      </c>
    </row>
    <row r="310" spans="4:13" x14ac:dyDescent="0.3">
      <c r="D310" s="9">
        <v>306</v>
      </c>
      <c r="E310" t="str">
        <f t="shared" si="52"/>
        <v>천상 베기</v>
      </c>
      <c r="F310">
        <f t="shared" si="60"/>
        <v>36</v>
      </c>
      <c r="G310">
        <f t="shared" si="61"/>
        <v>145000</v>
      </c>
      <c r="H310" t="str">
        <f t="shared" si="53"/>
        <v>심연 베기</v>
      </c>
      <c r="I310">
        <f t="shared" si="62"/>
        <v>50</v>
      </c>
      <c r="J310">
        <f t="shared" si="63"/>
        <v>4150</v>
      </c>
      <c r="K310" s="10">
        <v>306</v>
      </c>
      <c r="L310" s="10" t="str">
        <f t="shared" si="64"/>
        <v>36,50</v>
      </c>
      <c r="M310" s="10" t="str">
        <f t="shared" si="65"/>
        <v>1450,41.5</v>
      </c>
    </row>
    <row r="311" spans="4:13" x14ac:dyDescent="0.3">
      <c r="D311" s="10">
        <v>307</v>
      </c>
      <c r="E311" t="str">
        <f t="shared" ref="E311:E354" si="66">E306</f>
        <v>귀신 베기</v>
      </c>
      <c r="F311">
        <f t="shared" si="60"/>
        <v>39</v>
      </c>
      <c r="G311">
        <f t="shared" si="61"/>
        <v>88000</v>
      </c>
      <c r="H311" t="str">
        <f t="shared" si="53"/>
        <v>섬광 베기</v>
      </c>
      <c r="I311">
        <f t="shared" si="62"/>
        <v>47</v>
      </c>
      <c r="J311">
        <f t="shared" si="63"/>
        <v>14000</v>
      </c>
      <c r="K311" s="10">
        <v>307</v>
      </c>
      <c r="L311" s="10" t="str">
        <f t="shared" si="64"/>
        <v>39,47</v>
      </c>
      <c r="M311" s="10" t="str">
        <f t="shared" si="65"/>
        <v>880,140</v>
      </c>
    </row>
    <row r="312" spans="4:13" x14ac:dyDescent="0.3">
      <c r="D312" s="10">
        <v>308</v>
      </c>
      <c r="E312" t="str">
        <f t="shared" si="66"/>
        <v>금강 베기</v>
      </c>
      <c r="F312">
        <f t="shared" si="60"/>
        <v>43</v>
      </c>
      <c r="G312">
        <f t="shared" si="61"/>
        <v>31000</v>
      </c>
      <c r="H312" t="str">
        <f t="shared" si="53"/>
        <v>태극 베기</v>
      </c>
      <c r="I312">
        <f t="shared" si="62"/>
        <v>55</v>
      </c>
      <c r="J312">
        <f t="shared" si="63"/>
        <v>57</v>
      </c>
      <c r="K312" s="10">
        <v>308</v>
      </c>
      <c r="L312" s="10" t="str">
        <f t="shared" si="64"/>
        <v>43,55</v>
      </c>
      <c r="M312" s="10" t="str">
        <f t="shared" si="65"/>
        <v>310,0.57</v>
      </c>
    </row>
    <row r="313" spans="4:13" x14ac:dyDescent="0.3">
      <c r="D313" s="10">
        <v>309</v>
      </c>
      <c r="E313" t="str">
        <f t="shared" si="66"/>
        <v>귀살 베기</v>
      </c>
      <c r="F313">
        <f t="shared" si="60"/>
        <v>60</v>
      </c>
      <c r="G313">
        <f t="shared" si="61"/>
        <v>102</v>
      </c>
      <c r="H313" t="str">
        <f t="shared" si="53"/>
        <v>흉수 베기</v>
      </c>
      <c r="I313">
        <f t="shared" si="62"/>
        <v>46</v>
      </c>
      <c r="J313">
        <f t="shared" si="63"/>
        <v>1450</v>
      </c>
      <c r="K313" s="10">
        <v>309</v>
      </c>
      <c r="L313" s="10" t="str">
        <f t="shared" si="64"/>
        <v>60,46</v>
      </c>
      <c r="M313" s="10" t="str">
        <f t="shared" si="65"/>
        <v>1.02,14.5</v>
      </c>
    </row>
    <row r="314" spans="4:13" x14ac:dyDescent="0.3">
      <c r="D314" s="10">
        <v>310</v>
      </c>
      <c r="E314" t="str">
        <f t="shared" si="66"/>
        <v>지옥 베기</v>
      </c>
      <c r="F314">
        <f t="shared" si="60"/>
        <v>35</v>
      </c>
      <c r="G314">
        <f t="shared" si="61"/>
        <v>285000</v>
      </c>
      <c r="H314" t="str">
        <f t="shared" si="53"/>
        <v>신선 베기</v>
      </c>
      <c r="I314">
        <f t="shared" si="62"/>
        <v>54</v>
      </c>
      <c r="J314">
        <f t="shared" si="63"/>
        <v>410</v>
      </c>
      <c r="K314" s="10">
        <v>310</v>
      </c>
      <c r="L314" s="10" t="str">
        <f t="shared" si="64"/>
        <v>35,54</v>
      </c>
      <c r="M314" s="10" t="str">
        <f t="shared" si="65"/>
        <v>2850,4.1</v>
      </c>
    </row>
    <row r="315" spans="4:13" x14ac:dyDescent="0.3">
      <c r="D315" s="10">
        <v>311</v>
      </c>
      <c r="E315" t="str">
        <f t="shared" si="66"/>
        <v>천상 베기</v>
      </c>
      <c r="F315">
        <f t="shared" si="60"/>
        <v>36</v>
      </c>
      <c r="G315">
        <f t="shared" si="61"/>
        <v>147500</v>
      </c>
      <c r="H315" t="str">
        <f t="shared" si="53"/>
        <v>심연 베기</v>
      </c>
      <c r="I315">
        <f t="shared" si="62"/>
        <v>50</v>
      </c>
      <c r="J315">
        <f t="shared" si="63"/>
        <v>4225</v>
      </c>
      <c r="K315" s="10">
        <v>311</v>
      </c>
      <c r="L315" s="10" t="str">
        <f t="shared" si="64"/>
        <v>36,50</v>
      </c>
      <c r="M315" s="10" t="str">
        <f t="shared" si="65"/>
        <v>1475,42.25</v>
      </c>
    </row>
    <row r="316" spans="4:13" x14ac:dyDescent="0.3">
      <c r="D316" s="10">
        <v>312</v>
      </c>
      <c r="E316" t="str">
        <f t="shared" si="66"/>
        <v>귀신 베기</v>
      </c>
      <c r="F316">
        <f t="shared" si="60"/>
        <v>39</v>
      </c>
      <c r="G316">
        <f t="shared" si="61"/>
        <v>89500</v>
      </c>
      <c r="H316" t="str">
        <f t="shared" si="53"/>
        <v>섬광 베기</v>
      </c>
      <c r="I316">
        <f t="shared" si="62"/>
        <v>47</v>
      </c>
      <c r="J316">
        <f t="shared" si="63"/>
        <v>14250</v>
      </c>
      <c r="K316" s="10">
        <v>312</v>
      </c>
      <c r="L316" s="10" t="str">
        <f t="shared" si="64"/>
        <v>39,47</v>
      </c>
      <c r="M316" s="10" t="str">
        <f t="shared" si="65"/>
        <v>895,142.5</v>
      </c>
    </row>
    <row r="317" spans="4:13" x14ac:dyDescent="0.3">
      <c r="D317" s="10">
        <v>313</v>
      </c>
      <c r="E317" t="str">
        <f t="shared" si="66"/>
        <v>금강 베기</v>
      </c>
      <c r="F317">
        <f t="shared" si="60"/>
        <v>43</v>
      </c>
      <c r="G317">
        <f t="shared" si="61"/>
        <v>31500</v>
      </c>
      <c r="H317" t="str">
        <f t="shared" si="53"/>
        <v>태극 베기</v>
      </c>
      <c r="I317">
        <f t="shared" si="62"/>
        <v>55</v>
      </c>
      <c r="J317">
        <f t="shared" si="63"/>
        <v>58</v>
      </c>
      <c r="K317" s="10">
        <v>313</v>
      </c>
      <c r="L317" s="10" t="str">
        <f t="shared" si="64"/>
        <v>43,55</v>
      </c>
      <c r="M317" s="10" t="str">
        <f t="shared" si="65"/>
        <v>315,0.58</v>
      </c>
    </row>
    <row r="318" spans="4:13" x14ac:dyDescent="0.3">
      <c r="D318" s="10">
        <v>314</v>
      </c>
      <c r="E318" t="str">
        <f t="shared" si="66"/>
        <v>귀살 베기</v>
      </c>
      <c r="F318">
        <f t="shared" si="60"/>
        <v>60</v>
      </c>
      <c r="G318">
        <f t="shared" si="61"/>
        <v>103</v>
      </c>
      <c r="H318" t="str">
        <f t="shared" si="53"/>
        <v>천구 베기</v>
      </c>
      <c r="I318">
        <f t="shared" si="62"/>
        <v>61</v>
      </c>
      <c r="J318">
        <f t="shared" si="63"/>
        <v>57.5</v>
      </c>
      <c r="K318" s="10">
        <v>314</v>
      </c>
      <c r="L318" s="10" t="str">
        <f t="shared" si="64"/>
        <v>60,61</v>
      </c>
      <c r="M318" s="10" t="str">
        <f t="shared" si="65"/>
        <v>1.03,0.575</v>
      </c>
    </row>
    <row r="319" spans="4:13" x14ac:dyDescent="0.3">
      <c r="D319" s="10">
        <v>315</v>
      </c>
      <c r="E319" t="str">
        <f t="shared" si="66"/>
        <v>지옥 베기</v>
      </c>
      <c r="F319">
        <f t="shared" si="60"/>
        <v>35</v>
      </c>
      <c r="G319">
        <f t="shared" si="61"/>
        <v>290000</v>
      </c>
      <c r="H319" t="str">
        <f t="shared" si="53"/>
        <v>신선 베기</v>
      </c>
      <c r="I319">
        <f t="shared" si="62"/>
        <v>54</v>
      </c>
      <c r="J319">
        <f t="shared" si="63"/>
        <v>415</v>
      </c>
      <c r="K319" s="10">
        <v>315</v>
      </c>
      <c r="L319" s="10" t="str">
        <f t="shared" si="64"/>
        <v>35,54</v>
      </c>
      <c r="M319" s="10" t="str">
        <f t="shared" si="65"/>
        <v>2900,4.15</v>
      </c>
    </row>
    <row r="320" spans="4:13" x14ac:dyDescent="0.3">
      <c r="D320" s="10">
        <v>316</v>
      </c>
      <c r="E320" t="str">
        <f t="shared" si="66"/>
        <v>천상 베기</v>
      </c>
      <c r="F320">
        <f t="shared" si="60"/>
        <v>36</v>
      </c>
      <c r="G320">
        <f t="shared" si="61"/>
        <v>150000</v>
      </c>
      <c r="H320" t="str">
        <f t="shared" si="53"/>
        <v>심연 베기</v>
      </c>
      <c r="I320">
        <f t="shared" si="62"/>
        <v>50</v>
      </c>
      <c r="J320">
        <f t="shared" si="63"/>
        <v>4300</v>
      </c>
      <c r="K320" s="10">
        <v>316</v>
      </c>
      <c r="L320" s="10" t="str">
        <f t="shared" si="64"/>
        <v>36,50</v>
      </c>
      <c r="M320" s="10" t="str">
        <f t="shared" si="65"/>
        <v>1500,43</v>
      </c>
    </row>
    <row r="321" spans="4:13" x14ac:dyDescent="0.3">
      <c r="D321" s="10">
        <v>317</v>
      </c>
      <c r="E321" t="str">
        <f t="shared" si="66"/>
        <v>귀신 베기</v>
      </c>
      <c r="F321">
        <f t="shared" si="60"/>
        <v>39</v>
      </c>
      <c r="G321">
        <f t="shared" si="61"/>
        <v>91000</v>
      </c>
      <c r="H321" t="str">
        <f t="shared" ref="H321:H354" si="67">H306</f>
        <v>섬광 베기</v>
      </c>
      <c r="I321">
        <f t="shared" si="62"/>
        <v>47</v>
      </c>
      <c r="J321">
        <f t="shared" si="63"/>
        <v>14500</v>
      </c>
      <c r="K321" s="10">
        <v>317</v>
      </c>
      <c r="L321" s="10" t="str">
        <f t="shared" si="64"/>
        <v>39,47</v>
      </c>
      <c r="M321" s="10" t="str">
        <f t="shared" si="65"/>
        <v>910,145</v>
      </c>
    </row>
    <row r="322" spans="4:13" x14ac:dyDescent="0.3">
      <c r="D322" s="10">
        <v>318</v>
      </c>
      <c r="E322" t="str">
        <f t="shared" si="66"/>
        <v>금강 베기</v>
      </c>
      <c r="F322">
        <f t="shared" si="60"/>
        <v>43</v>
      </c>
      <c r="G322">
        <f t="shared" si="61"/>
        <v>32000</v>
      </c>
      <c r="H322" t="str">
        <f t="shared" si="67"/>
        <v>태극 베기</v>
      </c>
      <c r="I322">
        <f t="shared" si="62"/>
        <v>55</v>
      </c>
      <c r="J322">
        <f t="shared" si="63"/>
        <v>59</v>
      </c>
      <c r="K322" s="10">
        <v>318</v>
      </c>
      <c r="L322" s="10" t="str">
        <f t="shared" si="64"/>
        <v>43,55</v>
      </c>
      <c r="M322" s="10" t="str">
        <f t="shared" si="65"/>
        <v>320,0.59</v>
      </c>
    </row>
    <row r="323" spans="4:13" x14ac:dyDescent="0.3">
      <c r="D323" s="9">
        <v>319</v>
      </c>
      <c r="E323" t="str">
        <f t="shared" si="66"/>
        <v>귀살 베기</v>
      </c>
      <c r="F323">
        <f t="shared" si="60"/>
        <v>60</v>
      </c>
      <c r="G323">
        <f t="shared" si="61"/>
        <v>104</v>
      </c>
      <c r="H323" t="str">
        <f t="shared" si="67"/>
        <v>신수 베기</v>
      </c>
      <c r="I323">
        <f t="shared" si="62"/>
        <v>42</v>
      </c>
      <c r="J323">
        <f t="shared" si="63"/>
        <v>15000</v>
      </c>
      <c r="K323" s="10">
        <v>319</v>
      </c>
      <c r="L323" s="10" t="str">
        <f t="shared" si="64"/>
        <v>60,42</v>
      </c>
      <c r="M323" s="10" t="str">
        <f t="shared" si="65"/>
        <v>1.04,150</v>
      </c>
    </row>
    <row r="324" spans="4:13" x14ac:dyDescent="0.3">
      <c r="D324" s="10">
        <v>320</v>
      </c>
      <c r="E324" t="str">
        <f t="shared" si="66"/>
        <v>지옥 베기</v>
      </c>
      <c r="F324">
        <f t="shared" si="60"/>
        <v>35</v>
      </c>
      <c r="G324">
        <f t="shared" si="61"/>
        <v>295000</v>
      </c>
      <c r="H324" t="str">
        <f t="shared" si="67"/>
        <v>신선 베기</v>
      </c>
      <c r="I324">
        <f t="shared" si="62"/>
        <v>54</v>
      </c>
      <c r="J324">
        <f t="shared" si="63"/>
        <v>420</v>
      </c>
      <c r="K324" s="10">
        <v>320</v>
      </c>
      <c r="L324" s="10" t="str">
        <f t="shared" si="64"/>
        <v>35,54</v>
      </c>
      <c r="M324" s="10" t="str">
        <f t="shared" si="65"/>
        <v>2950,4.2</v>
      </c>
    </row>
    <row r="325" spans="4:13" x14ac:dyDescent="0.3">
      <c r="D325" s="10">
        <v>321</v>
      </c>
      <c r="E325" t="str">
        <f t="shared" si="66"/>
        <v>천상 베기</v>
      </c>
      <c r="F325">
        <f t="shared" si="60"/>
        <v>36</v>
      </c>
      <c r="G325">
        <f t="shared" si="61"/>
        <v>152500</v>
      </c>
      <c r="H325" t="str">
        <f t="shared" si="67"/>
        <v>심연 베기</v>
      </c>
      <c r="I325">
        <f t="shared" si="62"/>
        <v>50</v>
      </c>
      <c r="J325">
        <f t="shared" si="63"/>
        <v>4375</v>
      </c>
      <c r="K325" s="10">
        <v>321</v>
      </c>
      <c r="L325" s="10" t="str">
        <f t="shared" si="64"/>
        <v>36,50</v>
      </c>
      <c r="M325" s="10" t="str">
        <f t="shared" si="65"/>
        <v>1525,43.75</v>
      </c>
    </row>
    <row r="326" spans="4:13" x14ac:dyDescent="0.3">
      <c r="D326" s="10">
        <v>322</v>
      </c>
      <c r="E326" t="str">
        <f t="shared" si="66"/>
        <v>귀신 베기</v>
      </c>
      <c r="F326">
        <f t="shared" si="60"/>
        <v>39</v>
      </c>
      <c r="G326">
        <f t="shared" si="61"/>
        <v>92500</v>
      </c>
      <c r="H326" t="str">
        <f t="shared" si="67"/>
        <v>섬광 베기</v>
      </c>
      <c r="I326">
        <f t="shared" si="62"/>
        <v>47</v>
      </c>
      <c r="J326">
        <f t="shared" si="63"/>
        <v>14750</v>
      </c>
      <c r="K326" s="10">
        <v>322</v>
      </c>
      <c r="L326" s="10" t="str">
        <f t="shared" si="64"/>
        <v>39,47</v>
      </c>
      <c r="M326" s="10" t="str">
        <f t="shared" si="65"/>
        <v>925,147.5</v>
      </c>
    </row>
    <row r="327" spans="4:13" x14ac:dyDescent="0.3">
      <c r="D327" s="10">
        <v>323</v>
      </c>
      <c r="E327" t="str">
        <f t="shared" si="66"/>
        <v>금강 베기</v>
      </c>
      <c r="F327">
        <f t="shared" si="60"/>
        <v>43</v>
      </c>
      <c r="G327">
        <f t="shared" si="61"/>
        <v>32500</v>
      </c>
      <c r="H327" t="str">
        <f t="shared" si="67"/>
        <v>태극 베기</v>
      </c>
      <c r="I327">
        <f t="shared" si="62"/>
        <v>55</v>
      </c>
      <c r="J327">
        <f t="shared" si="63"/>
        <v>60</v>
      </c>
      <c r="K327" s="10">
        <v>323</v>
      </c>
      <c r="L327" s="10" t="str">
        <f t="shared" si="64"/>
        <v>43,55</v>
      </c>
      <c r="M327" s="10" t="str">
        <f t="shared" si="65"/>
        <v>325,0.6</v>
      </c>
    </row>
    <row r="328" spans="4:13" x14ac:dyDescent="0.3">
      <c r="D328" s="10">
        <v>324</v>
      </c>
      <c r="E328" t="str">
        <f t="shared" si="66"/>
        <v>귀살 베기</v>
      </c>
      <c r="F328">
        <f t="shared" si="60"/>
        <v>60</v>
      </c>
      <c r="G328">
        <f t="shared" si="61"/>
        <v>105</v>
      </c>
      <c r="H328" t="str">
        <f t="shared" si="67"/>
        <v>흉수 베기</v>
      </c>
      <c r="I328">
        <f t="shared" si="62"/>
        <v>46</v>
      </c>
      <c r="J328">
        <f t="shared" si="63"/>
        <v>1500</v>
      </c>
      <c r="K328" s="10">
        <v>324</v>
      </c>
      <c r="L328" s="10" t="str">
        <f t="shared" si="64"/>
        <v>60,46</v>
      </c>
      <c r="M328" s="10" t="str">
        <f t="shared" si="65"/>
        <v>1.05,15</v>
      </c>
    </row>
    <row r="329" spans="4:13" x14ac:dyDescent="0.3">
      <c r="D329" s="10">
        <v>325</v>
      </c>
      <c r="E329" t="str">
        <f t="shared" si="66"/>
        <v>지옥 베기</v>
      </c>
      <c r="F329">
        <f t="shared" si="60"/>
        <v>35</v>
      </c>
      <c r="G329">
        <f t="shared" si="61"/>
        <v>300000</v>
      </c>
      <c r="H329" t="str">
        <f t="shared" si="67"/>
        <v>신선 베기</v>
      </c>
      <c r="I329">
        <f t="shared" si="62"/>
        <v>54</v>
      </c>
      <c r="J329">
        <f t="shared" si="63"/>
        <v>425</v>
      </c>
      <c r="K329" s="10">
        <v>325</v>
      </c>
      <c r="L329" s="10" t="str">
        <f t="shared" si="64"/>
        <v>35,54</v>
      </c>
      <c r="M329" s="10" t="str">
        <f t="shared" si="65"/>
        <v>3000,4.25</v>
      </c>
    </row>
    <row r="330" spans="4:13" x14ac:dyDescent="0.3">
      <c r="D330" s="10">
        <v>326</v>
      </c>
      <c r="E330" t="str">
        <f t="shared" si="66"/>
        <v>천상 베기</v>
      </c>
      <c r="F330">
        <f t="shared" si="60"/>
        <v>36</v>
      </c>
      <c r="G330">
        <f t="shared" si="61"/>
        <v>155000</v>
      </c>
      <c r="H330" t="str">
        <f t="shared" si="67"/>
        <v>심연 베기</v>
      </c>
      <c r="I330">
        <f t="shared" si="62"/>
        <v>50</v>
      </c>
      <c r="J330">
        <f t="shared" si="63"/>
        <v>4450</v>
      </c>
      <c r="K330" s="10">
        <v>326</v>
      </c>
      <c r="L330" s="10" t="str">
        <f t="shared" si="64"/>
        <v>36,50</v>
      </c>
      <c r="M330" s="10" t="str">
        <f t="shared" si="65"/>
        <v>1550,44.5</v>
      </c>
    </row>
    <row r="331" spans="4:13" x14ac:dyDescent="0.3">
      <c r="D331" s="10">
        <v>327</v>
      </c>
      <c r="E331" t="str">
        <f t="shared" si="66"/>
        <v>귀신 베기</v>
      </c>
      <c r="F331">
        <f t="shared" si="60"/>
        <v>39</v>
      </c>
      <c r="G331">
        <f t="shared" si="61"/>
        <v>94000</v>
      </c>
      <c r="H331" t="str">
        <f t="shared" si="67"/>
        <v>섬광 베기</v>
      </c>
      <c r="I331">
        <f t="shared" si="62"/>
        <v>47</v>
      </c>
      <c r="J331">
        <f t="shared" si="63"/>
        <v>15000</v>
      </c>
      <c r="K331" s="10">
        <v>327</v>
      </c>
      <c r="L331" s="10" t="str">
        <f t="shared" si="64"/>
        <v>39,47</v>
      </c>
      <c r="M331" s="10" t="str">
        <f t="shared" si="65"/>
        <v>940,150</v>
      </c>
    </row>
    <row r="332" spans="4:13" x14ac:dyDescent="0.3">
      <c r="D332" s="10">
        <v>328</v>
      </c>
      <c r="E332" t="str">
        <f t="shared" si="66"/>
        <v>금강 베기</v>
      </c>
      <c r="F332">
        <f t="shared" si="60"/>
        <v>43</v>
      </c>
      <c r="G332">
        <f t="shared" si="61"/>
        <v>33000</v>
      </c>
      <c r="H332" t="str">
        <f t="shared" si="67"/>
        <v>태극 베기</v>
      </c>
      <c r="I332">
        <f t="shared" si="62"/>
        <v>55</v>
      </c>
      <c r="J332">
        <f t="shared" si="63"/>
        <v>61</v>
      </c>
      <c r="K332" s="10">
        <v>328</v>
      </c>
      <c r="L332" s="10" t="str">
        <f t="shared" si="64"/>
        <v>43,55</v>
      </c>
      <c r="M332" s="10" t="str">
        <f t="shared" si="65"/>
        <v>330,0.61</v>
      </c>
    </row>
    <row r="333" spans="4:13" x14ac:dyDescent="0.3">
      <c r="D333" s="10">
        <v>329</v>
      </c>
      <c r="E333" t="str">
        <f t="shared" si="66"/>
        <v>귀살 베기</v>
      </c>
      <c r="F333">
        <f t="shared" si="60"/>
        <v>60</v>
      </c>
      <c r="G333">
        <f t="shared" si="61"/>
        <v>106</v>
      </c>
      <c r="H333" t="str">
        <f t="shared" si="67"/>
        <v>천구 베기</v>
      </c>
      <c r="I333">
        <f t="shared" si="62"/>
        <v>61</v>
      </c>
      <c r="J333">
        <f t="shared" si="63"/>
        <v>60</v>
      </c>
      <c r="K333" s="10">
        <v>329</v>
      </c>
      <c r="L333" s="10" t="str">
        <f t="shared" si="64"/>
        <v>60,61</v>
      </c>
      <c r="M333" s="10" t="str">
        <f t="shared" si="65"/>
        <v>1.06,0.6</v>
      </c>
    </row>
    <row r="334" spans="4:13" x14ac:dyDescent="0.3">
      <c r="D334" s="10">
        <v>330</v>
      </c>
      <c r="E334" t="str">
        <f t="shared" si="66"/>
        <v>지옥 베기</v>
      </c>
      <c r="F334">
        <f t="shared" si="60"/>
        <v>35</v>
      </c>
      <c r="G334">
        <f t="shared" si="61"/>
        <v>305000</v>
      </c>
      <c r="H334" t="str">
        <f t="shared" si="67"/>
        <v>신선 베기</v>
      </c>
      <c r="I334">
        <f t="shared" si="62"/>
        <v>54</v>
      </c>
      <c r="J334">
        <f t="shared" si="63"/>
        <v>430</v>
      </c>
      <c r="K334" s="10">
        <v>330</v>
      </c>
      <c r="L334" s="10" t="str">
        <f t="shared" si="64"/>
        <v>35,54</v>
      </c>
      <c r="M334" s="10" t="str">
        <f t="shared" si="65"/>
        <v>3050,4.3</v>
      </c>
    </row>
    <row r="335" spans="4:13" x14ac:dyDescent="0.3">
      <c r="D335" s="10">
        <v>331</v>
      </c>
      <c r="E335" t="str">
        <f t="shared" si="66"/>
        <v>천상 베기</v>
      </c>
      <c r="F335">
        <f t="shared" si="60"/>
        <v>36</v>
      </c>
      <c r="G335">
        <f t="shared" si="61"/>
        <v>157500</v>
      </c>
      <c r="H335" t="str">
        <f t="shared" si="67"/>
        <v>심연 베기</v>
      </c>
      <c r="I335">
        <f t="shared" si="62"/>
        <v>50</v>
      </c>
      <c r="J335">
        <f t="shared" si="63"/>
        <v>4525</v>
      </c>
      <c r="K335" s="10">
        <v>331</v>
      </c>
      <c r="L335" s="10" t="str">
        <f t="shared" si="64"/>
        <v>36,50</v>
      </c>
      <c r="M335" s="10" t="str">
        <f t="shared" si="65"/>
        <v>1575,45.25</v>
      </c>
    </row>
    <row r="336" spans="4:13" x14ac:dyDescent="0.3">
      <c r="D336" s="10">
        <v>332</v>
      </c>
      <c r="E336" t="str">
        <f t="shared" si="66"/>
        <v>귀신 베기</v>
      </c>
      <c r="F336">
        <f t="shared" si="60"/>
        <v>39</v>
      </c>
      <c r="G336">
        <f t="shared" si="61"/>
        <v>95500</v>
      </c>
      <c r="H336" t="str">
        <f t="shared" si="67"/>
        <v>섬광 베기</v>
      </c>
      <c r="I336">
        <f t="shared" si="62"/>
        <v>47</v>
      </c>
      <c r="J336">
        <f t="shared" si="63"/>
        <v>15250</v>
      </c>
      <c r="K336" s="10">
        <v>332</v>
      </c>
      <c r="L336" s="10" t="str">
        <f t="shared" si="64"/>
        <v>39,47</v>
      </c>
      <c r="M336" s="10" t="str">
        <f t="shared" si="65"/>
        <v>955,152.5</v>
      </c>
    </row>
    <row r="337" spans="4:13" x14ac:dyDescent="0.3">
      <c r="D337" s="9">
        <v>333</v>
      </c>
      <c r="E337" t="str">
        <f t="shared" si="66"/>
        <v>금강 베기</v>
      </c>
      <c r="F337">
        <f t="shared" si="60"/>
        <v>43</v>
      </c>
      <c r="G337">
        <f t="shared" si="61"/>
        <v>33500</v>
      </c>
      <c r="H337" t="str">
        <f t="shared" si="67"/>
        <v>태극 베기</v>
      </c>
      <c r="I337">
        <f t="shared" si="62"/>
        <v>55</v>
      </c>
      <c r="J337">
        <f t="shared" si="63"/>
        <v>62</v>
      </c>
      <c r="K337" s="10">
        <v>333</v>
      </c>
      <c r="L337" s="10" t="str">
        <f t="shared" si="64"/>
        <v>43,55</v>
      </c>
      <c r="M337" s="10" t="str">
        <f t="shared" si="65"/>
        <v>335,0.62</v>
      </c>
    </row>
    <row r="338" spans="4:13" x14ac:dyDescent="0.3">
      <c r="D338" s="10">
        <v>334</v>
      </c>
      <c r="E338" t="str">
        <f t="shared" si="66"/>
        <v>귀살 베기</v>
      </c>
      <c r="F338">
        <f t="shared" si="60"/>
        <v>60</v>
      </c>
      <c r="G338">
        <f t="shared" si="61"/>
        <v>107</v>
      </c>
      <c r="H338" t="str">
        <f t="shared" si="67"/>
        <v>신수 베기</v>
      </c>
      <c r="I338">
        <f t="shared" si="62"/>
        <v>42</v>
      </c>
      <c r="J338">
        <f t="shared" si="63"/>
        <v>15500</v>
      </c>
      <c r="K338" s="10">
        <v>334</v>
      </c>
      <c r="L338" s="10" t="str">
        <f t="shared" si="64"/>
        <v>60,42</v>
      </c>
      <c r="M338" s="10" t="str">
        <f t="shared" si="65"/>
        <v>1.07,155</v>
      </c>
    </row>
    <row r="339" spans="4:13" x14ac:dyDescent="0.3">
      <c r="D339" s="10">
        <v>335</v>
      </c>
      <c r="E339" t="str">
        <f t="shared" si="66"/>
        <v>지옥 베기</v>
      </c>
      <c r="F339">
        <f t="shared" si="60"/>
        <v>35</v>
      </c>
      <c r="G339">
        <f t="shared" si="61"/>
        <v>310000</v>
      </c>
      <c r="H339" t="str">
        <f t="shared" si="67"/>
        <v>신선 베기</v>
      </c>
      <c r="I339">
        <f t="shared" si="62"/>
        <v>54</v>
      </c>
      <c r="J339">
        <f t="shared" si="63"/>
        <v>435</v>
      </c>
      <c r="K339" s="10">
        <v>335</v>
      </c>
      <c r="L339" s="10" t="str">
        <f t="shared" si="64"/>
        <v>35,54</v>
      </c>
      <c r="M339" s="10" t="str">
        <f t="shared" si="65"/>
        <v>3100,4.35</v>
      </c>
    </row>
    <row r="340" spans="4:13" x14ac:dyDescent="0.3">
      <c r="D340" s="10">
        <v>336</v>
      </c>
      <c r="E340" t="str">
        <f t="shared" si="66"/>
        <v>천상 베기</v>
      </c>
      <c r="F340">
        <f t="shared" si="60"/>
        <v>36</v>
      </c>
      <c r="G340">
        <f t="shared" si="61"/>
        <v>160000</v>
      </c>
      <c r="H340" t="str">
        <f t="shared" si="67"/>
        <v>심연 베기</v>
      </c>
      <c r="I340">
        <f t="shared" si="62"/>
        <v>50</v>
      </c>
      <c r="J340">
        <f t="shared" si="63"/>
        <v>4600</v>
      </c>
      <c r="K340" s="10">
        <v>336</v>
      </c>
      <c r="L340" s="10" t="str">
        <f t="shared" si="64"/>
        <v>36,50</v>
      </c>
      <c r="M340" s="10" t="str">
        <f t="shared" si="65"/>
        <v>1600,46</v>
      </c>
    </row>
    <row r="341" spans="4:13" x14ac:dyDescent="0.3">
      <c r="D341" s="10">
        <v>337</v>
      </c>
      <c r="E341" t="str">
        <f t="shared" si="66"/>
        <v>귀신 베기</v>
      </c>
      <c r="F341">
        <f t="shared" si="60"/>
        <v>39</v>
      </c>
      <c r="G341">
        <f t="shared" si="61"/>
        <v>97000</v>
      </c>
      <c r="H341" t="str">
        <f t="shared" si="67"/>
        <v>섬광 베기</v>
      </c>
      <c r="I341">
        <f t="shared" si="62"/>
        <v>47</v>
      </c>
      <c r="J341">
        <f t="shared" si="63"/>
        <v>15500</v>
      </c>
      <c r="K341" s="10">
        <v>337</v>
      </c>
      <c r="L341" s="10" t="str">
        <f t="shared" si="64"/>
        <v>39,47</v>
      </c>
      <c r="M341" s="10" t="str">
        <f t="shared" si="65"/>
        <v>970,155</v>
      </c>
    </row>
    <row r="342" spans="4:13" x14ac:dyDescent="0.3">
      <c r="D342" s="10">
        <v>338</v>
      </c>
      <c r="E342" t="str">
        <f t="shared" si="66"/>
        <v>금강 베기</v>
      </c>
      <c r="F342">
        <f t="shared" si="60"/>
        <v>43</v>
      </c>
      <c r="G342">
        <f t="shared" si="61"/>
        <v>34000</v>
      </c>
      <c r="H342" t="str">
        <f t="shared" si="67"/>
        <v>태극 베기</v>
      </c>
      <c r="I342">
        <f t="shared" si="62"/>
        <v>55</v>
      </c>
      <c r="J342">
        <f t="shared" si="63"/>
        <v>63</v>
      </c>
      <c r="K342" s="10">
        <v>338</v>
      </c>
      <c r="L342" s="10" t="str">
        <f t="shared" si="64"/>
        <v>43,55</v>
      </c>
      <c r="M342" s="10" t="str">
        <f t="shared" si="65"/>
        <v>340,0.63</v>
      </c>
    </row>
    <row r="343" spans="4:13" x14ac:dyDescent="0.3">
      <c r="D343" s="10">
        <v>339</v>
      </c>
      <c r="E343" t="str">
        <f t="shared" si="66"/>
        <v>귀살 베기</v>
      </c>
      <c r="F343">
        <f t="shared" si="60"/>
        <v>60</v>
      </c>
      <c r="G343">
        <f t="shared" si="61"/>
        <v>108</v>
      </c>
      <c r="H343" t="str">
        <f t="shared" si="67"/>
        <v>흉수 베기</v>
      </c>
      <c r="I343">
        <f t="shared" si="62"/>
        <v>46</v>
      </c>
      <c r="J343">
        <f t="shared" si="63"/>
        <v>1550</v>
      </c>
      <c r="K343" s="10">
        <v>339</v>
      </c>
      <c r="L343" s="10" t="str">
        <f t="shared" si="64"/>
        <v>60,46</v>
      </c>
      <c r="M343" s="10" t="str">
        <f t="shared" si="65"/>
        <v>1.08,15.5</v>
      </c>
    </row>
    <row r="344" spans="4:13" x14ac:dyDescent="0.3">
      <c r="D344" s="10">
        <v>340</v>
      </c>
      <c r="E344" t="str">
        <f t="shared" si="66"/>
        <v>지옥 베기</v>
      </c>
      <c r="F344">
        <f t="shared" si="60"/>
        <v>35</v>
      </c>
      <c r="G344">
        <f t="shared" si="61"/>
        <v>315000</v>
      </c>
      <c r="H344" t="str">
        <f t="shared" si="67"/>
        <v>신선 베기</v>
      </c>
      <c r="I344">
        <f t="shared" si="62"/>
        <v>54</v>
      </c>
      <c r="J344">
        <f t="shared" si="63"/>
        <v>440</v>
      </c>
      <c r="K344" s="10">
        <v>340</v>
      </c>
      <c r="L344" s="10" t="str">
        <f t="shared" si="64"/>
        <v>35,54</v>
      </c>
      <c r="M344" s="10" t="str">
        <f t="shared" si="65"/>
        <v>3150,4.4</v>
      </c>
    </row>
    <row r="345" spans="4:13" x14ac:dyDescent="0.3">
      <c r="D345" s="10">
        <v>341</v>
      </c>
      <c r="E345" t="str">
        <f t="shared" si="66"/>
        <v>천상 베기</v>
      </c>
      <c r="F345">
        <f t="shared" si="60"/>
        <v>36</v>
      </c>
      <c r="G345">
        <f t="shared" si="61"/>
        <v>162500</v>
      </c>
      <c r="H345" t="str">
        <f t="shared" si="67"/>
        <v>심연 베기</v>
      </c>
      <c r="I345">
        <f t="shared" si="62"/>
        <v>50</v>
      </c>
      <c r="J345">
        <f t="shared" si="63"/>
        <v>4675</v>
      </c>
      <c r="K345" s="10">
        <v>341</v>
      </c>
      <c r="L345" s="10" t="str">
        <f t="shared" si="64"/>
        <v>36,50</v>
      </c>
      <c r="M345" s="10" t="str">
        <f t="shared" si="65"/>
        <v>1625,46.75</v>
      </c>
    </row>
    <row r="346" spans="4:13" x14ac:dyDescent="0.3">
      <c r="D346" s="10">
        <v>342</v>
      </c>
      <c r="E346" t="str">
        <f t="shared" si="66"/>
        <v>귀신 베기</v>
      </c>
      <c r="F346">
        <f t="shared" si="60"/>
        <v>39</v>
      </c>
      <c r="G346">
        <f t="shared" si="61"/>
        <v>98500</v>
      </c>
      <c r="H346" t="str">
        <f t="shared" si="67"/>
        <v>섬광 베기</v>
      </c>
      <c r="I346">
        <f t="shared" si="62"/>
        <v>47</v>
      </c>
      <c r="J346">
        <f t="shared" si="63"/>
        <v>15750</v>
      </c>
      <c r="K346" s="10">
        <v>342</v>
      </c>
      <c r="L346" s="10" t="str">
        <f t="shared" si="64"/>
        <v>39,47</v>
      </c>
      <c r="M346" s="10" t="str">
        <f t="shared" si="65"/>
        <v>985,157.5</v>
      </c>
    </row>
    <row r="347" spans="4:13" x14ac:dyDescent="0.3">
      <c r="D347" s="10">
        <v>343</v>
      </c>
      <c r="E347" t="str">
        <f t="shared" si="66"/>
        <v>금강 베기</v>
      </c>
      <c r="F347">
        <f t="shared" si="60"/>
        <v>43</v>
      </c>
      <c r="G347">
        <f t="shared" si="61"/>
        <v>34500</v>
      </c>
      <c r="H347" t="str">
        <f t="shared" si="67"/>
        <v>태극 베기</v>
      </c>
      <c r="I347">
        <f t="shared" si="62"/>
        <v>55</v>
      </c>
      <c r="J347">
        <f t="shared" si="63"/>
        <v>64</v>
      </c>
      <c r="K347" s="10">
        <v>343</v>
      </c>
      <c r="L347" s="10" t="str">
        <f t="shared" si="64"/>
        <v>43,55</v>
      </c>
      <c r="M347" s="10" t="str">
        <f t="shared" si="65"/>
        <v>345,0.64</v>
      </c>
    </row>
    <row r="348" spans="4:13" x14ac:dyDescent="0.3">
      <c r="D348" s="10">
        <v>344</v>
      </c>
      <c r="E348" t="str">
        <f t="shared" si="66"/>
        <v>귀살 베기</v>
      </c>
      <c r="F348">
        <f t="shared" si="60"/>
        <v>60</v>
      </c>
      <c r="G348">
        <f t="shared" si="61"/>
        <v>109</v>
      </c>
      <c r="H348" t="str">
        <f t="shared" si="67"/>
        <v>천구 베기</v>
      </c>
      <c r="I348">
        <f t="shared" si="62"/>
        <v>61</v>
      </c>
      <c r="J348">
        <f t="shared" si="63"/>
        <v>62.5</v>
      </c>
      <c r="K348" s="10">
        <v>344</v>
      </c>
      <c r="L348" s="10" t="str">
        <f t="shared" si="64"/>
        <v>60,61</v>
      </c>
      <c r="M348" s="10" t="str">
        <f t="shared" si="65"/>
        <v>1.09,0.625</v>
      </c>
    </row>
    <row r="349" spans="4:13" x14ac:dyDescent="0.3">
      <c r="D349" s="9">
        <v>345</v>
      </c>
      <c r="E349" t="str">
        <f t="shared" si="66"/>
        <v>지옥 베기</v>
      </c>
      <c r="F349">
        <f t="shared" si="60"/>
        <v>35</v>
      </c>
      <c r="G349">
        <f t="shared" si="61"/>
        <v>320000</v>
      </c>
      <c r="H349" t="str">
        <f t="shared" si="67"/>
        <v>신선 베기</v>
      </c>
      <c r="I349">
        <f t="shared" si="62"/>
        <v>54</v>
      </c>
      <c r="J349">
        <f t="shared" si="63"/>
        <v>445</v>
      </c>
      <c r="K349" s="10">
        <v>345</v>
      </c>
      <c r="L349" s="10" t="str">
        <f t="shared" si="64"/>
        <v>35,54</v>
      </c>
      <c r="M349" s="10" t="str">
        <f t="shared" si="65"/>
        <v>3200,4.45</v>
      </c>
    </row>
    <row r="350" spans="4:13" x14ac:dyDescent="0.3">
      <c r="D350" s="10">
        <v>346</v>
      </c>
      <c r="E350" t="str">
        <f t="shared" si="66"/>
        <v>천상 베기</v>
      </c>
      <c r="F350">
        <f t="shared" si="60"/>
        <v>36</v>
      </c>
      <c r="G350">
        <f t="shared" si="61"/>
        <v>165000</v>
      </c>
      <c r="H350" t="str">
        <f t="shared" si="67"/>
        <v>심연 베기</v>
      </c>
      <c r="I350">
        <f t="shared" si="62"/>
        <v>50</v>
      </c>
      <c r="J350">
        <f t="shared" si="63"/>
        <v>4750</v>
      </c>
      <c r="K350" s="10">
        <v>346</v>
      </c>
      <c r="L350" s="10" t="str">
        <f t="shared" si="64"/>
        <v>36,50</v>
      </c>
      <c r="M350" s="10" t="str">
        <f t="shared" si="65"/>
        <v>1650,47.5</v>
      </c>
    </row>
    <row r="351" spans="4:13" x14ac:dyDescent="0.3">
      <c r="D351" s="10">
        <v>347</v>
      </c>
      <c r="E351" t="str">
        <f t="shared" si="66"/>
        <v>귀신 베기</v>
      </c>
      <c r="F351">
        <f t="shared" si="60"/>
        <v>39</v>
      </c>
      <c r="G351">
        <f t="shared" si="61"/>
        <v>100000</v>
      </c>
      <c r="H351" t="str">
        <f t="shared" si="67"/>
        <v>섬광 베기</v>
      </c>
      <c r="I351">
        <f t="shared" si="62"/>
        <v>47</v>
      </c>
      <c r="J351">
        <f t="shared" si="63"/>
        <v>16000</v>
      </c>
      <c r="K351" s="10">
        <v>347</v>
      </c>
      <c r="L351" s="10" t="str">
        <f t="shared" si="64"/>
        <v>39,47</v>
      </c>
      <c r="M351" s="10" t="str">
        <f t="shared" si="65"/>
        <v>1000,160</v>
      </c>
    </row>
    <row r="352" spans="4:13" x14ac:dyDescent="0.3">
      <c r="D352" s="10">
        <v>348</v>
      </c>
      <c r="E352" t="str">
        <f t="shared" si="66"/>
        <v>금강 베기</v>
      </c>
      <c r="F352">
        <f t="shared" ref="F352:F354" si="68">VLOOKUP(E352,$Q:$R,2,FALSE)</f>
        <v>43</v>
      </c>
      <c r="G352">
        <f t="shared" ref="G352:G354" si="69">G347+VLOOKUP(E352,$Q$20:$R$31,2,FALSE)</f>
        <v>35000</v>
      </c>
      <c r="H352" t="str">
        <f t="shared" si="67"/>
        <v>태극 베기</v>
      </c>
      <c r="I352">
        <f t="shared" ref="I352:I354" si="70">VLOOKUP(H352,$Q:$R,2,FALSE)</f>
        <v>55</v>
      </c>
      <c r="J352">
        <f t="shared" ref="J352:J354" si="71">IF(I352=42,J337+$R$23,IF(I352=46,J337+$R$24,IF(I352=61,J337+$R$30,J347+VLOOKUP(H352,$Q$20:$R$31,2,FALSE))))</f>
        <v>65</v>
      </c>
      <c r="K352" s="10">
        <v>348</v>
      </c>
      <c r="L352" s="10" t="str">
        <f t="shared" ref="L352:L354" si="72">IF(H352=0,F352&amp;",-1",F352&amp;","&amp;I352)</f>
        <v>43,55</v>
      </c>
      <c r="M352" s="10" t="str">
        <f t="shared" ref="M352:M354" si="73">IF(H352=0,G352/100&amp;","&amp;0,G352/100&amp;","&amp;J352/100)</f>
        <v>350,0.65</v>
      </c>
    </row>
    <row r="353" spans="4:13" x14ac:dyDescent="0.3">
      <c r="D353" s="10">
        <v>349</v>
      </c>
      <c r="E353" t="str">
        <f t="shared" si="66"/>
        <v>귀살 베기</v>
      </c>
      <c r="F353">
        <f t="shared" si="68"/>
        <v>60</v>
      </c>
      <c r="G353">
        <f t="shared" si="69"/>
        <v>110</v>
      </c>
      <c r="H353" t="str">
        <f t="shared" si="67"/>
        <v>신수 베기</v>
      </c>
      <c r="I353">
        <f t="shared" si="70"/>
        <v>42</v>
      </c>
      <c r="J353">
        <f t="shared" si="71"/>
        <v>16000</v>
      </c>
      <c r="K353" s="10">
        <v>349</v>
      </c>
      <c r="L353" s="10" t="str">
        <f t="shared" si="72"/>
        <v>60,42</v>
      </c>
      <c r="M353" s="10" t="str">
        <f t="shared" si="73"/>
        <v>1.1,160</v>
      </c>
    </row>
    <row r="354" spans="4:13" x14ac:dyDescent="0.3">
      <c r="D354" s="10">
        <v>350</v>
      </c>
      <c r="E354" t="str">
        <f t="shared" si="66"/>
        <v>지옥 베기</v>
      </c>
      <c r="F354">
        <f t="shared" si="68"/>
        <v>35</v>
      </c>
      <c r="G354">
        <f t="shared" si="69"/>
        <v>325000</v>
      </c>
      <c r="H354" t="str">
        <f t="shared" si="67"/>
        <v>신선 베기</v>
      </c>
      <c r="I354">
        <f t="shared" si="70"/>
        <v>54</v>
      </c>
      <c r="J354">
        <f t="shared" si="71"/>
        <v>450</v>
      </c>
      <c r="K354" s="10">
        <v>350</v>
      </c>
      <c r="L354" s="10" t="str">
        <f t="shared" si="72"/>
        <v>35,54</v>
      </c>
      <c r="M354" s="10" t="str">
        <f t="shared" si="73"/>
        <v>3250,4.5</v>
      </c>
    </row>
  </sheetData>
  <mergeCells count="2">
    <mergeCell ref="S3:T3"/>
    <mergeCell ref="W3:X3"/>
  </mergeCells>
  <phoneticPr fontId="1" type="noConversion"/>
  <conditionalFormatting sqref="D1:M1048576">
    <cfRule type="expression" dxfId="0" priority="1">
      <formula>MOD($D1,5)=4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Meditation</vt:lpstr>
      <vt:lpstr>LevelBalance</vt:lpstr>
      <vt:lpstr>AbilBalance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2023-09-15T02:52:42Z</dcterms:modified>
</cp:coreProperties>
</file>