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E618B9F-3C3F-4F23-95B4-1C8DF88E8FCD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" i="4" l="1"/>
  <c r="W45" i="4" s="1"/>
  <c r="V46" i="4"/>
  <c r="W46" i="4" s="1"/>
  <c r="C32" i="4"/>
  <c r="B32" i="4" s="1"/>
  <c r="D32" i="4"/>
  <c r="E32" i="4"/>
  <c r="F32" i="4"/>
  <c r="G32" i="4"/>
  <c r="Q32" i="4"/>
  <c r="O32" i="4" s="1"/>
  <c r="C33" i="4"/>
  <c r="D33" i="4"/>
  <c r="E33" i="4"/>
  <c r="F33" i="4"/>
  <c r="G33" i="4"/>
  <c r="Q33" i="4"/>
  <c r="L33" i="4" s="1"/>
  <c r="B33" i="4" l="1"/>
  <c r="M32" i="4"/>
  <c r="P32" i="4"/>
  <c r="M33" i="4"/>
  <c r="L32" i="4"/>
  <c r="P33" i="4"/>
  <c r="N33" i="4"/>
  <c r="N32" i="4"/>
  <c r="O33" i="4"/>
  <c r="O34" i="3"/>
  <c r="P34" i="3"/>
  <c r="Q34" i="3"/>
  <c r="O35" i="3"/>
  <c r="P35" i="3"/>
  <c r="Q35" i="3"/>
  <c r="O36" i="3"/>
  <c r="P36" i="3"/>
  <c r="Q36" i="3"/>
  <c r="O37" i="3"/>
  <c r="P37" i="3"/>
  <c r="Q37" i="3"/>
  <c r="S35" i="3"/>
  <c r="T35" i="3"/>
  <c r="U35" i="3"/>
  <c r="W35" i="3"/>
  <c r="H157" i="3"/>
  <c r="I157" i="3"/>
  <c r="J157" i="3"/>
  <c r="K157" i="3" s="1"/>
  <c r="L157" i="3" s="1"/>
  <c r="M157" i="3" s="1"/>
  <c r="N157" i="3" s="1"/>
  <c r="H158" i="3"/>
  <c r="I158" i="3" s="1"/>
  <c r="J158" i="3" s="1"/>
  <c r="K158" i="3" s="1"/>
  <c r="L158" i="3" s="1"/>
  <c r="M158" i="3" s="1"/>
  <c r="N158" i="3" s="1"/>
  <c r="I115" i="3"/>
  <c r="J115" i="3"/>
  <c r="K115" i="3"/>
  <c r="L115" i="3"/>
  <c r="M115" i="3"/>
  <c r="N115" i="3"/>
  <c r="Q115" i="3" s="1"/>
  <c r="P115" i="3"/>
  <c r="R115" i="3" s="1"/>
  <c r="I116" i="3"/>
  <c r="P116" i="3" s="1"/>
  <c r="R116" i="3" s="1"/>
  <c r="J116" i="3"/>
  <c r="K116" i="3"/>
  <c r="L116" i="3"/>
  <c r="M116" i="3"/>
  <c r="N116" i="3"/>
  <c r="Q116" i="3"/>
  <c r="P81" i="3"/>
  <c r="H81" i="3" s="1"/>
  <c r="P82" i="3"/>
  <c r="L82" i="3" s="1"/>
  <c r="M82" i="3" s="1"/>
  <c r="I36" i="3"/>
  <c r="J36" i="3"/>
  <c r="I37" i="3"/>
  <c r="J37" i="3"/>
  <c r="I38" i="3"/>
  <c r="J38" i="3"/>
  <c r="H156" i="3"/>
  <c r="C31" i="4"/>
  <c r="D31" i="4"/>
  <c r="E31" i="4"/>
  <c r="F31" i="4"/>
  <c r="G31" i="4"/>
  <c r="Q31" i="4"/>
  <c r="N31" i="4" s="1"/>
  <c r="V44" i="4"/>
  <c r="W44" i="4" s="1"/>
  <c r="K33" i="4" l="1"/>
  <c r="K32" i="4"/>
  <c r="I82" i="3"/>
  <c r="H82" i="3"/>
  <c r="K82" i="3"/>
  <c r="L81" i="3"/>
  <c r="M81" i="3" s="1"/>
  <c r="K81" i="3"/>
  <c r="J81" i="3"/>
  <c r="I81" i="3"/>
  <c r="J82" i="3"/>
  <c r="P80" i="3"/>
  <c r="H80" i="3" s="1"/>
  <c r="I114" i="3" s="1"/>
  <c r="I156" i="3" s="1"/>
  <c r="L80" i="3"/>
  <c r="K80" i="3"/>
  <c r="L114" i="3" s="1"/>
  <c r="J80" i="3"/>
  <c r="K114" i="3" s="1"/>
  <c r="I80" i="3"/>
  <c r="B31" i="4"/>
  <c r="L31" i="4"/>
  <c r="P31" i="4"/>
  <c r="O31" i="4"/>
  <c r="M31" i="4"/>
  <c r="N82" i="3" l="1"/>
  <c r="N81" i="3"/>
  <c r="J114" i="3"/>
  <c r="M80" i="3"/>
  <c r="N114" i="3" s="1"/>
  <c r="Q114" i="3" s="1"/>
  <c r="M114" i="3"/>
  <c r="N80" i="3"/>
  <c r="K31" i="4"/>
  <c r="P114" i="3" l="1"/>
  <c r="J156" i="3"/>
  <c r="K156" i="3" l="1"/>
  <c r="L156" i="3" s="1"/>
  <c r="M156" i="3" s="1"/>
  <c r="N156" i="3" s="1"/>
  <c r="I35" i="3" l="1"/>
  <c r="J35" i="3" s="1"/>
  <c r="H155" i="3"/>
  <c r="P79" i="3"/>
  <c r="H79" i="3" s="1"/>
  <c r="I113" i="3" s="1"/>
  <c r="V43" i="4"/>
  <c r="W43" i="4" s="1"/>
  <c r="C30" i="4"/>
  <c r="D30" i="4"/>
  <c r="E30" i="4"/>
  <c r="F30" i="4"/>
  <c r="G30" i="4"/>
  <c r="Q30" i="4"/>
  <c r="L30" i="4" s="1"/>
  <c r="H154" i="3"/>
  <c r="I34" i="3"/>
  <c r="P78" i="3" s="1"/>
  <c r="H78" i="3" s="1"/>
  <c r="I112" i="3" s="1"/>
  <c r="C29" i="4"/>
  <c r="D29" i="4"/>
  <c r="E29" i="4"/>
  <c r="F29" i="4"/>
  <c r="G29" i="4"/>
  <c r="Q29" i="4"/>
  <c r="O29" i="4" s="1"/>
  <c r="V42" i="4"/>
  <c r="W42" i="4" s="1"/>
  <c r="C28" i="4"/>
  <c r="B28" i="4" s="1"/>
  <c r="D28" i="4"/>
  <c r="E28" i="4"/>
  <c r="F28" i="4"/>
  <c r="G28" i="4"/>
  <c r="Q28" i="4"/>
  <c r="L28" i="4" s="1"/>
  <c r="V41" i="4"/>
  <c r="W41" i="4" s="1"/>
  <c r="H153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52" i="3"/>
  <c r="I32" i="3"/>
  <c r="P76" i="3" s="1"/>
  <c r="H76" i="3" s="1"/>
  <c r="I110" i="3" s="1"/>
  <c r="H151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50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AE65" i="3"/>
  <c r="AD65" i="3" s="1"/>
  <c r="AE85" i="3" s="1"/>
  <c r="AE64" i="3"/>
  <c r="AD64" i="3" s="1"/>
  <c r="AE84" i="3" s="1"/>
  <c r="AE63" i="3"/>
  <c r="Z63" i="3" s="1"/>
  <c r="AE62" i="3"/>
  <c r="AD62" i="3" s="1"/>
  <c r="AE82" i="3" s="1"/>
  <c r="AE61" i="3"/>
  <c r="AB61" i="3" s="1"/>
  <c r="AC81" i="3" s="1"/>
  <c r="AE60" i="3"/>
  <c r="AD60" i="3" s="1"/>
  <c r="AE80" i="3" s="1"/>
  <c r="AE59" i="3"/>
  <c r="Z59" i="3" s="1"/>
  <c r="AA79" i="3" s="1"/>
  <c r="AE58" i="3"/>
  <c r="AA58" i="3" s="1"/>
  <c r="AB78" i="3" s="1"/>
  <c r="AE57" i="3"/>
  <c r="AC57" i="3" s="1"/>
  <c r="AD77" i="3" s="1"/>
  <c r="AE56" i="3"/>
  <c r="AD56" i="3" s="1"/>
  <c r="AE76" i="3" s="1"/>
  <c r="AE55" i="3"/>
  <c r="Z55" i="3" s="1"/>
  <c r="AA75" i="3" s="1"/>
  <c r="AE54" i="3"/>
  <c r="AB54" i="3" s="1"/>
  <c r="AC74" i="3" s="1"/>
  <c r="AE53" i="3"/>
  <c r="AC53" i="3" s="1"/>
  <c r="AD73" i="3" s="1"/>
  <c r="AE52" i="3"/>
  <c r="B35" i="3"/>
  <c r="AE51" i="3"/>
  <c r="AD51" i="3" s="1"/>
  <c r="AE71" i="3" s="1"/>
  <c r="I29" i="3"/>
  <c r="P73" i="3" s="1"/>
  <c r="I28" i="3"/>
  <c r="J28" i="3" s="1"/>
  <c r="O27" i="3" s="1"/>
  <c r="I27" i="3"/>
  <c r="P71" i="3" s="1"/>
  <c r="I26" i="3"/>
  <c r="P70" i="3" s="1"/>
  <c r="I70" i="3" s="1"/>
  <c r="J104" i="3" s="1"/>
  <c r="I25" i="3"/>
  <c r="P69" i="3" s="1"/>
  <c r="I24" i="3"/>
  <c r="J24" i="3" s="1"/>
  <c r="O23" i="3" s="1"/>
  <c r="I23" i="3"/>
  <c r="P67" i="3" s="1"/>
  <c r="I67" i="3" s="1"/>
  <c r="J101" i="3" s="1"/>
  <c r="I22" i="3"/>
  <c r="P66" i="3" s="1"/>
  <c r="I21" i="3"/>
  <c r="P65" i="3" s="1"/>
  <c r="K65" i="3" s="1"/>
  <c r="L99" i="3" s="1"/>
  <c r="I20" i="3"/>
  <c r="P64" i="3" s="1"/>
  <c r="Q64" i="3" s="1"/>
  <c r="I19" i="3"/>
  <c r="P63" i="3" s="1"/>
  <c r="O18" i="3"/>
  <c r="I17" i="3"/>
  <c r="P60" i="3" s="1"/>
  <c r="I16" i="3"/>
  <c r="J16" i="3" s="1"/>
  <c r="O16" i="3" s="1"/>
  <c r="I15" i="3"/>
  <c r="P58" i="3" s="1"/>
  <c r="I14" i="3"/>
  <c r="P57" i="3" s="1"/>
  <c r="Q57" i="3" s="1"/>
  <c r="R57" i="3" s="1"/>
  <c r="I13" i="3"/>
  <c r="J13" i="3" s="1"/>
  <c r="O13" i="3" s="1"/>
  <c r="I12" i="3"/>
  <c r="P55" i="3" s="1"/>
  <c r="Q55" i="3" s="1"/>
  <c r="B12" i="3"/>
  <c r="I11" i="3"/>
  <c r="J11" i="3" s="1"/>
  <c r="O11" i="3" s="1"/>
  <c r="I10" i="3"/>
  <c r="P53" i="3" s="1"/>
  <c r="I9" i="3"/>
  <c r="P52" i="3" s="1"/>
  <c r="I8" i="3"/>
  <c r="J8" i="3" s="1"/>
  <c r="O8" i="3" s="1"/>
  <c r="I155" i="3" l="1"/>
  <c r="L79" i="3"/>
  <c r="K79" i="3"/>
  <c r="L113" i="3" s="1"/>
  <c r="J79" i="3"/>
  <c r="K113" i="3" s="1"/>
  <c r="I79" i="3"/>
  <c r="Z61" i="3"/>
  <c r="AA81" i="3" s="1"/>
  <c r="AA105" i="3" s="1"/>
  <c r="AD61" i="3"/>
  <c r="AE81" i="3" s="1"/>
  <c r="P77" i="3"/>
  <c r="H77" i="3" s="1"/>
  <c r="I111" i="3" s="1"/>
  <c r="I153" i="3" s="1"/>
  <c r="J34" i="3"/>
  <c r="O33" i="3" s="1"/>
  <c r="J32" i="3"/>
  <c r="O31" i="3" s="1"/>
  <c r="I154" i="3"/>
  <c r="P75" i="3"/>
  <c r="H75" i="3" s="1"/>
  <c r="I109" i="3" s="1"/>
  <c r="I151" i="3" s="1"/>
  <c r="I152" i="3"/>
  <c r="AB51" i="3"/>
  <c r="AC71" i="3" s="1"/>
  <c r="B30" i="4"/>
  <c r="P30" i="4"/>
  <c r="O30" i="4"/>
  <c r="N30" i="4"/>
  <c r="M30" i="4"/>
  <c r="K30" i="4" s="1"/>
  <c r="L78" i="3"/>
  <c r="K78" i="3"/>
  <c r="L112" i="3" s="1"/>
  <c r="J78" i="3"/>
  <c r="K112" i="3" s="1"/>
  <c r="I78" i="3"/>
  <c r="B29" i="4"/>
  <c r="P29" i="4"/>
  <c r="N29" i="4"/>
  <c r="M29" i="4"/>
  <c r="L29" i="4"/>
  <c r="P28" i="4"/>
  <c r="N28" i="4"/>
  <c r="M28" i="4"/>
  <c r="O28" i="4"/>
  <c r="L77" i="3"/>
  <c r="B27" i="4"/>
  <c r="P27" i="4"/>
  <c r="M27" i="4"/>
  <c r="L27" i="4"/>
  <c r="O27" i="4"/>
  <c r="L76" i="3"/>
  <c r="K76" i="3"/>
  <c r="L110" i="3" s="1"/>
  <c r="J76" i="3"/>
  <c r="K110" i="3" s="1"/>
  <c r="I76" i="3"/>
  <c r="I75" i="3"/>
  <c r="AA57" i="3"/>
  <c r="AB77" i="3" s="1"/>
  <c r="J15" i="3"/>
  <c r="O15" i="3" s="1"/>
  <c r="L57" i="3"/>
  <c r="P74" i="3"/>
  <c r="I74" i="3" s="1"/>
  <c r="J108" i="3" s="1"/>
  <c r="AD57" i="3"/>
  <c r="AE77" i="3" s="1"/>
  <c r="J9" i="3"/>
  <c r="O9" i="3" s="1"/>
  <c r="AC51" i="3"/>
  <c r="AD71" i="3" s="1"/>
  <c r="AC58" i="3"/>
  <c r="AD78" i="3" s="1"/>
  <c r="J26" i="3"/>
  <c r="O25" i="3" s="1"/>
  <c r="AB53" i="3"/>
  <c r="AC73" i="3" s="1"/>
  <c r="AA54" i="3"/>
  <c r="AB74" i="3" s="1"/>
  <c r="AC54" i="3"/>
  <c r="AD74" i="3" s="1"/>
  <c r="J10" i="3"/>
  <c r="O10" i="3" s="1"/>
  <c r="J20" i="3"/>
  <c r="O19" i="3" s="1"/>
  <c r="J29" i="3"/>
  <c r="O28" i="3" s="1"/>
  <c r="AD54" i="3"/>
  <c r="AE74" i="3" s="1"/>
  <c r="AC59" i="3"/>
  <c r="AD79" i="3" s="1"/>
  <c r="L67" i="3"/>
  <c r="M67" i="3" s="1"/>
  <c r="N101" i="3" s="1"/>
  <c r="Q101" i="3" s="1"/>
  <c r="J70" i="3"/>
  <c r="K104" i="3" s="1"/>
  <c r="P51" i="3"/>
  <c r="L51" i="3" s="1"/>
  <c r="P56" i="3"/>
  <c r="I56" i="3" s="1"/>
  <c r="J92" i="3" s="1"/>
  <c r="J23" i="3"/>
  <c r="O22" i="3" s="1"/>
  <c r="AA61" i="3"/>
  <c r="AB81" i="3" s="1"/>
  <c r="K57" i="3"/>
  <c r="L93" i="3" s="1"/>
  <c r="AC61" i="3"/>
  <c r="AD81" i="3" s="1"/>
  <c r="K52" i="3"/>
  <c r="L88" i="3" s="1"/>
  <c r="L52" i="3"/>
  <c r="J52" i="3"/>
  <c r="K88" i="3" s="1"/>
  <c r="I73" i="3"/>
  <c r="J107" i="3" s="1"/>
  <c r="L73" i="3"/>
  <c r="K73" i="3"/>
  <c r="L107" i="3" s="1"/>
  <c r="J73" i="3"/>
  <c r="K107" i="3" s="1"/>
  <c r="AA53" i="3"/>
  <c r="AB73" i="3" s="1"/>
  <c r="AB58" i="3"/>
  <c r="AC78" i="3" s="1"/>
  <c r="K67" i="3"/>
  <c r="L101" i="3" s="1"/>
  <c r="AD53" i="3"/>
  <c r="AE73" i="3" s="1"/>
  <c r="AD58" i="3"/>
  <c r="AE78" i="3" s="1"/>
  <c r="P54" i="3"/>
  <c r="H54" i="3" s="1"/>
  <c r="I90" i="3" s="1"/>
  <c r="Z54" i="3"/>
  <c r="AA74" i="3" s="1"/>
  <c r="Z57" i="3"/>
  <c r="AD59" i="3"/>
  <c r="AE79" i="3" s="1"/>
  <c r="K70" i="3"/>
  <c r="L104" i="3" s="1"/>
  <c r="P68" i="3"/>
  <c r="L68" i="3" s="1"/>
  <c r="M102" i="3" s="1"/>
  <c r="P72" i="3"/>
  <c r="J72" i="3" s="1"/>
  <c r="K106" i="3" s="1"/>
  <c r="J12" i="3"/>
  <c r="O12" i="3" s="1"/>
  <c r="AB57" i="3"/>
  <c r="AC77" i="3" s="1"/>
  <c r="H65" i="3"/>
  <c r="I99" i="3" s="1"/>
  <c r="I65" i="3"/>
  <c r="J99" i="3" s="1"/>
  <c r="J65" i="3"/>
  <c r="K99" i="3" s="1"/>
  <c r="J14" i="3"/>
  <c r="O14" i="3" s="1"/>
  <c r="J21" i="3"/>
  <c r="O20" i="3" s="1"/>
  <c r="Z58" i="3"/>
  <c r="AA78" i="3" s="1"/>
  <c r="AA102" i="3" s="1"/>
  <c r="AB102" i="3" s="1"/>
  <c r="Z53" i="3"/>
  <c r="AA73" i="3" s="1"/>
  <c r="AA97" i="3" s="1"/>
  <c r="J67" i="3"/>
  <c r="K101" i="3" s="1"/>
  <c r="AB65" i="3"/>
  <c r="AC85" i="3" s="1"/>
  <c r="AC65" i="3"/>
  <c r="AD85" i="3" s="1"/>
  <c r="AC63" i="3"/>
  <c r="AD83" i="3" s="1"/>
  <c r="AD63" i="3"/>
  <c r="AE83" i="3" s="1"/>
  <c r="Z62" i="3"/>
  <c r="AA82" i="3" s="1"/>
  <c r="AA106" i="3" s="1"/>
  <c r="AA62" i="3"/>
  <c r="AB82" i="3" s="1"/>
  <c r="AC62" i="3"/>
  <c r="AD82" i="3" s="1"/>
  <c r="AB62" i="3"/>
  <c r="AC82" i="3" s="1"/>
  <c r="B26" i="4"/>
  <c r="B25" i="4"/>
  <c r="P26" i="4"/>
  <c r="O26" i="4"/>
  <c r="P25" i="4"/>
  <c r="O25" i="4"/>
  <c r="M26" i="4"/>
  <c r="N25" i="4"/>
  <c r="N26" i="4"/>
  <c r="M25" i="4"/>
  <c r="P6" i="4"/>
  <c r="P10" i="4"/>
  <c r="L74" i="3"/>
  <c r="K74" i="3"/>
  <c r="L108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58" i="3"/>
  <c r="Q58" i="3"/>
  <c r="J58" i="3"/>
  <c r="K94" i="3" s="1"/>
  <c r="K58" i="3"/>
  <c r="L94" i="3" s="1"/>
  <c r="I58" i="3"/>
  <c r="J94" i="3" s="1"/>
  <c r="L58" i="3"/>
  <c r="Q53" i="3"/>
  <c r="I53" i="3"/>
  <c r="J89" i="3" s="1"/>
  <c r="H53" i="3"/>
  <c r="L53" i="3"/>
  <c r="K53" i="3"/>
  <c r="L89" i="3" s="1"/>
  <c r="J53" i="3"/>
  <c r="K89" i="3" s="1"/>
  <c r="K63" i="3"/>
  <c r="L97" i="3" s="1"/>
  <c r="J63" i="3"/>
  <c r="K97" i="3" s="1"/>
  <c r="I63" i="3"/>
  <c r="J97" i="3" s="1"/>
  <c r="H63" i="3"/>
  <c r="Q63" i="3"/>
  <c r="L63" i="3"/>
  <c r="W55" i="3"/>
  <c r="V55" i="3"/>
  <c r="U55" i="3"/>
  <c r="T55" i="3"/>
  <c r="S55" i="3"/>
  <c r="R55" i="3"/>
  <c r="L60" i="3"/>
  <c r="K60" i="3"/>
  <c r="L96" i="3" s="1"/>
  <c r="J60" i="3"/>
  <c r="K96" i="3" s="1"/>
  <c r="Q60" i="3"/>
  <c r="I60" i="3"/>
  <c r="J96" i="3" s="1"/>
  <c r="H60" i="3"/>
  <c r="K71" i="3"/>
  <c r="L105" i="3" s="1"/>
  <c r="J71" i="3"/>
  <c r="K105" i="3" s="1"/>
  <c r="I71" i="3"/>
  <c r="J105" i="3" s="1"/>
  <c r="H71" i="3"/>
  <c r="L71" i="3"/>
  <c r="AA103" i="3"/>
  <c r="W64" i="3"/>
  <c r="U64" i="3"/>
  <c r="V64" i="3"/>
  <c r="T64" i="3"/>
  <c r="S64" i="3"/>
  <c r="R64" i="3"/>
  <c r="L70" i="3"/>
  <c r="J17" i="3"/>
  <c r="O17" i="3" s="1"/>
  <c r="J27" i="3"/>
  <c r="O26" i="3" s="1"/>
  <c r="Q52" i="3"/>
  <c r="T57" i="3"/>
  <c r="I64" i="3"/>
  <c r="J98" i="3" s="1"/>
  <c r="L65" i="3"/>
  <c r="M93" i="3"/>
  <c r="M57" i="3"/>
  <c r="N93" i="3" s="1"/>
  <c r="AA55" i="3"/>
  <c r="V57" i="3"/>
  <c r="L66" i="3"/>
  <c r="K66" i="3"/>
  <c r="L100" i="3" s="1"/>
  <c r="I66" i="3"/>
  <c r="J100" i="3" s="1"/>
  <c r="L64" i="3"/>
  <c r="K64" i="3"/>
  <c r="L98" i="3" s="1"/>
  <c r="J64" i="3"/>
  <c r="K98" i="3" s="1"/>
  <c r="H64" i="3"/>
  <c r="AB55" i="3"/>
  <c r="AC75" i="3" s="1"/>
  <c r="P59" i="3"/>
  <c r="L69" i="3"/>
  <c r="K69" i="3"/>
  <c r="L103" i="3" s="1"/>
  <c r="I69" i="3"/>
  <c r="J103" i="3" s="1"/>
  <c r="W57" i="3"/>
  <c r="J25" i="3"/>
  <c r="O24" i="3" s="1"/>
  <c r="AC55" i="3"/>
  <c r="AD75" i="3" s="1"/>
  <c r="AA65" i="3"/>
  <c r="AB85" i="3" s="1"/>
  <c r="Z65" i="3"/>
  <c r="AA77" i="3"/>
  <c r="AA101" i="3" s="1"/>
  <c r="AB101" i="3" s="1"/>
  <c r="AA99" i="3"/>
  <c r="M88" i="3"/>
  <c r="M52" i="3"/>
  <c r="N88" i="3" s="1"/>
  <c r="AA51" i="3"/>
  <c r="AB71" i="3" s="1"/>
  <c r="Z51" i="3"/>
  <c r="K54" i="3"/>
  <c r="L90" i="3" s="1"/>
  <c r="AD55" i="3"/>
  <c r="AE75" i="3" s="1"/>
  <c r="AC56" i="3"/>
  <c r="AD76" i="3" s="1"/>
  <c r="AB56" i="3"/>
  <c r="AC76" i="3" s="1"/>
  <c r="AA56" i="3"/>
  <c r="AB76" i="3" s="1"/>
  <c r="Z56" i="3"/>
  <c r="H66" i="3"/>
  <c r="H69" i="3"/>
  <c r="AA83" i="3"/>
  <c r="AA107" i="3" s="1"/>
  <c r="K55" i="3"/>
  <c r="L91" i="3" s="1"/>
  <c r="J55" i="3"/>
  <c r="K91" i="3" s="1"/>
  <c r="I55" i="3"/>
  <c r="J91" i="3" s="1"/>
  <c r="H55" i="3"/>
  <c r="AC60" i="3"/>
  <c r="AD80" i="3" s="1"/>
  <c r="AB60" i="3"/>
  <c r="AC80" i="3" s="1"/>
  <c r="AA60" i="3"/>
  <c r="AB80" i="3" s="1"/>
  <c r="Z60" i="3"/>
  <c r="S57" i="3"/>
  <c r="U57" i="3"/>
  <c r="H57" i="3"/>
  <c r="J66" i="3"/>
  <c r="K100" i="3" s="1"/>
  <c r="J69" i="3"/>
  <c r="K103" i="3" s="1"/>
  <c r="AC52" i="3"/>
  <c r="AD72" i="3" s="1"/>
  <c r="AB52" i="3"/>
  <c r="AC72" i="3" s="1"/>
  <c r="Z52" i="3"/>
  <c r="H52" i="3"/>
  <c r="AA52" i="3"/>
  <c r="AB72" i="3" s="1"/>
  <c r="L55" i="3"/>
  <c r="I57" i="3"/>
  <c r="J93" i="3" s="1"/>
  <c r="AA59" i="3"/>
  <c r="AA63" i="3"/>
  <c r="AB83" i="3" s="1"/>
  <c r="H67" i="3"/>
  <c r="H70" i="3"/>
  <c r="I52" i="3"/>
  <c r="J88" i="3" s="1"/>
  <c r="AD52" i="3"/>
  <c r="AE72" i="3" s="1"/>
  <c r="J57" i="3"/>
  <c r="K93" i="3" s="1"/>
  <c r="AB59" i="3"/>
  <c r="AC79" i="3" s="1"/>
  <c r="AB63" i="3"/>
  <c r="AC83" i="3" s="1"/>
  <c r="AC64" i="3"/>
  <c r="AD84" i="3" s="1"/>
  <c r="AB64" i="3"/>
  <c r="AC84" i="3" s="1"/>
  <c r="AA64" i="3"/>
  <c r="AB84" i="3" s="1"/>
  <c r="Z64" i="3"/>
  <c r="AA98" i="3"/>
  <c r="H73" i="3"/>
  <c r="J22" i="3"/>
  <c r="O21" i="3" s="1"/>
  <c r="M101" i="3" l="1"/>
  <c r="H74" i="3"/>
  <c r="I77" i="3"/>
  <c r="J77" i="3"/>
  <c r="K111" i="3" s="1"/>
  <c r="K77" i="3"/>
  <c r="L111" i="3" s="1"/>
  <c r="N79" i="3"/>
  <c r="J113" i="3"/>
  <c r="M79" i="3"/>
  <c r="N113" i="3" s="1"/>
  <c r="Q113" i="3" s="1"/>
  <c r="M113" i="3"/>
  <c r="L54" i="3"/>
  <c r="M54" i="3" s="1"/>
  <c r="N90" i="3" s="1"/>
  <c r="I54" i="3"/>
  <c r="J90" i="3" s="1"/>
  <c r="Q54" i="3"/>
  <c r="J54" i="3"/>
  <c r="K90" i="3" s="1"/>
  <c r="J74" i="3"/>
  <c r="K108" i="3" s="1"/>
  <c r="AB105" i="3"/>
  <c r="AC105" i="3" s="1"/>
  <c r="Q51" i="3"/>
  <c r="K72" i="3"/>
  <c r="L106" i="3" s="1"/>
  <c r="L72" i="3"/>
  <c r="M106" i="3" s="1"/>
  <c r="I72" i="3"/>
  <c r="J106" i="3" s="1"/>
  <c r="V108" i="3"/>
  <c r="W108" i="3"/>
  <c r="U108" i="3"/>
  <c r="N76" i="3"/>
  <c r="J110" i="3"/>
  <c r="J111" i="3"/>
  <c r="J153" i="3" s="1"/>
  <c r="M76" i="3"/>
  <c r="N110" i="3" s="1"/>
  <c r="Q110" i="3" s="1"/>
  <c r="M110" i="3"/>
  <c r="M77" i="3"/>
  <c r="N111" i="3" s="1"/>
  <c r="Q111" i="3" s="1"/>
  <c r="M111" i="3"/>
  <c r="N78" i="3"/>
  <c r="J112" i="3"/>
  <c r="J154" i="3" s="1"/>
  <c r="K154" i="3" s="1"/>
  <c r="L154" i="3" s="1"/>
  <c r="AD105" i="3"/>
  <c r="AE105" i="3" s="1"/>
  <c r="J109" i="3"/>
  <c r="J151" i="3" s="1"/>
  <c r="M78" i="3"/>
  <c r="N112" i="3" s="1"/>
  <c r="Q112" i="3" s="1"/>
  <c r="M112" i="3"/>
  <c r="J75" i="3"/>
  <c r="K109" i="3" s="1"/>
  <c r="K75" i="3"/>
  <c r="L109" i="3" s="1"/>
  <c r="L75" i="3"/>
  <c r="K28" i="4"/>
  <c r="K29" i="4"/>
  <c r="K27" i="4"/>
  <c r="H72" i="3"/>
  <c r="I106" i="3" s="1"/>
  <c r="I51" i="3"/>
  <c r="K51" i="3"/>
  <c r="L87" i="3" s="1"/>
  <c r="J56" i="3"/>
  <c r="K92" i="3" s="1"/>
  <c r="Q56" i="3"/>
  <c r="T56" i="3" s="1"/>
  <c r="AA18" i="3"/>
  <c r="AA15" i="3"/>
  <c r="K56" i="3"/>
  <c r="L92" i="3" s="1"/>
  <c r="L56" i="3"/>
  <c r="M56" i="3" s="1"/>
  <c r="N92" i="3" s="1"/>
  <c r="AA14" i="3"/>
  <c r="H56" i="3"/>
  <c r="AB97" i="3"/>
  <c r="AC97" i="3" s="1"/>
  <c r="AD97" i="3" s="1"/>
  <c r="AE97" i="3" s="1"/>
  <c r="AA11" i="3"/>
  <c r="J51" i="3"/>
  <c r="K87" i="3" s="1"/>
  <c r="H51" i="3"/>
  <c r="I87" i="3" s="1"/>
  <c r="I129" i="3" s="1"/>
  <c r="H68" i="3"/>
  <c r="I102" i="3" s="1"/>
  <c r="I68" i="3"/>
  <c r="J102" i="3" s="1"/>
  <c r="M68" i="3"/>
  <c r="N102" i="3" s="1"/>
  <c r="Q102" i="3" s="1"/>
  <c r="J68" i="3"/>
  <c r="K102" i="3" s="1"/>
  <c r="K68" i="3"/>
  <c r="L102" i="3" s="1"/>
  <c r="AC101" i="3"/>
  <c r="AD101" i="3" s="1"/>
  <c r="AE101" i="3" s="1"/>
  <c r="M73" i="3"/>
  <c r="N107" i="3" s="1"/>
  <c r="Q107" i="3" s="1"/>
  <c r="M107" i="3"/>
  <c r="AA10" i="3"/>
  <c r="AC102" i="3"/>
  <c r="AD102" i="3" s="1"/>
  <c r="AE102" i="3" s="1"/>
  <c r="AA19" i="3"/>
  <c r="K25" i="4"/>
  <c r="AB106" i="3"/>
  <c r="AC106" i="3" s="1"/>
  <c r="AD106" i="3" s="1"/>
  <c r="AE106" i="3" s="1"/>
  <c r="Z19" i="3" s="1"/>
  <c r="K26" i="4"/>
  <c r="K20" i="4"/>
  <c r="K13" i="4"/>
  <c r="K14" i="4"/>
  <c r="I108" i="3"/>
  <c r="I150" i="3" s="1"/>
  <c r="M74" i="3"/>
  <c r="N108" i="3" s="1"/>
  <c r="Q108" i="3" s="1"/>
  <c r="M108" i="3"/>
  <c r="N7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107" i="3"/>
  <c r="AC107" i="3" s="1"/>
  <c r="AD107" i="3" s="1"/>
  <c r="AE107" i="3" s="1"/>
  <c r="W60" i="3"/>
  <c r="V60" i="3"/>
  <c r="U60" i="3"/>
  <c r="T60" i="3"/>
  <c r="S60" i="3"/>
  <c r="R60" i="3"/>
  <c r="I104" i="3"/>
  <c r="N70" i="3"/>
  <c r="M70" i="3"/>
  <c r="N104" i="3" s="1"/>
  <c r="M104" i="3"/>
  <c r="I89" i="3"/>
  <c r="N53" i="3"/>
  <c r="N65" i="3"/>
  <c r="N66" i="3"/>
  <c r="I100" i="3"/>
  <c r="M105" i="3"/>
  <c r="M71" i="3"/>
  <c r="N105" i="3" s="1"/>
  <c r="AA9" i="3"/>
  <c r="AA72" i="3"/>
  <c r="AA96" i="3" s="1"/>
  <c r="AA17" i="3"/>
  <c r="AA80" i="3"/>
  <c r="AA104" i="3" s="1"/>
  <c r="AA76" i="3"/>
  <c r="AA100" i="3" s="1"/>
  <c r="AA13" i="3"/>
  <c r="W104" i="3"/>
  <c r="V104" i="3"/>
  <c r="U104" i="3"/>
  <c r="N64" i="3"/>
  <c r="I98" i="3"/>
  <c r="W52" i="3"/>
  <c r="V52" i="3"/>
  <c r="U52" i="3"/>
  <c r="T52" i="3"/>
  <c r="R52" i="3"/>
  <c r="S52" i="3"/>
  <c r="I105" i="3"/>
  <c r="N71" i="3"/>
  <c r="W63" i="3"/>
  <c r="W62" i="3" s="1"/>
  <c r="V63" i="3"/>
  <c r="V62" i="3" s="1"/>
  <c r="U63" i="3"/>
  <c r="U62" i="3" s="1"/>
  <c r="T63" i="3"/>
  <c r="T62" i="3" s="1"/>
  <c r="R63" i="3"/>
  <c r="R62" i="3" s="1"/>
  <c r="S63" i="3"/>
  <c r="S62" i="3" s="1"/>
  <c r="R53" i="3"/>
  <c r="V53" i="3"/>
  <c r="U53" i="3"/>
  <c r="T53" i="3"/>
  <c r="S53" i="3"/>
  <c r="W53" i="3"/>
  <c r="M92" i="3"/>
  <c r="N63" i="3"/>
  <c r="I97" i="3"/>
  <c r="M94" i="3"/>
  <c r="M58" i="3"/>
  <c r="N94" i="3" s="1"/>
  <c r="M60" i="3"/>
  <c r="N96" i="3" s="1"/>
  <c r="M96" i="3"/>
  <c r="AA16" i="3"/>
  <c r="AB79" i="3"/>
  <c r="AB103" i="3" s="1"/>
  <c r="AB98" i="3"/>
  <c r="AC98" i="3" s="1"/>
  <c r="AD98" i="3" s="1"/>
  <c r="AE98" i="3" s="1"/>
  <c r="W103" i="3"/>
  <c r="V103" i="3"/>
  <c r="U103" i="3"/>
  <c r="M55" i="3"/>
  <c r="N91" i="3" s="1"/>
  <c r="M91" i="3"/>
  <c r="AA20" i="3"/>
  <c r="K59" i="3"/>
  <c r="L95" i="3" s="1"/>
  <c r="J59" i="3"/>
  <c r="K95" i="3" s="1"/>
  <c r="I59" i="3"/>
  <c r="J95" i="3" s="1"/>
  <c r="H59" i="3"/>
  <c r="Q59" i="3"/>
  <c r="L59" i="3"/>
  <c r="M89" i="3"/>
  <c r="M53" i="3"/>
  <c r="N89" i="3" s="1"/>
  <c r="Q88" i="3"/>
  <c r="I132" i="3"/>
  <c r="I141" i="3"/>
  <c r="V51" i="3"/>
  <c r="S51" i="3"/>
  <c r="W51" i="3"/>
  <c r="T51" i="3"/>
  <c r="R51" i="3"/>
  <c r="U51" i="3"/>
  <c r="M103" i="3"/>
  <c r="M69" i="3"/>
  <c r="N103" i="3" s="1"/>
  <c r="M64" i="3"/>
  <c r="N98" i="3" s="1"/>
  <c r="M98" i="3"/>
  <c r="I91" i="3"/>
  <c r="N55" i="3"/>
  <c r="M87" i="3"/>
  <c r="M51" i="3"/>
  <c r="N87" i="3" s="1"/>
  <c r="I101" i="3"/>
  <c r="Q22" i="3"/>
  <c r="N67" i="3"/>
  <c r="M65" i="3"/>
  <c r="N99" i="3" s="1"/>
  <c r="M99" i="3"/>
  <c r="P99" i="3" s="1"/>
  <c r="U54" i="3"/>
  <c r="S54" i="3"/>
  <c r="T54" i="3"/>
  <c r="R54" i="3"/>
  <c r="W54" i="3"/>
  <c r="V54" i="3"/>
  <c r="AB75" i="3"/>
  <c r="AB99" i="3" s="1"/>
  <c r="AA12" i="3"/>
  <c r="M97" i="3"/>
  <c r="M63" i="3"/>
  <c r="N97" i="3" s="1"/>
  <c r="N52" i="3"/>
  <c r="Q9" i="3"/>
  <c r="I88" i="3"/>
  <c r="U56" i="3"/>
  <c r="Q93" i="3"/>
  <c r="N60" i="3"/>
  <c r="I96" i="3"/>
  <c r="U58" i="3"/>
  <c r="T58" i="3"/>
  <c r="S58" i="3"/>
  <c r="R58" i="3"/>
  <c r="W58" i="3"/>
  <c r="V58" i="3"/>
  <c r="N73" i="3"/>
  <c r="I107" i="3"/>
  <c r="N69" i="3"/>
  <c r="I103" i="3"/>
  <c r="AA84" i="3"/>
  <c r="AA108" i="3" s="1"/>
  <c r="AA21" i="3"/>
  <c r="N57" i="3"/>
  <c r="I93" i="3"/>
  <c r="Q14" i="3"/>
  <c r="AA71" i="3"/>
  <c r="AA95" i="3" s="1"/>
  <c r="AA8" i="3"/>
  <c r="AA85" i="3"/>
  <c r="AA109" i="3" s="1"/>
  <c r="AA22" i="3"/>
  <c r="M66" i="3"/>
  <c r="N100" i="3" s="1"/>
  <c r="M100" i="3"/>
  <c r="N58" i="3"/>
  <c r="I94" i="3"/>
  <c r="N54" i="3" l="1"/>
  <c r="Q11" i="3"/>
  <c r="M90" i="3"/>
  <c r="P90" i="3" s="1"/>
  <c r="N77" i="3"/>
  <c r="P113" i="3"/>
  <c r="J155" i="3"/>
  <c r="N72" i="3"/>
  <c r="Q32" i="3"/>
  <c r="M72" i="3"/>
  <c r="N106" i="3" s="1"/>
  <c r="Z18" i="3"/>
  <c r="W56" i="3"/>
  <c r="V56" i="3"/>
  <c r="R56" i="3"/>
  <c r="S56" i="3"/>
  <c r="P111" i="3"/>
  <c r="N51" i="3"/>
  <c r="N56" i="3"/>
  <c r="Q31" i="3"/>
  <c r="K151" i="3"/>
  <c r="L151" i="3" s="1"/>
  <c r="K153" i="3"/>
  <c r="L153" i="3" s="1"/>
  <c r="M153" i="3" s="1"/>
  <c r="N153" i="3" s="1"/>
  <c r="N75" i="3"/>
  <c r="U109" i="3"/>
  <c r="V109" i="3"/>
  <c r="W109" i="3"/>
  <c r="P110" i="3"/>
  <c r="M154" i="3"/>
  <c r="N154" i="3" s="1"/>
  <c r="Q33" i="3"/>
  <c r="J152" i="3"/>
  <c r="P112" i="3"/>
  <c r="Z15" i="3"/>
  <c r="M75" i="3"/>
  <c r="N109" i="3" s="1"/>
  <c r="Q109" i="3" s="1"/>
  <c r="M109" i="3"/>
  <c r="P109" i="3" s="1"/>
  <c r="J87" i="3"/>
  <c r="P87" i="3" s="1"/>
  <c r="Q13" i="3"/>
  <c r="Z14" i="3"/>
  <c r="I92" i="3"/>
  <c r="I134" i="3" s="1"/>
  <c r="Z10" i="3"/>
  <c r="Q23" i="3"/>
  <c r="N68" i="3"/>
  <c r="Q28" i="3"/>
  <c r="Q24" i="3"/>
  <c r="Q17" i="3"/>
  <c r="Q26" i="3"/>
  <c r="Q27" i="3"/>
  <c r="Q29" i="3"/>
  <c r="Z11" i="3"/>
  <c r="J150" i="3"/>
  <c r="K150" i="3" s="1"/>
  <c r="L150" i="3" s="1"/>
  <c r="M150" i="3" s="1"/>
  <c r="P108" i="3"/>
  <c r="Z20" i="3"/>
  <c r="AC103" i="3"/>
  <c r="AD103" i="3" s="1"/>
  <c r="AE103" i="3" s="1"/>
  <c r="AC99" i="3"/>
  <c r="AD99" i="3" s="1"/>
  <c r="AE99" i="3" s="1"/>
  <c r="I130" i="3"/>
  <c r="P88" i="3"/>
  <c r="Q98" i="3"/>
  <c r="I95" i="3"/>
  <c r="N59" i="3"/>
  <c r="I145" i="3"/>
  <c r="P103" i="3"/>
  <c r="Q12" i="3"/>
  <c r="Q103" i="3"/>
  <c r="J141" i="3"/>
  <c r="K141" i="3" s="1"/>
  <c r="L141" i="3" s="1"/>
  <c r="M141" i="3" s="1"/>
  <c r="N141" i="3" s="1"/>
  <c r="P102" i="3"/>
  <c r="I144" i="3"/>
  <c r="Q21" i="3"/>
  <c r="AB109" i="3"/>
  <c r="AC109" i="3" s="1"/>
  <c r="AD109" i="3" s="1"/>
  <c r="AE109" i="3" s="1"/>
  <c r="Q94" i="3"/>
  <c r="Q10" i="3"/>
  <c r="I149" i="3"/>
  <c r="P107" i="3"/>
  <c r="I143" i="3"/>
  <c r="P101" i="3"/>
  <c r="I139" i="3"/>
  <c r="P97" i="3"/>
  <c r="AB96" i="3"/>
  <c r="AC96" i="3" s="1"/>
  <c r="AD96" i="3" s="1"/>
  <c r="AE96" i="3" s="1"/>
  <c r="Q100" i="3"/>
  <c r="AB100" i="3"/>
  <c r="AC100" i="3" s="1"/>
  <c r="AD100" i="3" s="1"/>
  <c r="AE100" i="3" s="1"/>
  <c r="AB95" i="3"/>
  <c r="AC95" i="3" s="1"/>
  <c r="AD95" i="3" s="1"/>
  <c r="AE95" i="3" s="1"/>
  <c r="J132" i="3"/>
  <c r="K132" i="3" s="1"/>
  <c r="L132" i="3" s="1"/>
  <c r="M132" i="3" s="1"/>
  <c r="N132" i="3" s="1"/>
  <c r="P11" i="3" s="1"/>
  <c r="I135" i="3"/>
  <c r="P93" i="3"/>
  <c r="I148" i="3"/>
  <c r="P106" i="3"/>
  <c r="Q87" i="3"/>
  <c r="Q19" i="3"/>
  <c r="I131" i="3"/>
  <c r="P89" i="3"/>
  <c r="I138" i="3"/>
  <c r="P96" i="3"/>
  <c r="Q91" i="3"/>
  <c r="Q97" i="3"/>
  <c r="Q15" i="3"/>
  <c r="Q89" i="3"/>
  <c r="Q18" i="3"/>
  <c r="P98" i="3"/>
  <c r="I140" i="3"/>
  <c r="I146" i="3"/>
  <c r="P104" i="3"/>
  <c r="Q96" i="3"/>
  <c r="I142" i="3"/>
  <c r="P100" i="3"/>
  <c r="P91" i="3"/>
  <c r="I133" i="3"/>
  <c r="Q104" i="3"/>
  <c r="AB104" i="3"/>
  <c r="AC104" i="3" s="1"/>
  <c r="AD104" i="3" s="1"/>
  <c r="AE104" i="3" s="1"/>
  <c r="I136" i="3"/>
  <c r="P94" i="3"/>
  <c r="Q8" i="3"/>
  <c r="Q90" i="3"/>
  <c r="Q25" i="3"/>
  <c r="Q99" i="3"/>
  <c r="Q106" i="3"/>
  <c r="M95" i="3"/>
  <c r="M59" i="3"/>
  <c r="N95" i="3" s="1"/>
  <c r="I147" i="3"/>
  <c r="P105" i="3"/>
  <c r="AB108" i="3"/>
  <c r="AC108" i="3" s="1"/>
  <c r="AD108" i="3" s="1"/>
  <c r="AE108" i="3" s="1"/>
  <c r="W59" i="3"/>
  <c r="V59" i="3"/>
  <c r="V49" i="3" s="1"/>
  <c r="U59" i="3"/>
  <c r="U49" i="3" s="1"/>
  <c r="T59" i="3"/>
  <c r="T49" i="3" s="1"/>
  <c r="S59" i="3"/>
  <c r="S49" i="3" s="1"/>
  <c r="R59" i="3"/>
  <c r="R49" i="3" s="1"/>
  <c r="Q92" i="3"/>
  <c r="Q105" i="3"/>
  <c r="Q20" i="3"/>
  <c r="W49" i="3" l="1"/>
  <c r="K155" i="3"/>
  <c r="L155" i="3" s="1"/>
  <c r="M155" i="3" s="1"/>
  <c r="N155" i="3" s="1"/>
  <c r="P32" i="3"/>
  <c r="J129" i="3"/>
  <c r="P33" i="3"/>
  <c r="P92" i="3"/>
  <c r="Z13" i="3"/>
  <c r="M151" i="3"/>
  <c r="K152" i="3"/>
  <c r="L152" i="3" s="1"/>
  <c r="M152" i="3" s="1"/>
  <c r="N152" i="3" s="1"/>
  <c r="Q30" i="3"/>
  <c r="Z16" i="3"/>
  <c r="Z17" i="3"/>
  <c r="Z9" i="3"/>
  <c r="Z12" i="3"/>
  <c r="Z8" i="3"/>
  <c r="Q16" i="3"/>
  <c r="N150" i="3"/>
  <c r="P29" i="3" s="1"/>
  <c r="J144" i="3"/>
  <c r="K144" i="3" s="1"/>
  <c r="L144" i="3" s="1"/>
  <c r="M144" i="3" s="1"/>
  <c r="N144" i="3" s="1"/>
  <c r="Z21" i="3"/>
  <c r="J136" i="3"/>
  <c r="K136" i="3" s="1"/>
  <c r="L136" i="3" s="1"/>
  <c r="M136" i="3" s="1"/>
  <c r="N136" i="3" s="1"/>
  <c r="J146" i="3"/>
  <c r="K146" i="3" s="1"/>
  <c r="L146" i="3" s="1"/>
  <c r="M146" i="3" s="1"/>
  <c r="N146" i="3" s="1"/>
  <c r="J148" i="3"/>
  <c r="K148" i="3" s="1"/>
  <c r="L148" i="3" s="1"/>
  <c r="M148" i="3" s="1"/>
  <c r="N148" i="3" s="1"/>
  <c r="J149" i="3"/>
  <c r="K149" i="3" s="1"/>
  <c r="L149" i="3" s="1"/>
  <c r="M149" i="3" s="1"/>
  <c r="N149" i="3" s="1"/>
  <c r="J140" i="3"/>
  <c r="K140" i="3" s="1"/>
  <c r="L140" i="3" s="1"/>
  <c r="M140" i="3" s="1"/>
  <c r="N140" i="3" s="1"/>
  <c r="J135" i="3"/>
  <c r="K135" i="3" s="1"/>
  <c r="L135" i="3" s="1"/>
  <c r="M135" i="3" s="1"/>
  <c r="N135" i="3" s="1"/>
  <c r="P20" i="3"/>
  <c r="K129" i="3"/>
  <c r="L129" i="3" s="1"/>
  <c r="M129" i="3" s="1"/>
  <c r="N129" i="3" s="1"/>
  <c r="J134" i="3"/>
  <c r="K134" i="3" s="1"/>
  <c r="L134" i="3" s="1"/>
  <c r="M134" i="3" s="1"/>
  <c r="N134" i="3" s="1"/>
  <c r="J138" i="3"/>
  <c r="K138" i="3" s="1"/>
  <c r="L138" i="3" s="1"/>
  <c r="M138" i="3" s="1"/>
  <c r="N138" i="3" s="1"/>
  <c r="J130" i="3"/>
  <c r="K130" i="3" s="1"/>
  <c r="L130" i="3" s="1"/>
  <c r="M130" i="3" s="1"/>
  <c r="N130" i="3" s="1"/>
  <c r="J139" i="3"/>
  <c r="K139" i="3" s="1"/>
  <c r="L139" i="3" s="1"/>
  <c r="M139" i="3" s="1"/>
  <c r="N139" i="3" s="1"/>
  <c r="P95" i="3"/>
  <c r="I137" i="3"/>
  <c r="J147" i="3"/>
  <c r="K147" i="3" s="1"/>
  <c r="L147" i="3" s="1"/>
  <c r="M147" i="3" s="1"/>
  <c r="N147" i="3" s="1"/>
  <c r="J133" i="3"/>
  <c r="K133" i="3" s="1"/>
  <c r="L133" i="3" s="1"/>
  <c r="M133" i="3" s="1"/>
  <c r="N133" i="3" s="1"/>
  <c r="J131" i="3"/>
  <c r="K131" i="3" s="1"/>
  <c r="L131" i="3" s="1"/>
  <c r="M131" i="3" s="1"/>
  <c r="N131" i="3" s="1"/>
  <c r="Z22" i="3"/>
  <c r="J143" i="3"/>
  <c r="K143" i="3" s="1"/>
  <c r="L143" i="3" s="1"/>
  <c r="M143" i="3" s="1"/>
  <c r="N143" i="3" s="1"/>
  <c r="J145" i="3"/>
  <c r="K145" i="3" s="1"/>
  <c r="L145" i="3" s="1"/>
  <c r="M145" i="3" s="1"/>
  <c r="N145" i="3" s="1"/>
  <c r="Q95" i="3"/>
  <c r="J142" i="3"/>
  <c r="K142" i="3" s="1"/>
  <c r="L142" i="3" s="1"/>
  <c r="M142" i="3" s="1"/>
  <c r="N142" i="3" s="1"/>
  <c r="P31" i="3" l="1"/>
  <c r="N151" i="3"/>
  <c r="P30" i="3"/>
  <c r="P9" i="3"/>
  <c r="P10" i="3"/>
  <c r="P25" i="3"/>
  <c r="P19" i="3"/>
  <c r="P15" i="3"/>
  <c r="P14" i="3"/>
  <c r="P22" i="3"/>
  <c r="J137" i="3"/>
  <c r="K137" i="3" s="1"/>
  <c r="L137" i="3" s="1"/>
  <c r="M137" i="3" s="1"/>
  <c r="N137" i="3" s="1"/>
  <c r="P23" i="3"/>
  <c r="P13" i="3"/>
  <c r="P28" i="3"/>
  <c r="P12" i="3"/>
  <c r="P26" i="3"/>
  <c r="P85" i="3"/>
  <c r="P24" i="3"/>
  <c r="P17" i="3"/>
  <c r="P21" i="3"/>
  <c r="P18" i="3"/>
  <c r="P8" i="3"/>
  <c r="P27" i="3"/>
  <c r="R114" i="3" l="1"/>
  <c r="R113" i="3"/>
  <c r="R108" i="3"/>
  <c r="R111" i="3"/>
  <c r="R109" i="3"/>
  <c r="R110" i="3"/>
  <c r="R112" i="3"/>
  <c r="R95" i="3"/>
  <c r="P16" i="3"/>
  <c r="R90" i="3"/>
  <c r="R99" i="3"/>
  <c r="R101" i="3"/>
  <c r="R98" i="3"/>
  <c r="R89" i="3"/>
  <c r="R102" i="3"/>
  <c r="R96" i="3"/>
  <c r="R92" i="3"/>
  <c r="R105" i="3"/>
  <c r="R87" i="3"/>
  <c r="R103" i="3"/>
  <c r="R107" i="3"/>
  <c r="R104" i="3"/>
  <c r="R100" i="3"/>
  <c r="R93" i="3"/>
  <c r="R106" i="3"/>
  <c r="R94" i="3"/>
  <c r="R97" i="3"/>
  <c r="R88" i="3"/>
  <c r="R91" i="3"/>
</calcChain>
</file>

<file path=xl/sharedStrings.xml><?xml version="1.0" encoding="utf-8"?>
<sst xmlns="http://schemas.openxmlformats.org/spreadsheetml/2006/main" count="1040" uniqueCount="539">
  <si>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</si>
  <si>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</si>
  <si>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</si>
  <si>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</si>
  <si>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</si>
  <si>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</si>
  <si>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</si>
  <si>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</si>
  <si>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</si>
  <si>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</si>
  <si>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</si>
  <si>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</si>
  <si>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</si>
  <si>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</si>
  <si>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</si>
  <si>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</si>
  <si>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</si>
  <si>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</si>
  <si>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</si>
  <si>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</si>
  <si>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</si>
  <si>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</si>
  <si>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</si>
  <si>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</si>
  <si>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</si>
  <si>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</si>
  <si>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</si>
  <si>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</si>
  <si>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</si>
  <si>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</si>
  <si>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</si>
  <si>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</si>
  <si>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</si>
  <si>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</si>
  <si>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</si>
  <si>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</si>
  <si>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</si>
  <si>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</si>
  <si>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</si>
  <si>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</si>
  <si>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</si>
  <si>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</si>
  <si>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</si>
  <si>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</si>
  <si>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</si>
  <si>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</si>
  <si>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</si>
  <si>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</si>
  <si>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</si>
  <si>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</si>
  <si>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</si>
  <si>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</si>
  <si>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</si>
  <si>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</si>
  <si>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</si>
  <si>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</si>
  <si>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</si>
  <si>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</si>
  <si>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</si>
  <si>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</si>
  <si>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</si>
  <si>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</si>
  <si>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</si>
  <si>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</si>
  <si>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</si>
  <si>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</si>
  <si>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</si>
  <si>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</si>
  <si>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</si>
  <si>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</si>
  <si>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</si>
  <si>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</si>
  <si>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</si>
  <si>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</si>
  <si>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</si>
  <si>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</si>
  <si>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</si>
  <si>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</si>
  <si>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</si>
  <si>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</si>
  <si>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</si>
  <si>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</si>
  <si>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</si>
  <si>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</si>
  <si>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</si>
  <si>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</si>
  <si>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</si>
  <si>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</si>
  <si>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</si>
  <si>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</si>
  <si>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</si>
  <si>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</si>
  <si>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</si>
  <si>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</si>
  <si>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</si>
  <si>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</si>
  <si>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</si>
  <si>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</si>
  <si>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</si>
  <si>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</si>
  <si>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</si>
  <si>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</si>
  <si>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</si>
  <si>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</si>
  <si>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</si>
  <si>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</si>
  <si>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</si>
  <si>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</si>
  <si>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</si>
  <si>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</si>
  <si>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</si>
  <si>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</si>
  <si>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</si>
  <si>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</si>
  <si>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</si>
  <si>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</si>
  <si>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</si>
  <si>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</si>
  <si>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</si>
  <si>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</si>
  <si>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</si>
  <si>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</si>
  <si>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</si>
  <si>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</si>
  <si>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</si>
  <si>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</si>
  <si>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</si>
  <si>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</si>
  <si>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</si>
  <si>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</si>
  <si>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</si>
  <si>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</si>
  <si>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</si>
  <si>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</si>
  <si>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</si>
  <si>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</si>
  <si>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</si>
  <si>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</si>
  <si>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</si>
  <si>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</si>
  <si>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</si>
  <si>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</si>
  <si>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</si>
  <si>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</si>
  <si>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</si>
  <si>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</si>
  <si>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</si>
  <si>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</si>
  <si>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</si>
  <si>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</si>
  <si>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</si>
  <si>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</si>
  <si>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</si>
  <si>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</si>
  <si>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</si>
  <si>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</si>
  <si>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</si>
  <si>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</si>
  <si>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</si>
  <si>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</si>
  <si>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</si>
  <si>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</si>
  <si>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</si>
  <si>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</si>
  <si>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</si>
  <si>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</si>
  <si>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</si>
  <si>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</si>
  <si>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</si>
  <si>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</si>
  <si>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</si>
  <si>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</si>
  <si>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</si>
  <si>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</si>
  <si>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</si>
  <si>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</si>
  <si>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</si>
  <si>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</si>
  <si>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</si>
  <si>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</si>
  <si>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</si>
  <si>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</si>
  <si>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</si>
  <si>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</si>
  <si>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</si>
  <si>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</si>
  <si>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</si>
  <si>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</si>
  <si>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</si>
  <si>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</si>
  <si>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</si>
  <si>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</si>
  <si>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</si>
  <si>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</si>
  <si>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</si>
  <si>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</si>
  <si>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</si>
  <si>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</si>
  <si>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</si>
  <si>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</si>
  <si>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</si>
  <si>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</si>
  <si>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</si>
  <si>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</si>
  <si>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</si>
  <si>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</si>
  <si>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</si>
  <si>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</si>
  <si>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</si>
  <si>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</si>
  <si>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</si>
  <si>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</si>
  <si>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</si>
  <si>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</si>
  <si>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</si>
  <si>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</si>
  <si>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</si>
  <si>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</si>
  <si>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</si>
  <si>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</si>
  <si>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</si>
  <si>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</si>
  <si>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</si>
  <si>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</si>
  <si>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</si>
  <si>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</si>
  <si>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</si>
  <si>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</si>
  <si>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</si>
  <si>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</si>
  <si>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</si>
  <si>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</si>
  <si>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</si>
  <si>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</si>
  <si>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</si>
  <si>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</si>
  <si>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</si>
  <si>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</si>
  <si>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</si>
  <si>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</si>
  <si>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</si>
  <si>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</si>
  <si>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</si>
  <si>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</si>
  <si>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</si>
  <si>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</si>
  <si>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</si>
  <si>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</si>
  <si>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</si>
  <si>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</si>
  <si>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</si>
  <si>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</si>
  <si>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</si>
  <si>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</si>
  <si>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</si>
  <si>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</si>
  <si>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</si>
  <si>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</si>
  <si>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</si>
  <si>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</si>
  <si>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</si>
  <si>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</si>
  <si>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</si>
  <si>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</si>
  <si>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</si>
  <si>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</si>
  <si>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</si>
  <si>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</si>
  <si>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</si>
  <si>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</si>
  <si>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</si>
  <si>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</si>
  <si>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</si>
  <si>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</si>
  <si>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</si>
  <si>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</si>
  <si>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</si>
  <si>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</si>
  <si>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</si>
  <si>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</si>
  <si>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</si>
  <si>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</si>
  <si>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</si>
  <si>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</si>
  <si>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</si>
  <si>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</si>
  <si>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</si>
  <si>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</si>
  <si>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</si>
  <si>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</si>
  <si>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</si>
  <si>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</si>
  <si>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</si>
  <si>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</si>
  <si>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</si>
  <si>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</si>
  <si>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</si>
  <si>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</si>
  <si>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</si>
  <si>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</si>
  <si>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</si>
  <si>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</si>
  <si>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</si>
  <si>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</si>
  <si>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</si>
  <si>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</si>
  <si>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</si>
  <si>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</si>
  <si>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</si>
  <si>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</si>
  <si>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</si>
  <si>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</si>
  <si>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</si>
  <si>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</si>
  <si>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</si>
  <si>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</si>
  <si>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</si>
  <si>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</si>
  <si>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</si>
  <si>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</si>
  <si>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</si>
  <si>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</si>
  <si>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</si>
  <si>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</si>
  <si>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</si>
  <si>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</si>
  <si>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</si>
  <si>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</si>
  <si>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</si>
  <si>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</si>
  <si>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</si>
  <si>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</si>
  <si>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</si>
  <si>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</si>
  <si>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</si>
  <si>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</si>
  <si>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</si>
  <si>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</si>
  <si>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</si>
  <si>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</si>
  <si>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</si>
  <si>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</si>
  <si>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</si>
  <si>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</si>
  <si>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</si>
  <si>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</si>
  <si>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</si>
  <si>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</si>
  <si>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</si>
  <si>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</si>
  <si>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</si>
  <si>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</si>
  <si>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</si>
  <si>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</si>
  <si>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</si>
  <si>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</si>
  <si>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</si>
  <si>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</si>
  <si>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</si>
  <si>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</si>
  <si>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</si>
  <si>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</si>
  <si>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</si>
  <si>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</si>
  <si>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</si>
  <si>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</si>
  <si>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</si>
  <si>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</si>
  <si>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</si>
  <si>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</si>
  <si>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</si>
  <si>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</si>
  <si>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</si>
  <si>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</si>
  <si>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</si>
  <si>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</si>
  <si>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</si>
  <si>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</si>
  <si>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</si>
  <si>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</si>
  <si>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</si>
  <si>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</si>
  <si>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</si>
  <si>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</si>
  <si>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</si>
  <si>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</si>
  <si>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</si>
  <si>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</si>
  <si>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</si>
  <si>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</si>
  <si>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</si>
  <si>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</si>
  <si>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</si>
  <si>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</si>
  <si>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</si>
  <si>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</si>
  <si>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</si>
  <si>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</si>
  <si>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</si>
  <si>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</si>
  <si>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</si>
  <si>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</si>
  <si>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</si>
  <si>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</si>
  <si>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</si>
  <si>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</si>
  <si>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</si>
  <si>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</si>
  <si>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</si>
  <si>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</si>
  <si>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</si>
  <si>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</si>
  <si>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</si>
  <si>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</si>
  <si>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</si>
  <si>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</si>
  <si>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</si>
  <si>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</si>
  <si>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</si>
  <si>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</si>
  <si>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</si>
  <si>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</si>
  <si>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</si>
  <si>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</si>
  <si>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</si>
  <si>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</si>
  <si>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</si>
  <si>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</si>
  <si>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</si>
  <si>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</si>
  <si>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</si>
  <si>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</si>
  <si>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</si>
  <si>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</si>
  <si>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</si>
  <si>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</si>
  <si>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</si>
  <si>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</si>
  <si>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</si>
  <si>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</si>
  <si>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</si>
  <si>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</si>
  <si>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</si>
  <si>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</si>
  <si>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</si>
  <si>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</si>
  <si>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</si>
  <si>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</si>
  <si>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</si>
  <si>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</si>
  <si>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</si>
  <si>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</si>
  <si>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</si>
  <si>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</si>
  <si>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</si>
  <si>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</si>
  <si>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</si>
  <si>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</si>
  <si>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</si>
  <si>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</si>
  <si>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</si>
  <si>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</si>
  <si>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</si>
  <si>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</si>
  <si>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</si>
  <si>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</si>
  <si>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</si>
  <si>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</si>
  <si>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</si>
  <si>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</si>
  <si>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</si>
  <si>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</si>
  <si>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</si>
  <si>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</si>
  <si>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</si>
  <si>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</si>
  <si>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</si>
  <si>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</si>
  <si>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</si>
  <si>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</si>
  <si>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</si>
  <si>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</si>
  <si>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</si>
  <si>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</si>
  <si>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</si>
  <si>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</si>
  <si>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</si>
  <si>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</si>
  <si>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</si>
  <si>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</si>
  <si>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</si>
  <si>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</si>
  <si>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</si>
  <si>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</si>
  <si>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</si>
  <si>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</si>
  <si>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</si>
  <si>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</si>
  <si>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</si>
  <si>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</si>
  <si>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</si>
  <si>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</si>
  <si>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</si>
  <si>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</si>
  <si>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</si>
  <si>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</si>
  <si>
    <t>p41</t>
    <phoneticPr fontId="1" type="noConversion"/>
  </si>
  <si>
    <t>길리</t>
    <phoneticPr fontId="1" type="noConversion"/>
  </si>
  <si>
    <t>격</t>
    <phoneticPr fontId="1" type="noConversion"/>
  </si>
  <si>
    <t>1E+169,2E+169,5E+169,1E+170,2E+170</t>
  </si>
  <si>
    <t>10격,20격,50격,100격,200격</t>
  </si>
  <si>
    <t>28단계</t>
  </si>
  <si>
    <t>펫28</t>
  </si>
  <si>
    <t>740,740,740,740,740</t>
  </si>
  <si>
    <t>0.14,1.72,4.88,11.2,20.68,31.74,53.85</t>
  </si>
  <si>
    <t>2632,5264,10527,15790,18422,36844</t>
  </si>
  <si>
    <t>28단계</t>
    <phoneticPr fontId="1" type="noConversion"/>
  </si>
  <si>
    <t>펫29</t>
  </si>
  <si>
    <t>29단계</t>
  </si>
  <si>
    <t>펫30</t>
  </si>
  <si>
    <t>30단계</t>
  </si>
  <si>
    <t>p42</t>
    <phoneticPr fontId="1" type="noConversion"/>
  </si>
  <si>
    <t>p43</t>
    <phoneticPr fontId="1" type="noConversion"/>
  </si>
  <si>
    <t>29단계</t>
    <phoneticPr fontId="1" type="noConversion"/>
  </si>
  <si>
    <t>30단계</t>
    <phoneticPr fontId="1" type="noConversion"/>
  </si>
  <si>
    <t>770,770,770,770,770</t>
  </si>
  <si>
    <t>800,800,800,800,800</t>
  </si>
  <si>
    <t>0.15,1.86,5.28,12.11,22.35,34.3,58.2</t>
  </si>
  <si>
    <t>0.15,1.99,5.67,13.03,24.07,36.95,62.7</t>
  </si>
  <si>
    <t>2735,5470,10940,16409,19144,38288</t>
  </si>
  <si>
    <t>2838,5676,11352,17028,19866,39732</t>
  </si>
  <si>
    <t>창</t>
    <phoneticPr fontId="1" type="noConversion"/>
  </si>
  <si>
    <t>공</t>
    <phoneticPr fontId="1" type="noConversion"/>
  </si>
  <si>
    <t>1E+173,2E+173,5E+173,1E+174,2E+174</t>
  </si>
  <si>
    <t>1E+177,2E+177,5E+177,1E+178,2E+178</t>
  </si>
  <si>
    <t>10창,20창,50창,100창,200창</t>
  </si>
  <si>
    <t>10공,20공,50공,100공,200공</t>
  </si>
  <si>
    <t>청양</t>
    <phoneticPr fontId="1" type="noConversion"/>
  </si>
  <si>
    <t>박위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</si>
</sst>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5"/>
  <sheetViews>
    <sheetView tabSelected="1" topLeftCell="I28" zoomScale="85" zoomScaleNormal="85" workbookViewId="0">
      <selection activeCell="V39" sqref="V39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  <row r="40" spans="1:21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3" t="s">
        <v>476</v>
      </c>
      <c r="G40" s="1" t="s">
        <v>475</v>
      </c>
      <c r="H40" s="44" t="s">
        <v>274</v>
      </c>
      <c r="I40" s="45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6">
        <v>9016</v>
      </c>
      <c r="Q40" s="1" t="s">
        <v>481</v>
      </c>
      <c r="R40" s="1">
        <v>110</v>
      </c>
      <c r="S40" s="47" t="s">
        <v>182</v>
      </c>
      <c r="T40" s="48" t="s">
        <v>416</v>
      </c>
      <c r="U40" s="1" t="s">
        <v>482</v>
      </c>
    </row>
    <row r="41" spans="1:21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3" t="s">
        <v>487</v>
      </c>
      <c r="G41" s="1" t="s">
        <v>486</v>
      </c>
      <c r="H41" s="44" t="s">
        <v>274</v>
      </c>
      <c r="I41" s="45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6">
        <v>9016</v>
      </c>
      <c r="Q41" s="1" t="s">
        <v>494</v>
      </c>
      <c r="R41" s="1">
        <v>196</v>
      </c>
      <c r="S41" s="47" t="s">
        <v>182</v>
      </c>
      <c r="T41" s="48" t="s">
        <v>416</v>
      </c>
      <c r="U41" s="1" t="s">
        <v>495</v>
      </c>
    </row>
    <row r="42" spans="1:21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3" t="s">
        <v>499</v>
      </c>
      <c r="G42" s="1" t="s">
        <v>500</v>
      </c>
      <c r="H42" s="44" t="s">
        <v>274</v>
      </c>
      <c r="I42" s="45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6">
        <v>9016</v>
      </c>
      <c r="Q42" s="1" t="s">
        <v>504</v>
      </c>
      <c r="R42" s="1">
        <v>197</v>
      </c>
      <c r="S42" s="47" t="s">
        <v>182</v>
      </c>
      <c r="T42" s="48" t="s">
        <v>416</v>
      </c>
      <c r="U42" s="1" t="s">
        <v>505</v>
      </c>
    </row>
    <row r="43" spans="1:21" ht="33">
      <c r="A43" s="1">
        <v>41</v>
      </c>
      <c r="B43" s="1" t="s">
        <v>506</v>
      </c>
      <c r="C43" s="1" t="s">
        <v>507</v>
      </c>
      <c r="D43" s="1" t="s">
        <v>507</v>
      </c>
      <c r="E43" s="1" t="s">
        <v>507</v>
      </c>
      <c r="F43" s="43" t="s">
        <v>509</v>
      </c>
      <c r="G43" s="1" t="s">
        <v>510</v>
      </c>
      <c r="H43" s="44" t="s">
        <v>274</v>
      </c>
      <c r="I43" s="45" t="s">
        <v>513</v>
      </c>
      <c r="J43" s="1" t="s">
        <v>169</v>
      </c>
      <c r="K43" s="1">
        <v>9016</v>
      </c>
      <c r="L43" s="1">
        <v>510</v>
      </c>
      <c r="M43" s="1">
        <v>49</v>
      </c>
      <c r="N43" s="1" t="s">
        <v>514</v>
      </c>
      <c r="O43" s="1">
        <v>6</v>
      </c>
      <c r="P43" s="46">
        <v>9016</v>
      </c>
      <c r="Q43" s="1" t="s">
        <v>515</v>
      </c>
      <c r="R43" s="1">
        <v>198</v>
      </c>
      <c r="S43" s="47" t="s">
        <v>182</v>
      </c>
      <c r="T43" s="48" t="s">
        <v>416</v>
      </c>
      <c r="U43" s="1" t="s">
        <v>516</v>
      </c>
    </row>
    <row r="44" spans="1:21" ht="33">
      <c r="A44" s="1">
        <v>42</v>
      </c>
      <c r="B44" s="1" t="s">
        <v>521</v>
      </c>
      <c r="C44" s="1" t="s">
        <v>537</v>
      </c>
      <c r="D44" s="1" t="s">
        <v>537</v>
      </c>
      <c r="E44" s="1" t="s">
        <v>537</v>
      </c>
      <c r="F44" s="43" t="s">
        <v>533</v>
      </c>
      <c r="G44" s="1" t="s">
        <v>535</v>
      </c>
      <c r="H44" s="44" t="s">
        <v>274</v>
      </c>
      <c r="I44" s="45" t="s">
        <v>525</v>
      </c>
      <c r="J44" s="1" t="s">
        <v>169</v>
      </c>
      <c r="K44" s="1">
        <v>9016</v>
      </c>
      <c r="L44" s="1">
        <v>530</v>
      </c>
      <c r="M44" s="1">
        <v>49</v>
      </c>
      <c r="N44" s="1" t="s">
        <v>527</v>
      </c>
      <c r="O44" s="1">
        <v>6</v>
      </c>
      <c r="P44" s="46">
        <v>9016</v>
      </c>
      <c r="Q44" s="1" t="s">
        <v>529</v>
      </c>
      <c r="R44" s="1">
        <v>199</v>
      </c>
      <c r="S44" s="47" t="s">
        <v>182</v>
      </c>
      <c r="T44" s="48" t="s">
        <v>416</v>
      </c>
      <c r="U44" s="1" t="s">
        <v>523</v>
      </c>
    </row>
    <row r="45" spans="1:21" ht="33">
      <c r="A45" s="1">
        <v>43</v>
      </c>
      <c r="B45" s="1" t="s">
        <v>522</v>
      </c>
      <c r="C45" s="1" t="s">
        <v>538</v>
      </c>
      <c r="D45" s="1" t="s">
        <v>538</v>
      </c>
      <c r="E45" s="1" t="s">
        <v>538</v>
      </c>
      <c r="F45" s="43" t="s">
        <v>534</v>
      </c>
      <c r="G45" s="1" t="s">
        <v>536</v>
      </c>
      <c r="H45" s="44" t="s">
        <v>274</v>
      </c>
      <c r="I45" s="45" t="s">
        <v>526</v>
      </c>
      <c r="J45" s="1" t="s">
        <v>169</v>
      </c>
      <c r="K45" s="1">
        <v>9016</v>
      </c>
      <c r="L45" s="1">
        <v>550</v>
      </c>
      <c r="M45" s="1">
        <v>49</v>
      </c>
      <c r="N45" s="1" t="s">
        <v>528</v>
      </c>
      <c r="O45" s="1">
        <v>6</v>
      </c>
      <c r="P45" s="46">
        <v>9016</v>
      </c>
      <c r="Q45" s="1" t="s">
        <v>530</v>
      </c>
      <c r="R45" s="1">
        <v>200</v>
      </c>
      <c r="S45" s="47" t="s">
        <v>182</v>
      </c>
      <c r="T45" s="48" t="s">
        <v>416</v>
      </c>
      <c r="U45" s="1" t="s">
        <v>524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58"/>
  <sheetViews>
    <sheetView topLeftCell="E12" workbookViewId="0">
      <selection activeCell="Q36" sqref="Q36:Q37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>H129&amp;","&amp;I129&amp;","&amp;J129&amp;","&amp;K129&amp;","&amp;L129&amp;","&amp;M129&amp;","&amp;N129</f>
        <v>0.01,0.03,0.06,0.12,0.21,0.31,0.51</v>
      </c>
      <c r="Q8" s="9" t="str">
        <f>H51&amp;","&amp;I51&amp;","&amp;J51&amp;","&amp;K51&amp;","&amp;L51&amp;","&amp;M51</f>
        <v>106,212,423,634,740,1480</v>
      </c>
      <c r="Y8" s="9" t="s">
        <v>198</v>
      </c>
      <c r="Z8" s="1" t="str">
        <f>Z95&amp;","&amp;AA95&amp;","&amp;AB95&amp;","&amp;AC95&amp;","&amp;AD95&amp;","&amp;AE95</f>
        <v>0.01,0.23,0.67,1.54,2.84,4.36</v>
      </c>
      <c r="AA8" s="40" t="str">
        <f>Z51&amp;","&amp;AA51&amp;","&amp;AB51&amp;","&amp;AC51&amp;","&amp;AD51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0">H9*$B$9*$B$18*($B$13/100)</f>
        <v>864</v>
      </c>
      <c r="J9" s="9">
        <f t="shared" ref="J9:J29" si="1">ROUNDUP((I9/5),-1)</f>
        <v>180</v>
      </c>
      <c r="N9" s="9" t="s">
        <v>18</v>
      </c>
      <c r="O9" s="1" t="str">
        <f t="shared" ref="O9:O16" si="2">J9&amp;","&amp;J9&amp;","&amp;J9&amp;","&amp;J9&amp;","&amp;J9</f>
        <v>180,180,180,180,180</v>
      </c>
      <c r="P9" s="1" t="str">
        <f>H130&amp;","&amp;I130&amp;","&amp;J130&amp;","&amp;K130&amp;","&amp;L130&amp;","&amp;M130&amp;","&amp;N130</f>
        <v>0.01,0.03,0.07,0.15,0.27,0.41,0.68</v>
      </c>
      <c r="Q9" s="9" t="str">
        <f>H52&amp;","&amp;I52&amp;","&amp;J52&amp;","&amp;K52&amp;","&amp;L52&amp;","&amp;M52</f>
        <v>130,260,519,778,908,1816</v>
      </c>
      <c r="Y9" s="9" t="s">
        <v>199</v>
      </c>
      <c r="Z9" s="1" t="str">
        <f>Z96&amp;","&amp;AA96&amp;","&amp;AB96&amp;","&amp;AC96&amp;","&amp;AD96&amp;","&amp;AE96</f>
        <v>0.02,0.26,0.73,1.66,3.06,4.69</v>
      </c>
      <c r="AA9" s="40" t="str">
        <f>Z52&amp;","&amp;AA52&amp;","&amp;AB52&amp;","&amp;AC52&amp;","&amp;AD52</f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0"/>
        <v>936</v>
      </c>
      <c r="J10" s="9">
        <f t="shared" si="1"/>
        <v>190</v>
      </c>
      <c r="N10" s="9" t="s">
        <v>19</v>
      </c>
      <c r="O10" s="1" t="str">
        <f t="shared" si="2"/>
        <v>190,190,190,190,190</v>
      </c>
      <c r="P10" s="1" t="str">
        <f>H131&amp;","&amp;I131&amp;","&amp;J131&amp;","&amp;K131&amp;","&amp;L131&amp;","&amp;M131&amp;","&amp;N131</f>
        <v>0.02,0.05,0.1,0.2,0.35,0.53,0.88</v>
      </c>
      <c r="Q10" s="9" t="str">
        <f>H53&amp;","&amp;I53&amp;","&amp;J53&amp;","&amp;K53&amp;","&amp;L53&amp;","&amp;M53</f>
        <v>156,312,624,936,1092,2184</v>
      </c>
      <c r="Y10" s="9" t="s">
        <v>200</v>
      </c>
      <c r="Z10" s="1" t="str">
        <f>Z97&amp;","&amp;AA97&amp;","&amp;AB97&amp;","&amp;AC97&amp;","&amp;AD97&amp;","&amp;AE97</f>
        <v>0.03,0.28,0.78,1.78,3.28,5.03</v>
      </c>
      <c r="AA10" s="40" t="str">
        <f>Z53&amp;","&amp;AA53&amp;","&amp;AB53&amp;","&amp;AC53&amp;","&amp;AD53</f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0"/>
        <v>1008</v>
      </c>
      <c r="J11" s="9">
        <f t="shared" si="1"/>
        <v>210</v>
      </c>
      <c r="N11" s="9" t="s">
        <v>85</v>
      </c>
      <c r="O11" s="1" t="str">
        <f t="shared" si="2"/>
        <v>210,210,210,210,210</v>
      </c>
      <c r="P11" s="1" t="str">
        <f>H132&amp;","&amp;I132&amp;","&amp;J132&amp;","&amp;K132&amp;","&amp;L132&amp;","&amp;M132&amp;","&amp;N132</f>
        <v>0.02,0.06,0.13,0.26,0.45,0.67,1.11</v>
      </c>
      <c r="Q11" s="9" t="str">
        <f>H54&amp;","&amp;I54&amp;","&amp;J54&amp;","&amp;K54&amp;","&amp;L54&amp;","&amp;M54</f>
        <v>185,370,740,1109,1294,2588</v>
      </c>
      <c r="Y11" s="9" t="s">
        <v>201</v>
      </c>
      <c r="Z11" s="1" t="str">
        <f>Z98&amp;","&amp;AA98&amp;","&amp;AB98&amp;","&amp;AC98&amp;","&amp;AD98&amp;","&amp;AE98</f>
        <v>0.04,0.31,0.85,1.92,3.52,5.39</v>
      </c>
      <c r="AA11" s="40" t="str">
        <f>Z54&amp;","&amp;AA54&amp;","&amp;AB54&amp;","&amp;AC54&amp;","&amp;AD54</f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0"/>
        <v>1080</v>
      </c>
      <c r="J12" s="9">
        <f t="shared" si="1"/>
        <v>220</v>
      </c>
      <c r="N12" s="9" t="s">
        <v>20</v>
      </c>
      <c r="O12" s="1" t="str">
        <f t="shared" si="2"/>
        <v>220,220,220,220,220</v>
      </c>
      <c r="P12" s="1" t="str">
        <f>H133&amp;","&amp;I133&amp;","&amp;J133&amp;","&amp;K133&amp;","&amp;L133&amp;","&amp;M133&amp;","&amp;N133</f>
        <v>0.03,0.07,0.15,0.31,0.55,0.83,1.38</v>
      </c>
      <c r="Q12" s="9" t="str">
        <f>H55&amp;","&amp;I55&amp;","&amp;J55&amp;","&amp;K55&amp;","&amp;L55&amp;","&amp;M55</f>
        <v>216,432,864,1296,1512,3024</v>
      </c>
      <c r="Y12" s="9" t="s">
        <v>202</v>
      </c>
      <c r="Z12" s="1" t="str">
        <f>Z99&amp;","&amp;AA99&amp;","&amp;AB99&amp;","&amp;AC99&amp;","&amp;AD99&amp;","&amp;AE99</f>
        <v>0.05,0.35,0.94,2.12,3.89,5.95</v>
      </c>
      <c r="AA12" s="40" t="str">
        <f>Z55&amp;","&amp;AA55&amp;","&amp;AB55&amp;","&amp;AC55&amp;","&amp;AD55</f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0"/>
        <v>1152</v>
      </c>
      <c r="J13" s="9">
        <f t="shared" si="1"/>
        <v>240</v>
      </c>
      <c r="N13" s="9" t="s">
        <v>21</v>
      </c>
      <c r="O13" s="1" t="str">
        <f t="shared" si="2"/>
        <v>240,240,240,240,240</v>
      </c>
      <c r="P13" s="1" t="str">
        <f>H134&amp;","&amp;I134&amp;","&amp;J134&amp;","&amp;K134&amp;","&amp;L134&amp;","&amp;M134&amp;","&amp;N134</f>
        <v>0.03,0.08,0.18,0.38,0.67,1.01,1.69</v>
      </c>
      <c r="Q13" s="9" t="str">
        <f>H56&amp;","&amp;I56&amp;","&amp;J56&amp;","&amp;K56&amp;","&amp;L56&amp;","&amp;M56</f>
        <v>250,500,999,1498,1748,3496</v>
      </c>
      <c r="Y13" s="9" t="s">
        <v>203</v>
      </c>
      <c r="Z13" s="1" t="str">
        <f>Z100&amp;","&amp;AA100&amp;","&amp;AB100&amp;","&amp;AC100&amp;","&amp;AD100&amp;","&amp;AE100</f>
        <v>0.06,0.39,1.04,2.34,4.28,6.54</v>
      </c>
      <c r="AA13" s="40" t="str">
        <f>Z56&amp;","&amp;AA56&amp;","&amp;AB56&amp;","&amp;AC56&amp;","&amp;AD56</f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0"/>
        <v>1224</v>
      </c>
      <c r="J14" s="9">
        <f t="shared" si="1"/>
        <v>250</v>
      </c>
      <c r="N14" s="9" t="s">
        <v>22</v>
      </c>
      <c r="O14" s="1" t="str">
        <f t="shared" si="2"/>
        <v>250,250,250,250,250</v>
      </c>
      <c r="P14" s="1" t="str">
        <f>H135&amp;","&amp;I135&amp;","&amp;J135&amp;","&amp;K135&amp;","&amp;L135&amp;","&amp;M135&amp;","&amp;N135</f>
        <v>0.04,0.1,0.22,0.46,0.81,1.22,2.04</v>
      </c>
      <c r="Q14" s="9" t="str">
        <f>H57&amp;","&amp;I57&amp;","&amp;J57&amp;","&amp;K57&amp;","&amp;L57&amp;","&amp;M57</f>
        <v>286,572,1143,1714,2000,4000</v>
      </c>
      <c r="Y14" s="9" t="s">
        <v>204</v>
      </c>
      <c r="Z14" s="1" t="str">
        <f>Z101&amp;","&amp;AA101&amp;","&amp;AB101&amp;","&amp;AC101&amp;","&amp;AD101&amp;","&amp;AE101</f>
        <v>0.07,0.43,1.14,2.56,4.68,7.15</v>
      </c>
      <c r="AA14" s="40" t="str">
        <f>Z57&amp;","&amp;AA57&amp;","&amp;AB57&amp;","&amp;AC57&amp;","&amp;AD57</f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0"/>
        <v>1296</v>
      </c>
      <c r="J15" s="9">
        <f t="shared" si="1"/>
        <v>260</v>
      </c>
      <c r="N15" s="9" t="s">
        <v>23</v>
      </c>
      <c r="O15" s="1" t="str">
        <f t="shared" si="2"/>
        <v>260,260,260,260,260</v>
      </c>
      <c r="P15" s="1" t="str">
        <f>H136&amp;","&amp;I136&amp;","&amp;J136&amp;","&amp;K136&amp;","&amp;L136&amp;","&amp;M136&amp;","&amp;N136</f>
        <v>0.04,0.11,0.25,0.53,0.95,1.44,2.42</v>
      </c>
      <c r="Q15" s="9" t="str">
        <f>H58&amp;","&amp;I58&amp;","&amp;J58&amp;","&amp;K58&amp;","&amp;L58&amp;","&amp;M58</f>
        <v>324,648,1296,1944,2268,4536</v>
      </c>
      <c r="Y15" s="9" t="s">
        <v>205</v>
      </c>
      <c r="Z15" s="1" t="str">
        <f>Z102&amp;","&amp;AA102&amp;","&amp;AB102&amp;","&amp;AC102&amp;","&amp;AD102&amp;","&amp;AE102</f>
        <v>0.08,0.48,1.27,2.85,5.22,7.98</v>
      </c>
      <c r="AA15" s="40" t="str">
        <f>Z58&amp;","&amp;AA58&amp;","&amp;AB58&amp;","&amp;AC58&amp;","&amp;AD58</f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0"/>
        <v>1368</v>
      </c>
      <c r="J16" s="9">
        <f t="shared" si="1"/>
        <v>280</v>
      </c>
      <c r="N16" s="9" t="s">
        <v>24</v>
      </c>
      <c r="O16" s="1" t="str">
        <f t="shared" si="2"/>
        <v>280,280,280,280,280</v>
      </c>
      <c r="P16" s="1" t="str">
        <f>H137&amp;","&amp;I137&amp;","&amp;J137&amp;","&amp;K137&amp;","&amp;L137&amp;","&amp;M137&amp;","&amp;N137</f>
        <v>0.05,0.14,0.31,0.65,1.15,1.74,2.91</v>
      </c>
      <c r="Q16" s="9" t="str">
        <f>H59&amp;","&amp;I59&amp;","&amp;J59&amp;","&amp;K59&amp;","&amp;L59&amp;","&amp;M59</f>
        <v>365,730,1460,2189,2554,5108</v>
      </c>
      <c r="Y16" s="9" t="s">
        <v>206</v>
      </c>
      <c r="Z16" s="1" t="str">
        <f>Z103&amp;","&amp;AA103&amp;","&amp;AB103&amp;","&amp;AC103&amp;","&amp;AD103&amp;","&amp;AE103</f>
        <v>0.09,0.67,1.83,4.14,7.6,11.64</v>
      </c>
      <c r="AA16" s="40" t="str">
        <f>Z59&amp;","&amp;AA59&amp;","&amp;AB59&amp;","&amp;AC59&amp;","&amp;AD59</f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0"/>
        <v>1440</v>
      </c>
      <c r="J17" s="9">
        <f t="shared" si="1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>H138&amp;","&amp;I138&amp;","&amp;J138&amp;","&amp;K138&amp;","&amp;L138&amp;","&amp;M138&amp;","&amp;N138</f>
        <v>0.05,0.15,0.35,0.75,1.34,2.03,3.41</v>
      </c>
      <c r="Q17" s="9" t="str">
        <f>H60&amp;","&amp;I60&amp;","&amp;J60&amp;","&amp;K60&amp;","&amp;L60&amp;","&amp;M60</f>
        <v>408,816,1632,2448,2856,5712</v>
      </c>
      <c r="Y17" s="9" t="s">
        <v>207</v>
      </c>
      <c r="Z17" s="1" t="str">
        <f>Z104&amp;","&amp;AA104&amp;","&amp;AB104&amp;","&amp;AC104&amp;","&amp;AD104&amp;","&amp;AE104</f>
        <v>0.1,0.75,2.04,4.62,8.49,13</v>
      </c>
      <c r="AA17" s="40" t="str">
        <f>Z60&amp;","&amp;AA60&amp;","&amp;AB60&amp;","&amp;AC60&amp;","&amp;AD60</f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3">J19&amp;","&amp;J19&amp;","&amp;J19&amp;","&amp;J19&amp;","&amp;J19</f>
        <v>300,300,300,300,300</v>
      </c>
      <c r="P18" s="1" t="str">
        <f>H139&amp;","&amp;I139&amp;","&amp;J139&amp;","&amp;K139&amp;","&amp;L139&amp;","&amp;M139&amp;","&amp;N139</f>
        <v>0.06,0.21,0.51,1.1,1.98,3.01,5.06</v>
      </c>
      <c r="Q18" s="9" t="str">
        <f>H63&amp;","&amp;I63&amp;","&amp;J63&amp;","&amp;K63&amp;","&amp;L63&amp;","&amp;M63</f>
        <v>580,1160,2319,3478,4058,8116</v>
      </c>
      <c r="Y18" s="9" t="s">
        <v>208</v>
      </c>
      <c r="Z18" s="1" t="str">
        <f>Z105&amp;","&amp;AA105&amp;","&amp;AB105&amp;","&amp;AC105&amp;","&amp;AD105&amp;","&amp;AE105</f>
        <v>0.11,0.83,2.27,5.14,9.44,14.45</v>
      </c>
      <c r="AA18" s="40" t="str">
        <f>Z61&amp;","&amp;AA61&amp;","&amp;AB61&amp;","&amp;AC61&amp;","&amp;AD61</f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4">H19*$B$9*$B$18*($B$13/100)</f>
        <v>1512</v>
      </c>
      <c r="J19" s="9">
        <v>300</v>
      </c>
      <c r="N19" s="9" t="s">
        <v>106</v>
      </c>
      <c r="O19" s="1" t="str">
        <f t="shared" si="3"/>
        <v>320,320,320,320,320</v>
      </c>
      <c r="P19" s="1" t="str">
        <f>H140&amp;","&amp;I140&amp;","&amp;J140&amp;","&amp;K140&amp;","&amp;L140&amp;","&amp;M140&amp;","&amp;N140</f>
        <v>0.06,0.23,0.56,1.21,2.18,3.31,5.56</v>
      </c>
      <c r="Q19" s="9" t="str">
        <f>H64&amp;","&amp;I64&amp;","&amp;J64&amp;","&amp;K64&amp;","&amp;L64&amp;","&amp;M64</f>
        <v>608,1215,2429,3644,4251,8502</v>
      </c>
      <c r="Y19" s="9" t="s">
        <v>428</v>
      </c>
      <c r="Z19" s="1" t="str">
        <f>Z106&amp;","&amp;AA106&amp;","&amp;AB106&amp;","&amp;AC106&amp;","&amp;AD106&amp;","&amp;AE106</f>
        <v>0.12,0.97,2.67,6.06,11.15,17.08</v>
      </c>
      <c r="AA19" s="40" t="str">
        <f>Z62&amp;","&amp;AA62&amp;","&amp;AB62&amp;","&amp;AC62&amp;","&amp;AD62</f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4"/>
        <v>1584</v>
      </c>
      <c r="J20" s="9">
        <f t="shared" si="1"/>
        <v>320</v>
      </c>
      <c r="N20" s="9" t="s">
        <v>172</v>
      </c>
      <c r="O20" s="1" t="str">
        <f t="shared" si="3"/>
        <v>340,340,340,340,340</v>
      </c>
      <c r="P20" s="1" t="str">
        <f>H141&amp;","&amp;I141&amp;","&amp;J141&amp;","&amp;K141&amp;","&amp;L141&amp;","&amp;M141&amp;","&amp;N141</f>
        <v>0.07,0.25,0.61,1.32,2.38,3.61,6.07</v>
      </c>
      <c r="Q20" s="9" t="str">
        <f>H65&amp;","&amp;I65&amp;","&amp;J65&amp;","&amp;K65&amp;","&amp;L65&amp;","&amp;M65</f>
        <v>635,1270,2540,3809,4444,8888</v>
      </c>
      <c r="Y20" s="9" t="s">
        <v>210</v>
      </c>
      <c r="Z20" s="1" t="str">
        <f>Z107&amp;","&amp;AA107&amp;","&amp;AB107&amp;","&amp;AC107&amp;","&amp;AD107&amp;","&amp;AE107</f>
        <v>0.13,1.06,2.92,6.64,12.22,18.72</v>
      </c>
      <c r="AA20" s="40" t="str">
        <f>Z63&amp;","&amp;AA63&amp;","&amp;AB63&amp;","&amp;AC63&amp;","&amp;AD63</f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4"/>
        <v>1656</v>
      </c>
      <c r="J21" s="9">
        <f t="shared" si="1"/>
        <v>340</v>
      </c>
      <c r="N21" s="9" t="s">
        <v>174</v>
      </c>
      <c r="O21" s="1" t="str">
        <f t="shared" si="3"/>
        <v>350,350,350,350,350</v>
      </c>
      <c r="P21" s="1" t="str">
        <f>H142&amp;","&amp;I142&amp;","&amp;J142&amp;","&amp;K142&amp;","&amp;L142&amp;","&amp;M142&amp;","&amp;N142</f>
        <v>0.07,0.27,0.67,1.47,2.67,4.07,6.86</v>
      </c>
      <c r="Q21" s="9" t="str">
        <f>H66&amp;","&amp;I66&amp;","&amp;J66&amp;","&amp;K66&amp;","&amp;L66&amp;","&amp;M66</f>
        <v>692,1383,2765,4148,4839,9678</v>
      </c>
      <c r="Y21" s="9" t="s">
        <v>211</v>
      </c>
      <c r="Z21" s="1" t="str">
        <f>Z108&amp;","&amp;AA108&amp;","&amp;AB108&amp;","&amp;AC108&amp;","&amp;AD108&amp;","&amp;AE108</f>
        <v>0.14,1.16,3.19,7.25,13.34,20.44</v>
      </c>
      <c r="AA21" s="40" t="str">
        <f>Z64&amp;","&amp;AA64&amp;","&amp;AB64&amp;","&amp;AC64&amp;","&amp;AD64</f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4"/>
        <v>1728</v>
      </c>
      <c r="J22" s="9">
        <f t="shared" si="1"/>
        <v>350</v>
      </c>
      <c r="N22" s="9" t="s">
        <v>195</v>
      </c>
      <c r="O22" s="1" t="str">
        <f t="shared" si="3"/>
        <v>360,360,360,360,360</v>
      </c>
      <c r="P22" s="1" t="str">
        <f>H143&amp;","&amp;I143&amp;","&amp;J143&amp;","&amp;K143&amp;","&amp;L143&amp;","&amp;M143&amp;","&amp;N143</f>
        <v>0.08,0.31,0.76,1.66,3.01,4.59,7.74</v>
      </c>
      <c r="Q22" s="9" t="str">
        <f>H67&amp;","&amp;I67&amp;","&amp;J67&amp;","&amp;K67&amp;","&amp;L67&amp;","&amp;M67</f>
        <v>750,1500,3000,4500,5250,10500</v>
      </c>
      <c r="Y22" s="9" t="s">
        <v>212</v>
      </c>
      <c r="Z22" s="1" t="str">
        <f>Z109&amp;","&amp;AA109&amp;","&amp;AB109&amp;","&amp;AC109&amp;","&amp;AD109&amp;","&amp;AE109</f>
        <v>0.15,1.26,3.47,7.88,14.5,22.22</v>
      </c>
      <c r="AA22" s="40" t="str">
        <f>Z65&amp;","&amp;AA65&amp;","&amp;AB65&amp;","&amp;AC65&amp;","&amp;AD65</f>
        <v>1584,3168,6336,9504,11088</v>
      </c>
    </row>
    <row r="23" spans="1:27">
      <c r="G23" s="9" t="s">
        <v>196</v>
      </c>
      <c r="H23" s="9">
        <v>250</v>
      </c>
      <c r="I23" s="9">
        <f t="shared" si="4"/>
        <v>1800</v>
      </c>
      <c r="J23" s="9">
        <f t="shared" si="1"/>
        <v>360</v>
      </c>
      <c r="N23" s="9" t="s">
        <v>246</v>
      </c>
      <c r="O23" s="1" t="str">
        <f t="shared" si="3"/>
        <v>390,390,390,390,390</v>
      </c>
      <c r="P23" s="1" t="str">
        <f>H144&amp;","&amp;I144&amp;","&amp;J144&amp;","&amp;K144&amp;","&amp;L144&amp;","&amp;M144&amp;","&amp;N144</f>
        <v>0.08,0.35,0.88,1.94,3.52,5.36,9.04</v>
      </c>
      <c r="Q23" s="9" t="str">
        <f>H68&amp;","&amp;I68&amp;","&amp;J68&amp;","&amp;K68&amp;","&amp;L68&amp;","&amp;M68</f>
        <v>843,1685,3370,5055,5897,11794</v>
      </c>
    </row>
    <row r="24" spans="1:27">
      <c r="G24" s="9" t="s">
        <v>247</v>
      </c>
      <c r="H24" s="9">
        <v>270</v>
      </c>
      <c r="I24" s="9">
        <f t="shared" si="4"/>
        <v>1944</v>
      </c>
      <c r="J24" s="9">
        <f t="shared" si="1"/>
        <v>390</v>
      </c>
      <c r="N24" s="9" t="s">
        <v>313</v>
      </c>
      <c r="O24" s="1" t="str">
        <f t="shared" si="3"/>
        <v>420,420,420,420,420</v>
      </c>
      <c r="P24" s="1" t="str">
        <f>H145&amp;","&amp;I145&amp;","&amp;J145&amp;","&amp;K145&amp;","&amp;L145&amp;","&amp;M145&amp;","&amp;N145</f>
        <v>0.09,0.41,1.05,2.32,4.22,6.44,10.87</v>
      </c>
      <c r="Q24" s="9" t="str">
        <f>H69&amp;","&amp;I69&amp;","&amp;J69&amp;","&amp;K69&amp;","&amp;L69&amp;","&amp;M69</f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4"/>
        <v>2088</v>
      </c>
      <c r="J25" s="9">
        <f t="shared" si="1"/>
        <v>420</v>
      </c>
      <c r="N25" s="9" t="s">
        <v>368</v>
      </c>
      <c r="O25" s="1" t="str">
        <f t="shared" si="3"/>
        <v>450,450,450,450,450</v>
      </c>
      <c r="P25" s="1" t="str">
        <f>H146&amp;","&amp;I146&amp;","&amp;J146&amp;","&amp;K146&amp;","&amp;L146&amp;","&amp;M146&amp;","&amp;N146</f>
        <v>0.09,0.47,1.23,2.74,4.99,7.62,12.88</v>
      </c>
      <c r="Q25" s="9" t="str">
        <f>H70&amp;","&amp;I70&amp;","&amp;J70&amp;","&amp;K70&amp;","&amp;L70&amp;","&amp;M70</f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4"/>
        <v>2232</v>
      </c>
      <c r="J26" s="9">
        <f t="shared" si="1"/>
        <v>450</v>
      </c>
      <c r="N26" s="9" t="s">
        <v>375</v>
      </c>
      <c r="O26" s="1" t="str">
        <f t="shared" si="3"/>
        <v>480,480,480,480,480</v>
      </c>
      <c r="P26" s="1" t="str">
        <f>H147&amp;","&amp;I147&amp;","&amp;J147&amp;","&amp;K147&amp;","&amp;L147&amp;","&amp;M147&amp;","&amp;N147</f>
        <v>0.1,0.55,1.44,3.21,5.86,8.95,15.13</v>
      </c>
      <c r="Q26" s="9" t="str">
        <f>H71&amp;","&amp;I71&amp;","&amp;J71&amp;","&amp;K71&amp;","&amp;L71&amp;","&amp;M71</f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4"/>
        <v>2376</v>
      </c>
      <c r="J27" s="9">
        <f t="shared" si="1"/>
        <v>480</v>
      </c>
      <c r="N27" s="9" t="s">
        <v>387</v>
      </c>
      <c r="O27" s="1" t="str">
        <f t="shared" si="3"/>
        <v>510,510,510,510,510</v>
      </c>
      <c r="P27" s="1" t="str">
        <f>H148&amp;","&amp;I148&amp;","&amp;J148&amp;","&amp;K148&amp;","&amp;L148&amp;","&amp;M148&amp;","&amp;N148</f>
        <v>0.1,0.62,1.65,3.71,6.8,10.4,17.6</v>
      </c>
      <c r="Q27" s="9" t="str">
        <f>H72&amp;","&amp;I72&amp;","&amp;J72&amp;","&amp;K72&amp;","&amp;L72&amp;","&amp;M72</f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4"/>
        <v>2520</v>
      </c>
      <c r="J28" s="9">
        <f t="shared" si="1"/>
        <v>510</v>
      </c>
      <c r="N28" s="9" t="s">
        <v>418</v>
      </c>
      <c r="O28" s="1" t="str">
        <f t="shared" si="3"/>
        <v>540,540,540,540,540</v>
      </c>
      <c r="P28" s="1" t="str">
        <f>H149&amp;","&amp;I149&amp;","&amp;J149&amp;","&amp;K149&amp;","&amp;L149&amp;","&amp;M149&amp;","&amp;N149</f>
        <v>0.11,0.71,1.9,4.28,7.85,12.02,20.35</v>
      </c>
      <c r="Q28" s="9" t="str">
        <f>H73&amp;","&amp;I73&amp;","&amp;J73&amp;","&amp;K73&amp;","&amp;L73&amp;","&amp;M73</f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4"/>
        <v>2664</v>
      </c>
      <c r="J29" s="9">
        <f t="shared" si="1"/>
        <v>540</v>
      </c>
      <c r="N29" s="9" t="s">
        <v>431</v>
      </c>
      <c r="O29" s="1" t="str">
        <f t="shared" ref="O29" si="5">J30&amp;","&amp;J30&amp;","&amp;J30&amp;","&amp;J30&amp;","&amp;J30</f>
        <v>570,570,570,570,570</v>
      </c>
      <c r="P29" s="1" t="str">
        <f>H150&amp;","&amp;I150&amp;","&amp;J150&amp;","&amp;K150&amp;","&amp;L150&amp;","&amp;M150&amp;","&amp;N150</f>
        <v>0.11,0.82,2.23,5.05,9.28,14.21,24.07</v>
      </c>
      <c r="Q29" s="9" t="str">
        <f>H74&amp;","&amp;I74&amp;","&amp;J74&amp;","&amp;K74&amp;","&amp;L74&amp;","&amp;M74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6">H30*$B$9*$B$18*($B$13/100)</f>
        <v>2808</v>
      </c>
      <c r="J30" s="9">
        <f t="shared" ref="J30:J31" si="7">ROUNDUP((I30/5),-1)</f>
        <v>570</v>
      </c>
      <c r="N30" s="9" t="s">
        <v>451</v>
      </c>
      <c r="O30" s="1" t="str">
        <f t="shared" ref="O30:O31" si="8">J31&amp;","&amp;J31&amp;","&amp;J31&amp;","&amp;J31&amp;","&amp;J31</f>
        <v>600,600,600,600,600</v>
      </c>
      <c r="P30" s="1" t="str">
        <f>H151&amp;","&amp;I151&amp;","&amp;J151&amp;","&amp;K151&amp;","&amp;L151&amp;","&amp;M151&amp;","&amp;N151</f>
        <v>0.12,0.95,2.61,5.92,10.88,16.67,28.25</v>
      </c>
      <c r="Q30" s="9" t="str">
        <f>H75&amp;","&amp;I75&amp;","&amp;J75&amp;","&amp;K75&amp;","&amp;L75&amp;","&amp;M75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6"/>
        <v>2952</v>
      </c>
      <c r="J31" s="9">
        <f t="shared" si="7"/>
        <v>600</v>
      </c>
      <c r="N31" s="9" t="s">
        <v>464</v>
      </c>
      <c r="O31" s="1" t="str">
        <f t="shared" si="8"/>
        <v>620,620,620,620,620</v>
      </c>
      <c r="P31" s="1" t="str">
        <f>H152&amp;","&amp;I152&amp;","&amp;J152&amp;","&amp;K152&amp;","&amp;L152&amp;","&amp;M152&amp;","&amp;N152</f>
        <v>0.12,1.09,3.02,6.87,12.65,19.39,32.87</v>
      </c>
      <c r="Q31" s="9" t="str">
        <f>H76&amp;","&amp;I76&amp;","&amp;J76&amp;","&amp;K76&amp;","&amp;L76&amp;","&amp;M76</f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9">H32*$B$9*$B$18*($B$13/100)</f>
        <v>3096</v>
      </c>
      <c r="J32" s="9">
        <f t="shared" ref="J32:J33" si="10">ROUNDUP((I32/5),-1)</f>
        <v>620</v>
      </c>
      <c r="N32" s="9" t="s">
        <v>473</v>
      </c>
      <c r="O32" s="1" t="str">
        <f t="shared" ref="O32:O33" si="11">J33&amp;","&amp;J33&amp;","&amp;J33&amp;","&amp;J33&amp;","&amp;J33</f>
        <v>650,650,650,650,650</v>
      </c>
      <c r="P32" s="1" t="str">
        <f>H153&amp;","&amp;I153&amp;","&amp;J153&amp;","&amp;K153&amp;","&amp;L153&amp;","&amp;M153&amp;","&amp;N153</f>
        <v>0.13,1.25,3.48,7.93,14.61,22.4,37.97</v>
      </c>
      <c r="Q32" s="9" t="str">
        <f>H77&amp;","&amp;I77&amp;","&amp;J77&amp;","&amp;K77&amp;","&amp;L77&amp;","&amp;M77</f>
        <v>2106,4212,8424,12636,14742,29484</v>
      </c>
    </row>
    <row r="33" spans="1:23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9"/>
        <v>3240</v>
      </c>
      <c r="J33" s="9">
        <f t="shared" si="10"/>
        <v>650</v>
      </c>
      <c r="N33" s="9" t="s">
        <v>491</v>
      </c>
      <c r="O33" s="1" t="str">
        <f t="shared" si="11"/>
        <v>680,680,680,680,680</v>
      </c>
      <c r="P33" s="1" t="str">
        <f>H154&amp;","&amp;I154&amp;","&amp;J154&amp;","&amp;K154&amp;","&amp;L154&amp;","&amp;M154&amp;","&amp;N154</f>
        <v>0.13,1.41,3.97,9.08,16.74,25.68,43.56</v>
      </c>
      <c r="Q33" s="9" t="str">
        <f>H78&amp;","&amp;I78&amp;","&amp;J78&amp;","&amp;K78&amp;","&amp;L78&amp;","&amp;M78</f>
        <v>2313,4625,9250,13875,16187,32374</v>
      </c>
    </row>
    <row r="34" spans="1:23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12">H34*$B$9*$B$18*($B$13/100)</f>
        <v>3384</v>
      </c>
      <c r="J34" s="9">
        <f t="shared" ref="J34:J35" si="13">ROUNDUP((I34/5),-1)</f>
        <v>680</v>
      </c>
      <c r="N34" s="9" t="s">
        <v>490</v>
      </c>
      <c r="O34" s="1" t="str">
        <f t="shared" ref="O34:O38" si="14">J35&amp;","&amp;J35&amp;","&amp;J35&amp;","&amp;J35&amp;","&amp;J35</f>
        <v>710,710,710,710,710</v>
      </c>
      <c r="P34" s="1" t="str">
        <f t="shared" ref="P34:P38" si="15">H155&amp;","&amp;I155&amp;","&amp;J155&amp;","&amp;K155&amp;","&amp;L155&amp;","&amp;M155&amp;","&amp;N155</f>
        <v>0.14,1.6,4.52,10.35,19.09,29.29,49.68</v>
      </c>
      <c r="Q34" s="9" t="str">
        <f t="shared" ref="Q34:Q38" si="16">H79&amp;","&amp;I79&amp;","&amp;J79&amp;","&amp;K79&amp;","&amp;L79&amp;","&amp;M79</f>
        <v>2529,5057,10114,15171,17699,35398</v>
      </c>
    </row>
    <row r="35" spans="1:23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12"/>
        <v>3528</v>
      </c>
      <c r="J35" s="9">
        <f t="shared" si="13"/>
        <v>710</v>
      </c>
      <c r="N35" s="9" t="s">
        <v>512</v>
      </c>
      <c r="O35" s="1" t="str">
        <f t="shared" si="14"/>
        <v>740,740,740,740,740</v>
      </c>
      <c r="P35" s="1" t="str">
        <f t="shared" si="15"/>
        <v>0.14,1.72,4.88,11.2,20.68,31.74,53.85</v>
      </c>
      <c r="Q35" s="9" t="str">
        <f t="shared" si="16"/>
        <v>2632,5264,10527,15790,18422,36844</v>
      </c>
      <c r="S35" s="1" t="str">
        <f t="shared" ref="S35" si="17">N36&amp;","&amp;N36&amp;","&amp;N36&amp;","&amp;N36&amp;","&amp;N36</f>
        <v>펫29,펫29,펫29,펫29,펫29</v>
      </c>
      <c r="T35" s="1" t="str">
        <f t="shared" ref="T35" si="18">L156&amp;","&amp;M156&amp;","&amp;N156&amp;","&amp;O156&amp;","&amp;P156&amp;","&amp;Q156&amp;","&amp;R156</f>
        <v>20.68,31.74,53.85,,,,</v>
      </c>
      <c r="U35" s="9" t="str">
        <f t="shared" ref="U35" si="19">L80&amp;","&amp;M80&amp;","&amp;N80&amp;","&amp;O80&amp;","&amp;P80&amp;","&amp;Q80</f>
        <v>18422,36844,52635,400,52632,</v>
      </c>
      <c r="W35" s="1" t="str">
        <f t="shared" ref="W35" si="20">R36&amp;","&amp;R36&amp;","&amp;R36&amp;","&amp;R36&amp;","&amp;R36</f>
        <v>,,,,</v>
      </c>
    </row>
    <row r="36" spans="1:23">
      <c r="G36" s="9" t="s">
        <v>511</v>
      </c>
      <c r="H36" s="9">
        <v>510</v>
      </c>
      <c r="I36" s="9">
        <f t="shared" ref="I36:I38" si="21">H36*$B$9*$B$18*($B$13/100)</f>
        <v>3672</v>
      </c>
      <c r="J36" s="9">
        <f t="shared" ref="J36:J38" si="22">ROUNDUP((I36/5),-1)</f>
        <v>740</v>
      </c>
      <c r="N36" s="9" t="s">
        <v>517</v>
      </c>
      <c r="O36" s="1" t="str">
        <f t="shared" si="14"/>
        <v>770,770,770,770,770</v>
      </c>
      <c r="P36" s="1" t="str">
        <f t="shared" si="15"/>
        <v>0.15,1.86,5.28,12.11,22.35,34.3,58.2</v>
      </c>
      <c r="Q36" s="9" t="str">
        <f t="shared" si="16"/>
        <v>2735,5470,10940,16409,19144,38288</v>
      </c>
    </row>
    <row r="37" spans="1:23">
      <c r="A37" s="1" t="s">
        <v>93</v>
      </c>
      <c r="G37" s="9" t="s">
        <v>518</v>
      </c>
      <c r="H37" s="9">
        <v>530</v>
      </c>
      <c r="I37" s="9">
        <f t="shared" si="21"/>
        <v>3816</v>
      </c>
      <c r="J37" s="9">
        <f t="shared" si="22"/>
        <v>770</v>
      </c>
      <c r="N37" s="9" t="s">
        <v>519</v>
      </c>
      <c r="O37" s="1" t="str">
        <f t="shared" si="14"/>
        <v>800,800,800,800,800</v>
      </c>
      <c r="P37" s="1" t="str">
        <f t="shared" si="15"/>
        <v>0.15,1.99,5.67,13.03,24.07,36.95,62.7</v>
      </c>
      <c r="Q37" s="9" t="str">
        <f t="shared" si="16"/>
        <v>2838,5676,11352,17028,19866,39732</v>
      </c>
    </row>
    <row r="38" spans="1:23">
      <c r="G38" s="9" t="s">
        <v>520</v>
      </c>
      <c r="H38" s="9">
        <v>550</v>
      </c>
      <c r="I38" s="9">
        <f t="shared" si="21"/>
        <v>3960</v>
      </c>
      <c r="J38" s="9">
        <f t="shared" si="22"/>
        <v>800</v>
      </c>
      <c r="O38" s="1"/>
      <c r="P38" s="1"/>
    </row>
    <row r="39" spans="1:23">
      <c r="A39" s="15" t="s">
        <v>98</v>
      </c>
      <c r="B39" s="16">
        <v>100</v>
      </c>
    </row>
    <row r="40" spans="1:23">
      <c r="A40" s="15" t="s">
        <v>99</v>
      </c>
      <c r="B40" s="34">
        <v>1.2</v>
      </c>
    </row>
    <row r="42" spans="1:23">
      <c r="A42" s="1" t="s">
        <v>161</v>
      </c>
    </row>
    <row r="43" spans="1:23">
      <c r="A43" s="15" t="s">
        <v>162</v>
      </c>
      <c r="B43" s="34">
        <v>2</v>
      </c>
      <c r="D43" s="12"/>
    </row>
    <row r="44" spans="1:23">
      <c r="D44" s="9"/>
    </row>
    <row r="45" spans="1:23">
      <c r="D45" s="9"/>
    </row>
    <row r="46" spans="1:23">
      <c r="D46" s="9"/>
    </row>
    <row r="49" spans="7:32">
      <c r="G49" s="9" t="s">
        <v>67</v>
      </c>
      <c r="Q49" s="22" t="s">
        <v>68</v>
      </c>
      <c r="R49" s="23">
        <f t="shared" ref="R49:W49" si="23">SUM(R51:R60)</f>
        <v>16.285714285714285</v>
      </c>
      <c r="S49" s="23">
        <f t="shared" si="23"/>
        <v>13.328571428571429</v>
      </c>
      <c r="T49" s="23">
        <f t="shared" si="23"/>
        <v>10.213240418118467</v>
      </c>
      <c r="U49" s="23">
        <f t="shared" si="23"/>
        <v>8.8857142857142843</v>
      </c>
      <c r="V49" s="23">
        <f t="shared" si="23"/>
        <v>6.4878048780487809</v>
      </c>
      <c r="W49" s="23">
        <f t="shared" si="23"/>
        <v>5.3097560975609763</v>
      </c>
      <c r="X49"/>
      <c r="Y49" s="9" t="s">
        <v>214</v>
      </c>
      <c r="Z49" s="9"/>
      <c r="AA49" s="9"/>
      <c r="AB49" s="9"/>
      <c r="AC49" s="9"/>
      <c r="AD49" s="9"/>
    </row>
    <row r="50" spans="7:32" ht="17.25" thickBot="1">
      <c r="G50" s="24" t="s">
        <v>69</v>
      </c>
      <c r="H50" s="24" t="s">
        <v>70</v>
      </c>
      <c r="I50" s="24" t="s">
        <v>71</v>
      </c>
      <c r="J50" s="24" t="s">
        <v>72</v>
      </c>
      <c r="K50" s="24" t="s">
        <v>73</v>
      </c>
      <c r="L50" s="24" t="s">
        <v>74</v>
      </c>
      <c r="M50" s="24" t="s">
        <v>160</v>
      </c>
      <c r="N50" s="24" t="s">
        <v>75</v>
      </c>
      <c r="O50" s="24" t="s">
        <v>76</v>
      </c>
      <c r="P50" s="24" t="s">
        <v>77</v>
      </c>
      <c r="Q50" s="24" t="s">
        <v>78</v>
      </c>
      <c r="R50" s="25" t="s">
        <v>79</v>
      </c>
      <c r="S50" s="25" t="s">
        <v>80</v>
      </c>
      <c r="T50" s="25" t="s">
        <v>79</v>
      </c>
      <c r="U50" s="25" t="s">
        <v>81</v>
      </c>
      <c r="V50" s="25" t="s">
        <v>79</v>
      </c>
      <c r="W50" s="25" t="s">
        <v>81</v>
      </c>
      <c r="Y50" s="24" t="s">
        <v>69</v>
      </c>
      <c r="Z50" s="24" t="s">
        <v>70</v>
      </c>
      <c r="AA50" s="24" t="s">
        <v>71</v>
      </c>
      <c r="AB50" s="24" t="s">
        <v>72</v>
      </c>
      <c r="AC50" s="24" t="s">
        <v>73</v>
      </c>
      <c r="AD50" s="24" t="s">
        <v>74</v>
      </c>
      <c r="AE50" s="24" t="s">
        <v>77</v>
      </c>
      <c r="AF50" s="24" t="s">
        <v>213</v>
      </c>
    </row>
    <row r="51" spans="7:32" ht="17.25" thickTop="1">
      <c r="G51" s="9" t="s">
        <v>16</v>
      </c>
      <c r="H51" s="9">
        <f>ROUNDUP((P51*$B$30/100),0)</f>
        <v>106</v>
      </c>
      <c r="I51" s="9">
        <f t="shared" ref="I51:I60" si="24">ROUNDUP((P51*$B$31/100),0)</f>
        <v>212</v>
      </c>
      <c r="J51" s="9">
        <f t="shared" ref="J51:J60" si="25">ROUNDUP((P51*$B$32/100),0)</f>
        <v>423</v>
      </c>
      <c r="K51" s="9">
        <f t="shared" ref="K51:K60" si="26">ROUNDUP((P51*$B$33/100),0)</f>
        <v>634</v>
      </c>
      <c r="L51" s="9">
        <f t="shared" ref="L51:L60" si="27">ROUNDUP((P51*$B$34/100),0)</f>
        <v>740</v>
      </c>
      <c r="M51" s="9">
        <f t="shared" ref="M51:M60" si="28">L51*$B$43</f>
        <v>1480</v>
      </c>
      <c r="N51" s="9">
        <f>SUM(H51:L51)</f>
        <v>2115</v>
      </c>
      <c r="O51" s="9">
        <v>50</v>
      </c>
      <c r="P51" s="9">
        <f>(H8*$B$9*$B$18)*(O51/100)+I8</f>
        <v>2112</v>
      </c>
      <c r="Q51" s="9">
        <f>P51-I8</f>
        <v>1320</v>
      </c>
      <c r="R51" s="1">
        <f>(Q51/H8)/($B$18*7)</f>
        <v>0.8571428571428571</v>
      </c>
      <c r="S51" s="1">
        <f t="shared" ref="S51:S60" si="29">(Q51/$H$17)/(7*$B$18)</f>
        <v>0.47142857142857142</v>
      </c>
      <c r="T51" s="1">
        <f>(Q51/H8)/($B$18*7+$B$21)</f>
        <v>0.5714285714285714</v>
      </c>
      <c r="U51" s="1">
        <f>(Q51/$H$17)/($B$18*7+$B$21)</f>
        <v>0.31428571428571428</v>
      </c>
      <c r="V51" s="1">
        <f>(Q51/H8)/(($B$20/7)+$B$18*7+$B$19+$B$21)</f>
        <v>0.34146341463414637</v>
      </c>
      <c r="W51" s="1">
        <f>(Q51/$H$17)/(($B$20/7)+$B$18*7+$B$19+$B$21)</f>
        <v>0.18780487804878049</v>
      </c>
      <c r="Y51" s="9" t="s">
        <v>198</v>
      </c>
      <c r="Z51" s="9">
        <f>ROUNDUP((AE51*$B$30/100),0)</f>
        <v>720</v>
      </c>
      <c r="AA51" s="9">
        <f t="shared" ref="AA51:AA65" si="30">ROUNDUP((AE51*$B$31/100),0)</f>
        <v>1440</v>
      </c>
      <c r="AB51" s="9">
        <f t="shared" ref="AB51:AB65" si="31">ROUNDUP((AE51*$B$32/100),0)</f>
        <v>2880</v>
      </c>
      <c r="AC51" s="9">
        <f t="shared" ref="AC51:AC65" si="32">ROUNDUP((AE51*$B$33/100),0)</f>
        <v>4320</v>
      </c>
      <c r="AD51" s="9">
        <f t="shared" ref="AD51:AD65" si="33">ROUNDUP((AE51*$B$34/100),0)</f>
        <v>5040</v>
      </c>
      <c r="AE51" s="1">
        <f>($H$17*$B$9*$B$18)*(AF51/100)</f>
        <v>14400</v>
      </c>
      <c r="AF51" s="1">
        <v>300</v>
      </c>
    </row>
    <row r="52" spans="7:32">
      <c r="G52" s="9" t="s">
        <v>18</v>
      </c>
      <c r="H52" s="9">
        <f t="shared" ref="H52:H60" si="34">ROUNDUP((P52*$B$30/100),0)</f>
        <v>130</v>
      </c>
      <c r="I52" s="9">
        <f t="shared" si="24"/>
        <v>260</v>
      </c>
      <c r="J52" s="9">
        <f t="shared" si="25"/>
        <v>519</v>
      </c>
      <c r="K52" s="9">
        <f t="shared" si="26"/>
        <v>778</v>
      </c>
      <c r="L52" s="9">
        <f t="shared" si="27"/>
        <v>908</v>
      </c>
      <c r="M52" s="9">
        <f t="shared" si="28"/>
        <v>1816</v>
      </c>
      <c r="N52" s="9">
        <f t="shared" ref="N52:N60" si="35">SUM(H52:L52)</f>
        <v>2595</v>
      </c>
      <c r="O52" s="9">
        <v>60</v>
      </c>
      <c r="P52" s="9">
        <f>(H9*$B$9*$B$18)*(O52/100)+I9</f>
        <v>2592</v>
      </c>
      <c r="Q52" s="9">
        <f>P52-I9</f>
        <v>1728</v>
      </c>
      <c r="R52" s="1">
        <f>(Q52/H9)/($B$18*7)</f>
        <v>1.0285714285714287</v>
      </c>
      <c r="S52" s="1">
        <f t="shared" si="29"/>
        <v>0.61714285714285722</v>
      </c>
      <c r="T52" s="1">
        <f>(Q52/H9)/($B$18*7+$B$21)</f>
        <v>0.68571428571428572</v>
      </c>
      <c r="U52" s="1">
        <f t="shared" ref="U52:U60" si="36">(Q52/$H$17)/($B$18*7+$B$21)</f>
        <v>0.41142857142857148</v>
      </c>
      <c r="V52" s="1">
        <f>(Q52/H9)/(($B$20/7)+$B$18*7+$B$19+$B$21)</f>
        <v>0.40975609756097564</v>
      </c>
      <c r="W52" s="1">
        <f t="shared" ref="W52:W60" si="37">(Q52/$H$17)/(($B$20/7)+$B$18*7+$B$19+$B$21)</f>
        <v>0.24585365853658542</v>
      </c>
      <c r="Y52" s="9" t="s">
        <v>199</v>
      </c>
      <c r="Z52" s="9">
        <f t="shared" ref="Z52:Z65" si="38">ROUNDUP((AE52*$B$30/100),0)</f>
        <v>744</v>
      </c>
      <c r="AA52" s="9">
        <f t="shared" si="30"/>
        <v>1488</v>
      </c>
      <c r="AB52" s="9">
        <f t="shared" si="31"/>
        <v>2976</v>
      </c>
      <c r="AC52" s="9">
        <f t="shared" si="32"/>
        <v>4464</v>
      </c>
      <c r="AD52" s="9">
        <f t="shared" si="33"/>
        <v>5208</v>
      </c>
      <c r="AE52" s="1">
        <f t="shared" ref="AE52:AE65" si="39">($H$17*$B$9*$B$18)*(AF52/100)</f>
        <v>14880</v>
      </c>
      <c r="AF52" s="1">
        <v>310</v>
      </c>
    </row>
    <row r="53" spans="7:32">
      <c r="G53" s="9" t="s">
        <v>19</v>
      </c>
      <c r="H53" s="9">
        <f t="shared" si="34"/>
        <v>156</v>
      </c>
      <c r="I53" s="9">
        <f t="shared" si="24"/>
        <v>312</v>
      </c>
      <c r="J53" s="9">
        <f t="shared" si="25"/>
        <v>624</v>
      </c>
      <c r="K53" s="9">
        <f t="shared" si="26"/>
        <v>936</v>
      </c>
      <c r="L53" s="9">
        <f t="shared" si="27"/>
        <v>1092</v>
      </c>
      <c r="M53" s="9">
        <f t="shared" si="28"/>
        <v>2184</v>
      </c>
      <c r="N53" s="9">
        <f t="shared" si="35"/>
        <v>3120</v>
      </c>
      <c r="O53" s="9">
        <v>70</v>
      </c>
      <c r="P53" s="9">
        <f>(H10*$B$9*$B$18)*(O53/100)+I10</f>
        <v>3120</v>
      </c>
      <c r="Q53" s="9">
        <f>P53-I10</f>
        <v>2184</v>
      </c>
      <c r="R53" s="1">
        <f>(Q53/H10)/($B$18*7)</f>
        <v>1.2</v>
      </c>
      <c r="S53" s="1">
        <f t="shared" si="29"/>
        <v>0.78</v>
      </c>
      <c r="T53" s="1">
        <f>(Q53/H10)/($B$18*7+$B$21)</f>
        <v>0.8</v>
      </c>
      <c r="U53" s="1">
        <f t="shared" si="36"/>
        <v>0.52</v>
      </c>
      <c r="V53" s="1">
        <f>(Q53/H10)/(($B$20/7)+$B$18*7+$B$19+$B$21)</f>
        <v>0.47804878048780497</v>
      </c>
      <c r="W53" s="1">
        <f t="shared" si="37"/>
        <v>0.31073170731707322</v>
      </c>
      <c r="Y53" s="9" t="s">
        <v>200</v>
      </c>
      <c r="Z53" s="9">
        <f t="shared" si="38"/>
        <v>768</v>
      </c>
      <c r="AA53" s="9">
        <f t="shared" si="30"/>
        <v>1536</v>
      </c>
      <c r="AB53" s="9">
        <f t="shared" si="31"/>
        <v>3072</v>
      </c>
      <c r="AC53" s="9">
        <f t="shared" si="32"/>
        <v>4608</v>
      </c>
      <c r="AD53" s="9">
        <f t="shared" si="33"/>
        <v>5376</v>
      </c>
      <c r="AE53" s="1">
        <f t="shared" si="39"/>
        <v>15360</v>
      </c>
      <c r="AF53" s="1">
        <v>320</v>
      </c>
    </row>
    <row r="54" spans="7:32">
      <c r="G54" s="9" t="s">
        <v>85</v>
      </c>
      <c r="H54" s="9">
        <f t="shared" si="34"/>
        <v>185</v>
      </c>
      <c r="I54" s="9">
        <f t="shared" si="24"/>
        <v>370</v>
      </c>
      <c r="J54" s="9">
        <f t="shared" si="25"/>
        <v>740</v>
      </c>
      <c r="K54" s="9">
        <f t="shared" si="26"/>
        <v>1109</v>
      </c>
      <c r="L54" s="9">
        <f t="shared" si="27"/>
        <v>1294</v>
      </c>
      <c r="M54" s="9">
        <f t="shared" si="28"/>
        <v>2588</v>
      </c>
      <c r="N54" s="9">
        <f t="shared" si="35"/>
        <v>3698</v>
      </c>
      <c r="O54" s="9">
        <v>80</v>
      </c>
      <c r="P54" s="9">
        <f>(H11*$B$9*$B$18)*(O54/100)+I11</f>
        <v>3696</v>
      </c>
      <c r="Q54" s="9">
        <f>P54-I11</f>
        <v>2688</v>
      </c>
      <c r="R54" s="1">
        <f>(Q54/H11)/($B$18*7)</f>
        <v>1.3714285714285714</v>
      </c>
      <c r="S54" s="1">
        <f t="shared" si="29"/>
        <v>0.96</v>
      </c>
      <c r="T54" s="1">
        <f>(Q54/H11)/($B$18*7+$B$21)</f>
        <v>0.91428571428571426</v>
      </c>
      <c r="U54" s="1">
        <f t="shared" si="36"/>
        <v>0.64</v>
      </c>
      <c r="V54" s="1">
        <f>(Q54/H11)/(($B$20/7)+$B$18*7+$B$19+$B$21)</f>
        <v>0.54634146341463419</v>
      </c>
      <c r="W54" s="1">
        <f t="shared" si="37"/>
        <v>0.38243902439024391</v>
      </c>
      <c r="Y54" s="9" t="s">
        <v>201</v>
      </c>
      <c r="Z54" s="9">
        <f t="shared" si="38"/>
        <v>792</v>
      </c>
      <c r="AA54" s="9">
        <f t="shared" si="30"/>
        <v>1584</v>
      </c>
      <c r="AB54" s="9">
        <f t="shared" si="31"/>
        <v>3168</v>
      </c>
      <c r="AC54" s="9">
        <f t="shared" si="32"/>
        <v>4752</v>
      </c>
      <c r="AD54" s="9">
        <f t="shared" si="33"/>
        <v>5544</v>
      </c>
      <c r="AE54" s="1">
        <f t="shared" si="39"/>
        <v>15840</v>
      </c>
      <c r="AF54" s="1">
        <v>330</v>
      </c>
    </row>
    <row r="55" spans="7:32">
      <c r="G55" s="9" t="s">
        <v>20</v>
      </c>
      <c r="H55" s="9">
        <f t="shared" si="34"/>
        <v>216</v>
      </c>
      <c r="I55" s="9">
        <f t="shared" si="24"/>
        <v>432</v>
      </c>
      <c r="J55" s="9">
        <f t="shared" si="25"/>
        <v>864</v>
      </c>
      <c r="K55" s="9">
        <f t="shared" si="26"/>
        <v>1296</v>
      </c>
      <c r="L55" s="9">
        <f t="shared" si="27"/>
        <v>1512</v>
      </c>
      <c r="M55" s="9">
        <f t="shared" si="28"/>
        <v>3024</v>
      </c>
      <c r="N55" s="9">
        <f t="shared" si="35"/>
        <v>4320</v>
      </c>
      <c r="O55" s="9">
        <v>90</v>
      </c>
      <c r="P55" s="9">
        <f>(H12*$B$9*$B$18)*(O55/100)+I12</f>
        <v>4320</v>
      </c>
      <c r="Q55" s="9">
        <f>P55-I12</f>
        <v>3240</v>
      </c>
      <c r="R55" s="1">
        <f>(Q55/H12)/($B$18*7)</f>
        <v>1.5428571428571429</v>
      </c>
      <c r="S55" s="1">
        <f t="shared" si="29"/>
        <v>1.157142857142857</v>
      </c>
      <c r="T55" s="1">
        <f>(Q55/H12)/($B$18*7+$B$21)</f>
        <v>1.0285714285714287</v>
      </c>
      <c r="U55" s="1">
        <f t="shared" si="36"/>
        <v>0.77142857142857135</v>
      </c>
      <c r="V55" s="1">
        <f>(Q55/H12)/(($B$20/7)+$B$18*7+$B$19+$B$21)</f>
        <v>0.61463414634146352</v>
      </c>
      <c r="W55" s="1">
        <f t="shared" si="37"/>
        <v>0.46097560975609758</v>
      </c>
      <c r="Y55" s="9" t="s">
        <v>202</v>
      </c>
      <c r="Z55" s="9">
        <f t="shared" si="38"/>
        <v>816</v>
      </c>
      <c r="AA55" s="9">
        <f t="shared" si="30"/>
        <v>1632</v>
      </c>
      <c r="AB55" s="9">
        <f t="shared" si="31"/>
        <v>3264</v>
      </c>
      <c r="AC55" s="9">
        <f t="shared" si="32"/>
        <v>4896</v>
      </c>
      <c r="AD55" s="9">
        <f t="shared" si="33"/>
        <v>5712</v>
      </c>
      <c r="AE55" s="1">
        <f t="shared" si="39"/>
        <v>16320</v>
      </c>
      <c r="AF55" s="1">
        <v>340</v>
      </c>
    </row>
    <row r="56" spans="7:32">
      <c r="G56" s="9" t="s">
        <v>21</v>
      </c>
      <c r="H56" s="9">
        <f t="shared" si="34"/>
        <v>250</v>
      </c>
      <c r="I56" s="9">
        <f t="shared" si="24"/>
        <v>500</v>
      </c>
      <c r="J56" s="9">
        <f t="shared" si="25"/>
        <v>999</v>
      </c>
      <c r="K56" s="9">
        <f t="shared" si="26"/>
        <v>1498</v>
      </c>
      <c r="L56" s="9">
        <f t="shared" si="27"/>
        <v>1748</v>
      </c>
      <c r="M56" s="9">
        <f t="shared" si="28"/>
        <v>3496</v>
      </c>
      <c r="N56" s="9">
        <f t="shared" si="35"/>
        <v>4995</v>
      </c>
      <c r="O56" s="9">
        <v>100</v>
      </c>
      <c r="P56" s="9">
        <f>(H13*$B$9*$B$18)*(O56/100)+I13</f>
        <v>4992</v>
      </c>
      <c r="Q56" s="9">
        <f>P56-I13</f>
        <v>3840</v>
      </c>
      <c r="R56" s="1">
        <f>(Q56/H13)/($B$18*7)</f>
        <v>1.7142857142857142</v>
      </c>
      <c r="S56" s="1">
        <f t="shared" si="29"/>
        <v>1.3714285714285714</v>
      </c>
      <c r="T56" s="1">
        <f>(Q56/H13)/($B$18*7+$B$21)</f>
        <v>1.1428571428571428</v>
      </c>
      <c r="U56" s="1">
        <f t="shared" si="36"/>
        <v>0.91428571428571426</v>
      </c>
      <c r="V56" s="1">
        <f>(Q56/H13)/(($B$20/7)+$B$18*7+$B$19+$B$21)</f>
        <v>0.68292682926829273</v>
      </c>
      <c r="W56" s="1">
        <f t="shared" si="37"/>
        <v>0.54634146341463419</v>
      </c>
      <c r="Y56" s="9" t="s">
        <v>203</v>
      </c>
      <c r="Z56" s="9">
        <f t="shared" si="38"/>
        <v>840</v>
      </c>
      <c r="AA56" s="9">
        <f t="shared" si="30"/>
        <v>1680</v>
      </c>
      <c r="AB56" s="9">
        <f t="shared" si="31"/>
        <v>3360</v>
      </c>
      <c r="AC56" s="9">
        <f t="shared" si="32"/>
        <v>5040</v>
      </c>
      <c r="AD56" s="9">
        <f t="shared" si="33"/>
        <v>5880</v>
      </c>
      <c r="AE56" s="1">
        <f t="shared" si="39"/>
        <v>16800</v>
      </c>
      <c r="AF56" s="1">
        <v>350</v>
      </c>
    </row>
    <row r="57" spans="7:32">
      <c r="G57" s="9" t="s">
        <v>22</v>
      </c>
      <c r="H57" s="9">
        <f t="shared" si="34"/>
        <v>286</v>
      </c>
      <c r="I57" s="9">
        <f t="shared" si="24"/>
        <v>572</v>
      </c>
      <c r="J57" s="9">
        <f t="shared" si="25"/>
        <v>1143</v>
      </c>
      <c r="K57" s="9">
        <f t="shared" si="26"/>
        <v>1714</v>
      </c>
      <c r="L57" s="9">
        <f t="shared" si="27"/>
        <v>2000</v>
      </c>
      <c r="M57" s="9">
        <f t="shared" si="28"/>
        <v>4000</v>
      </c>
      <c r="N57" s="9">
        <f t="shared" si="35"/>
        <v>5715</v>
      </c>
      <c r="O57" s="9">
        <v>110</v>
      </c>
      <c r="P57" s="9">
        <f>(H14*$B$9*$B$18)*(O57/100)+I14</f>
        <v>5712</v>
      </c>
      <c r="Q57" s="9">
        <f>P57-I14</f>
        <v>4488</v>
      </c>
      <c r="R57" s="1">
        <f>(Q57/H14)/($B$18*7)</f>
        <v>1.8857142857142857</v>
      </c>
      <c r="S57" s="1">
        <f t="shared" si="29"/>
        <v>1.602857142857143</v>
      </c>
      <c r="T57" s="1">
        <f>(Q57/H14)/($B$18*7+$B$21)</f>
        <v>1.2571428571428571</v>
      </c>
      <c r="U57" s="1">
        <f t="shared" si="36"/>
        <v>1.0685714285714287</v>
      </c>
      <c r="V57" s="1">
        <f>(Q57/H14)/(($B$20/7)+$B$18*7+$B$19+$B$21)</f>
        <v>0.75121951219512195</v>
      </c>
      <c r="W57" s="1">
        <f t="shared" si="37"/>
        <v>0.63853658536585378</v>
      </c>
      <c r="Y57" s="9" t="s">
        <v>204</v>
      </c>
      <c r="Z57" s="9">
        <f t="shared" si="38"/>
        <v>864</v>
      </c>
      <c r="AA57" s="9">
        <f t="shared" si="30"/>
        <v>1728</v>
      </c>
      <c r="AB57" s="9">
        <f t="shared" si="31"/>
        <v>3456</v>
      </c>
      <c r="AC57" s="9">
        <f t="shared" si="32"/>
        <v>5184</v>
      </c>
      <c r="AD57" s="9">
        <f t="shared" si="33"/>
        <v>6048</v>
      </c>
      <c r="AE57" s="1">
        <f t="shared" si="39"/>
        <v>17280</v>
      </c>
      <c r="AF57" s="1">
        <v>360</v>
      </c>
    </row>
    <row r="58" spans="7:32">
      <c r="G58" s="9" t="s">
        <v>23</v>
      </c>
      <c r="H58" s="9">
        <f t="shared" si="34"/>
        <v>324</v>
      </c>
      <c r="I58" s="9">
        <f t="shared" si="24"/>
        <v>648</v>
      </c>
      <c r="J58" s="9">
        <f t="shared" si="25"/>
        <v>1296</v>
      </c>
      <c r="K58" s="9">
        <f t="shared" si="26"/>
        <v>1944</v>
      </c>
      <c r="L58" s="9">
        <f t="shared" si="27"/>
        <v>2268</v>
      </c>
      <c r="M58" s="9">
        <f t="shared" si="28"/>
        <v>4536</v>
      </c>
      <c r="N58" s="9">
        <f t="shared" si="35"/>
        <v>6480</v>
      </c>
      <c r="O58" s="9">
        <v>120</v>
      </c>
      <c r="P58" s="9">
        <f>(H15*$B$9*$B$18)*(O58/100)+I15</f>
        <v>6480</v>
      </c>
      <c r="Q58" s="9">
        <f>P58-I15</f>
        <v>5184</v>
      </c>
      <c r="R58" s="1">
        <f>(Q58/H15)/($B$18*7)</f>
        <v>2.0571428571428574</v>
      </c>
      <c r="S58" s="1">
        <f t="shared" si="29"/>
        <v>1.8514285714285716</v>
      </c>
      <c r="T58" s="1">
        <f>(Q58/H15)/($B$18*7+$B$21)</f>
        <v>1.3714285714285714</v>
      </c>
      <c r="U58" s="1">
        <f t="shared" si="36"/>
        <v>1.2342857142857144</v>
      </c>
      <c r="V58" s="1">
        <f>(Q58/H15)/(($B$20/7)+$B$18*7+$B$19+$B$21)</f>
        <v>0.81951219512195128</v>
      </c>
      <c r="W58" s="1">
        <f t="shared" si="37"/>
        <v>0.7375609756097562</v>
      </c>
      <c r="Y58" s="9" t="s">
        <v>205</v>
      </c>
      <c r="Z58" s="9">
        <f t="shared" si="38"/>
        <v>888</v>
      </c>
      <c r="AA58" s="9">
        <f t="shared" si="30"/>
        <v>1776</v>
      </c>
      <c r="AB58" s="9">
        <f t="shared" si="31"/>
        <v>3552</v>
      </c>
      <c r="AC58" s="9">
        <f t="shared" si="32"/>
        <v>5328</v>
      </c>
      <c r="AD58" s="9">
        <f t="shared" si="33"/>
        <v>6216</v>
      </c>
      <c r="AE58" s="1">
        <f t="shared" si="39"/>
        <v>17760</v>
      </c>
      <c r="AF58" s="1">
        <v>370</v>
      </c>
    </row>
    <row r="59" spans="7:32">
      <c r="G59" s="9" t="s">
        <v>24</v>
      </c>
      <c r="H59" s="9">
        <f t="shared" si="34"/>
        <v>365</v>
      </c>
      <c r="I59" s="9">
        <f t="shared" si="24"/>
        <v>730</v>
      </c>
      <c r="J59" s="9">
        <f t="shared" si="25"/>
        <v>1460</v>
      </c>
      <c r="K59" s="9">
        <f t="shared" si="26"/>
        <v>2189</v>
      </c>
      <c r="L59" s="9">
        <f t="shared" si="27"/>
        <v>2554</v>
      </c>
      <c r="M59" s="9">
        <f t="shared" si="28"/>
        <v>5108</v>
      </c>
      <c r="N59" s="9">
        <f t="shared" si="35"/>
        <v>7298</v>
      </c>
      <c r="O59" s="9">
        <v>130</v>
      </c>
      <c r="P59" s="9">
        <f>(H16*$B$9*$B$18)*(O59/100)+I16</f>
        <v>7296</v>
      </c>
      <c r="Q59" s="9">
        <f>P59-I16</f>
        <v>5928</v>
      </c>
      <c r="R59" s="1">
        <f>(Q59/H16)/($B$18*7)</f>
        <v>2.2285714285714286</v>
      </c>
      <c r="S59" s="1">
        <f t="shared" si="29"/>
        <v>2.117142857142857</v>
      </c>
      <c r="T59" s="1">
        <f>(Q59/H16)/($B$18*7+$B$21)</f>
        <v>1.4857142857142858</v>
      </c>
      <c r="U59" s="1">
        <f t="shared" si="36"/>
        <v>1.4114285714285715</v>
      </c>
      <c r="V59" s="1">
        <f>(Q59/H16)/(($B$20/7)+$B$18*7+$B$19+$B$21)</f>
        <v>0.88780487804878061</v>
      </c>
      <c r="W59" s="1">
        <f t="shared" si="37"/>
        <v>0.84341463414634155</v>
      </c>
      <c r="Y59" s="9" t="s">
        <v>206</v>
      </c>
      <c r="Z59" s="9">
        <f t="shared" si="38"/>
        <v>1200</v>
      </c>
      <c r="AA59" s="9">
        <f t="shared" si="30"/>
        <v>2400</v>
      </c>
      <c r="AB59" s="9">
        <f t="shared" si="31"/>
        <v>4800</v>
      </c>
      <c r="AC59" s="9">
        <f t="shared" si="32"/>
        <v>7200</v>
      </c>
      <c r="AD59" s="9">
        <f t="shared" si="33"/>
        <v>8400</v>
      </c>
      <c r="AE59" s="1">
        <f>($H$17*$B$9*$B$18)*(AF59/100)</f>
        <v>24000</v>
      </c>
      <c r="AF59" s="1">
        <v>500</v>
      </c>
    </row>
    <row r="60" spans="7:32">
      <c r="G60" s="9" t="s">
        <v>25</v>
      </c>
      <c r="H60" s="9">
        <f t="shared" si="34"/>
        <v>408</v>
      </c>
      <c r="I60" s="9">
        <f t="shared" si="24"/>
        <v>816</v>
      </c>
      <c r="J60" s="9">
        <f t="shared" si="25"/>
        <v>1632</v>
      </c>
      <c r="K60" s="9">
        <f t="shared" si="26"/>
        <v>2448</v>
      </c>
      <c r="L60" s="9">
        <f t="shared" si="27"/>
        <v>2856</v>
      </c>
      <c r="M60" s="9">
        <f t="shared" si="28"/>
        <v>5712</v>
      </c>
      <c r="N60" s="9">
        <f t="shared" si="35"/>
        <v>8160</v>
      </c>
      <c r="O60" s="9">
        <v>140</v>
      </c>
      <c r="P60" s="9">
        <f>(H17*$B$9*$B$18)*(O60/100)+I17</f>
        <v>8160</v>
      </c>
      <c r="Q60" s="9">
        <f>P60-I17</f>
        <v>6720</v>
      </c>
      <c r="R60" s="1">
        <f>(Q60/H17)/($B$18*7)</f>
        <v>2.4</v>
      </c>
      <c r="S60" s="1">
        <f t="shared" si="29"/>
        <v>2.4</v>
      </c>
      <c r="T60" s="1">
        <f>(Q60/H17)/(($B$20/7)+$B$18*7+$B$19+$B$21)</f>
        <v>0.95609756097560994</v>
      </c>
      <c r="U60" s="1">
        <f t="shared" si="36"/>
        <v>1.6</v>
      </c>
      <c r="V60" s="1">
        <f>(Q60/H17)/(($B$20/7)+$B$18*7+$B$19+$B$21)</f>
        <v>0.95609756097560994</v>
      </c>
      <c r="W60" s="1">
        <f t="shared" si="37"/>
        <v>0.95609756097560994</v>
      </c>
      <c r="Y60" s="9" t="s">
        <v>207</v>
      </c>
      <c r="Z60" s="9">
        <f t="shared" si="38"/>
        <v>1248</v>
      </c>
      <c r="AA60" s="9">
        <f t="shared" si="30"/>
        <v>2496</v>
      </c>
      <c r="AB60" s="9">
        <f t="shared" si="31"/>
        <v>4992</v>
      </c>
      <c r="AC60" s="9">
        <f t="shared" si="32"/>
        <v>7488</v>
      </c>
      <c r="AD60" s="9">
        <f t="shared" si="33"/>
        <v>8736</v>
      </c>
      <c r="AE60" s="1">
        <f t="shared" si="39"/>
        <v>24960</v>
      </c>
      <c r="AF60" s="1">
        <v>520</v>
      </c>
    </row>
    <row r="61" spans="7:32">
      <c r="G61" s="37" t="s">
        <v>104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9" t="s">
        <v>208</v>
      </c>
      <c r="Z61" s="9">
        <f t="shared" si="38"/>
        <v>1296</v>
      </c>
      <c r="AA61" s="9">
        <f t="shared" si="30"/>
        <v>2592</v>
      </c>
      <c r="AB61" s="9">
        <f t="shared" si="31"/>
        <v>5184</v>
      </c>
      <c r="AC61" s="9">
        <f t="shared" si="32"/>
        <v>7776</v>
      </c>
      <c r="AD61" s="9">
        <f t="shared" si="33"/>
        <v>9072</v>
      </c>
      <c r="AE61" s="1">
        <f t="shared" si="39"/>
        <v>25920</v>
      </c>
      <c r="AF61" s="1">
        <v>540</v>
      </c>
    </row>
    <row r="62" spans="7:32">
      <c r="Q62" s="22" t="s">
        <v>68</v>
      </c>
      <c r="R62" s="23">
        <f>SUM(R63:R64)</f>
        <v>6.8571428571428568</v>
      </c>
      <c r="S62" s="23">
        <f t="shared" ref="S62:W62" si="40">SUM(S63:S64)</f>
        <v>6.7012987012987013</v>
      </c>
      <c r="T62" s="23">
        <f t="shared" si="40"/>
        <v>2.7317073170731709</v>
      </c>
      <c r="U62" s="23">
        <f t="shared" si="40"/>
        <v>4.4675324675324681</v>
      </c>
      <c r="V62" s="23">
        <f t="shared" si="40"/>
        <v>2.7317073170731709</v>
      </c>
      <c r="W62" s="23">
        <f t="shared" si="40"/>
        <v>2.6696230598669626</v>
      </c>
      <c r="X62"/>
      <c r="Y62" s="9" t="s">
        <v>209</v>
      </c>
      <c r="Z62" s="9">
        <f t="shared" si="38"/>
        <v>1440</v>
      </c>
      <c r="AA62" s="9">
        <f t="shared" si="30"/>
        <v>2880</v>
      </c>
      <c r="AB62" s="9">
        <f t="shared" si="31"/>
        <v>5760</v>
      </c>
      <c r="AC62" s="9">
        <f t="shared" si="32"/>
        <v>8640</v>
      </c>
      <c r="AD62" s="9">
        <f t="shared" si="33"/>
        <v>10080</v>
      </c>
      <c r="AE62" s="1">
        <f t="shared" si="39"/>
        <v>28800</v>
      </c>
      <c r="AF62" s="1">
        <v>600</v>
      </c>
    </row>
    <row r="63" spans="7:32">
      <c r="G63" s="9" t="s">
        <v>105</v>
      </c>
      <c r="H63" s="9">
        <f t="shared" ref="H63:H73" si="41">ROUNDUP((P63*$B$30/100),0)</f>
        <v>580</v>
      </c>
      <c r="I63" s="9">
        <f t="shared" ref="I63:I75" si="42">ROUNDUP((P63*$B$31/100),0)</f>
        <v>1160</v>
      </c>
      <c r="J63" s="9">
        <f t="shared" ref="J63:J75" si="43">ROUNDUP((P63*$B$32/100),0)</f>
        <v>2319</v>
      </c>
      <c r="K63" s="9">
        <f t="shared" ref="K63:K75" si="44">ROUNDUP((P63*$B$33/100),0)</f>
        <v>3478</v>
      </c>
      <c r="L63" s="9">
        <f t="shared" ref="L63:L75" si="45">ROUNDUP((P63*$B$34/100),0)</f>
        <v>4058</v>
      </c>
      <c r="M63" s="9">
        <f t="shared" ref="M63:M76" si="46">L63*$B$43</f>
        <v>8116</v>
      </c>
      <c r="N63" s="9">
        <f t="shared" ref="N63" si="47">SUM(H63:L63)</f>
        <v>11595</v>
      </c>
      <c r="O63" s="9">
        <v>200</v>
      </c>
      <c r="P63" s="9">
        <f>(H19*$B$9*$B$18)*(O63/100)+I19</f>
        <v>11592</v>
      </c>
      <c r="Q63" s="9">
        <f>P63-I19</f>
        <v>10080</v>
      </c>
      <c r="R63" s="1">
        <f>(Q63/H19)/($B$18*7)</f>
        <v>3.4285714285714284</v>
      </c>
      <c r="S63" s="1">
        <f>(Q63/$H$20)/(7*$B$18)</f>
        <v>3.2727272727272729</v>
      </c>
      <c r="T63" s="1">
        <f>(Q63/H19)/(($B$20/7)+$B$18*7+$B$19+$B$21)</f>
        <v>1.3658536585365855</v>
      </c>
      <c r="U63" s="1">
        <f>(Q63/$H$20)/($B$18*7+$B$21)</f>
        <v>2.1818181818181821</v>
      </c>
      <c r="V63" s="1">
        <f>(Q63/H19)/(($B$20/7)+$B$18*7+$B$19+$B$21)</f>
        <v>1.3658536585365855</v>
      </c>
      <c r="W63" s="1">
        <f>(Q63/$H$20)/(($B$20/7)+$B$18*7+$B$19+$B$21)</f>
        <v>1.3037694013303771</v>
      </c>
      <c r="Y63" s="9" t="s">
        <v>210</v>
      </c>
      <c r="Z63" s="9">
        <f t="shared" si="38"/>
        <v>1488</v>
      </c>
      <c r="AA63" s="9">
        <f t="shared" si="30"/>
        <v>2976</v>
      </c>
      <c r="AB63" s="9">
        <f t="shared" si="31"/>
        <v>5952</v>
      </c>
      <c r="AC63" s="9">
        <f t="shared" si="32"/>
        <v>8928</v>
      </c>
      <c r="AD63" s="9">
        <f t="shared" si="33"/>
        <v>10416</v>
      </c>
      <c r="AE63" s="1">
        <f t="shared" si="39"/>
        <v>29760</v>
      </c>
      <c r="AF63" s="1">
        <v>620</v>
      </c>
    </row>
    <row r="64" spans="7:32">
      <c r="G64" s="9" t="s">
        <v>106</v>
      </c>
      <c r="H64" s="9">
        <f t="shared" si="41"/>
        <v>608</v>
      </c>
      <c r="I64" s="9">
        <f t="shared" si="42"/>
        <v>1215</v>
      </c>
      <c r="J64" s="9">
        <f t="shared" si="43"/>
        <v>2429</v>
      </c>
      <c r="K64" s="9">
        <f t="shared" si="44"/>
        <v>3644</v>
      </c>
      <c r="L64" s="9">
        <f t="shared" si="45"/>
        <v>4251</v>
      </c>
      <c r="M64" s="9">
        <f t="shared" si="46"/>
        <v>8502</v>
      </c>
      <c r="N64" s="9">
        <f t="shared" ref="N64:N69" si="48">SUM(H64:L64)</f>
        <v>12147</v>
      </c>
      <c r="O64" s="9">
        <v>200</v>
      </c>
      <c r="P64" s="9">
        <f>(H20*$B$9*$B$18)*(O64/100)+I20</f>
        <v>12144</v>
      </c>
      <c r="Q64" s="9">
        <f>P64-I20</f>
        <v>10560</v>
      </c>
      <c r="R64" s="1">
        <f>(Q64/H20)/($B$18*7)</f>
        <v>3.4285714285714284</v>
      </c>
      <c r="S64" s="1">
        <f>(Q64/$H$20)/(7*$B$18)</f>
        <v>3.4285714285714284</v>
      </c>
      <c r="T64" s="1">
        <f>(Q64/H20)/(($B$20/7)+$B$18*7+$B$19+$B$21)</f>
        <v>1.3658536585365855</v>
      </c>
      <c r="U64" s="1">
        <f>(Q64/$H$20)/($B$18*7+$B$21)</f>
        <v>2.2857142857142856</v>
      </c>
      <c r="V64" s="1">
        <f>(Q64/H20)/(($B$20/7)+$B$18*7+$B$19+$B$21)</f>
        <v>1.3658536585365855</v>
      </c>
      <c r="W64" s="1">
        <f>(Q64/$H$20)/(($B$20/7)+$B$18*7+$B$19+$B$21)</f>
        <v>1.3658536585365855</v>
      </c>
      <c r="Y64" s="9" t="s">
        <v>211</v>
      </c>
      <c r="Z64" s="9">
        <f t="shared" si="38"/>
        <v>1536</v>
      </c>
      <c r="AA64" s="9">
        <f t="shared" si="30"/>
        <v>3072</v>
      </c>
      <c r="AB64" s="9">
        <f t="shared" si="31"/>
        <v>6144</v>
      </c>
      <c r="AC64" s="9">
        <f t="shared" si="32"/>
        <v>9216</v>
      </c>
      <c r="AD64" s="9">
        <f t="shared" si="33"/>
        <v>10752</v>
      </c>
      <c r="AE64" s="1">
        <f t="shared" si="39"/>
        <v>30720</v>
      </c>
      <c r="AF64" s="1">
        <v>640</v>
      </c>
    </row>
    <row r="65" spans="7:32">
      <c r="G65" s="9" t="s">
        <v>172</v>
      </c>
      <c r="H65" s="9">
        <f t="shared" si="41"/>
        <v>635</v>
      </c>
      <c r="I65" s="9">
        <f t="shared" si="42"/>
        <v>1270</v>
      </c>
      <c r="J65" s="9">
        <f t="shared" si="43"/>
        <v>2540</v>
      </c>
      <c r="K65" s="9">
        <f t="shared" si="44"/>
        <v>3809</v>
      </c>
      <c r="L65" s="9">
        <f t="shared" si="45"/>
        <v>4444</v>
      </c>
      <c r="M65" s="9">
        <f t="shared" si="46"/>
        <v>8888</v>
      </c>
      <c r="N65" s="9">
        <f t="shared" si="48"/>
        <v>12698</v>
      </c>
      <c r="O65" s="9">
        <v>200</v>
      </c>
      <c r="P65" s="9">
        <f>(H21*$B$9*$B$18)*(O65/100)+I21</f>
        <v>12696</v>
      </c>
      <c r="Y65" s="9" t="s">
        <v>212</v>
      </c>
      <c r="Z65" s="9">
        <f t="shared" si="38"/>
        <v>1584</v>
      </c>
      <c r="AA65" s="9">
        <f t="shared" si="30"/>
        <v>3168</v>
      </c>
      <c r="AB65" s="9">
        <f t="shared" si="31"/>
        <v>6336</v>
      </c>
      <c r="AC65" s="9">
        <f t="shared" si="32"/>
        <v>9504</v>
      </c>
      <c r="AD65" s="9">
        <f t="shared" si="33"/>
        <v>11088</v>
      </c>
      <c r="AE65" s="1">
        <f t="shared" si="39"/>
        <v>31680</v>
      </c>
      <c r="AF65" s="1">
        <v>660</v>
      </c>
    </row>
    <row r="66" spans="7:32">
      <c r="G66" s="9" t="s">
        <v>175</v>
      </c>
      <c r="H66" s="9">
        <f t="shared" si="41"/>
        <v>692</v>
      </c>
      <c r="I66" s="9">
        <f t="shared" si="42"/>
        <v>1383</v>
      </c>
      <c r="J66" s="9">
        <f t="shared" si="43"/>
        <v>2765</v>
      </c>
      <c r="K66" s="9">
        <f t="shared" si="44"/>
        <v>4148</v>
      </c>
      <c r="L66" s="9">
        <f t="shared" si="45"/>
        <v>4839</v>
      </c>
      <c r="M66" s="9">
        <f t="shared" si="46"/>
        <v>9678</v>
      </c>
      <c r="N66" s="9">
        <f t="shared" si="48"/>
        <v>13827</v>
      </c>
      <c r="O66" s="9">
        <v>210</v>
      </c>
      <c r="P66" s="9">
        <f>(H22*$B$9*$B$18)*(O66/100)+I22</f>
        <v>13824</v>
      </c>
    </row>
    <row r="67" spans="7:32">
      <c r="G67" s="9" t="s">
        <v>195</v>
      </c>
      <c r="H67" s="9">
        <f t="shared" si="41"/>
        <v>750</v>
      </c>
      <c r="I67" s="9">
        <f t="shared" si="42"/>
        <v>1500</v>
      </c>
      <c r="J67" s="9">
        <f t="shared" si="43"/>
        <v>3000</v>
      </c>
      <c r="K67" s="9">
        <f t="shared" si="44"/>
        <v>4500</v>
      </c>
      <c r="L67" s="9">
        <f t="shared" si="45"/>
        <v>5250</v>
      </c>
      <c r="M67" s="9">
        <f t="shared" si="46"/>
        <v>10500</v>
      </c>
      <c r="N67" s="9">
        <f t="shared" si="48"/>
        <v>15000</v>
      </c>
      <c r="O67" s="9">
        <v>220</v>
      </c>
      <c r="P67" s="9">
        <f>(H23*$B$9*$B$18)*(O67/100)+I23</f>
        <v>15000.000000000002</v>
      </c>
    </row>
    <row r="68" spans="7:32">
      <c r="G68" s="9" t="s">
        <v>246</v>
      </c>
      <c r="H68" s="9">
        <f t="shared" si="41"/>
        <v>843</v>
      </c>
      <c r="I68" s="9">
        <f t="shared" si="42"/>
        <v>1685</v>
      </c>
      <c r="J68" s="9">
        <f t="shared" si="43"/>
        <v>3370</v>
      </c>
      <c r="K68" s="9">
        <f t="shared" si="44"/>
        <v>5055</v>
      </c>
      <c r="L68" s="9">
        <f t="shared" si="45"/>
        <v>5897</v>
      </c>
      <c r="M68" s="9">
        <f t="shared" si="46"/>
        <v>11794</v>
      </c>
      <c r="N68" s="9">
        <f t="shared" si="48"/>
        <v>16850</v>
      </c>
      <c r="O68" s="9">
        <v>230</v>
      </c>
      <c r="P68" s="9">
        <f>(H24*($B$9)*$B$18)*(O68/100)+I24</f>
        <v>16848</v>
      </c>
    </row>
    <row r="69" spans="7:32">
      <c r="G69" s="9" t="s">
        <v>313</v>
      </c>
      <c r="H69" s="9">
        <f t="shared" si="41"/>
        <v>940</v>
      </c>
      <c r="I69" s="9">
        <f t="shared" si="42"/>
        <v>1880</v>
      </c>
      <c r="J69" s="9">
        <f t="shared" si="43"/>
        <v>3759</v>
      </c>
      <c r="K69" s="9">
        <f t="shared" si="44"/>
        <v>5638</v>
      </c>
      <c r="L69" s="9">
        <f t="shared" si="45"/>
        <v>6578</v>
      </c>
      <c r="M69" s="9">
        <f t="shared" si="46"/>
        <v>13156</v>
      </c>
      <c r="N69" s="9">
        <f t="shared" si="48"/>
        <v>18795</v>
      </c>
      <c r="O69" s="9">
        <v>240</v>
      </c>
      <c r="P69" s="9">
        <f>(H25*$B$9*$B$18)*(O69/100)+I25</f>
        <v>18792</v>
      </c>
      <c r="Y69" s="9" t="s">
        <v>219</v>
      </c>
    </row>
    <row r="70" spans="7:32" ht="17.25" thickBot="1">
      <c r="G70" s="9" t="s">
        <v>368</v>
      </c>
      <c r="H70" s="9">
        <f t="shared" si="41"/>
        <v>1042</v>
      </c>
      <c r="I70" s="9">
        <f t="shared" si="42"/>
        <v>2084</v>
      </c>
      <c r="J70" s="9">
        <f t="shared" si="43"/>
        <v>4167</v>
      </c>
      <c r="K70" s="9">
        <f t="shared" si="44"/>
        <v>6250</v>
      </c>
      <c r="L70" s="9">
        <f t="shared" si="45"/>
        <v>7292</v>
      </c>
      <c r="M70" s="9">
        <f t="shared" si="46"/>
        <v>14584</v>
      </c>
      <c r="N70" s="9">
        <f t="shared" ref="N70" si="49">SUM(H70:L70)</f>
        <v>20835</v>
      </c>
      <c r="O70" s="9">
        <v>250</v>
      </c>
      <c r="P70" s="9">
        <f>(H26*($B$9)*$B$18)*(O70/100)+I26</f>
        <v>20832</v>
      </c>
      <c r="Y70" s="24" t="s">
        <v>197</v>
      </c>
      <c r="Z70" s="24">
        <v>0</v>
      </c>
      <c r="AA70" s="24">
        <v>1</v>
      </c>
      <c r="AB70" s="24">
        <v>2</v>
      </c>
      <c r="AC70" s="24">
        <v>3</v>
      </c>
      <c r="AD70" s="24">
        <v>4</v>
      </c>
      <c r="AE70" s="24">
        <v>5</v>
      </c>
      <c r="AF70" s="24" t="s">
        <v>100</v>
      </c>
    </row>
    <row r="71" spans="7:32" ht="17.25" thickTop="1">
      <c r="G71" s="9" t="s">
        <v>375</v>
      </c>
      <c r="H71" s="9">
        <f t="shared" si="41"/>
        <v>1149</v>
      </c>
      <c r="I71" s="9">
        <f t="shared" si="42"/>
        <v>2297</v>
      </c>
      <c r="J71" s="9">
        <f t="shared" si="43"/>
        <v>4594</v>
      </c>
      <c r="K71" s="9">
        <f t="shared" si="44"/>
        <v>6891</v>
      </c>
      <c r="L71" s="9">
        <f t="shared" si="45"/>
        <v>8039</v>
      </c>
      <c r="M71" s="9">
        <f t="shared" si="46"/>
        <v>16078</v>
      </c>
      <c r="N71" s="9">
        <f t="shared" ref="N71" si="50">SUM(H71:L71)</f>
        <v>22970</v>
      </c>
      <c r="O71" s="9">
        <v>260</v>
      </c>
      <c r="P71" s="9">
        <f>(H27*$B$9*$B$18)*(O71/100)+I27</f>
        <v>22968</v>
      </c>
      <c r="Y71" s="9" t="s">
        <v>198</v>
      </c>
      <c r="Z71" s="9">
        <v>0.01</v>
      </c>
      <c r="AA71" s="9">
        <f t="shared" ref="AA71:AA78" si="51">ROUNDUP(((Z51/$B$39)*$B$40)*((100+AF71)/100),0)/100</f>
        <v>0.22</v>
      </c>
      <c r="AB71" s="9">
        <f t="shared" ref="AB71:AB78" si="52">ROUNDUP(((AA51/$B$39)*$B$40)*((100+AF71)/100),0)/100</f>
        <v>0.44</v>
      </c>
      <c r="AC71" s="9">
        <f t="shared" ref="AC71:AC78" si="53">ROUNDUP(((AB51/$B$39)*$B$40)*((100+AF71)/100),0)/100</f>
        <v>0.87</v>
      </c>
      <c r="AD71" s="9">
        <f t="shared" ref="AD71:AD78" si="54">ROUNDUP(((AC51/$B$39)*$B$40)*((100+AF71)/100),0)/100</f>
        <v>1.3</v>
      </c>
      <c r="AE71" s="9">
        <f t="shared" ref="AE71:AE78" si="55">ROUNDUP(((AD51/$B$39)*$B$40)*((100+AF71)/100),0)/100</f>
        <v>1.52</v>
      </c>
      <c r="AF71" s="1">
        <v>150</v>
      </c>
    </row>
    <row r="72" spans="7:32">
      <c r="G72" s="9" t="s">
        <v>387</v>
      </c>
      <c r="H72" s="9">
        <f t="shared" si="41"/>
        <v>1260</v>
      </c>
      <c r="I72" s="9">
        <f t="shared" si="42"/>
        <v>2520</v>
      </c>
      <c r="J72" s="9">
        <f t="shared" si="43"/>
        <v>5040</v>
      </c>
      <c r="K72" s="9">
        <f t="shared" si="44"/>
        <v>7560</v>
      </c>
      <c r="L72" s="9">
        <f t="shared" si="45"/>
        <v>8820</v>
      </c>
      <c r="M72" s="9">
        <f t="shared" si="46"/>
        <v>17640</v>
      </c>
      <c r="N72" s="9">
        <f t="shared" ref="N72" si="56">SUM(H72:L72)</f>
        <v>25200</v>
      </c>
      <c r="O72" s="9">
        <v>270</v>
      </c>
      <c r="P72" s="9">
        <f>(H28*($B$9)*$B$18)*(O72/100)+I28</f>
        <v>25200</v>
      </c>
      <c r="Y72" s="9" t="s">
        <v>199</v>
      </c>
      <c r="Z72" s="9">
        <v>0.02</v>
      </c>
      <c r="AA72" s="9">
        <f t="shared" si="51"/>
        <v>0.24</v>
      </c>
      <c r="AB72" s="9">
        <f t="shared" si="52"/>
        <v>0.47</v>
      </c>
      <c r="AC72" s="9">
        <f t="shared" si="53"/>
        <v>0.93</v>
      </c>
      <c r="AD72" s="9">
        <f t="shared" si="54"/>
        <v>1.4</v>
      </c>
      <c r="AE72" s="9">
        <f t="shared" si="55"/>
        <v>1.63</v>
      </c>
      <c r="AF72" s="1">
        <v>160</v>
      </c>
    </row>
    <row r="73" spans="7:32">
      <c r="G73" s="9" t="s">
        <v>418</v>
      </c>
      <c r="H73" s="9">
        <f t="shared" si="41"/>
        <v>1377</v>
      </c>
      <c r="I73" s="9">
        <f t="shared" si="42"/>
        <v>2753</v>
      </c>
      <c r="J73" s="9">
        <f t="shared" si="43"/>
        <v>5506</v>
      </c>
      <c r="K73" s="9">
        <f t="shared" si="44"/>
        <v>8259</v>
      </c>
      <c r="L73" s="9">
        <f t="shared" si="45"/>
        <v>9635</v>
      </c>
      <c r="M73" s="9">
        <f t="shared" si="46"/>
        <v>19270</v>
      </c>
      <c r="N73" s="9">
        <f t="shared" ref="N73" si="57">SUM(H73:L73)</f>
        <v>27530</v>
      </c>
      <c r="O73" s="9">
        <v>280</v>
      </c>
      <c r="P73" s="9">
        <f>(H29*$B$9*$B$18)*(O73/100)+I29</f>
        <v>27528</v>
      </c>
      <c r="Y73" s="9" t="s">
        <v>200</v>
      </c>
      <c r="Z73" s="9">
        <v>0.03</v>
      </c>
      <c r="AA73" s="9">
        <f t="shared" si="51"/>
        <v>0.25</v>
      </c>
      <c r="AB73" s="9">
        <f t="shared" si="52"/>
        <v>0.5</v>
      </c>
      <c r="AC73" s="9">
        <f t="shared" si="53"/>
        <v>1</v>
      </c>
      <c r="AD73" s="9">
        <f t="shared" si="54"/>
        <v>1.5</v>
      </c>
      <c r="AE73" s="9">
        <f t="shared" si="55"/>
        <v>1.75</v>
      </c>
      <c r="AF73" s="1">
        <v>170</v>
      </c>
    </row>
    <row r="74" spans="7:32">
      <c r="G74" s="9" t="s">
        <v>431</v>
      </c>
      <c r="H74" s="9">
        <f t="shared" ref="H74:H75" si="58">ROUNDUP((P74*$B$30/100),0)</f>
        <v>1545</v>
      </c>
      <c r="I74" s="9">
        <f t="shared" si="42"/>
        <v>3089</v>
      </c>
      <c r="J74" s="9">
        <f t="shared" si="43"/>
        <v>6178</v>
      </c>
      <c r="K74" s="9">
        <f t="shared" si="44"/>
        <v>9267</v>
      </c>
      <c r="L74" s="9">
        <f t="shared" si="45"/>
        <v>10811</v>
      </c>
      <c r="M74" s="9">
        <f t="shared" si="46"/>
        <v>21622</v>
      </c>
      <c r="N74" s="9">
        <f t="shared" ref="N74" si="59">SUM(H74:L74)</f>
        <v>30890</v>
      </c>
      <c r="O74" s="9">
        <v>300</v>
      </c>
      <c r="P74" s="9">
        <f>(H30*($B$9)*$B$18)*(O74/100)+I30</f>
        <v>30888</v>
      </c>
      <c r="Y74" s="9" t="s">
        <v>201</v>
      </c>
      <c r="Z74" s="9">
        <v>0.04</v>
      </c>
      <c r="AA74" s="9">
        <f t="shared" si="51"/>
        <v>0.27</v>
      </c>
      <c r="AB74" s="9">
        <f t="shared" si="52"/>
        <v>0.54</v>
      </c>
      <c r="AC74" s="9">
        <f t="shared" si="53"/>
        <v>1.07</v>
      </c>
      <c r="AD74" s="9">
        <f t="shared" si="54"/>
        <v>1.6</v>
      </c>
      <c r="AE74" s="9">
        <f t="shared" si="55"/>
        <v>1.87</v>
      </c>
      <c r="AF74" s="1">
        <v>180</v>
      </c>
    </row>
    <row r="75" spans="7:32">
      <c r="G75" s="9" t="s">
        <v>451</v>
      </c>
      <c r="H75" s="9">
        <f t="shared" si="58"/>
        <v>1722</v>
      </c>
      <c r="I75" s="9">
        <f t="shared" si="42"/>
        <v>3444</v>
      </c>
      <c r="J75" s="9">
        <f t="shared" si="43"/>
        <v>6888</v>
      </c>
      <c r="K75" s="9">
        <f t="shared" si="44"/>
        <v>10332</v>
      </c>
      <c r="L75" s="9">
        <f t="shared" si="45"/>
        <v>12054</v>
      </c>
      <c r="M75" s="9">
        <f t="shared" si="46"/>
        <v>24108</v>
      </c>
      <c r="N75" s="9">
        <f t="shared" ref="N75:N76" si="60">SUM(H75:L75)</f>
        <v>34440</v>
      </c>
      <c r="O75" s="9">
        <v>320</v>
      </c>
      <c r="P75" s="9">
        <f>(H31*$B$9*$B$18)*(O75/100)+I31</f>
        <v>34440</v>
      </c>
      <c r="Y75" s="9" t="s">
        <v>202</v>
      </c>
      <c r="Z75" s="9">
        <v>0.05</v>
      </c>
      <c r="AA75" s="9">
        <f t="shared" si="51"/>
        <v>0.3</v>
      </c>
      <c r="AB75" s="9">
        <f t="shared" si="52"/>
        <v>0.59</v>
      </c>
      <c r="AC75" s="9">
        <f t="shared" si="53"/>
        <v>1.18</v>
      </c>
      <c r="AD75" s="9">
        <f t="shared" si="54"/>
        <v>1.77</v>
      </c>
      <c r="AE75" s="9">
        <f t="shared" si="55"/>
        <v>2.06</v>
      </c>
      <c r="AF75" s="1">
        <v>200</v>
      </c>
    </row>
    <row r="76" spans="7:32">
      <c r="G76" s="9" t="s">
        <v>464</v>
      </c>
      <c r="H76" s="9">
        <f t="shared" ref="H76:H77" si="61">ROUNDUP((P76*$B$30/100),0)</f>
        <v>1910</v>
      </c>
      <c r="I76" s="9">
        <f t="shared" ref="I76:I77" si="62">ROUNDUP((P76*$B$31/100),0)</f>
        <v>3819</v>
      </c>
      <c r="J76" s="9">
        <f t="shared" ref="J76:J77" si="63">ROUNDUP((P76*$B$32/100),0)</f>
        <v>7637</v>
      </c>
      <c r="K76" s="9">
        <f t="shared" ref="K76:K77" si="64">ROUNDUP((P76*$B$33/100),0)</f>
        <v>11456</v>
      </c>
      <c r="L76" s="9">
        <f t="shared" ref="L76:L77" si="65">ROUNDUP((P76*$B$34/100),0)</f>
        <v>13365</v>
      </c>
      <c r="M76" s="9">
        <f t="shared" si="46"/>
        <v>26730</v>
      </c>
      <c r="N76" s="9">
        <f t="shared" si="60"/>
        <v>38187</v>
      </c>
      <c r="O76" s="9">
        <v>340</v>
      </c>
      <c r="P76" s="9">
        <f>(H32*($B$9)*$B$18)*(O76/100)+I32</f>
        <v>38184</v>
      </c>
      <c r="Y76" s="9" t="s">
        <v>203</v>
      </c>
      <c r="Z76" s="9">
        <v>0.06</v>
      </c>
      <c r="AA76" s="9">
        <f t="shared" si="51"/>
        <v>0.33</v>
      </c>
      <c r="AB76" s="9">
        <f t="shared" si="52"/>
        <v>0.65</v>
      </c>
      <c r="AC76" s="9">
        <f t="shared" si="53"/>
        <v>1.3</v>
      </c>
      <c r="AD76" s="9">
        <f t="shared" si="54"/>
        <v>1.94</v>
      </c>
      <c r="AE76" s="9">
        <f t="shared" si="55"/>
        <v>2.2599999999999998</v>
      </c>
      <c r="AF76" s="1">
        <v>220</v>
      </c>
    </row>
    <row r="77" spans="7:32">
      <c r="G77" s="9" t="s">
        <v>473</v>
      </c>
      <c r="H77" s="9">
        <f t="shared" si="61"/>
        <v>2106</v>
      </c>
      <c r="I77" s="9">
        <f t="shared" si="62"/>
        <v>4212</v>
      </c>
      <c r="J77" s="9">
        <f t="shared" si="63"/>
        <v>8424</v>
      </c>
      <c r="K77" s="9">
        <f t="shared" si="64"/>
        <v>12636</v>
      </c>
      <c r="L77" s="9">
        <f t="shared" si="65"/>
        <v>14742</v>
      </c>
      <c r="M77" s="9">
        <f t="shared" ref="M77:M78" si="66">L77*$B$43</f>
        <v>29484</v>
      </c>
      <c r="N77" s="9">
        <f t="shared" ref="N77:N78" si="67">SUM(H77:L77)</f>
        <v>42120</v>
      </c>
      <c r="O77" s="9">
        <v>360</v>
      </c>
      <c r="P77" s="9">
        <f>(H33*$B$9*$B$18)*(O77/100)+I33</f>
        <v>42120</v>
      </c>
      <c r="Y77" s="9" t="s">
        <v>204</v>
      </c>
      <c r="Z77" s="9">
        <v>7.0000000000000007E-2</v>
      </c>
      <c r="AA77" s="9">
        <f t="shared" si="51"/>
        <v>0.36</v>
      </c>
      <c r="AB77" s="9">
        <f t="shared" si="52"/>
        <v>0.71</v>
      </c>
      <c r="AC77" s="9">
        <f t="shared" si="53"/>
        <v>1.42</v>
      </c>
      <c r="AD77" s="9">
        <f t="shared" si="54"/>
        <v>2.12</v>
      </c>
      <c r="AE77" s="9">
        <f t="shared" si="55"/>
        <v>2.4700000000000002</v>
      </c>
      <c r="AF77" s="1">
        <v>240</v>
      </c>
    </row>
    <row r="78" spans="7:32">
      <c r="G78" s="9" t="s">
        <v>489</v>
      </c>
      <c r="H78" s="9">
        <f t="shared" ref="H78:H79" si="68">ROUNDUP((P78*$B$30/100),0)</f>
        <v>2313</v>
      </c>
      <c r="I78" s="9">
        <f t="shared" ref="I78:I79" si="69">ROUNDUP((P78*$B$31/100),0)</f>
        <v>4625</v>
      </c>
      <c r="J78" s="9">
        <f t="shared" ref="J78:J79" si="70">ROUNDUP((P78*$B$32/100),0)</f>
        <v>9250</v>
      </c>
      <c r="K78" s="9">
        <f t="shared" ref="K78:K79" si="71">ROUNDUP((P78*$B$33/100),0)</f>
        <v>13875</v>
      </c>
      <c r="L78" s="9">
        <f t="shared" ref="L78:L79" si="72">ROUNDUP((P78*$B$34/100),0)</f>
        <v>16187</v>
      </c>
      <c r="M78" s="9">
        <f t="shared" si="66"/>
        <v>32374</v>
      </c>
      <c r="N78" s="9">
        <f t="shared" si="67"/>
        <v>46250</v>
      </c>
      <c r="O78" s="9">
        <v>380</v>
      </c>
      <c r="P78" s="9">
        <f>(H34*($B$9)*$B$18)*(O78/100)+I34</f>
        <v>46248</v>
      </c>
      <c r="Y78" s="9" t="s">
        <v>205</v>
      </c>
      <c r="Z78" s="9">
        <v>0.08</v>
      </c>
      <c r="AA78" s="9">
        <f t="shared" si="51"/>
        <v>0.4</v>
      </c>
      <c r="AB78" s="9">
        <f t="shared" si="52"/>
        <v>0.79</v>
      </c>
      <c r="AC78" s="9">
        <f t="shared" si="53"/>
        <v>1.58</v>
      </c>
      <c r="AD78" s="9">
        <f t="shared" si="54"/>
        <v>2.37</v>
      </c>
      <c r="AE78" s="9">
        <f t="shared" si="55"/>
        <v>2.76</v>
      </c>
      <c r="AF78" s="1">
        <v>270</v>
      </c>
    </row>
    <row r="79" spans="7:32">
      <c r="G79" s="9" t="s">
        <v>490</v>
      </c>
      <c r="H79" s="9">
        <f t="shared" si="68"/>
        <v>2529</v>
      </c>
      <c r="I79" s="9">
        <f t="shared" si="69"/>
        <v>5057</v>
      </c>
      <c r="J79" s="9">
        <f t="shared" si="70"/>
        <v>10114</v>
      </c>
      <c r="K79" s="9">
        <f t="shared" si="71"/>
        <v>15171</v>
      </c>
      <c r="L79" s="9">
        <f t="shared" si="72"/>
        <v>17699</v>
      </c>
      <c r="M79" s="9">
        <f t="shared" ref="M79:M80" si="73">L79*$B$43</f>
        <v>35398</v>
      </c>
      <c r="N79" s="9">
        <f t="shared" ref="N79:N80" si="74">SUM(H79:L79)</f>
        <v>50570</v>
      </c>
      <c r="O79" s="9">
        <v>400</v>
      </c>
      <c r="P79" s="9">
        <f>(H35*$B$9*$B$18)*(O79/100)+I35</f>
        <v>50568</v>
      </c>
      <c r="Y79" s="9" t="s">
        <v>206</v>
      </c>
      <c r="Z79" s="9">
        <v>0.09</v>
      </c>
      <c r="AA79" s="9">
        <f t="shared" ref="AA79:AA85" si="75">ROUNDUP(((Z59/$B$39)*$B$40)*((100+AF79)/100),0)/100</f>
        <v>0.57999999999999996</v>
      </c>
      <c r="AB79" s="9">
        <f t="shared" ref="AB79:AB85" si="76">ROUNDUP(((AA59/$B$39)*$B$40)*((100+AF79)/100),0)/100</f>
        <v>1.1599999999999999</v>
      </c>
      <c r="AC79" s="9">
        <f t="shared" ref="AC79:AC85" si="77">ROUNDUP(((AB59/$B$39)*$B$40)*((100+AF79)/100),0)/100</f>
        <v>2.31</v>
      </c>
      <c r="AD79" s="9">
        <f t="shared" ref="AD79:AD85" si="78">ROUNDUP(((AC59/$B$39)*$B$40)*((100+AF79)/100),0)/100</f>
        <v>3.46</v>
      </c>
      <c r="AE79" s="9">
        <f t="shared" ref="AE79:AE85" si="79">ROUNDUP(((AD59/$B$39)*$B$40)*((100+AF79)/100),0)/100</f>
        <v>4.04</v>
      </c>
      <c r="AF79" s="1">
        <v>300</v>
      </c>
    </row>
    <row r="80" spans="7:32">
      <c r="G80" s="9" t="s">
        <v>512</v>
      </c>
      <c r="H80" s="9">
        <f t="shared" ref="H80:H81" si="80">ROUNDUP((P80*$B$30/100),0)</f>
        <v>2632</v>
      </c>
      <c r="I80" s="9">
        <f t="shared" ref="I80:I81" si="81">ROUNDUP((P80*$B$31/100),0)</f>
        <v>5264</v>
      </c>
      <c r="J80" s="9">
        <f t="shared" ref="J80:J81" si="82">ROUNDUP((P80*$B$32/100),0)</f>
        <v>10527</v>
      </c>
      <c r="K80" s="9">
        <f t="shared" ref="K80:K81" si="83">ROUNDUP((P80*$B$33/100),0)</f>
        <v>15790</v>
      </c>
      <c r="L80" s="9">
        <f t="shared" ref="L80:L81" si="84">ROUNDUP((P80*$B$34/100),0)</f>
        <v>18422</v>
      </c>
      <c r="M80" s="9">
        <f t="shared" si="73"/>
        <v>36844</v>
      </c>
      <c r="N80" s="9">
        <f t="shared" si="74"/>
        <v>52635</v>
      </c>
      <c r="O80" s="9">
        <v>400</v>
      </c>
      <c r="P80" s="9">
        <f>(H36*($B$9)*$B$18)*(O80/100)+I36</f>
        <v>52632</v>
      </c>
      <c r="Y80" s="9" t="s">
        <v>207</v>
      </c>
      <c r="Z80" s="9">
        <v>0.1</v>
      </c>
      <c r="AA80" s="9">
        <f t="shared" si="75"/>
        <v>0.65</v>
      </c>
      <c r="AB80" s="9">
        <f t="shared" si="76"/>
        <v>1.29</v>
      </c>
      <c r="AC80" s="9">
        <f t="shared" si="77"/>
        <v>2.58</v>
      </c>
      <c r="AD80" s="9">
        <f t="shared" si="78"/>
        <v>3.87</v>
      </c>
      <c r="AE80" s="9">
        <f t="shared" si="79"/>
        <v>4.51</v>
      </c>
      <c r="AF80" s="1">
        <v>330</v>
      </c>
    </row>
    <row r="81" spans="7:32">
      <c r="G81" s="9" t="s">
        <v>517</v>
      </c>
      <c r="H81" s="9">
        <f t="shared" si="80"/>
        <v>2735</v>
      </c>
      <c r="I81" s="9">
        <f t="shared" si="81"/>
        <v>5470</v>
      </c>
      <c r="J81" s="9">
        <f t="shared" si="82"/>
        <v>10940</v>
      </c>
      <c r="K81" s="9">
        <f t="shared" si="83"/>
        <v>16409</v>
      </c>
      <c r="L81" s="9">
        <f t="shared" si="84"/>
        <v>19144</v>
      </c>
      <c r="M81" s="9">
        <f t="shared" ref="M81:M82" si="85">L81*$B$43</f>
        <v>38288</v>
      </c>
      <c r="N81" s="9">
        <f t="shared" ref="N81:N82" si="86">SUM(H81:L81)</f>
        <v>54698</v>
      </c>
      <c r="O81" s="9">
        <v>400</v>
      </c>
      <c r="P81" s="9">
        <f>(H37*$B$9*$B$18)*(O81/100)+I37</f>
        <v>54696</v>
      </c>
      <c r="Y81" s="9" t="s">
        <v>208</v>
      </c>
      <c r="Z81" s="9">
        <v>0.11</v>
      </c>
      <c r="AA81" s="9">
        <f t="shared" si="75"/>
        <v>0.72</v>
      </c>
      <c r="AB81" s="9">
        <f t="shared" si="76"/>
        <v>1.44</v>
      </c>
      <c r="AC81" s="9">
        <f t="shared" si="77"/>
        <v>2.87</v>
      </c>
      <c r="AD81" s="9">
        <f t="shared" si="78"/>
        <v>4.3</v>
      </c>
      <c r="AE81" s="9">
        <f t="shared" si="79"/>
        <v>5.01</v>
      </c>
      <c r="AF81" s="1">
        <v>360</v>
      </c>
    </row>
    <row r="82" spans="7:32">
      <c r="G82" s="9" t="s">
        <v>519</v>
      </c>
      <c r="H82" s="9">
        <f t="shared" ref="H82" si="87">ROUNDUP((P82*$B$30/100),0)</f>
        <v>2838</v>
      </c>
      <c r="I82" s="9">
        <f t="shared" ref="I82" si="88">ROUNDUP((P82*$B$31/100),0)</f>
        <v>5676</v>
      </c>
      <c r="J82" s="9">
        <f t="shared" ref="J82" si="89">ROUNDUP((P82*$B$32/100),0)</f>
        <v>11352</v>
      </c>
      <c r="K82" s="9">
        <f t="shared" ref="K82" si="90">ROUNDUP((P82*$B$33/100),0)</f>
        <v>17028</v>
      </c>
      <c r="L82" s="9">
        <f t="shared" ref="L82" si="91">ROUNDUP((P82*$B$34/100),0)</f>
        <v>19866</v>
      </c>
      <c r="M82" s="9">
        <f t="shared" si="85"/>
        <v>39732</v>
      </c>
      <c r="N82" s="9">
        <f t="shared" si="86"/>
        <v>56760</v>
      </c>
      <c r="O82" s="9">
        <v>400</v>
      </c>
      <c r="P82" s="9">
        <f>(H38*($B$9)*$B$18)*(O82/100)+I38</f>
        <v>56760</v>
      </c>
      <c r="Y82" s="9" t="s">
        <v>209</v>
      </c>
      <c r="Z82" s="9">
        <v>0.12</v>
      </c>
      <c r="AA82" s="9">
        <f t="shared" si="75"/>
        <v>0.85</v>
      </c>
      <c r="AB82" s="9">
        <f t="shared" si="76"/>
        <v>1.7</v>
      </c>
      <c r="AC82" s="9">
        <f t="shared" si="77"/>
        <v>3.39</v>
      </c>
      <c r="AD82" s="9">
        <f t="shared" si="78"/>
        <v>5.09</v>
      </c>
      <c r="AE82" s="9">
        <f t="shared" si="79"/>
        <v>5.93</v>
      </c>
      <c r="AF82" s="1">
        <v>390</v>
      </c>
    </row>
    <row r="83" spans="7:32">
      <c r="Y83" s="9" t="s">
        <v>210</v>
      </c>
      <c r="Z83" s="9">
        <v>0.13</v>
      </c>
      <c r="AA83" s="9">
        <f t="shared" si="75"/>
        <v>0.93</v>
      </c>
      <c r="AB83" s="9">
        <f t="shared" si="76"/>
        <v>1.86</v>
      </c>
      <c r="AC83" s="9">
        <f t="shared" si="77"/>
        <v>3.72</v>
      </c>
      <c r="AD83" s="9">
        <f t="shared" si="78"/>
        <v>5.58</v>
      </c>
      <c r="AE83" s="9">
        <f t="shared" si="79"/>
        <v>6.5</v>
      </c>
      <c r="AF83" s="1">
        <v>420</v>
      </c>
    </row>
    <row r="84" spans="7:32">
      <c r="Y84" s="9" t="s">
        <v>211</v>
      </c>
      <c r="Z84" s="9">
        <v>0.14000000000000001</v>
      </c>
      <c r="AA84" s="9">
        <f t="shared" si="75"/>
        <v>1.02</v>
      </c>
      <c r="AB84" s="9">
        <f t="shared" si="76"/>
        <v>2.0299999999999998</v>
      </c>
      <c r="AC84" s="9">
        <f t="shared" si="77"/>
        <v>4.0599999999999996</v>
      </c>
      <c r="AD84" s="9">
        <f t="shared" si="78"/>
        <v>6.09</v>
      </c>
      <c r="AE84" s="9">
        <f t="shared" si="79"/>
        <v>7.1</v>
      </c>
      <c r="AF84" s="1">
        <v>450</v>
      </c>
    </row>
    <row r="85" spans="7:32">
      <c r="G85" s="9" t="s">
        <v>143</v>
      </c>
      <c r="O85" s="22" t="s">
        <v>68</v>
      </c>
      <c r="P85" s="32">
        <f>SUM(P87:P97)+SUM(Q87:Q97)</f>
        <v>22.09</v>
      </c>
      <c r="Q85" s="21" t="s">
        <v>145</v>
      </c>
      <c r="Y85" s="9" t="s">
        <v>212</v>
      </c>
      <c r="Z85" s="9">
        <v>0.15</v>
      </c>
      <c r="AA85" s="9">
        <f t="shared" si="75"/>
        <v>1.1100000000000001</v>
      </c>
      <c r="AB85" s="9">
        <f t="shared" si="76"/>
        <v>2.21</v>
      </c>
      <c r="AC85" s="9">
        <f t="shared" si="77"/>
        <v>4.41</v>
      </c>
      <c r="AD85" s="9">
        <f t="shared" si="78"/>
        <v>6.62</v>
      </c>
      <c r="AE85" s="9">
        <f t="shared" si="79"/>
        <v>7.72</v>
      </c>
      <c r="AF85" s="1">
        <v>480</v>
      </c>
    </row>
    <row r="86" spans="7:32" ht="17.25" thickBot="1">
      <c r="G86" s="24" t="s">
        <v>69</v>
      </c>
      <c r="H86" s="24">
        <v>0</v>
      </c>
      <c r="I86" s="24">
        <v>1</v>
      </c>
      <c r="J86" s="24">
        <v>2</v>
      </c>
      <c r="K86" s="24">
        <v>3</v>
      </c>
      <c r="L86" s="24">
        <v>4</v>
      </c>
      <c r="M86" s="24">
        <v>5</v>
      </c>
      <c r="N86" s="24" t="s">
        <v>160</v>
      </c>
      <c r="O86" s="24" t="s">
        <v>100</v>
      </c>
      <c r="P86" s="24" t="s">
        <v>94</v>
      </c>
      <c r="Q86" s="24" t="s">
        <v>163</v>
      </c>
      <c r="R86" s="24" t="s">
        <v>95</v>
      </c>
    </row>
    <row r="87" spans="7:32" ht="17.25" thickTop="1">
      <c r="G87" s="9" t="s">
        <v>16</v>
      </c>
      <c r="H87" s="9">
        <v>0.01</v>
      </c>
      <c r="I87" s="9">
        <f t="shared" ref="I87:I96" si="92">ROUNDUP(((H51/$B$39)*$B$40)*((100+O87)/100),0)/100</f>
        <v>0.02</v>
      </c>
      <c r="J87" s="9">
        <f t="shared" ref="J87:J96" si="93">ROUNDUP(((I51/$B$39)*$B$40)*((100+O87)/100),0)/100</f>
        <v>0.03</v>
      </c>
      <c r="K87" s="9">
        <f t="shared" ref="K87:K96" si="94">ROUNDUP(((J51/$B$39)*$B$40)*((100+O87)/100),0)/100</f>
        <v>0.06</v>
      </c>
      <c r="L87" s="9">
        <f t="shared" ref="L87:L96" si="95">ROUNDUP(((K51/$B$39)*$B$40)*((100+O87)/100),0)/100</f>
        <v>0.09</v>
      </c>
      <c r="M87" s="9">
        <f t="shared" ref="M87:M96" si="96">ROUNDUP(((L51/$B$39)*$B$40)*((100+O87)/100),0)/100</f>
        <v>0.1</v>
      </c>
      <c r="N87" s="9">
        <f t="shared" ref="N87:N96" si="97">ROUNDUP(((M51/$B$39)*$B$40)*((100+O87)/100),0)/100</f>
        <v>0.2</v>
      </c>
      <c r="O87" s="10">
        <v>10</v>
      </c>
      <c r="P87" s="10">
        <f t="shared" ref="P87:P99" si="98">SUM(H87:M87)</f>
        <v>0.31</v>
      </c>
      <c r="Q87" s="9">
        <f>N87</f>
        <v>0.2</v>
      </c>
      <c r="R87" s="10">
        <f>((P87+Q87)/$P$85)*100</f>
        <v>2.3087369850611137</v>
      </c>
    </row>
    <row r="88" spans="7:32">
      <c r="G88" s="9" t="s">
        <v>18</v>
      </c>
      <c r="H88" s="9">
        <v>0.01</v>
      </c>
      <c r="I88" s="9">
        <f t="shared" si="92"/>
        <v>0.02</v>
      </c>
      <c r="J88" s="9">
        <f t="shared" si="93"/>
        <v>0.04</v>
      </c>
      <c r="K88" s="9">
        <f t="shared" si="94"/>
        <v>0.08</v>
      </c>
      <c r="L88" s="9">
        <f t="shared" si="95"/>
        <v>0.12</v>
      </c>
      <c r="M88" s="9">
        <f t="shared" si="96"/>
        <v>0.14000000000000001</v>
      </c>
      <c r="N88" s="9">
        <f t="shared" si="97"/>
        <v>0.27</v>
      </c>
      <c r="O88" s="10">
        <v>20</v>
      </c>
      <c r="P88" s="10">
        <f t="shared" si="98"/>
        <v>0.41000000000000003</v>
      </c>
      <c r="Q88" s="9">
        <f t="shared" ref="Q88:Q107" si="99">N88</f>
        <v>0.27</v>
      </c>
      <c r="R88" s="10">
        <f>((P88+Q88)/$P$85)*100</f>
        <v>3.0783159800814848</v>
      </c>
    </row>
    <row r="89" spans="7:32">
      <c r="G89" s="9" t="s">
        <v>19</v>
      </c>
      <c r="H89" s="9">
        <v>0.02</v>
      </c>
      <c r="I89" s="9">
        <f t="shared" si="92"/>
        <v>0.03</v>
      </c>
      <c r="J89" s="9">
        <f t="shared" si="93"/>
        <v>0.05</v>
      </c>
      <c r="K89" s="9">
        <f t="shared" si="94"/>
        <v>0.1</v>
      </c>
      <c r="L89" s="9">
        <f t="shared" si="95"/>
        <v>0.15</v>
      </c>
      <c r="M89" s="9">
        <f t="shared" si="96"/>
        <v>0.18</v>
      </c>
      <c r="N89" s="9">
        <f t="shared" si="97"/>
        <v>0.35</v>
      </c>
      <c r="O89" s="10">
        <v>30</v>
      </c>
      <c r="P89" s="10">
        <f t="shared" si="98"/>
        <v>0.53</v>
      </c>
      <c r="Q89" s="9">
        <f t="shared" si="99"/>
        <v>0.35</v>
      </c>
      <c r="R89" s="10">
        <f>((P89+Q89)/$P$85)*100</f>
        <v>3.9837030330466274</v>
      </c>
    </row>
    <row r="90" spans="7:32">
      <c r="G90" s="9" t="s">
        <v>85</v>
      </c>
      <c r="H90" s="9">
        <v>0.02</v>
      </c>
      <c r="I90" s="9">
        <f t="shared" si="92"/>
        <v>0.04</v>
      </c>
      <c r="J90" s="9">
        <f t="shared" si="93"/>
        <v>7.0000000000000007E-2</v>
      </c>
      <c r="K90" s="9">
        <f t="shared" si="94"/>
        <v>0.13</v>
      </c>
      <c r="L90" s="9">
        <f t="shared" si="95"/>
        <v>0.19</v>
      </c>
      <c r="M90" s="9">
        <f t="shared" si="96"/>
        <v>0.22</v>
      </c>
      <c r="N90" s="9">
        <f t="shared" si="97"/>
        <v>0.44</v>
      </c>
      <c r="O90" s="10">
        <v>40</v>
      </c>
      <c r="P90" s="10">
        <f t="shared" si="98"/>
        <v>0.67</v>
      </c>
      <c r="Q90" s="9">
        <f t="shared" si="99"/>
        <v>0.44</v>
      </c>
      <c r="R90" s="10">
        <f>((P90+Q90)/$P$85)*100</f>
        <v>5.0248981439565421</v>
      </c>
    </row>
    <row r="91" spans="7:32">
      <c r="G91" s="9" t="s">
        <v>20</v>
      </c>
      <c r="H91" s="9">
        <v>0.03</v>
      </c>
      <c r="I91" s="9">
        <f t="shared" si="92"/>
        <v>0.04</v>
      </c>
      <c r="J91" s="9">
        <f t="shared" si="93"/>
        <v>0.08</v>
      </c>
      <c r="K91" s="9">
        <f t="shared" si="94"/>
        <v>0.16</v>
      </c>
      <c r="L91" s="9">
        <f t="shared" si="95"/>
        <v>0.24</v>
      </c>
      <c r="M91" s="9">
        <f t="shared" si="96"/>
        <v>0.28000000000000003</v>
      </c>
      <c r="N91" s="9">
        <f t="shared" si="97"/>
        <v>0.55000000000000004</v>
      </c>
      <c r="O91" s="10">
        <v>50</v>
      </c>
      <c r="P91" s="10">
        <f t="shared" si="98"/>
        <v>0.83000000000000007</v>
      </c>
      <c r="Q91" s="9">
        <f t="shared" si="99"/>
        <v>0.55000000000000004</v>
      </c>
      <c r="R91" s="10">
        <f>((P91+Q91)/$P$85)*100</f>
        <v>6.2471706654594845</v>
      </c>
    </row>
    <row r="92" spans="7:32">
      <c r="G92" s="9" t="s">
        <v>21</v>
      </c>
      <c r="H92" s="9">
        <v>0.03</v>
      </c>
      <c r="I92" s="9">
        <f t="shared" si="92"/>
        <v>0.05</v>
      </c>
      <c r="J92" s="9">
        <f t="shared" si="93"/>
        <v>0.1</v>
      </c>
      <c r="K92" s="9">
        <f t="shared" si="94"/>
        <v>0.2</v>
      </c>
      <c r="L92" s="9">
        <f t="shared" si="95"/>
        <v>0.28999999999999998</v>
      </c>
      <c r="M92" s="9">
        <f t="shared" si="96"/>
        <v>0.34</v>
      </c>
      <c r="N92" s="9">
        <f t="shared" si="97"/>
        <v>0.68</v>
      </c>
      <c r="O92" s="10">
        <v>60</v>
      </c>
      <c r="P92" s="10">
        <f t="shared" si="98"/>
        <v>1.01</v>
      </c>
      <c r="Q92" s="9">
        <f t="shared" si="99"/>
        <v>0.68</v>
      </c>
      <c r="R92" s="10">
        <f>((P92+Q92)/$P$85)*100</f>
        <v>7.6505205975554542</v>
      </c>
    </row>
    <row r="93" spans="7:32">
      <c r="G93" s="9" t="s">
        <v>22</v>
      </c>
      <c r="H93" s="9">
        <v>0.04</v>
      </c>
      <c r="I93" s="9">
        <f t="shared" si="92"/>
        <v>0.06</v>
      </c>
      <c r="J93" s="9">
        <f t="shared" si="93"/>
        <v>0.12</v>
      </c>
      <c r="K93" s="9">
        <f t="shared" si="94"/>
        <v>0.24</v>
      </c>
      <c r="L93" s="9">
        <f t="shared" si="95"/>
        <v>0.35</v>
      </c>
      <c r="M93" s="9">
        <f t="shared" si="96"/>
        <v>0.41</v>
      </c>
      <c r="N93" s="9">
        <f t="shared" si="97"/>
        <v>0.82</v>
      </c>
      <c r="O93" s="10">
        <v>70</v>
      </c>
      <c r="P93" s="10">
        <f t="shared" si="98"/>
        <v>1.22</v>
      </c>
      <c r="Q93" s="9">
        <f t="shared" si="99"/>
        <v>0.82</v>
      </c>
      <c r="R93" s="10">
        <f>((P93+Q93)/$P$85)*100</f>
        <v>9.2349479402444548</v>
      </c>
      <c r="Y93" s="9" t="s">
        <v>220</v>
      </c>
      <c r="Z93" s="9"/>
      <c r="AA93" s="9"/>
      <c r="AB93" s="9"/>
      <c r="AC93" s="9"/>
      <c r="AD93" s="9"/>
      <c r="AE93" s="9"/>
    </row>
    <row r="94" spans="7:32" ht="17.25" thickBot="1">
      <c r="G94" s="9" t="s">
        <v>23</v>
      </c>
      <c r="H94" s="9">
        <v>0.04</v>
      </c>
      <c r="I94" s="9">
        <f t="shared" si="92"/>
        <v>7.0000000000000007E-2</v>
      </c>
      <c r="J94" s="9">
        <f t="shared" si="93"/>
        <v>0.14000000000000001</v>
      </c>
      <c r="K94" s="9">
        <f t="shared" si="94"/>
        <v>0.28000000000000003</v>
      </c>
      <c r="L94" s="9">
        <f t="shared" si="95"/>
        <v>0.42</v>
      </c>
      <c r="M94" s="9">
        <f t="shared" si="96"/>
        <v>0.49</v>
      </c>
      <c r="N94" s="9">
        <f t="shared" si="97"/>
        <v>0.98</v>
      </c>
      <c r="O94" s="10">
        <v>80</v>
      </c>
      <c r="P94" s="10">
        <f t="shared" si="98"/>
        <v>1.44</v>
      </c>
      <c r="Q94" s="9">
        <f t="shared" si="99"/>
        <v>0.98</v>
      </c>
      <c r="R94" s="10">
        <f>((P94+Q94)/$P$85)*100</f>
        <v>10.955183340878225</v>
      </c>
      <c r="Y94" s="24" t="s">
        <v>69</v>
      </c>
      <c r="Z94" s="24">
        <v>0</v>
      </c>
      <c r="AA94" s="24">
        <v>1</v>
      </c>
      <c r="AB94" s="24">
        <v>2</v>
      </c>
      <c r="AC94" s="24">
        <v>3</v>
      </c>
      <c r="AD94" s="24">
        <v>4</v>
      </c>
      <c r="AE94" s="24">
        <v>5</v>
      </c>
    </row>
    <row r="95" spans="7:32" ht="17.25" thickTop="1">
      <c r="G95" s="9" t="s">
        <v>24</v>
      </c>
      <c r="H95" s="9">
        <v>0.05</v>
      </c>
      <c r="I95" s="9">
        <f t="shared" si="92"/>
        <v>0.09</v>
      </c>
      <c r="J95" s="9">
        <f t="shared" si="93"/>
        <v>0.17</v>
      </c>
      <c r="K95" s="9">
        <f t="shared" si="94"/>
        <v>0.34</v>
      </c>
      <c r="L95" s="9">
        <f t="shared" si="95"/>
        <v>0.5</v>
      </c>
      <c r="M95" s="9">
        <f t="shared" si="96"/>
        <v>0.59</v>
      </c>
      <c r="N95" s="9">
        <f t="shared" si="97"/>
        <v>1.17</v>
      </c>
      <c r="O95" s="10">
        <v>90</v>
      </c>
      <c r="P95" s="10">
        <f t="shared" si="98"/>
        <v>1.7400000000000002</v>
      </c>
      <c r="Q95" s="9">
        <f t="shared" si="99"/>
        <v>1.17</v>
      </c>
      <c r="R95" s="10">
        <f>((P95+Q95)/$P$85)*100</f>
        <v>13.173381620642827</v>
      </c>
      <c r="Y95" s="9" t="s">
        <v>198</v>
      </c>
      <c r="Z95" s="9">
        <f t="shared" ref="Z95:Z109" si="100">Z71</f>
        <v>0.01</v>
      </c>
      <c r="AA95" s="9">
        <f t="shared" ref="AA95:AE109" si="101">Z95+AA71</f>
        <v>0.23</v>
      </c>
      <c r="AB95" s="9">
        <f t="shared" si="101"/>
        <v>0.67</v>
      </c>
      <c r="AC95" s="9">
        <f t="shared" si="101"/>
        <v>1.54</v>
      </c>
      <c r="AD95" s="9">
        <f t="shared" si="101"/>
        <v>2.84</v>
      </c>
      <c r="AE95" s="9">
        <f t="shared" si="101"/>
        <v>4.3599999999999994</v>
      </c>
    </row>
    <row r="96" spans="7:32">
      <c r="G96" s="9" t="s">
        <v>25</v>
      </c>
      <c r="H96" s="9">
        <v>0.05</v>
      </c>
      <c r="I96" s="9">
        <f t="shared" si="92"/>
        <v>0.1</v>
      </c>
      <c r="J96" s="9">
        <f t="shared" si="93"/>
        <v>0.2</v>
      </c>
      <c r="K96" s="9">
        <f t="shared" si="94"/>
        <v>0.4</v>
      </c>
      <c r="L96" s="9">
        <f t="shared" si="95"/>
        <v>0.59</v>
      </c>
      <c r="M96" s="9">
        <f t="shared" si="96"/>
        <v>0.69</v>
      </c>
      <c r="N96" s="9">
        <f t="shared" si="97"/>
        <v>1.38</v>
      </c>
      <c r="O96" s="10">
        <v>100</v>
      </c>
      <c r="P96" s="10">
        <f t="shared" si="98"/>
        <v>2.0299999999999998</v>
      </c>
      <c r="Q96" s="9">
        <f t="shared" si="99"/>
        <v>1.38</v>
      </c>
      <c r="R96" s="10">
        <f>((P96+Q96)/$P$85)*100</f>
        <v>15.436849253055678</v>
      </c>
      <c r="Y96" s="9" t="s">
        <v>199</v>
      </c>
      <c r="Z96" s="9">
        <f t="shared" si="100"/>
        <v>0.02</v>
      </c>
      <c r="AA96" s="9">
        <f t="shared" si="101"/>
        <v>0.26</v>
      </c>
      <c r="AB96" s="9">
        <f t="shared" si="101"/>
        <v>0.73</v>
      </c>
      <c r="AC96" s="9">
        <f t="shared" si="101"/>
        <v>1.6600000000000001</v>
      </c>
      <c r="AD96" s="9">
        <f t="shared" si="101"/>
        <v>3.06</v>
      </c>
      <c r="AE96" s="9">
        <f t="shared" si="101"/>
        <v>4.6899999999999995</v>
      </c>
    </row>
    <row r="97" spans="7:31">
      <c r="G97" s="9" t="s">
        <v>105</v>
      </c>
      <c r="H97" s="9">
        <v>0.06</v>
      </c>
      <c r="I97" s="9">
        <f t="shared" ref="I97:I111" si="102">ROUNDUP(((H63/$B$39)*$B$40)*((100+O97)/100),0)/100</f>
        <v>0.15</v>
      </c>
      <c r="J97" s="9">
        <f t="shared" ref="J97:J111" si="103">ROUNDUP(((I63/$B$39)*$B$40)*((100+O97)/100),0)/100</f>
        <v>0.3</v>
      </c>
      <c r="K97" s="9">
        <f t="shared" ref="K97:K111" si="104">ROUNDUP(((J63/$B$39)*$B$40)*((100+O97)/100),0)/100</f>
        <v>0.59</v>
      </c>
      <c r="L97" s="9">
        <f t="shared" ref="L97:L111" si="105">ROUNDUP(((K63/$B$39)*$B$40)*((100+O97)/100),0)/100</f>
        <v>0.88</v>
      </c>
      <c r="M97" s="9">
        <f t="shared" ref="M97:M111" si="106">ROUNDUP(((L63/$B$39)*$B$40)*((100+O97)/100),0)/100</f>
        <v>1.03</v>
      </c>
      <c r="N97" s="9">
        <f t="shared" ref="N97:N114" si="107">ROUNDUP(((M63/$B$39)*$B$40)*((100+O97)/100),0)/100</f>
        <v>2.0499999999999998</v>
      </c>
      <c r="O97" s="10">
        <v>110</v>
      </c>
      <c r="P97" s="10">
        <f t="shared" si="98"/>
        <v>3.01</v>
      </c>
      <c r="Q97" s="9">
        <f t="shared" si="99"/>
        <v>2.0499999999999998</v>
      </c>
      <c r="R97" s="10">
        <f>((P97+Q97)/$P$85)*100</f>
        <v>22.906292440018106</v>
      </c>
      <c r="Y97" s="9" t="s">
        <v>200</v>
      </c>
      <c r="Z97" s="9">
        <f t="shared" si="100"/>
        <v>0.03</v>
      </c>
      <c r="AA97" s="9">
        <f t="shared" si="101"/>
        <v>0.28000000000000003</v>
      </c>
      <c r="AB97" s="9">
        <f t="shared" si="101"/>
        <v>0.78</v>
      </c>
      <c r="AC97" s="9">
        <f t="shared" si="101"/>
        <v>1.78</v>
      </c>
      <c r="AD97" s="9">
        <f t="shared" si="101"/>
        <v>3.2800000000000002</v>
      </c>
      <c r="AE97" s="9">
        <f t="shared" si="101"/>
        <v>5.03</v>
      </c>
    </row>
    <row r="98" spans="7:31">
      <c r="G98" s="9" t="s">
        <v>106</v>
      </c>
      <c r="H98" s="9">
        <v>0.06</v>
      </c>
      <c r="I98" s="9">
        <f t="shared" si="102"/>
        <v>0.17</v>
      </c>
      <c r="J98" s="9">
        <f t="shared" si="103"/>
        <v>0.33</v>
      </c>
      <c r="K98" s="9">
        <f t="shared" si="104"/>
        <v>0.65</v>
      </c>
      <c r="L98" s="9">
        <f t="shared" si="105"/>
        <v>0.97</v>
      </c>
      <c r="M98" s="9">
        <f t="shared" si="106"/>
        <v>1.1299999999999999</v>
      </c>
      <c r="N98" s="9">
        <f t="shared" si="107"/>
        <v>2.25</v>
      </c>
      <c r="O98" s="10">
        <v>120</v>
      </c>
      <c r="P98" s="10">
        <f t="shared" si="98"/>
        <v>3.3099999999999996</v>
      </c>
      <c r="Q98" s="9">
        <f t="shared" si="99"/>
        <v>2.25</v>
      </c>
      <c r="R98" s="10">
        <f>((P98+Q98)/$P$85)*100</f>
        <v>25.169760072430964</v>
      </c>
      <c r="Y98" s="9" t="s">
        <v>201</v>
      </c>
      <c r="Z98" s="9">
        <f t="shared" si="100"/>
        <v>0.04</v>
      </c>
      <c r="AA98" s="9">
        <f t="shared" si="101"/>
        <v>0.31</v>
      </c>
      <c r="AB98" s="9">
        <f t="shared" si="101"/>
        <v>0.85000000000000009</v>
      </c>
      <c r="AC98" s="9">
        <f t="shared" si="101"/>
        <v>1.9200000000000002</v>
      </c>
      <c r="AD98" s="9">
        <f t="shared" si="101"/>
        <v>3.5200000000000005</v>
      </c>
      <c r="AE98" s="9">
        <f t="shared" si="101"/>
        <v>5.3900000000000006</v>
      </c>
    </row>
    <row r="99" spans="7:31">
      <c r="G99" s="9" t="s">
        <v>172</v>
      </c>
      <c r="H99" s="9">
        <v>7.0000000000000007E-2</v>
      </c>
      <c r="I99" s="9">
        <f t="shared" si="102"/>
        <v>0.18</v>
      </c>
      <c r="J99" s="9">
        <f t="shared" si="103"/>
        <v>0.36</v>
      </c>
      <c r="K99" s="9">
        <f t="shared" si="104"/>
        <v>0.71</v>
      </c>
      <c r="L99" s="9">
        <f t="shared" si="105"/>
        <v>1.06</v>
      </c>
      <c r="M99" s="9">
        <f t="shared" si="106"/>
        <v>1.23</v>
      </c>
      <c r="N99" s="9">
        <f t="shared" si="107"/>
        <v>2.46</v>
      </c>
      <c r="O99" s="10">
        <v>130</v>
      </c>
      <c r="P99" s="10">
        <f t="shared" si="98"/>
        <v>3.61</v>
      </c>
      <c r="Q99" s="9">
        <f t="shared" si="99"/>
        <v>2.46</v>
      </c>
      <c r="R99" s="10">
        <f>((P99+Q99)/$P$85)*100</f>
        <v>27.478497057492078</v>
      </c>
      <c r="Y99" s="9" t="s">
        <v>202</v>
      </c>
      <c r="Z99" s="9">
        <f t="shared" si="100"/>
        <v>0.05</v>
      </c>
      <c r="AA99" s="9">
        <f t="shared" si="101"/>
        <v>0.35</v>
      </c>
      <c r="AB99" s="9">
        <f t="shared" si="101"/>
        <v>0.94</v>
      </c>
      <c r="AC99" s="9">
        <f t="shared" si="101"/>
        <v>2.12</v>
      </c>
      <c r="AD99" s="9">
        <f t="shared" si="101"/>
        <v>3.89</v>
      </c>
      <c r="AE99" s="9">
        <f t="shared" si="101"/>
        <v>5.95</v>
      </c>
    </row>
    <row r="100" spans="7:31">
      <c r="G100" s="9" t="s">
        <v>175</v>
      </c>
      <c r="H100" s="9">
        <v>7.0000000000000007E-2</v>
      </c>
      <c r="I100" s="9">
        <f t="shared" si="102"/>
        <v>0.2</v>
      </c>
      <c r="J100" s="9">
        <f t="shared" si="103"/>
        <v>0.4</v>
      </c>
      <c r="K100" s="9">
        <f t="shared" si="104"/>
        <v>0.8</v>
      </c>
      <c r="L100" s="9">
        <f t="shared" si="105"/>
        <v>1.2</v>
      </c>
      <c r="M100" s="9">
        <f t="shared" si="106"/>
        <v>1.4</v>
      </c>
      <c r="N100" s="9">
        <f t="shared" si="107"/>
        <v>2.79</v>
      </c>
      <c r="O100" s="10">
        <v>140</v>
      </c>
      <c r="P100" s="10">
        <f t="shared" ref="P100:P103" si="108">SUM(H100:M100)</f>
        <v>4.07</v>
      </c>
      <c r="Q100" s="9">
        <f t="shared" si="99"/>
        <v>2.79</v>
      </c>
      <c r="R100" s="10">
        <f>((P100+Q100)/$P$85)*100</f>
        <v>31.05477591670439</v>
      </c>
      <c r="Y100" s="9" t="s">
        <v>203</v>
      </c>
      <c r="Z100" s="9">
        <f t="shared" si="100"/>
        <v>0.06</v>
      </c>
      <c r="AA100" s="9">
        <f t="shared" si="101"/>
        <v>0.39</v>
      </c>
      <c r="AB100" s="9">
        <f t="shared" si="101"/>
        <v>1.04</v>
      </c>
      <c r="AC100" s="9">
        <f t="shared" si="101"/>
        <v>2.34</v>
      </c>
      <c r="AD100" s="9">
        <f t="shared" si="101"/>
        <v>4.2799999999999994</v>
      </c>
      <c r="AE100" s="9">
        <f t="shared" si="101"/>
        <v>6.5399999999999991</v>
      </c>
    </row>
    <row r="101" spans="7:31">
      <c r="G101" s="9" t="s">
        <v>195</v>
      </c>
      <c r="H101" s="9">
        <v>0.08</v>
      </c>
      <c r="I101" s="9">
        <f t="shared" si="102"/>
        <v>0.23</v>
      </c>
      <c r="J101" s="9">
        <f t="shared" si="103"/>
        <v>0.45</v>
      </c>
      <c r="K101" s="9">
        <f t="shared" si="104"/>
        <v>0.9</v>
      </c>
      <c r="L101" s="9">
        <f t="shared" si="105"/>
        <v>1.35</v>
      </c>
      <c r="M101" s="9">
        <f t="shared" si="106"/>
        <v>1.58</v>
      </c>
      <c r="N101" s="9">
        <f t="shared" si="107"/>
        <v>3.15</v>
      </c>
      <c r="O101" s="10">
        <v>150</v>
      </c>
      <c r="P101" s="10">
        <f t="shared" si="108"/>
        <v>4.59</v>
      </c>
      <c r="Q101" s="9">
        <f t="shared" si="99"/>
        <v>3.15</v>
      </c>
      <c r="R101" s="10">
        <f>((P101+Q101)/$P$85)*100</f>
        <v>35.038478949751017</v>
      </c>
      <c r="Y101" s="9" t="s">
        <v>204</v>
      </c>
      <c r="Z101" s="9">
        <f t="shared" si="100"/>
        <v>7.0000000000000007E-2</v>
      </c>
      <c r="AA101" s="9">
        <f t="shared" si="101"/>
        <v>0.43</v>
      </c>
      <c r="AB101" s="9">
        <f t="shared" si="101"/>
        <v>1.1399999999999999</v>
      </c>
      <c r="AC101" s="9">
        <f t="shared" si="101"/>
        <v>2.5599999999999996</v>
      </c>
      <c r="AD101" s="9">
        <f t="shared" si="101"/>
        <v>4.68</v>
      </c>
      <c r="AE101" s="9">
        <f t="shared" si="101"/>
        <v>7.15</v>
      </c>
    </row>
    <row r="102" spans="7:31">
      <c r="G102" s="9" t="s">
        <v>246</v>
      </c>
      <c r="H102" s="9">
        <v>0.08</v>
      </c>
      <c r="I102" s="9">
        <f t="shared" si="102"/>
        <v>0.27</v>
      </c>
      <c r="J102" s="9">
        <f t="shared" si="103"/>
        <v>0.53</v>
      </c>
      <c r="K102" s="9">
        <f t="shared" si="104"/>
        <v>1.06</v>
      </c>
      <c r="L102" s="9">
        <f t="shared" si="105"/>
        <v>1.58</v>
      </c>
      <c r="M102" s="9">
        <f t="shared" si="106"/>
        <v>1.84</v>
      </c>
      <c r="N102" s="9">
        <f t="shared" si="107"/>
        <v>3.68</v>
      </c>
      <c r="O102" s="10">
        <v>160</v>
      </c>
      <c r="P102" s="10">
        <f t="shared" si="108"/>
        <v>5.36</v>
      </c>
      <c r="Q102" s="9">
        <f t="shared" si="99"/>
        <v>3.68</v>
      </c>
      <c r="R102" s="10">
        <f>((P102+Q102)/$P$85)*100</f>
        <v>40.92349479402445</v>
      </c>
      <c r="Y102" s="9" t="s">
        <v>205</v>
      </c>
      <c r="Z102" s="9">
        <f t="shared" si="100"/>
        <v>0.08</v>
      </c>
      <c r="AA102" s="9">
        <f t="shared" si="101"/>
        <v>0.48000000000000004</v>
      </c>
      <c r="AB102" s="9">
        <f t="shared" si="101"/>
        <v>1.27</v>
      </c>
      <c r="AC102" s="9">
        <f t="shared" si="101"/>
        <v>2.85</v>
      </c>
      <c r="AD102" s="9">
        <f t="shared" si="101"/>
        <v>5.2200000000000006</v>
      </c>
      <c r="AE102" s="9">
        <f t="shared" si="101"/>
        <v>7.98</v>
      </c>
    </row>
    <row r="103" spans="7:31">
      <c r="G103" s="9" t="s">
        <v>313</v>
      </c>
      <c r="H103" s="9">
        <v>0.09</v>
      </c>
      <c r="I103" s="9">
        <f t="shared" si="102"/>
        <v>0.32</v>
      </c>
      <c r="J103" s="9">
        <f t="shared" si="103"/>
        <v>0.64</v>
      </c>
      <c r="K103" s="9">
        <f t="shared" si="104"/>
        <v>1.27</v>
      </c>
      <c r="L103" s="9">
        <f t="shared" si="105"/>
        <v>1.9</v>
      </c>
      <c r="M103" s="9">
        <f t="shared" si="106"/>
        <v>2.2200000000000002</v>
      </c>
      <c r="N103" s="9">
        <f t="shared" si="107"/>
        <v>4.43</v>
      </c>
      <c r="O103" s="10">
        <v>180</v>
      </c>
      <c r="P103" s="10">
        <f t="shared" si="108"/>
        <v>6.4400000000000013</v>
      </c>
      <c r="Q103" s="9">
        <f t="shared" si="99"/>
        <v>4.43</v>
      </c>
      <c r="R103" s="10">
        <f>((P103+Q103)/$P$85)*100</f>
        <v>49.207786328655509</v>
      </c>
      <c r="S103" s="9" t="s">
        <v>313</v>
      </c>
      <c r="T103" s="9">
        <v>0.09</v>
      </c>
      <c r="U103" s="9">
        <f>ROUNDUP(((T69/$B$39)*$B$40)*((100+AA98)/100),0)/100</f>
        <v>0</v>
      </c>
      <c r="V103" s="9">
        <f>ROUNDUP(((U69/$B$39)*$B$40)*((100+AA98)/100),0)/100</f>
        <v>0</v>
      </c>
      <c r="W103" s="9">
        <f>ROUNDUP(((V69/$B$39)*$B$40)*((100+AA98)/100),0)/100</f>
        <v>0</v>
      </c>
      <c r="Y103" s="9" t="s">
        <v>206</v>
      </c>
      <c r="Z103" s="9">
        <f t="shared" si="100"/>
        <v>0.09</v>
      </c>
      <c r="AA103" s="9">
        <f t="shared" si="101"/>
        <v>0.66999999999999993</v>
      </c>
      <c r="AB103" s="9">
        <f t="shared" si="101"/>
        <v>1.8299999999999998</v>
      </c>
      <c r="AC103" s="9">
        <f t="shared" si="101"/>
        <v>4.1399999999999997</v>
      </c>
      <c r="AD103" s="9">
        <f t="shared" si="101"/>
        <v>7.6</v>
      </c>
      <c r="AE103" s="9">
        <f t="shared" si="101"/>
        <v>11.64</v>
      </c>
    </row>
    <row r="104" spans="7:31">
      <c r="G104" s="9" t="s">
        <v>368</v>
      </c>
      <c r="H104" s="9">
        <v>0.09</v>
      </c>
      <c r="I104" s="9">
        <f t="shared" si="102"/>
        <v>0.38</v>
      </c>
      <c r="J104" s="9">
        <f t="shared" si="103"/>
        <v>0.76</v>
      </c>
      <c r="K104" s="9">
        <f t="shared" si="104"/>
        <v>1.51</v>
      </c>
      <c r="L104" s="9">
        <f t="shared" si="105"/>
        <v>2.25</v>
      </c>
      <c r="M104" s="9">
        <f t="shared" si="106"/>
        <v>2.63</v>
      </c>
      <c r="N104" s="9">
        <f t="shared" si="107"/>
        <v>5.26</v>
      </c>
      <c r="O104" s="10">
        <v>200</v>
      </c>
      <c r="P104" s="10">
        <f t="shared" ref="P104:P106" si="109">SUM(H104:M104)</f>
        <v>7.62</v>
      </c>
      <c r="Q104" s="9">
        <f t="shared" si="99"/>
        <v>5.26</v>
      </c>
      <c r="R104" s="10">
        <f>((P104+Q104)/$P$85)*100</f>
        <v>58.306926210955176</v>
      </c>
      <c r="S104" s="9" t="s">
        <v>368</v>
      </c>
      <c r="T104" s="9">
        <v>0.09</v>
      </c>
      <c r="U104" s="9">
        <f>ROUNDUP(((T70/$B$39)*$B$40)*((100+AA99)/100),0)/100</f>
        <v>0</v>
      </c>
      <c r="V104" s="9">
        <f>ROUNDUP(((U70/$B$39)*$B$40)*((100+AA99)/100),0)/100</f>
        <v>0</v>
      </c>
      <c r="W104" s="9">
        <f>ROUNDUP(((V70/$B$39)*$B$40)*((100+AA99)/100),0)/100</f>
        <v>0</v>
      </c>
      <c r="Y104" s="9" t="s">
        <v>207</v>
      </c>
      <c r="Z104" s="9">
        <f t="shared" si="100"/>
        <v>0.1</v>
      </c>
      <c r="AA104" s="9">
        <f t="shared" si="101"/>
        <v>0.75</v>
      </c>
      <c r="AB104" s="9">
        <f t="shared" si="101"/>
        <v>2.04</v>
      </c>
      <c r="AC104" s="9">
        <f t="shared" si="101"/>
        <v>4.62</v>
      </c>
      <c r="AD104" s="9">
        <f t="shared" si="101"/>
        <v>8.49</v>
      </c>
      <c r="AE104" s="9">
        <f t="shared" si="101"/>
        <v>13</v>
      </c>
    </row>
    <row r="105" spans="7:31">
      <c r="G105" s="9" t="s">
        <v>375</v>
      </c>
      <c r="H105" s="9">
        <v>0.1</v>
      </c>
      <c r="I105" s="9">
        <f t="shared" si="102"/>
        <v>0.45</v>
      </c>
      <c r="J105" s="9">
        <f t="shared" si="103"/>
        <v>0.89</v>
      </c>
      <c r="K105" s="9">
        <f t="shared" si="104"/>
        <v>1.77</v>
      </c>
      <c r="L105" s="9">
        <f t="shared" si="105"/>
        <v>2.65</v>
      </c>
      <c r="M105" s="9">
        <f t="shared" si="106"/>
        <v>3.09</v>
      </c>
      <c r="N105" s="9">
        <f t="shared" si="107"/>
        <v>6.18</v>
      </c>
      <c r="O105" s="10">
        <v>220</v>
      </c>
      <c r="P105" s="10">
        <f t="shared" si="109"/>
        <v>8.9499999999999993</v>
      </c>
      <c r="Q105" s="9">
        <f t="shared" si="99"/>
        <v>6.18</v>
      </c>
      <c r="R105" s="10">
        <f>((P105+Q105)/$P$85)*100</f>
        <v>68.492530556813037</v>
      </c>
      <c r="Y105" s="9" t="s">
        <v>208</v>
      </c>
      <c r="Z105" s="9">
        <f t="shared" si="100"/>
        <v>0.11</v>
      </c>
      <c r="AA105" s="9">
        <f t="shared" si="101"/>
        <v>0.83</v>
      </c>
      <c r="AB105" s="9">
        <f t="shared" si="101"/>
        <v>2.27</v>
      </c>
      <c r="AC105" s="9">
        <f t="shared" si="101"/>
        <v>5.1400000000000006</v>
      </c>
      <c r="AD105" s="9">
        <f t="shared" si="101"/>
        <v>9.4400000000000013</v>
      </c>
      <c r="AE105" s="9">
        <f t="shared" si="101"/>
        <v>14.450000000000001</v>
      </c>
    </row>
    <row r="106" spans="7:31">
      <c r="G106" s="9" t="s">
        <v>387</v>
      </c>
      <c r="H106" s="9">
        <v>0.1</v>
      </c>
      <c r="I106" s="9">
        <f t="shared" si="102"/>
        <v>0.52</v>
      </c>
      <c r="J106" s="9">
        <f t="shared" si="103"/>
        <v>1.03</v>
      </c>
      <c r="K106" s="9">
        <f t="shared" si="104"/>
        <v>2.06</v>
      </c>
      <c r="L106" s="9">
        <f t="shared" si="105"/>
        <v>3.09</v>
      </c>
      <c r="M106" s="9">
        <f t="shared" si="106"/>
        <v>3.6</v>
      </c>
      <c r="N106" s="9">
        <f t="shared" si="107"/>
        <v>7.2</v>
      </c>
      <c r="O106" s="10">
        <v>240</v>
      </c>
      <c r="P106" s="10">
        <f t="shared" si="109"/>
        <v>10.4</v>
      </c>
      <c r="Q106" s="9">
        <f t="shared" si="99"/>
        <v>7.2</v>
      </c>
      <c r="R106" s="10">
        <f>((P106+Q106)/$P$85)*100</f>
        <v>79.674060660932554</v>
      </c>
      <c r="Y106" s="9" t="s">
        <v>209</v>
      </c>
      <c r="Z106" s="9">
        <f t="shared" si="100"/>
        <v>0.12</v>
      </c>
      <c r="AA106" s="9">
        <f t="shared" si="101"/>
        <v>0.97</v>
      </c>
      <c r="AB106" s="9">
        <f t="shared" si="101"/>
        <v>2.67</v>
      </c>
      <c r="AC106" s="9">
        <f t="shared" si="101"/>
        <v>6.0600000000000005</v>
      </c>
      <c r="AD106" s="9">
        <f t="shared" si="101"/>
        <v>11.15</v>
      </c>
      <c r="AE106" s="9">
        <f t="shared" si="101"/>
        <v>17.079999999999998</v>
      </c>
    </row>
    <row r="107" spans="7:31">
      <c r="G107" s="9" t="s">
        <v>418</v>
      </c>
      <c r="H107" s="9">
        <v>0.11</v>
      </c>
      <c r="I107" s="9">
        <f t="shared" si="102"/>
        <v>0.6</v>
      </c>
      <c r="J107" s="9">
        <f t="shared" si="103"/>
        <v>1.19</v>
      </c>
      <c r="K107" s="9">
        <f t="shared" si="104"/>
        <v>2.38</v>
      </c>
      <c r="L107" s="9">
        <f t="shared" si="105"/>
        <v>3.57</v>
      </c>
      <c r="M107" s="9">
        <f t="shared" si="106"/>
        <v>4.17</v>
      </c>
      <c r="N107" s="9">
        <f t="shared" si="107"/>
        <v>8.33</v>
      </c>
      <c r="O107" s="10">
        <v>260</v>
      </c>
      <c r="P107" s="10">
        <f t="shared" ref="P107:P108" si="110">SUM(H107:M107)</f>
        <v>12.02</v>
      </c>
      <c r="Q107" s="9">
        <f t="shared" si="99"/>
        <v>8.33</v>
      </c>
      <c r="R107" s="10">
        <f>((P107+Q107)/$P$85)*100</f>
        <v>92.123132639203263</v>
      </c>
      <c r="Y107" s="9" t="s">
        <v>210</v>
      </c>
      <c r="Z107" s="9">
        <f t="shared" si="100"/>
        <v>0.13</v>
      </c>
      <c r="AA107" s="9">
        <f t="shared" si="101"/>
        <v>1.06</v>
      </c>
      <c r="AB107" s="9">
        <f t="shared" si="101"/>
        <v>2.92</v>
      </c>
      <c r="AC107" s="9">
        <f t="shared" si="101"/>
        <v>6.6400000000000006</v>
      </c>
      <c r="AD107" s="9">
        <f t="shared" si="101"/>
        <v>12.22</v>
      </c>
      <c r="AE107" s="9">
        <f t="shared" si="101"/>
        <v>18.72</v>
      </c>
    </row>
    <row r="108" spans="7:31">
      <c r="G108" s="9" t="s">
        <v>431</v>
      </c>
      <c r="H108" s="9">
        <v>0.11</v>
      </c>
      <c r="I108" s="9">
        <f t="shared" si="102"/>
        <v>0.71</v>
      </c>
      <c r="J108" s="9">
        <f t="shared" si="103"/>
        <v>1.41</v>
      </c>
      <c r="K108" s="9">
        <f t="shared" si="104"/>
        <v>2.82</v>
      </c>
      <c r="L108" s="9">
        <f t="shared" si="105"/>
        <v>4.2300000000000004</v>
      </c>
      <c r="M108" s="9">
        <f t="shared" si="106"/>
        <v>4.93</v>
      </c>
      <c r="N108" s="9">
        <f t="shared" si="107"/>
        <v>9.86</v>
      </c>
      <c r="O108" s="10">
        <v>280</v>
      </c>
      <c r="P108" s="10">
        <f t="shared" si="110"/>
        <v>14.21</v>
      </c>
      <c r="Q108" s="9">
        <f t="shared" ref="Q108:Q109" si="111">N108</f>
        <v>9.86</v>
      </c>
      <c r="R108" s="10">
        <f>((P108+Q108)/$P$85)*100</f>
        <v>108.96333182435491</v>
      </c>
      <c r="S108" s="9" t="s">
        <v>431</v>
      </c>
      <c r="T108" s="9">
        <v>0.11</v>
      </c>
      <c r="U108" s="9">
        <f>ROUNDUP(((T74/$B$39)*$B$40)*((100+AA103)/100),0)/100</f>
        <v>0</v>
      </c>
      <c r="V108" s="9">
        <f>ROUNDUP(((U74/$B$39)*$B$40)*((100+AA103)/100),0)/100</f>
        <v>0</v>
      </c>
      <c r="W108" s="9">
        <f>ROUNDUP(((V74/$B$39)*$B$40)*((100+AA103)/100),0)/100</f>
        <v>0</v>
      </c>
      <c r="Y108" s="9" t="s">
        <v>211</v>
      </c>
      <c r="Z108" s="9">
        <f t="shared" si="100"/>
        <v>0.14000000000000001</v>
      </c>
      <c r="AA108" s="9">
        <f t="shared" si="101"/>
        <v>1.1600000000000001</v>
      </c>
      <c r="AB108" s="9">
        <f t="shared" si="101"/>
        <v>3.19</v>
      </c>
      <c r="AC108" s="9">
        <f t="shared" si="101"/>
        <v>7.25</v>
      </c>
      <c r="AD108" s="9">
        <f t="shared" si="101"/>
        <v>13.34</v>
      </c>
      <c r="AE108" s="9">
        <f t="shared" si="101"/>
        <v>20.439999999999998</v>
      </c>
    </row>
    <row r="109" spans="7:31">
      <c r="G109" s="9" t="s">
        <v>450</v>
      </c>
      <c r="H109" s="9">
        <v>0.12</v>
      </c>
      <c r="I109" s="9">
        <f t="shared" si="102"/>
        <v>0.83</v>
      </c>
      <c r="J109" s="9">
        <f t="shared" si="103"/>
        <v>1.66</v>
      </c>
      <c r="K109" s="9">
        <f t="shared" si="104"/>
        <v>3.31</v>
      </c>
      <c r="L109" s="9">
        <f t="shared" si="105"/>
        <v>4.96</v>
      </c>
      <c r="M109" s="9">
        <f t="shared" si="106"/>
        <v>5.79</v>
      </c>
      <c r="N109" s="9">
        <f t="shared" si="107"/>
        <v>11.58</v>
      </c>
      <c r="O109" s="10">
        <v>300</v>
      </c>
      <c r="P109" s="10">
        <f t="shared" ref="P109:P110" si="112">SUM(H109:M109)</f>
        <v>16.669999999999998</v>
      </c>
      <c r="Q109" s="9">
        <f t="shared" si="111"/>
        <v>11.58</v>
      </c>
      <c r="R109" s="10">
        <f>((P109+Q109)/$P$85)*100</f>
        <v>127.88592123132638</v>
      </c>
      <c r="S109" s="9" t="s">
        <v>450</v>
      </c>
      <c r="T109" s="9">
        <v>0.12</v>
      </c>
      <c r="U109" s="9">
        <f>ROUNDUP(((T75/$B$39)*$B$40)*((100+AA104)/100),0)/100</f>
        <v>0</v>
      </c>
      <c r="V109" s="9">
        <f>ROUNDUP(((U75/$B$39)*$B$40)*((100+AA104)/100),0)/100</f>
        <v>0</v>
      </c>
      <c r="W109" s="9">
        <f>ROUNDUP(((V75/$B$39)*$B$40)*((100+AA104)/100),0)/100</f>
        <v>0</v>
      </c>
      <c r="Y109" s="9" t="s">
        <v>212</v>
      </c>
      <c r="Z109" s="9">
        <f t="shared" si="100"/>
        <v>0.15</v>
      </c>
      <c r="AA109" s="9">
        <f t="shared" si="101"/>
        <v>1.26</v>
      </c>
      <c r="AB109" s="9">
        <f t="shared" si="101"/>
        <v>3.4699999999999998</v>
      </c>
      <c r="AC109" s="9">
        <f t="shared" si="101"/>
        <v>7.88</v>
      </c>
      <c r="AD109" s="9">
        <f t="shared" si="101"/>
        <v>14.5</v>
      </c>
      <c r="AE109" s="9">
        <f t="shared" si="101"/>
        <v>22.22</v>
      </c>
    </row>
    <row r="110" spans="7:31">
      <c r="G110" s="9" t="s">
        <v>464</v>
      </c>
      <c r="H110" s="9">
        <v>0.12</v>
      </c>
      <c r="I110" s="9">
        <f t="shared" si="102"/>
        <v>0.97</v>
      </c>
      <c r="J110" s="9">
        <f t="shared" si="103"/>
        <v>1.93</v>
      </c>
      <c r="K110" s="9">
        <f t="shared" si="104"/>
        <v>3.85</v>
      </c>
      <c r="L110" s="9">
        <f t="shared" si="105"/>
        <v>5.78</v>
      </c>
      <c r="M110" s="9">
        <f t="shared" si="106"/>
        <v>6.74</v>
      </c>
      <c r="N110" s="9">
        <f t="shared" si="107"/>
        <v>13.48</v>
      </c>
      <c r="O110" s="10">
        <v>320</v>
      </c>
      <c r="P110" s="10">
        <f t="shared" si="112"/>
        <v>19.39</v>
      </c>
      <c r="Q110" s="9">
        <f t="shared" ref="Q110:Q111" si="113">N110</f>
        <v>13.48</v>
      </c>
      <c r="R110" s="10">
        <f>((P110+Q110)/$P$85)*100</f>
        <v>148.80036215482119</v>
      </c>
    </row>
    <row r="111" spans="7:31">
      <c r="G111" s="9" t="s">
        <v>473</v>
      </c>
      <c r="H111" s="9">
        <v>0.13</v>
      </c>
      <c r="I111" s="9">
        <f t="shared" si="102"/>
        <v>1.1200000000000001</v>
      </c>
      <c r="J111" s="9">
        <f t="shared" si="103"/>
        <v>2.23</v>
      </c>
      <c r="K111" s="9">
        <f t="shared" si="104"/>
        <v>4.45</v>
      </c>
      <c r="L111" s="9">
        <f t="shared" si="105"/>
        <v>6.68</v>
      </c>
      <c r="M111" s="9">
        <f t="shared" si="106"/>
        <v>7.79</v>
      </c>
      <c r="N111" s="9">
        <f t="shared" si="107"/>
        <v>15.57</v>
      </c>
      <c r="O111" s="10">
        <v>340</v>
      </c>
      <c r="P111" s="10">
        <f t="shared" ref="P111:P112" si="114">SUM(H111:M111)</f>
        <v>22.4</v>
      </c>
      <c r="Q111" s="9">
        <f t="shared" si="113"/>
        <v>15.57</v>
      </c>
      <c r="R111" s="10">
        <f>((P111+Q111)/$P$85)*100</f>
        <v>171.88773200543233</v>
      </c>
    </row>
    <row r="112" spans="7:31">
      <c r="G112" s="9" t="s">
        <v>489</v>
      </c>
      <c r="H112" s="9">
        <v>0.13</v>
      </c>
      <c r="I112" s="9">
        <f t="shared" ref="I112" si="115">ROUNDUP(((H78/$B$39)*$B$40)*((100+O112)/100),0)/100</f>
        <v>1.28</v>
      </c>
      <c r="J112" s="9">
        <f t="shared" ref="J112" si="116">ROUNDUP(((I78/$B$39)*$B$40)*((100+O112)/100),0)/100</f>
        <v>2.56</v>
      </c>
      <c r="K112" s="9">
        <f t="shared" ref="K112" si="117">ROUNDUP(((J78/$B$39)*$B$40)*((100+O112)/100),0)/100</f>
        <v>5.1100000000000003</v>
      </c>
      <c r="L112" s="9">
        <f t="shared" ref="L112" si="118">ROUNDUP(((K78/$B$39)*$B$40)*((100+O112)/100),0)/100</f>
        <v>7.66</v>
      </c>
      <c r="M112" s="9">
        <f t="shared" ref="M112" si="119">ROUNDUP(((L78/$B$39)*$B$40)*((100+O112)/100),0)/100</f>
        <v>8.94</v>
      </c>
      <c r="N112" s="9">
        <f t="shared" si="107"/>
        <v>17.88</v>
      </c>
      <c r="O112" s="10">
        <v>360</v>
      </c>
      <c r="P112" s="10">
        <f t="shared" si="114"/>
        <v>25.68</v>
      </c>
      <c r="Q112" s="9">
        <f t="shared" ref="Q112:Q113" si="120">N112</f>
        <v>17.88</v>
      </c>
      <c r="R112" s="10">
        <f>((P112+Q112)/$P$85)*100</f>
        <v>197.19330013580807</v>
      </c>
    </row>
    <row r="113" spans="7:32">
      <c r="G113" s="9" t="s">
        <v>490</v>
      </c>
      <c r="H113" s="9">
        <v>0.14000000000000001</v>
      </c>
      <c r="I113" s="9">
        <f>ROUNDUP(((H79/$B$39)*$B$40)*((100+O113)/100),0)/100</f>
        <v>1.46</v>
      </c>
      <c r="J113" s="9">
        <f>ROUNDUP(((I79/$B$39)*$B$40)*((100+O113)/100),0)/100</f>
        <v>2.92</v>
      </c>
      <c r="K113" s="9">
        <f>ROUNDUP(((J79/$B$39)*$B$40)*((100+O113)/100),0)/100</f>
        <v>5.83</v>
      </c>
      <c r="L113" s="9">
        <f>ROUNDUP(((K79/$B$39)*$B$40)*((100+O113)/100),0)/100</f>
        <v>8.74</v>
      </c>
      <c r="M113" s="9">
        <f>ROUNDUP(((L79/$B$39)*$B$40)*((100+O113)/100),0)/100</f>
        <v>10.199999999999999</v>
      </c>
      <c r="N113" s="9">
        <f t="shared" si="107"/>
        <v>20.39</v>
      </c>
      <c r="O113" s="10">
        <v>380</v>
      </c>
      <c r="P113" s="10">
        <f t="shared" ref="P113:P114" si="121">SUM(H113:M113)</f>
        <v>29.29</v>
      </c>
      <c r="Q113" s="9">
        <f t="shared" si="120"/>
        <v>20.39</v>
      </c>
      <c r="R113" s="10">
        <f>((P113+Q113)/$P$85)*100</f>
        <v>224.89814395654145</v>
      </c>
    </row>
    <row r="114" spans="7:32">
      <c r="G114" s="9" t="s">
        <v>512</v>
      </c>
      <c r="H114" s="9">
        <v>0.14000000000000001</v>
      </c>
      <c r="I114" s="9">
        <f t="shared" ref="I114:I115" si="122">ROUNDUP(((H80/$B$39)*$B$40)*((100+O114)/100),0)/100</f>
        <v>1.58</v>
      </c>
      <c r="J114" s="9">
        <f t="shared" ref="J114:J115" si="123">ROUNDUP(((I80/$B$39)*$B$40)*((100+O114)/100),0)/100</f>
        <v>3.16</v>
      </c>
      <c r="K114" s="9">
        <f t="shared" ref="K114:K115" si="124">ROUNDUP(((J80/$B$39)*$B$40)*((100+O114)/100),0)/100</f>
        <v>6.32</v>
      </c>
      <c r="L114" s="9">
        <f t="shared" ref="L114:L115" si="125">ROUNDUP(((K80/$B$39)*$B$40)*((100+O114)/100),0)/100</f>
        <v>9.48</v>
      </c>
      <c r="M114" s="9">
        <f t="shared" ref="M114:M115" si="126">ROUNDUP(((L80/$B$39)*$B$40)*((100+O114)/100),0)/100</f>
        <v>11.06</v>
      </c>
      <c r="N114" s="9">
        <f t="shared" si="107"/>
        <v>22.11</v>
      </c>
      <c r="O114" s="10">
        <v>400</v>
      </c>
      <c r="P114" s="10">
        <f t="shared" si="121"/>
        <v>31.740000000000002</v>
      </c>
      <c r="Q114" s="9">
        <f t="shared" ref="Q114:Q115" si="127">N114</f>
        <v>22.11</v>
      </c>
      <c r="R114" s="10">
        <f>((P114+Q114)/$P$85)*100</f>
        <v>243.77546401086465</v>
      </c>
    </row>
    <row r="115" spans="7:32">
      <c r="G115" s="9" t="s">
        <v>517</v>
      </c>
      <c r="H115" s="9">
        <v>0.15</v>
      </c>
      <c r="I115" s="9">
        <f>ROUNDUP(((H81/$B$39)*$B$40)*((100+O115)/100),0)/100</f>
        <v>1.71</v>
      </c>
      <c r="J115" s="9">
        <f>ROUNDUP(((I81/$B$39)*$B$40)*((100+O115)/100),0)/100</f>
        <v>3.42</v>
      </c>
      <c r="K115" s="9">
        <f>ROUNDUP(((J81/$B$39)*$B$40)*((100+O115)/100),0)/100</f>
        <v>6.83</v>
      </c>
      <c r="L115" s="9">
        <f>ROUNDUP(((K81/$B$39)*$B$40)*((100+O115)/100),0)/100</f>
        <v>10.24</v>
      </c>
      <c r="M115" s="9">
        <f>ROUNDUP(((L81/$B$39)*$B$40)*((100+O115)/100),0)/100</f>
        <v>11.95</v>
      </c>
      <c r="N115" s="9">
        <f t="shared" ref="N115:N116" si="128">ROUNDUP(((M81/$B$39)*$B$40)*((100+O115)/100),0)/100</f>
        <v>23.9</v>
      </c>
      <c r="O115" s="10">
        <v>420</v>
      </c>
      <c r="P115" s="10">
        <f t="shared" ref="P115:P116" si="129">SUM(H115:M115)</f>
        <v>34.299999999999997</v>
      </c>
      <c r="Q115" s="9">
        <f t="shared" si="127"/>
        <v>23.9</v>
      </c>
      <c r="R115" s="10">
        <f>((P115+Q115)/$P$85)*100</f>
        <v>263.46763241285646</v>
      </c>
      <c r="Y115" s="9"/>
      <c r="Z115" s="9"/>
      <c r="AA115" s="9"/>
      <c r="AB115" s="9"/>
      <c r="AC115" s="9"/>
      <c r="AD115" s="9"/>
      <c r="AE115" s="9"/>
    </row>
    <row r="116" spans="7:32">
      <c r="G116" s="9" t="s">
        <v>519</v>
      </c>
      <c r="H116" s="9">
        <v>0.15</v>
      </c>
      <c r="I116" s="9">
        <f t="shared" ref="I116" si="130">ROUNDUP(((H82/$B$39)*$B$40)*((100+O116)/100),0)/100</f>
        <v>1.84</v>
      </c>
      <c r="J116" s="9">
        <f t="shared" ref="J116" si="131">ROUNDUP(((I82/$B$39)*$B$40)*((100+O116)/100),0)/100</f>
        <v>3.68</v>
      </c>
      <c r="K116" s="9">
        <f t="shared" ref="K116" si="132">ROUNDUP(((J82/$B$39)*$B$40)*((100+O116)/100),0)/100</f>
        <v>7.36</v>
      </c>
      <c r="L116" s="9">
        <f t="shared" ref="L116" si="133">ROUNDUP(((K82/$B$39)*$B$40)*((100+O116)/100),0)/100</f>
        <v>11.04</v>
      </c>
      <c r="M116" s="9">
        <f t="shared" ref="M116" si="134">ROUNDUP(((L82/$B$39)*$B$40)*((100+O116)/100),0)/100</f>
        <v>12.88</v>
      </c>
      <c r="N116" s="9">
        <f t="shared" si="128"/>
        <v>25.75</v>
      </c>
      <c r="O116" s="10">
        <v>440</v>
      </c>
      <c r="P116" s="10">
        <f t="shared" si="129"/>
        <v>36.950000000000003</v>
      </c>
      <c r="Q116" s="9">
        <f t="shared" ref="Q116" si="135">N116</f>
        <v>25.75</v>
      </c>
      <c r="R116" s="10">
        <f>((P116+Q116)/$P$85)*100</f>
        <v>283.83884110457223</v>
      </c>
    </row>
    <row r="124" spans="7:32">
      <c r="AF124" s="9"/>
    </row>
    <row r="127" spans="7:32">
      <c r="G127" s="9" t="s">
        <v>144</v>
      </c>
    </row>
    <row r="128" spans="7:32" ht="17.25" thickBot="1">
      <c r="G128" s="24" t="s">
        <v>69</v>
      </c>
      <c r="H128" s="24">
        <v>0</v>
      </c>
      <c r="I128" s="24">
        <v>1</v>
      </c>
      <c r="J128" s="24">
        <v>2</v>
      </c>
      <c r="K128" s="24">
        <v>3</v>
      </c>
      <c r="L128" s="24">
        <v>4</v>
      </c>
      <c r="M128" s="24">
        <v>5</v>
      </c>
      <c r="N128" s="24" t="s">
        <v>160</v>
      </c>
    </row>
    <row r="129" spans="7:14" ht="17.25" thickTop="1">
      <c r="G129" s="9" t="s">
        <v>16</v>
      </c>
      <c r="H129" s="9">
        <f>H87</f>
        <v>0.01</v>
      </c>
      <c r="I129" s="9">
        <f>I87+H129</f>
        <v>0.03</v>
      </c>
      <c r="J129" s="9">
        <f>J87+I129</f>
        <v>0.06</v>
      </c>
      <c r="K129" s="9">
        <f>K87+J129</f>
        <v>0.12</v>
      </c>
      <c r="L129" s="9">
        <f>L87+K129</f>
        <v>0.21</v>
      </c>
      <c r="M129" s="9">
        <f>M87+L129</f>
        <v>0.31</v>
      </c>
      <c r="N129" s="9">
        <f>N87+M129</f>
        <v>0.51</v>
      </c>
    </row>
    <row r="130" spans="7:14">
      <c r="G130" s="9" t="s">
        <v>18</v>
      </c>
      <c r="H130" s="9">
        <f>H88</f>
        <v>0.01</v>
      </c>
      <c r="I130" s="9">
        <f>I88+H130</f>
        <v>0.03</v>
      </c>
      <c r="J130" s="9">
        <f>J88+I130</f>
        <v>7.0000000000000007E-2</v>
      </c>
      <c r="K130" s="9">
        <f>K88+J130</f>
        <v>0.15000000000000002</v>
      </c>
      <c r="L130" s="9">
        <f>L88+K130</f>
        <v>0.27</v>
      </c>
      <c r="M130" s="9">
        <f>M88+L130</f>
        <v>0.41000000000000003</v>
      </c>
      <c r="N130" s="9">
        <f>N88+M130</f>
        <v>0.68</v>
      </c>
    </row>
    <row r="131" spans="7:14">
      <c r="G131" s="9" t="s">
        <v>19</v>
      </c>
      <c r="H131" s="9">
        <f>H89</f>
        <v>0.02</v>
      </c>
      <c r="I131" s="9">
        <f>I89+H131</f>
        <v>0.05</v>
      </c>
      <c r="J131" s="9">
        <f>J89+I131</f>
        <v>0.1</v>
      </c>
      <c r="K131" s="9">
        <f>K89+J131</f>
        <v>0.2</v>
      </c>
      <c r="L131" s="9">
        <f>L89+K131</f>
        <v>0.35</v>
      </c>
      <c r="M131" s="9">
        <f>M89+L131</f>
        <v>0.53</v>
      </c>
      <c r="N131" s="9">
        <f>N89+M131</f>
        <v>0.88</v>
      </c>
    </row>
    <row r="132" spans="7:14">
      <c r="G132" s="9" t="s">
        <v>85</v>
      </c>
      <c r="H132" s="9">
        <f>H90</f>
        <v>0.02</v>
      </c>
      <c r="I132" s="9">
        <f>I90+H132</f>
        <v>0.06</v>
      </c>
      <c r="J132" s="9">
        <f>J90+I132</f>
        <v>0.13</v>
      </c>
      <c r="K132" s="9">
        <f>K90+J132</f>
        <v>0.26</v>
      </c>
      <c r="L132" s="9">
        <f>L90+K132</f>
        <v>0.45</v>
      </c>
      <c r="M132" s="9">
        <f>M90+L132</f>
        <v>0.67</v>
      </c>
      <c r="N132" s="9">
        <f>N90+M132</f>
        <v>1.1100000000000001</v>
      </c>
    </row>
    <row r="133" spans="7:14">
      <c r="G133" s="9" t="s">
        <v>20</v>
      </c>
      <c r="H133" s="9">
        <f>H91</f>
        <v>0.03</v>
      </c>
      <c r="I133" s="9">
        <f>I91+H133</f>
        <v>7.0000000000000007E-2</v>
      </c>
      <c r="J133" s="9">
        <f>J91+I133</f>
        <v>0.15000000000000002</v>
      </c>
      <c r="K133" s="9">
        <f>K91+J133</f>
        <v>0.31000000000000005</v>
      </c>
      <c r="L133" s="9">
        <f>L91+K133</f>
        <v>0.55000000000000004</v>
      </c>
      <c r="M133" s="9">
        <f>M91+L133</f>
        <v>0.83000000000000007</v>
      </c>
      <c r="N133" s="9">
        <f>N91+M133</f>
        <v>1.3800000000000001</v>
      </c>
    </row>
    <row r="134" spans="7:14">
      <c r="G134" s="9" t="s">
        <v>21</v>
      </c>
      <c r="H134" s="9">
        <f>H92</f>
        <v>0.03</v>
      </c>
      <c r="I134" s="9">
        <f>I92+H134</f>
        <v>0.08</v>
      </c>
      <c r="J134" s="9">
        <f>J92+I134</f>
        <v>0.18</v>
      </c>
      <c r="K134" s="9">
        <f>K92+J134</f>
        <v>0.38</v>
      </c>
      <c r="L134" s="9">
        <f>L92+K134</f>
        <v>0.66999999999999993</v>
      </c>
      <c r="M134" s="9">
        <f>M92+L134</f>
        <v>1.01</v>
      </c>
      <c r="N134" s="9">
        <f>N92+M134</f>
        <v>1.69</v>
      </c>
    </row>
    <row r="135" spans="7:14">
      <c r="G135" s="9" t="s">
        <v>22</v>
      </c>
      <c r="H135" s="9">
        <f>H93</f>
        <v>0.04</v>
      </c>
      <c r="I135" s="9">
        <f>I93+H135</f>
        <v>0.1</v>
      </c>
      <c r="J135" s="9">
        <f>J93+I135</f>
        <v>0.22</v>
      </c>
      <c r="K135" s="9">
        <f>K93+J135</f>
        <v>0.45999999999999996</v>
      </c>
      <c r="L135" s="9">
        <f>L93+K135</f>
        <v>0.80999999999999994</v>
      </c>
      <c r="M135" s="9">
        <f>M93+L135</f>
        <v>1.22</v>
      </c>
      <c r="N135" s="9">
        <f>N93+M135</f>
        <v>2.04</v>
      </c>
    </row>
    <row r="136" spans="7:14">
      <c r="G136" s="9" t="s">
        <v>23</v>
      </c>
      <c r="H136" s="9">
        <f>H94</f>
        <v>0.04</v>
      </c>
      <c r="I136" s="9">
        <f>I94+H136</f>
        <v>0.11000000000000001</v>
      </c>
      <c r="J136" s="9">
        <f>J94+I136</f>
        <v>0.25</v>
      </c>
      <c r="K136" s="9">
        <f>K94+J136</f>
        <v>0.53</v>
      </c>
      <c r="L136" s="9">
        <f>L94+K136</f>
        <v>0.95</v>
      </c>
      <c r="M136" s="9">
        <f>M94+L136</f>
        <v>1.44</v>
      </c>
      <c r="N136" s="9">
        <f>N94+M136</f>
        <v>2.42</v>
      </c>
    </row>
    <row r="137" spans="7:14">
      <c r="G137" s="9" t="s">
        <v>24</v>
      </c>
      <c r="H137" s="9">
        <f>H95</f>
        <v>0.05</v>
      </c>
      <c r="I137" s="9">
        <f>I95+H137</f>
        <v>0.14000000000000001</v>
      </c>
      <c r="J137" s="9">
        <f>J95+I137</f>
        <v>0.31000000000000005</v>
      </c>
      <c r="K137" s="9">
        <f>K95+J137</f>
        <v>0.65000000000000013</v>
      </c>
      <c r="L137" s="9">
        <f>L95+K137</f>
        <v>1.1500000000000001</v>
      </c>
      <c r="M137" s="9">
        <f>M95+L137</f>
        <v>1.7400000000000002</v>
      </c>
      <c r="N137" s="9">
        <f>N95+M137</f>
        <v>2.91</v>
      </c>
    </row>
    <row r="138" spans="7:14">
      <c r="G138" s="9" t="s">
        <v>25</v>
      </c>
      <c r="H138" s="9">
        <f>H96</f>
        <v>0.05</v>
      </c>
      <c r="I138" s="9">
        <f>I96+H138</f>
        <v>0.15000000000000002</v>
      </c>
      <c r="J138" s="9">
        <f>J96+I138</f>
        <v>0.35000000000000003</v>
      </c>
      <c r="K138" s="9">
        <f>K96+J138</f>
        <v>0.75</v>
      </c>
      <c r="L138" s="9">
        <f>L96+K138</f>
        <v>1.3399999999999999</v>
      </c>
      <c r="M138" s="9">
        <f>M96+L138</f>
        <v>2.0299999999999998</v>
      </c>
      <c r="N138" s="9">
        <f>N96+M138</f>
        <v>3.4099999999999997</v>
      </c>
    </row>
    <row r="139" spans="7:14">
      <c r="G139" s="9" t="s">
        <v>105</v>
      </c>
      <c r="H139" s="9">
        <f>H97</f>
        <v>0.06</v>
      </c>
      <c r="I139" s="9">
        <f>I97+H139</f>
        <v>0.21</v>
      </c>
      <c r="J139" s="9">
        <f>J97+I139</f>
        <v>0.51</v>
      </c>
      <c r="K139" s="9">
        <f>K97+J139</f>
        <v>1.1000000000000001</v>
      </c>
      <c r="L139" s="9">
        <f>L97+K139</f>
        <v>1.98</v>
      </c>
      <c r="M139" s="9">
        <f>M97+L139</f>
        <v>3.01</v>
      </c>
      <c r="N139" s="9">
        <f>N97+M139</f>
        <v>5.0599999999999996</v>
      </c>
    </row>
    <row r="140" spans="7:14">
      <c r="G140" s="9" t="s">
        <v>106</v>
      </c>
      <c r="H140" s="9">
        <f>H98</f>
        <v>0.06</v>
      </c>
      <c r="I140" s="9">
        <f>I98+H140</f>
        <v>0.23</v>
      </c>
      <c r="J140" s="9">
        <f>J98+I140</f>
        <v>0.56000000000000005</v>
      </c>
      <c r="K140" s="9">
        <f>K98+J140</f>
        <v>1.21</v>
      </c>
      <c r="L140" s="9">
        <f>L98+K140</f>
        <v>2.1799999999999997</v>
      </c>
      <c r="M140" s="9">
        <f>M98+L140</f>
        <v>3.3099999999999996</v>
      </c>
      <c r="N140" s="9">
        <f>N98+M140</f>
        <v>5.56</v>
      </c>
    </row>
    <row r="141" spans="7:14">
      <c r="G141" s="9" t="s">
        <v>172</v>
      </c>
      <c r="H141" s="9">
        <f>H99</f>
        <v>7.0000000000000007E-2</v>
      </c>
      <c r="I141" s="9">
        <f>I99+H141</f>
        <v>0.25</v>
      </c>
      <c r="J141" s="9">
        <f>J99+I141</f>
        <v>0.61</v>
      </c>
      <c r="K141" s="9">
        <f>K99+J141</f>
        <v>1.3199999999999998</v>
      </c>
      <c r="L141" s="9">
        <f>L99+K141</f>
        <v>2.38</v>
      </c>
      <c r="M141" s="9">
        <f>M99+L141</f>
        <v>3.61</v>
      </c>
      <c r="N141" s="9">
        <f>N99+M141</f>
        <v>6.07</v>
      </c>
    </row>
    <row r="142" spans="7:14">
      <c r="G142" s="9" t="s">
        <v>174</v>
      </c>
      <c r="H142" s="9">
        <f>H100</f>
        <v>7.0000000000000007E-2</v>
      </c>
      <c r="I142" s="9">
        <f>I100+H142</f>
        <v>0.27</v>
      </c>
      <c r="J142" s="9">
        <f>J100+I142</f>
        <v>0.67</v>
      </c>
      <c r="K142" s="9">
        <f>K100+J142</f>
        <v>1.4700000000000002</v>
      </c>
      <c r="L142" s="9">
        <f>L100+K142</f>
        <v>2.67</v>
      </c>
      <c r="M142" s="9">
        <f>M100+L142</f>
        <v>4.07</v>
      </c>
      <c r="N142" s="9">
        <f>N100+M142</f>
        <v>6.86</v>
      </c>
    </row>
    <row r="143" spans="7:14">
      <c r="G143" s="9" t="s">
        <v>195</v>
      </c>
      <c r="H143" s="9">
        <f>H101</f>
        <v>0.08</v>
      </c>
      <c r="I143" s="9">
        <f>I101+H143</f>
        <v>0.31</v>
      </c>
      <c r="J143" s="9">
        <f>J101+I143</f>
        <v>0.76</v>
      </c>
      <c r="K143" s="9">
        <f>K101+J143</f>
        <v>1.6600000000000001</v>
      </c>
      <c r="L143" s="9">
        <f>L101+K143</f>
        <v>3.0100000000000002</v>
      </c>
      <c r="M143" s="9">
        <f>M101+L143</f>
        <v>4.59</v>
      </c>
      <c r="N143" s="9">
        <f>N101+M143</f>
        <v>7.74</v>
      </c>
    </row>
    <row r="144" spans="7:14">
      <c r="G144" s="9" t="s">
        <v>246</v>
      </c>
      <c r="H144" s="9">
        <f>H102</f>
        <v>0.08</v>
      </c>
      <c r="I144" s="9">
        <f>I102+H144</f>
        <v>0.35000000000000003</v>
      </c>
      <c r="J144" s="9">
        <f>J102+I144</f>
        <v>0.88000000000000012</v>
      </c>
      <c r="K144" s="9">
        <f>K102+J144</f>
        <v>1.9400000000000002</v>
      </c>
      <c r="L144" s="9">
        <f>L102+K144</f>
        <v>3.5200000000000005</v>
      </c>
      <c r="M144" s="9">
        <f>M102+L144</f>
        <v>5.36</v>
      </c>
      <c r="N144" s="9">
        <f>N102+M144</f>
        <v>9.0400000000000009</v>
      </c>
    </row>
    <row r="145" spans="7:14">
      <c r="G145" s="9" t="s">
        <v>313</v>
      </c>
      <c r="H145" s="9">
        <f>H103</f>
        <v>0.09</v>
      </c>
      <c r="I145" s="9">
        <f>I103+H145</f>
        <v>0.41000000000000003</v>
      </c>
      <c r="J145" s="9">
        <f>J103+I145</f>
        <v>1.05</v>
      </c>
      <c r="K145" s="9">
        <f>K103+J145</f>
        <v>2.3200000000000003</v>
      </c>
      <c r="L145" s="9">
        <f>L103+K145</f>
        <v>4.2200000000000006</v>
      </c>
      <c r="M145" s="9">
        <f>M103+L145</f>
        <v>6.4400000000000013</v>
      </c>
      <c r="N145" s="9">
        <f>N103+M145</f>
        <v>10.870000000000001</v>
      </c>
    </row>
    <row r="146" spans="7:14">
      <c r="G146" s="9" t="s">
        <v>368</v>
      </c>
      <c r="H146" s="9">
        <f>H104</f>
        <v>0.09</v>
      </c>
      <c r="I146" s="9">
        <f>I104+H146</f>
        <v>0.47</v>
      </c>
      <c r="J146" s="9">
        <f>J104+I146</f>
        <v>1.23</v>
      </c>
      <c r="K146" s="9">
        <f>K104+J146</f>
        <v>2.74</v>
      </c>
      <c r="L146" s="9">
        <f>L104+K146</f>
        <v>4.99</v>
      </c>
      <c r="M146" s="9">
        <f>M104+L146</f>
        <v>7.62</v>
      </c>
      <c r="N146" s="9">
        <f>N104+M146</f>
        <v>12.879999999999999</v>
      </c>
    </row>
    <row r="147" spans="7:14">
      <c r="G147" s="9" t="s">
        <v>375</v>
      </c>
      <c r="H147" s="9">
        <f>H105</f>
        <v>0.1</v>
      </c>
      <c r="I147" s="9">
        <f>I105+H147</f>
        <v>0.55000000000000004</v>
      </c>
      <c r="J147" s="9">
        <f>J105+I147</f>
        <v>1.44</v>
      </c>
      <c r="K147" s="9">
        <f>K105+J147</f>
        <v>3.21</v>
      </c>
      <c r="L147" s="9">
        <f>L105+K147</f>
        <v>5.8599999999999994</v>
      </c>
      <c r="M147" s="9">
        <f>M105+L147</f>
        <v>8.9499999999999993</v>
      </c>
      <c r="N147" s="9">
        <f>N105+M147</f>
        <v>15.129999999999999</v>
      </c>
    </row>
    <row r="148" spans="7:14">
      <c r="G148" s="9" t="s">
        <v>387</v>
      </c>
      <c r="H148" s="9">
        <f>H106</f>
        <v>0.1</v>
      </c>
      <c r="I148" s="9">
        <f>I106+H148</f>
        <v>0.62</v>
      </c>
      <c r="J148" s="9">
        <f>J106+I148</f>
        <v>1.65</v>
      </c>
      <c r="K148" s="9">
        <f>K106+J148</f>
        <v>3.71</v>
      </c>
      <c r="L148" s="9">
        <f>L106+K148</f>
        <v>6.8</v>
      </c>
      <c r="M148" s="9">
        <f>M106+L148</f>
        <v>10.4</v>
      </c>
      <c r="N148" s="9">
        <f>N106+M148</f>
        <v>17.600000000000001</v>
      </c>
    </row>
    <row r="149" spans="7:14">
      <c r="G149" s="9" t="s">
        <v>418</v>
      </c>
      <c r="H149" s="9">
        <f>H107</f>
        <v>0.11</v>
      </c>
      <c r="I149" s="9">
        <f>I107+H149</f>
        <v>0.71</v>
      </c>
      <c r="J149" s="9">
        <f>J107+I149</f>
        <v>1.9</v>
      </c>
      <c r="K149" s="9">
        <f>K107+J149</f>
        <v>4.2799999999999994</v>
      </c>
      <c r="L149" s="9">
        <f>L107+K149</f>
        <v>7.85</v>
      </c>
      <c r="M149" s="9">
        <f>M107+L149</f>
        <v>12.02</v>
      </c>
      <c r="N149" s="9">
        <f>N107+M149</f>
        <v>20.350000000000001</v>
      </c>
    </row>
    <row r="150" spans="7:14">
      <c r="G150" s="9" t="s">
        <v>431</v>
      </c>
      <c r="H150" s="9">
        <f>H108</f>
        <v>0.11</v>
      </c>
      <c r="I150" s="9">
        <f>I108+H150</f>
        <v>0.82</v>
      </c>
      <c r="J150" s="9">
        <f>J108+I150</f>
        <v>2.23</v>
      </c>
      <c r="K150" s="9">
        <f>K108+J150</f>
        <v>5.05</v>
      </c>
      <c r="L150" s="9">
        <f>L108+K150</f>
        <v>9.2800000000000011</v>
      </c>
      <c r="M150" s="9">
        <f>M108+L150</f>
        <v>14.21</v>
      </c>
      <c r="N150" s="9">
        <f>N108+M150</f>
        <v>24.07</v>
      </c>
    </row>
    <row r="151" spans="7:14">
      <c r="G151" s="9" t="s">
        <v>450</v>
      </c>
      <c r="H151" s="9">
        <f>H109</f>
        <v>0.12</v>
      </c>
      <c r="I151" s="9">
        <f>I109+H151</f>
        <v>0.95</v>
      </c>
      <c r="J151" s="9">
        <f>J109+I151</f>
        <v>2.61</v>
      </c>
      <c r="K151" s="9">
        <f>K109+J151</f>
        <v>5.92</v>
      </c>
      <c r="L151" s="9">
        <f>L109+K151</f>
        <v>10.879999999999999</v>
      </c>
      <c r="M151" s="9">
        <f>M109+L151</f>
        <v>16.669999999999998</v>
      </c>
      <c r="N151" s="9">
        <f>N109+M151</f>
        <v>28.25</v>
      </c>
    </row>
    <row r="152" spans="7:14">
      <c r="G152" s="9" t="s">
        <v>464</v>
      </c>
      <c r="H152" s="9">
        <f>H110</f>
        <v>0.12</v>
      </c>
      <c r="I152" s="9">
        <f>I110+H152</f>
        <v>1.0899999999999999</v>
      </c>
      <c r="J152" s="9">
        <f>J110+I152</f>
        <v>3.0199999999999996</v>
      </c>
      <c r="K152" s="9">
        <f>K110+J152</f>
        <v>6.8699999999999992</v>
      </c>
      <c r="L152" s="9">
        <f>L110+K152</f>
        <v>12.649999999999999</v>
      </c>
      <c r="M152" s="9">
        <f>M110+L152</f>
        <v>19.39</v>
      </c>
      <c r="N152" s="9">
        <f>N110+M152</f>
        <v>32.870000000000005</v>
      </c>
    </row>
    <row r="153" spans="7:14">
      <c r="G153" s="9" t="s">
        <v>473</v>
      </c>
      <c r="H153" s="9">
        <f>H111</f>
        <v>0.13</v>
      </c>
      <c r="I153" s="9">
        <f>I111+H153</f>
        <v>1.25</v>
      </c>
      <c r="J153" s="9">
        <f>J111+I153</f>
        <v>3.48</v>
      </c>
      <c r="K153" s="9">
        <f>K111+J153</f>
        <v>7.93</v>
      </c>
      <c r="L153" s="9">
        <f>L111+K153</f>
        <v>14.61</v>
      </c>
      <c r="M153" s="9">
        <f>M111+L153</f>
        <v>22.4</v>
      </c>
      <c r="N153" s="9">
        <f>N111+M153</f>
        <v>37.97</v>
      </c>
    </row>
    <row r="154" spans="7:14">
      <c r="G154" s="9" t="s">
        <v>489</v>
      </c>
      <c r="H154" s="9">
        <f>H112</f>
        <v>0.13</v>
      </c>
      <c r="I154" s="9">
        <f>I112+H154</f>
        <v>1.4100000000000001</v>
      </c>
      <c r="J154" s="9">
        <f>J112+I154</f>
        <v>3.97</v>
      </c>
      <c r="K154" s="9">
        <f>K112+J154</f>
        <v>9.08</v>
      </c>
      <c r="L154" s="9">
        <f>L112+K154</f>
        <v>16.740000000000002</v>
      </c>
      <c r="M154" s="9">
        <f>M112+L154</f>
        <v>25.68</v>
      </c>
      <c r="N154" s="9">
        <f>N112+M154</f>
        <v>43.56</v>
      </c>
    </row>
    <row r="155" spans="7:14">
      <c r="G155" s="9" t="s">
        <v>490</v>
      </c>
      <c r="H155" s="9">
        <f>H113</f>
        <v>0.14000000000000001</v>
      </c>
      <c r="I155" s="9">
        <f>I113+H155</f>
        <v>1.6</v>
      </c>
      <c r="J155" s="9">
        <f>J113+I155</f>
        <v>4.5199999999999996</v>
      </c>
      <c r="K155" s="9">
        <f>K113+J155</f>
        <v>10.35</v>
      </c>
      <c r="L155" s="9">
        <f>L113+K155</f>
        <v>19.09</v>
      </c>
      <c r="M155" s="9">
        <f>M113+L155</f>
        <v>29.29</v>
      </c>
      <c r="N155" s="9">
        <f>N113+M155</f>
        <v>49.68</v>
      </c>
    </row>
    <row r="156" spans="7:14">
      <c r="G156" s="9" t="s">
        <v>512</v>
      </c>
      <c r="H156" s="9">
        <f>H114</f>
        <v>0.14000000000000001</v>
      </c>
      <c r="I156" s="9">
        <f>I114+H156</f>
        <v>1.7200000000000002</v>
      </c>
      <c r="J156" s="9">
        <f>J114+I156</f>
        <v>4.8800000000000008</v>
      </c>
      <c r="K156" s="9">
        <f>K114+J156</f>
        <v>11.200000000000001</v>
      </c>
      <c r="L156" s="9">
        <f>L114+K156</f>
        <v>20.68</v>
      </c>
      <c r="M156" s="9">
        <f>M114+L156</f>
        <v>31.740000000000002</v>
      </c>
      <c r="N156" s="9">
        <f>N114+M156</f>
        <v>53.85</v>
      </c>
    </row>
    <row r="157" spans="7:14">
      <c r="G157" s="9" t="s">
        <v>517</v>
      </c>
      <c r="H157" s="9">
        <f>H115</f>
        <v>0.15</v>
      </c>
      <c r="I157" s="9">
        <f>I115+H157</f>
        <v>1.8599999999999999</v>
      </c>
      <c r="J157" s="9">
        <f>J115+I157</f>
        <v>5.2799999999999994</v>
      </c>
      <c r="K157" s="9">
        <f>K115+J157</f>
        <v>12.11</v>
      </c>
      <c r="L157" s="9">
        <f>L115+K157</f>
        <v>22.35</v>
      </c>
      <c r="M157" s="9">
        <f>M115+L157</f>
        <v>34.299999999999997</v>
      </c>
      <c r="N157" s="9">
        <f>N115+M157</f>
        <v>58.199999999999996</v>
      </c>
    </row>
    <row r="158" spans="7:14">
      <c r="G158" s="9" t="s">
        <v>519</v>
      </c>
      <c r="H158" s="9">
        <f>H116</f>
        <v>0.15</v>
      </c>
      <c r="I158" s="9">
        <f>I116+H158</f>
        <v>1.99</v>
      </c>
      <c r="J158" s="9">
        <f>J116+I158</f>
        <v>5.67</v>
      </c>
      <c r="K158" s="9">
        <f>K116+J158</f>
        <v>13.030000000000001</v>
      </c>
      <c r="L158" s="9">
        <f>L116+K158</f>
        <v>24.07</v>
      </c>
      <c r="M158" s="9">
        <f>M116+L158</f>
        <v>36.950000000000003</v>
      </c>
      <c r="N158" s="9">
        <f>N116+M158</f>
        <v>62.7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9" workbookViewId="0">
      <selection activeCell="B32" sqref="B32:B33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A29">
        <v>26</v>
      </c>
      <c r="B29" s="2" t="str">
        <f t="shared" ref="B29:B30" si="41">C29&amp;","&amp;D29&amp;","&amp;E29&amp;","&amp;F29&amp;","&amp;G29</f>
        <v>10단,20단,50단,100단,200단</v>
      </c>
      <c r="C29" t="str">
        <f t="shared" ref="C29:C30" si="42">$C$3&amp;H29</f>
        <v>10단</v>
      </c>
      <c r="D29" t="str">
        <f t="shared" ref="D29:D30" si="43">$D$3&amp;H29</f>
        <v>20단</v>
      </c>
      <c r="E29" t="str">
        <f t="shared" ref="E29:E30" si="44">$E$3&amp;H29</f>
        <v>50단</v>
      </c>
      <c r="F29" t="str">
        <f t="shared" ref="F29:F30" si="45">$F$3&amp;H29</f>
        <v>100단</v>
      </c>
      <c r="G29" t="str">
        <f t="shared" ref="G29:G30" si="46">$G$3&amp;H29</f>
        <v>200단</v>
      </c>
      <c r="H29" s="2" t="s">
        <v>485</v>
      </c>
      <c r="J29">
        <v>26</v>
      </c>
      <c r="K29" s="2" t="str">
        <f t="shared" ref="K29:K30" si="47">L29&amp;","&amp;M29&amp;","&amp;N29&amp;","&amp;O29&amp;","&amp;P29</f>
        <v>1E+161,2E+161,5E+161,1E+162,2E+162</v>
      </c>
      <c r="L29">
        <f t="shared" ref="L29:L30" si="48">$C$3*Q29</f>
        <v>1E+161</v>
      </c>
      <c r="M29">
        <f t="shared" ref="M29:M30" si="49">$D$3*Q29</f>
        <v>2.0000000000000001E+161</v>
      </c>
      <c r="N29">
        <f t="shared" ref="N29:N30" si="50">$E$3*Q29</f>
        <v>4.9999999999999997E+161</v>
      </c>
      <c r="O29">
        <f t="shared" ref="O29:O30" si="51">$F$3*Q29</f>
        <v>9.9999999999999994E+161</v>
      </c>
      <c r="P29">
        <f t="shared" ref="P29:P30" si="52">$G$3*Q29</f>
        <v>1.9999999999999999E+162</v>
      </c>
      <c r="Q29" t="str">
        <f t="shared" ref="Q29:Q30" si="53">VLOOKUP(H29,T:W,4,FALSE)</f>
        <v>1E+160</v>
      </c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A30">
        <v>27</v>
      </c>
      <c r="B30" s="2" t="str">
        <f t="shared" si="41"/>
        <v>10절,20절,50절,100절,200절</v>
      </c>
      <c r="C30" t="str">
        <f t="shared" si="42"/>
        <v>10절</v>
      </c>
      <c r="D30" t="str">
        <f t="shared" si="43"/>
        <v>20절</v>
      </c>
      <c r="E30" t="str">
        <f t="shared" si="44"/>
        <v>50절</v>
      </c>
      <c r="F30" t="str">
        <f t="shared" si="45"/>
        <v>100절</v>
      </c>
      <c r="G30" t="str">
        <f t="shared" si="46"/>
        <v>200절</v>
      </c>
      <c r="H30" s="2" t="s">
        <v>498</v>
      </c>
      <c r="J30">
        <v>27</v>
      </c>
      <c r="K30" s="2" t="str">
        <f t="shared" si="47"/>
        <v>1E+165,2E+165,5E+165,1E+166,2E+166</v>
      </c>
      <c r="L30">
        <f t="shared" si="48"/>
        <v>1.0000000000000001E+165</v>
      </c>
      <c r="M30">
        <f t="shared" si="49"/>
        <v>2.0000000000000002E+165</v>
      </c>
      <c r="N30">
        <f t="shared" si="50"/>
        <v>4.9999999999999997E+165</v>
      </c>
      <c r="O30">
        <f t="shared" si="51"/>
        <v>9.9999999999999994E+165</v>
      </c>
      <c r="P30">
        <f t="shared" si="52"/>
        <v>1.9999999999999999E+166</v>
      </c>
      <c r="Q30" t="str">
        <f t="shared" si="53"/>
        <v>1E+164</v>
      </c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A31">
        <v>28</v>
      </c>
      <c r="B31" s="2" t="str">
        <f t="shared" ref="B31:B32" si="54">C31&amp;","&amp;D31&amp;","&amp;E31&amp;","&amp;F31&amp;","&amp;G31</f>
        <v>10격,20격,50격,100격,200격</v>
      </c>
      <c r="C31" t="str">
        <f t="shared" ref="C31:C32" si="55">$C$3&amp;H31</f>
        <v>10격</v>
      </c>
      <c r="D31" t="str">
        <f t="shared" ref="D31:D32" si="56">$D$3&amp;H31</f>
        <v>20격</v>
      </c>
      <c r="E31" t="str">
        <f t="shared" ref="E31:E32" si="57">$E$3&amp;H31</f>
        <v>50격</v>
      </c>
      <c r="F31" t="str">
        <f t="shared" ref="F31:F32" si="58">$F$3&amp;H31</f>
        <v>100격</v>
      </c>
      <c r="G31" t="str">
        <f t="shared" ref="G31:G32" si="59">$G$3&amp;H31</f>
        <v>200격</v>
      </c>
      <c r="H31" s="2" t="s">
        <v>508</v>
      </c>
      <c r="J31">
        <v>28</v>
      </c>
      <c r="K31" s="2" t="str">
        <f t="shared" ref="K31:K32" si="60">L31&amp;","&amp;M31&amp;","&amp;N31&amp;","&amp;O31&amp;","&amp;P31</f>
        <v>1E+169,2E+169,5E+169,1E+170,2E+170</v>
      </c>
      <c r="L31">
        <f t="shared" ref="L31:L32" si="61">$C$3*Q31</f>
        <v>9.9999999999999993E+168</v>
      </c>
      <c r="M31">
        <f t="shared" ref="M31:M32" si="62">$D$3*Q31</f>
        <v>1.9999999999999999E+169</v>
      </c>
      <c r="N31">
        <f t="shared" ref="N31:N32" si="63">$E$3*Q31</f>
        <v>4.9999999999999995E+169</v>
      </c>
      <c r="O31">
        <f t="shared" ref="O31:O32" si="64">$F$3*Q31</f>
        <v>9.999999999999999E+169</v>
      </c>
      <c r="P31">
        <f t="shared" ref="P31:P32" si="65">$G$3*Q31</f>
        <v>1.9999999999999998E+170</v>
      </c>
      <c r="Q31" t="str">
        <f t="shared" ref="Q31:Q32" si="66">VLOOKUP(H31,T:W,4,FALSE)</f>
        <v>1E+168</v>
      </c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A32">
        <v>29</v>
      </c>
      <c r="B32" s="2" t="str">
        <f t="shared" si="54"/>
        <v>10창,20창,50창,100창,200창</v>
      </c>
      <c r="C32" t="str">
        <f t="shared" si="55"/>
        <v>10창</v>
      </c>
      <c r="D32" t="str">
        <f t="shared" si="56"/>
        <v>20창</v>
      </c>
      <c r="E32" t="str">
        <f t="shared" si="57"/>
        <v>50창</v>
      </c>
      <c r="F32" t="str">
        <f t="shared" si="58"/>
        <v>100창</v>
      </c>
      <c r="G32" t="str">
        <f t="shared" si="59"/>
        <v>200창</v>
      </c>
      <c r="H32" s="2" t="s">
        <v>531</v>
      </c>
      <c r="J32">
        <v>29</v>
      </c>
      <c r="K32" s="2" t="str">
        <f t="shared" si="60"/>
        <v>1E+173,2E+173,5E+173,1E+174,2E+174</v>
      </c>
      <c r="L32">
        <f t="shared" si="61"/>
        <v>1E+173</v>
      </c>
      <c r="M32">
        <f t="shared" si="62"/>
        <v>2E+173</v>
      </c>
      <c r="N32">
        <f t="shared" si="63"/>
        <v>5.0000000000000003E+173</v>
      </c>
      <c r="O32">
        <f t="shared" si="64"/>
        <v>1.0000000000000001E+174</v>
      </c>
      <c r="P32">
        <f t="shared" si="65"/>
        <v>2.0000000000000001E+174</v>
      </c>
      <c r="Q32" t="str">
        <f t="shared" si="66"/>
        <v>1E+172</v>
      </c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1:23">
      <c r="A33">
        <v>30</v>
      </c>
      <c r="B33" s="2" t="str">
        <f t="shared" ref="B33" si="67">C33&amp;","&amp;D33&amp;","&amp;E33&amp;","&amp;F33&amp;","&amp;G33</f>
        <v>10공,20공,50공,100공,200공</v>
      </c>
      <c r="C33" t="str">
        <f t="shared" ref="C33" si="68">$C$3&amp;H33</f>
        <v>10공</v>
      </c>
      <c r="D33" t="str">
        <f t="shared" ref="D33" si="69">$D$3&amp;H33</f>
        <v>20공</v>
      </c>
      <c r="E33" t="str">
        <f t="shared" ref="E33" si="70">$E$3&amp;H33</f>
        <v>50공</v>
      </c>
      <c r="F33" t="str">
        <f t="shared" ref="F33" si="71">$F$3&amp;H33</f>
        <v>100공</v>
      </c>
      <c r="G33" t="str">
        <f t="shared" ref="G33" si="72">$G$3&amp;H33</f>
        <v>200공</v>
      </c>
      <c r="H33" s="2" t="s">
        <v>532</v>
      </c>
      <c r="J33">
        <v>30</v>
      </c>
      <c r="K33" s="2" t="str">
        <f t="shared" ref="K33" si="73">L33&amp;","&amp;M33&amp;","&amp;N33&amp;","&amp;O33&amp;","&amp;P33</f>
        <v>1E+177,2E+177,5E+177,1E+178,2E+178</v>
      </c>
      <c r="L33">
        <f t="shared" ref="L33" si="74">$C$3*Q33</f>
        <v>1E+177</v>
      </c>
      <c r="M33">
        <f t="shared" ref="M33" si="75">$D$3*Q33</f>
        <v>2E+177</v>
      </c>
      <c r="N33">
        <f t="shared" ref="N33" si="76">$E$3*Q33</f>
        <v>5.0000000000000003E+177</v>
      </c>
      <c r="O33">
        <f t="shared" ref="O33" si="77">$F$3*Q33</f>
        <v>1.0000000000000001E+178</v>
      </c>
      <c r="P33">
        <f t="shared" ref="P33" si="78">$G$3*Q33</f>
        <v>2.0000000000000001E+178</v>
      </c>
      <c r="Q33" t="str">
        <f t="shared" ref="Q33" si="79">VLOOKUP(H33,T:W,4,FALSE)</f>
        <v>1E+176</v>
      </c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1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1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1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1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1:23">
      <c r="T38" t="s">
        <v>442</v>
      </c>
      <c r="U38">
        <v>144</v>
      </c>
      <c r="V38">
        <f t="shared" ref="V38:V39" si="80">POWER(10,U38)</f>
        <v>1E+144</v>
      </c>
      <c r="W38" t="str">
        <f t="shared" ref="W38:W39" si="81">RIGHT(V38,U38)</f>
        <v>1E+144</v>
      </c>
    </row>
    <row r="39" spans="1:23">
      <c r="T39" t="s">
        <v>457</v>
      </c>
      <c r="U39">
        <v>148</v>
      </c>
      <c r="V39">
        <f t="shared" si="80"/>
        <v>1E+148</v>
      </c>
      <c r="W39" t="str">
        <f t="shared" si="81"/>
        <v>1E+148</v>
      </c>
    </row>
    <row r="40" spans="1:23">
      <c r="T40" t="s">
        <v>469</v>
      </c>
      <c r="U40">
        <v>152</v>
      </c>
      <c r="V40">
        <f t="shared" ref="V40:V41" si="82">POWER(10,U40)</f>
        <v>1E+152</v>
      </c>
      <c r="W40" t="str">
        <f t="shared" ref="W40:W41" si="83">RIGHT(V40,U40)</f>
        <v>1E+152</v>
      </c>
    </row>
    <row r="41" spans="1:23">
      <c r="T41" t="s">
        <v>474</v>
      </c>
      <c r="U41">
        <v>156</v>
      </c>
      <c r="V41">
        <f t="shared" si="82"/>
        <v>9.9999999999999998E+155</v>
      </c>
      <c r="W41" t="str">
        <f t="shared" si="83"/>
        <v>1E+156</v>
      </c>
    </row>
    <row r="42" spans="1:23">
      <c r="T42" t="s">
        <v>485</v>
      </c>
      <c r="U42">
        <v>160</v>
      </c>
      <c r="V42">
        <f t="shared" ref="V42:V43" si="84">POWER(10,U42)</f>
        <v>1E+160</v>
      </c>
      <c r="W42" t="str">
        <f t="shared" ref="W42:W43" si="85">RIGHT(V42,U42)</f>
        <v>1E+160</v>
      </c>
    </row>
    <row r="43" spans="1:23">
      <c r="T43" t="s">
        <v>498</v>
      </c>
      <c r="U43">
        <v>164</v>
      </c>
      <c r="V43">
        <f t="shared" si="84"/>
        <v>1E+164</v>
      </c>
      <c r="W43" t="str">
        <f t="shared" si="85"/>
        <v>1E+164</v>
      </c>
    </row>
    <row r="44" spans="1:23">
      <c r="T44" t="s">
        <v>508</v>
      </c>
      <c r="U44">
        <v>168</v>
      </c>
      <c r="V44">
        <f t="shared" ref="V44:V45" si="86">POWER(10,U44)</f>
        <v>9.9999999999999993E+167</v>
      </c>
      <c r="W44" t="str">
        <f t="shared" ref="W44:W45" si="87">RIGHT(V44,U44)</f>
        <v>1E+168</v>
      </c>
    </row>
    <row r="45" spans="1:23">
      <c r="T45" t="s">
        <v>531</v>
      </c>
      <c r="U45">
        <v>172</v>
      </c>
      <c r="V45">
        <f t="shared" si="86"/>
        <v>1.0000000000000001E+172</v>
      </c>
      <c r="W45" t="str">
        <f t="shared" si="87"/>
        <v>1E+172</v>
      </c>
    </row>
    <row r="46" spans="1:23">
      <c r="T46" t="s">
        <v>532</v>
      </c>
      <c r="U46">
        <v>176</v>
      </c>
      <c r="V46">
        <f t="shared" ref="V46" si="88">POWER(10,U46)</f>
        <v>1E+176</v>
      </c>
      <c r="W46" t="str">
        <f t="shared" ref="W46" si="89">RIGHT(V46,U46)</f>
        <v>1E+176</v>
      </c>
    </row>
    <row r="47" spans="1:23">
      <c r="V47" s="33"/>
    </row>
    <row r="48" spans="1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2023-12-13T02:50:09Z</dcterms:modified>
</cp:coreProperties>
</file>