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tdworldwide-my.sharepoint.com/personal/t178207n_techdata_com/Documents/Documents/Docs útiles/UOC/05.571 - Gestión de proyectos aula 2/PRA2/Solución/"/>
    </mc:Choice>
  </mc:AlternateContent>
  <xr:revisionPtr revIDLastSave="21" documentId="11_E24395B6A706E8D08B4F8951B2A3657B5A954AB3" xr6:coauthVersionLast="47" xr6:coauthVersionMax="47" xr10:uidLastSave="{F107C8DB-0A1B-4D15-8B75-6F6843D7553D}"/>
  <bookViews>
    <workbookView xWindow="-110" yWindow="-110" windowWidth="19420" windowHeight="10420" activeTab="6" xr2:uid="{00000000-000D-0000-FFFF-FFFF00000000}"/>
  </bookViews>
  <sheets>
    <sheet name="0.Costes" sheetId="15" r:id="rId1"/>
    <sheet name="1.Presupuesto" sheetId="4" r:id="rId2"/>
    <sheet name="2.Planificación" sheetId="17" r:id="rId3"/>
    <sheet name="3.LineaBase" sheetId="10" r:id="rId4"/>
    <sheet name="4.IndicadoresJunio" sheetId="11" r:id="rId5"/>
    <sheet name="5.NuevaLineaBase" sheetId="16" r:id="rId6"/>
    <sheet name="6.NuevaEstimaciónCostes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qLL205ltv2iH3FvchP2z7AwjAzA=="/>
    </ext>
  </extLst>
</workbook>
</file>

<file path=xl/calcChain.xml><?xml version="1.0" encoding="utf-8"?>
<calcChain xmlns="http://schemas.openxmlformats.org/spreadsheetml/2006/main">
  <c r="D6" i="10" l="1"/>
  <c r="D6" i="16" s="1"/>
  <c r="D7" i="10"/>
  <c r="D7" i="16" s="1"/>
  <c r="D8" i="10"/>
  <c r="D8" i="16" s="1"/>
  <c r="D9" i="10"/>
  <c r="D9" i="16" s="1"/>
  <c r="D10" i="10"/>
  <c r="D10" i="16" s="1"/>
  <c r="D11" i="10"/>
  <c r="D11" i="16" s="1"/>
  <c r="D12" i="10"/>
  <c r="D12" i="16" s="1"/>
  <c r="D5" i="10"/>
  <c r="D5" i="16" s="1"/>
  <c r="F12" i="10"/>
  <c r="F12" i="16" s="1"/>
  <c r="E12" i="10"/>
  <c r="E12" i="16" s="1"/>
  <c r="F11" i="10"/>
  <c r="F11" i="16" s="1"/>
  <c r="E11" i="10"/>
  <c r="E11" i="16" s="1"/>
  <c r="F10" i="10"/>
  <c r="F10" i="16" s="1"/>
  <c r="E10" i="10"/>
  <c r="E10" i="16" s="1"/>
  <c r="F9" i="10"/>
  <c r="F9" i="16" s="1"/>
  <c r="E9" i="10"/>
  <c r="E9" i="16" s="1"/>
  <c r="F8" i="10"/>
  <c r="F8" i="16" s="1"/>
  <c r="E8" i="10"/>
  <c r="E8" i="16" s="1"/>
  <c r="F7" i="10"/>
  <c r="E7" i="10"/>
  <c r="F6" i="10"/>
  <c r="F6" i="16" s="1"/>
  <c r="E6" i="10"/>
  <c r="E6" i="16" s="1"/>
  <c r="F5" i="10"/>
  <c r="F5" i="16" s="1"/>
  <c r="E5" i="10"/>
  <c r="E5" i="16" s="1"/>
  <c r="D12" i="11" l="1"/>
  <c r="D11" i="11"/>
  <c r="D10" i="11"/>
  <c r="D9" i="11"/>
  <c r="K11" i="10"/>
  <c r="I4" i="10"/>
  <c r="J4" i="10"/>
  <c r="K4" i="10"/>
  <c r="F4" i="10"/>
  <c r="F4" i="16" s="1"/>
  <c r="E4" i="10"/>
  <c r="E4" i="16" s="1"/>
  <c r="D4" i="10"/>
  <c r="D4" i="16" s="1"/>
  <c r="C6" i="10"/>
  <c r="C7" i="10"/>
  <c r="C8" i="10"/>
  <c r="C9" i="10"/>
  <c r="C10" i="10"/>
  <c r="C11" i="10"/>
  <c r="C11" i="16" s="1"/>
  <c r="K11" i="16" s="1"/>
  <c r="C12" i="10"/>
  <c r="C12" i="16" s="1"/>
  <c r="K12" i="16" s="1"/>
  <c r="C5" i="10"/>
  <c r="C4" i="10"/>
  <c r="C4" i="16" s="1"/>
  <c r="C9" i="16" l="1"/>
  <c r="K9" i="10"/>
  <c r="C8" i="16"/>
  <c r="J8" i="10"/>
  <c r="I8" i="10"/>
  <c r="D8" i="11" s="1"/>
  <c r="H4" i="16"/>
  <c r="G4" i="16"/>
  <c r="K4" i="16"/>
  <c r="J4" i="16"/>
  <c r="I4" i="16"/>
  <c r="I6" i="10"/>
  <c r="H6" i="10"/>
  <c r="D6" i="11" s="1"/>
  <c r="E6" i="11" s="1"/>
  <c r="H4" i="10"/>
  <c r="I7" i="10"/>
  <c r="G7" i="10"/>
  <c r="H7" i="10"/>
  <c r="J7" i="10"/>
  <c r="I5" i="10"/>
  <c r="H5" i="10"/>
  <c r="C5" i="16"/>
  <c r="G5" i="10"/>
  <c r="D5" i="11" s="1"/>
  <c r="E5" i="11" s="1"/>
  <c r="F5" i="11" s="1"/>
  <c r="J9" i="10"/>
  <c r="K12" i="10"/>
  <c r="C10" i="16"/>
  <c r="K10" i="16" s="1"/>
  <c r="K10" i="10"/>
  <c r="G4" i="10"/>
  <c r="F6" i="14"/>
  <c r="I5" i="16" l="1"/>
  <c r="H5" i="16"/>
  <c r="G5" i="16"/>
  <c r="J8" i="16"/>
  <c r="I8" i="16"/>
  <c r="D7" i="11"/>
  <c r="E7" i="11" s="1"/>
  <c r="G6" i="11"/>
  <c r="F6" i="11"/>
  <c r="C6" i="16" s="1"/>
  <c r="H6" i="11"/>
  <c r="D4" i="11"/>
  <c r="E4" i="11" s="1"/>
  <c r="F4" i="11" s="1"/>
  <c r="K9" i="16"/>
  <c r="J9" i="16"/>
  <c r="K13" i="10"/>
  <c r="J13" i="10"/>
  <c r="I13" i="10"/>
  <c r="H13" i="10"/>
  <c r="G13" i="10"/>
  <c r="G7" i="11" l="1"/>
  <c r="I6" i="16"/>
  <c r="H6" i="16"/>
  <c r="I6" i="11"/>
  <c r="D8" i="14"/>
  <c r="E8" i="14"/>
  <c r="G13" i="16"/>
  <c r="C12" i="14" l="1"/>
  <c r="C11" i="14"/>
  <c r="C10" i="14"/>
  <c r="C9" i="14"/>
  <c r="C8" i="14"/>
  <c r="C7" i="14"/>
  <c r="C6" i="14"/>
  <c r="C5" i="14"/>
  <c r="G10" i="14" l="1"/>
  <c r="H10" i="14" s="1"/>
  <c r="J10" i="14" s="1"/>
  <c r="G11" i="14"/>
  <c r="H11" i="14" s="1"/>
  <c r="J11" i="14" s="1"/>
  <c r="G8" i="14"/>
  <c r="H8" i="14" s="1"/>
  <c r="J8" i="14" s="1"/>
  <c r="G9" i="14"/>
  <c r="H9" i="14" s="1"/>
  <c r="J9" i="14" s="1"/>
  <c r="G12" i="14"/>
  <c r="H12" i="14" s="1"/>
  <c r="J12" i="14" s="1"/>
  <c r="C4" i="14"/>
  <c r="C13" i="10"/>
  <c r="C13" i="14" l="1"/>
  <c r="C14" i="10"/>
  <c r="C15" i="10" s="1"/>
  <c r="C12" i="11" l="1"/>
  <c r="C4" i="11" l="1"/>
  <c r="C10" i="11" l="1"/>
  <c r="C11" i="11"/>
  <c r="C6" i="11"/>
  <c r="C8" i="11"/>
  <c r="C9" i="11"/>
  <c r="C7" i="11" l="1"/>
  <c r="C7" i="16" s="1"/>
  <c r="C5" i="11"/>
  <c r="H7" i="16" l="1"/>
  <c r="K7" i="16"/>
  <c r="K13" i="16" s="1"/>
  <c r="J7" i="16"/>
  <c r="I7" i="16"/>
  <c r="D6" i="14"/>
  <c r="G6" i="14" s="1"/>
  <c r="E6" i="14"/>
  <c r="E4" i="14"/>
  <c r="D7" i="14"/>
  <c r="H6" i="14" l="1"/>
  <c r="J6" i="14" s="1"/>
  <c r="G7" i="14"/>
  <c r="J13" i="16"/>
  <c r="F7" i="11"/>
  <c r="E5" i="14"/>
  <c r="H13" i="16"/>
  <c r="I13" i="16"/>
  <c r="C13" i="16"/>
  <c r="C14" i="16" s="1"/>
  <c r="C15" i="16" s="1"/>
  <c r="D4" i="14"/>
  <c r="E7" i="14" l="1"/>
  <c r="H7" i="14" s="1"/>
  <c r="J7" i="14" s="1"/>
  <c r="J7" i="11"/>
  <c r="F7" i="14" s="1"/>
  <c r="I7" i="11"/>
  <c r="G4" i="14"/>
  <c r="H4" i="14" s="1"/>
  <c r="J4" i="14" s="1"/>
  <c r="D5" i="14"/>
  <c r="G5" i="14" s="1"/>
  <c r="H5" i="14" s="1"/>
  <c r="H13" i="14" l="1"/>
  <c r="J13" i="14" s="1"/>
  <c r="J5" i="14"/>
</calcChain>
</file>

<file path=xl/sharedStrings.xml><?xml version="1.0" encoding="utf-8"?>
<sst xmlns="http://schemas.openxmlformats.org/spreadsheetml/2006/main" count="167" uniqueCount="104">
  <si>
    <t>Nombre de tarea</t>
  </si>
  <si>
    <t>Duración</t>
  </si>
  <si>
    <t>Gestión del proyecto</t>
  </si>
  <si>
    <t>Administrativo</t>
  </si>
  <si>
    <t>Informático Interno</t>
  </si>
  <si>
    <t>10 días</t>
  </si>
  <si>
    <t>5 días</t>
  </si>
  <si>
    <t>Equipo directivo</t>
  </si>
  <si>
    <t>Freelance Desarrollo Aplicación</t>
  </si>
  <si>
    <t>Freelance Diseño Interfaces domótica</t>
  </si>
  <si>
    <t>Responsable Mantenimiento</t>
  </si>
  <si>
    <t>Psicóloga</t>
  </si>
  <si>
    <t>Coordinador Freelances y empresa robótica</t>
  </si>
  <si>
    <t>Experto en robótica social</t>
  </si>
  <si>
    <t>Rol</t>
  </si>
  <si>
    <t>Precio/hora</t>
  </si>
  <si>
    <t>55 días</t>
  </si>
  <si>
    <t>Parametrizador software robot social</t>
  </si>
  <si>
    <t>Responsable de administración</t>
  </si>
  <si>
    <t>8 días</t>
  </si>
  <si>
    <t>97 días</t>
  </si>
  <si>
    <t>Coste Estimados (V0)</t>
  </si>
  <si>
    <t>Días</t>
  </si>
  <si>
    <t>Fechas</t>
  </si>
  <si>
    <t>Inicio</t>
  </si>
  <si>
    <t>Fin</t>
  </si>
  <si>
    <t>Fase II - Integración Domótica</t>
  </si>
  <si>
    <t>Fase III -  Infraestructura de RED</t>
  </si>
  <si>
    <t>Fase IV - Puesta en Producción</t>
  </si>
  <si>
    <t>Fase I - Desarrollo Aplicación</t>
  </si>
  <si>
    <t>Fase III - Robotica Social</t>
  </si>
  <si>
    <t>Fase IV - Obras Planta 1 y 2</t>
  </si>
  <si>
    <t>Fase IV - Obras Planta 3</t>
  </si>
  <si>
    <t>Fase IV - Instalación sostenibilidad</t>
  </si>
  <si>
    <t>Contingencias</t>
  </si>
  <si>
    <t>40 días</t>
  </si>
  <si>
    <t>Comienzo</t>
  </si>
  <si>
    <t>lun 11/4/22</t>
  </si>
  <si>
    <t>Fases Proyecto</t>
  </si>
  <si>
    <t>mar 30/8/22</t>
  </si>
  <si>
    <t>vie 19/8/22</t>
  </si>
  <si>
    <t>jue 30/6/22</t>
  </si>
  <si>
    <t>mié 4/5/22</t>
  </si>
  <si>
    <t>lun 20/6/22</t>
  </si>
  <si>
    <t>jue 25/8/22</t>
  </si>
  <si>
    <t>lun 4/7/22</t>
  </si>
  <si>
    <t>14 días</t>
  </si>
  <si>
    <t>lun 18/7/22</t>
  </si>
  <si>
    <t>jue 4/8/22</t>
  </si>
  <si>
    <t>9 días</t>
  </si>
  <si>
    <t>vie 5/8/22</t>
  </si>
  <si>
    <t>jue 18/8/22</t>
  </si>
  <si>
    <t xml:space="preserve">   FASE V Cierre y puesta en producción</t>
  </si>
  <si>
    <t xml:space="preserve">TOTAL </t>
  </si>
  <si>
    <t>PRESUPUESTO BASE</t>
  </si>
  <si>
    <t>70 días</t>
  </si>
  <si>
    <t>KickOff</t>
  </si>
  <si>
    <t>0 días</t>
  </si>
  <si>
    <t xml:space="preserve">   FASE I Desarrollo aplicación</t>
  </si>
  <si>
    <t xml:space="preserve">   FASE II Integración Domotica</t>
  </si>
  <si>
    <t xml:space="preserve">   FASE III Robot social</t>
  </si>
  <si>
    <t>jue 21/7/22</t>
  </si>
  <si>
    <t xml:space="preserve">   FASE IV Instalación sostenibilidad</t>
  </si>
  <si>
    <t xml:space="preserve">   FASE IV Obras plantas 1 y 2</t>
  </si>
  <si>
    <t xml:space="preserve">   FASE IV Obras planta 3</t>
  </si>
  <si>
    <t xml:space="preserve">   FASE IV Instalación infraestructura red</t>
  </si>
  <si>
    <t>98 días</t>
  </si>
  <si>
    <t>mié 31/8/22</t>
  </si>
  <si>
    <t>LINIA BASE V0 PLANIFICACIÓN COSTES (PV)</t>
  </si>
  <si>
    <t>Seguimiento a 30/Junio/2021</t>
  </si>
  <si>
    <t>Costes Estimados (V0)</t>
  </si>
  <si>
    <t>EV</t>
  </si>
  <si>
    <t>AC</t>
  </si>
  <si>
    <t>SV = EV-PV</t>
  </si>
  <si>
    <t>SPI = EV/PV</t>
  </si>
  <si>
    <t>CV = EV-AC</t>
  </si>
  <si>
    <t>CPI = EV/AC</t>
  </si>
  <si>
    <t>PV a 30/6</t>
  </si>
  <si>
    <t>BAC (V0)</t>
  </si>
  <si>
    <t>ETC (1)</t>
  </si>
  <si>
    <t>Nuevo coste estimado (EAC=AC+ETC)</t>
  </si>
  <si>
    <t>Justificación cálculo  ETC (1)</t>
  </si>
  <si>
    <t>BAC (v0)</t>
  </si>
  <si>
    <t>BAC (v1)</t>
  </si>
  <si>
    <t>(*) Para este ejercicio el ETC lo limitaremos a una de estas  posibilidades:</t>
  </si>
  <si>
    <r>
      <rPr>
        <b/>
        <sz val="14"/>
        <color theme="1"/>
        <rFont val="Arial"/>
        <family val="2"/>
      </rPr>
      <t xml:space="preserve">ETC = (BAC - EV) - </t>
    </r>
    <r>
      <rPr>
        <b/>
        <sz val="11"/>
        <color theme="1"/>
        <rFont val="Arial"/>
        <family val="2"/>
      </rPr>
      <t>Para tareas iniciadas pero donde no se prevean desviaciones futuras</t>
    </r>
  </si>
  <si>
    <r>
      <rPr>
        <b/>
        <sz val="14"/>
        <color theme="1"/>
        <rFont val="Arial"/>
        <family val="2"/>
      </rPr>
      <t xml:space="preserve">ETC = (BAC - EV) / CPI - </t>
    </r>
    <r>
      <rPr>
        <b/>
        <sz val="11"/>
        <color theme="1"/>
        <rFont val="Arial"/>
        <family val="2"/>
      </rPr>
      <t>Para tareas iniciadas donde se prevea que se continuaran dando las mismas desviaciones</t>
    </r>
  </si>
  <si>
    <r>
      <rPr>
        <b/>
        <sz val="14"/>
        <color theme="1"/>
        <rFont val="Arial"/>
        <family val="2"/>
      </rPr>
      <t xml:space="preserve">ETC = Nueva estimación costes  trabajo pendiente - </t>
    </r>
    <r>
      <rPr>
        <b/>
        <sz val="11"/>
        <color theme="1"/>
        <rFont val="Arial"/>
        <family val="2"/>
      </rPr>
      <t>Para tareas donde el "pasado" no sirva de referencia para el futuro, o tareas no iniciadas pero con nuevas valoraciones</t>
    </r>
  </si>
  <si>
    <r>
      <rPr>
        <b/>
        <sz val="14"/>
        <color theme="1"/>
        <rFont val="Arial"/>
        <family val="2"/>
      </rPr>
      <t xml:space="preserve">ETC = BAC  - </t>
    </r>
    <r>
      <rPr>
        <b/>
        <sz val="11"/>
        <color theme="1"/>
        <rFont val="Arial"/>
        <family val="2"/>
      </rPr>
      <t>Para tareas no iniciadas y sin nuevas valoraciones</t>
    </r>
  </si>
  <si>
    <t>CONCLUSIONES  EVOLUCIÓN DEL PROYECTO</t>
  </si>
  <si>
    <t xml:space="preserve">CPI </t>
  </si>
  <si>
    <t>Fase IV -  Infraestructura de RED</t>
  </si>
  <si>
    <t>Fase V - Puesta en Producción</t>
  </si>
  <si>
    <t>CONCLUSIONES A 30 DE JUNIO</t>
  </si>
  <si>
    <t>lun 18/5/22</t>
  </si>
  <si>
    <t>EV a 30/6</t>
  </si>
  <si>
    <t>Presupuesto</t>
  </si>
  <si>
    <t>Nueva Línea base de COSTES a 30 de junio</t>
  </si>
  <si>
    <t>Tareas</t>
  </si>
  <si>
    <t xml:space="preserve">Solución a les preguntas del ejercicio 3:
3.2.a. El CPI menor de 1 indica que hay sobrecostes y que el proyecto está costando más de lo que inicialmente se habia planificado e indicado en la línea base de presupuesto
3.2.b. Los valores de PV, EV, AC, SPI y CPI se pueden comprobar en la gráfica con los cálculos correspondientes
3.2.c. El SPI es igual a 1. Esto indica que el proyecto transcurre según lo planificado y no hay retrasos.  
3.3.a. El valor menor de 1 del SPI indica que la tarea está retrasada respecto a la linia base. 
3.3.b. Los valores de PV, EV, AC, SPI y CPI se pueden comprobar en la gráfica con los cálculos correspondientes
3.3.c. El valor de CPI menor de 1 significa que la tarea ha costado más de lo que inicialmente se había previsto
</t>
  </si>
  <si>
    <t>Este valor se ha calculado en la hoja 5.NuevaLineBase teniendo en cuenta los retrasos y sobrecostes</t>
  </si>
  <si>
    <t xml:space="preserve">En esta tarea no se preven desviaciones </t>
  </si>
  <si>
    <t>Esta tarea está finalizada y se ha tenido en cuenta el valor de AC</t>
  </si>
  <si>
    <t>Como se puede comprobar en el nuevo presupuesto, bebido a los contratiempos ocurridos a 30 de junio el proyecto tiene un sobrecoste respecto a la linea base de más de 24.000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</si>
</sst>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A]d\-mmm"/>
    <numFmt numFmtId="165" formatCode="_-* #,##0\ [$€-C0A]_-;\-* #,##0\ [$€-C0A]_-;_-* &quot;-&quot;??\ [$€-C0A]_-;_-@"/>
    <numFmt numFmtId="166" formatCode="_-* #,##0.00\ [$€-C0A]_-;\-* #,##0.00\ [$€-C0A]_-;_-* &quot;-&quot;??\ [$€-C0A]_-;_-@"/>
    <numFmt numFmtId="167" formatCode="_-* #,##0.00_-;\-* #,##0.00_-;_-* &quot;-&quot;??_-;_-@"/>
  </numFmts>
  <fonts count="27" x14ac:knownFonts="1">
    <font>
      <sz val="11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22"/>
      <color theme="0"/>
      <name val="Arial"/>
      <family val="2"/>
    </font>
    <font>
      <sz val="11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rgb="FF7F7F7F"/>
      <name val="Arial"/>
      <family val="2"/>
    </font>
    <font>
      <b/>
      <sz val="12"/>
      <color rgb="FFA5A5A5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6"/>
      <color rgb="FFFFFF00"/>
      <name val="Arial"/>
      <family val="2"/>
    </font>
    <font>
      <b/>
      <sz val="12"/>
      <color rgb="FFFFFF00"/>
      <name val="Arial"/>
      <family val="2"/>
    </font>
    <font>
      <sz val="11"/>
      <color theme="1"/>
      <name val="Arial"/>
      <family val="2"/>
    </font>
    <font>
      <b/>
      <sz val="9"/>
      <color rgb="FF757070"/>
      <name val="Arial"/>
      <family val="2"/>
    </font>
    <font>
      <b/>
      <i/>
      <sz val="9"/>
      <color theme="1"/>
      <name val="Arial"/>
      <family val="2"/>
    </font>
    <font>
      <sz val="14"/>
      <color rgb="FFFFFF00"/>
      <name val="Arial"/>
      <family val="2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AEABAB"/>
        <bgColor rgb="FFAEABAB"/>
      </patternFill>
    </fill>
    <fill>
      <patternFill patternType="solid">
        <fgColor rgb="FF2E75B5"/>
        <bgColor rgb="FF2E75B5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5" borderId="9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horizontal="justify" vertical="center" wrapText="1"/>
    </xf>
    <xf numFmtId="0" fontId="0" fillId="0" borderId="12" xfId="0" applyBorder="1"/>
    <xf numFmtId="0" fontId="4" fillId="0" borderId="12" xfId="0" applyFont="1" applyBorder="1" applyAlignment="1">
      <alignment horizontal="right" vertical="center"/>
    </xf>
    <xf numFmtId="3" fontId="4" fillId="7" borderId="12" xfId="0" applyNumberFormat="1" applyFont="1" applyFill="1" applyBorder="1" applyAlignment="1">
      <alignment vertical="center"/>
    </xf>
    <xf numFmtId="0" fontId="4" fillId="7" borderId="12" xfId="0" applyFont="1" applyFill="1" applyBorder="1" applyAlignment="1">
      <alignment horizontal="right" vertical="center" wrapText="1"/>
    </xf>
    <xf numFmtId="0" fontId="5" fillId="7" borderId="12" xfId="0" applyFont="1" applyFill="1" applyBorder="1" applyAlignment="1">
      <alignment horizontal="right" vertical="center" wrapText="1"/>
    </xf>
    <xf numFmtId="4" fontId="4" fillId="7" borderId="12" xfId="0" applyNumberFormat="1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3" fillId="6" borderId="1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right" vertical="center" wrapText="1"/>
    </xf>
    <xf numFmtId="164" fontId="10" fillId="0" borderId="12" xfId="0" applyNumberFormat="1" applyFont="1" applyBorder="1" applyAlignment="1">
      <alignment horizontal="center"/>
    </xf>
    <xf numFmtId="4" fontId="0" fillId="0" borderId="12" xfId="0" applyNumberFormat="1" applyBorder="1"/>
    <xf numFmtId="4" fontId="13" fillId="2" borderId="15" xfId="0" applyNumberFormat="1" applyFont="1" applyFill="1" applyBorder="1" applyAlignment="1">
      <alignment horizontal="center"/>
    </xf>
    <xf numFmtId="0" fontId="16" fillId="11" borderId="1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9" fillId="12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wrapText="1"/>
    </xf>
    <xf numFmtId="0" fontId="13" fillId="2" borderId="20" xfId="0" applyFont="1" applyFill="1" applyBorder="1" applyAlignment="1">
      <alignment horizontal="center"/>
    </xf>
    <xf numFmtId="0" fontId="15" fillId="9" borderId="21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18" fillId="0" borderId="0" xfId="0" applyFont="1"/>
    <xf numFmtId="0" fontId="13" fillId="2" borderId="22" xfId="0" applyFont="1" applyFill="1" applyBorder="1" applyAlignment="1">
      <alignment horizontal="center" wrapText="1"/>
    </xf>
    <xf numFmtId="0" fontId="15" fillId="13" borderId="9" xfId="0" applyFont="1" applyFill="1" applyBorder="1" applyAlignment="1">
      <alignment horizontal="center" wrapText="1"/>
    </xf>
    <xf numFmtId="0" fontId="20" fillId="14" borderId="9" xfId="0" applyFont="1" applyFill="1" applyBorder="1" applyAlignment="1">
      <alignment horizontal="center"/>
    </xf>
    <xf numFmtId="0" fontId="21" fillId="14" borderId="22" xfId="0" applyFont="1" applyFill="1" applyBorder="1" applyAlignment="1">
      <alignment horizontal="center" wrapText="1"/>
    </xf>
    <xf numFmtId="0" fontId="13" fillId="0" borderId="20" xfId="0" applyFont="1" applyBorder="1" applyAlignment="1">
      <alignment horizontal="center" vertical="center"/>
    </xf>
    <xf numFmtId="0" fontId="14" fillId="0" borderId="0" xfId="0" applyFont="1"/>
    <xf numFmtId="0" fontId="14" fillId="15" borderId="23" xfId="0" applyFont="1" applyFill="1" applyBorder="1" applyAlignment="1">
      <alignment horizontal="right"/>
    </xf>
    <xf numFmtId="165" fontId="19" fillId="15" borderId="24" xfId="0" applyNumberFormat="1" applyFont="1" applyFill="1" applyBorder="1"/>
    <xf numFmtId="165" fontId="19" fillId="13" borderId="25" xfId="0" applyNumberFormat="1" applyFont="1" applyFill="1" applyBorder="1"/>
    <xf numFmtId="166" fontId="2" fillId="13" borderId="26" xfId="0" applyNumberFormat="1" applyFont="1" applyFill="1" applyBorder="1"/>
    <xf numFmtId="167" fontId="22" fillId="13" borderId="26" xfId="0" applyNumberFormat="1" applyFont="1" applyFill="1" applyBorder="1"/>
    <xf numFmtId="166" fontId="23" fillId="0" borderId="25" xfId="0" applyNumberFormat="1" applyFont="1" applyBorder="1"/>
    <xf numFmtId="166" fontId="2" fillId="2" borderId="25" xfId="0" applyNumberFormat="1" applyFont="1" applyFill="1" applyBorder="1"/>
    <xf numFmtId="166" fontId="2" fillId="0" borderId="27" xfId="0" applyNumberFormat="1" applyFont="1" applyBorder="1"/>
    <xf numFmtId="166" fontId="2" fillId="0" borderId="0" xfId="0" applyNumberFormat="1" applyFont="1"/>
    <xf numFmtId="166" fontId="18" fillId="0" borderId="0" xfId="0" applyNumberFormat="1" applyFont="1"/>
    <xf numFmtId="0" fontId="14" fillId="15" borderId="28" xfId="0" applyFont="1" applyFill="1" applyBorder="1" applyAlignment="1">
      <alignment horizontal="right"/>
    </xf>
    <xf numFmtId="166" fontId="2" fillId="2" borderId="29" xfId="0" applyNumberFormat="1" applyFont="1" applyFill="1" applyBorder="1"/>
    <xf numFmtId="166" fontId="2" fillId="0" borderId="29" xfId="0" applyNumberFormat="1" applyFont="1" applyBorder="1"/>
    <xf numFmtId="0" fontId="14" fillId="15" borderId="30" xfId="0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4" fontId="14" fillId="0" borderId="0" xfId="0" applyNumberFormat="1" applyFont="1"/>
    <xf numFmtId="166" fontId="25" fillId="14" borderId="1" xfId="0" applyNumberFormat="1" applyFont="1" applyFill="1" applyBorder="1"/>
    <xf numFmtId="0" fontId="26" fillId="0" borderId="0" xfId="0" applyFont="1"/>
    <xf numFmtId="166" fontId="26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6" fontId="15" fillId="0" borderId="0" xfId="0" applyNumberFormat="1" applyFont="1"/>
    <xf numFmtId="0" fontId="4" fillId="16" borderId="12" xfId="0" applyFont="1" applyFill="1" applyBorder="1" applyAlignment="1">
      <alignment horizontal="right" vertical="center"/>
    </xf>
    <xf numFmtId="3" fontId="0" fillId="16" borderId="12" xfId="0" applyNumberFormat="1" applyFill="1" applyBorder="1"/>
    <xf numFmtId="4" fontId="0" fillId="16" borderId="12" xfId="0" applyNumberFormat="1" applyFill="1" applyBorder="1"/>
    <xf numFmtId="14" fontId="5" fillId="7" borderId="14" xfId="0" applyNumberFormat="1" applyFont="1" applyFill="1" applyBorder="1" applyAlignment="1">
      <alignment horizontal="right" vertical="center" wrapText="1"/>
    </xf>
    <xf numFmtId="3" fontId="5" fillId="7" borderId="12" xfId="0" applyNumberFormat="1" applyFont="1" applyFill="1" applyBorder="1" applyAlignment="1">
      <alignment vertical="center"/>
    </xf>
    <xf numFmtId="4" fontId="0" fillId="17" borderId="12" xfId="0" applyNumberFormat="1" applyFill="1" applyBorder="1"/>
    <xf numFmtId="0" fontId="3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0" fillId="0" borderId="12" xfId="0" applyBorder="1"/>
    <xf numFmtId="0" fontId="11" fillId="8" borderId="7" xfId="0" applyFont="1" applyFill="1" applyBorder="1" applyAlignment="1">
      <alignment horizontal="center"/>
    </xf>
    <xf numFmtId="0" fontId="12" fillId="0" borderId="7" xfId="0" applyFont="1" applyBorder="1"/>
    <xf numFmtId="0" fontId="18" fillId="0" borderId="2" xfId="0" applyFont="1" applyBorder="1" applyAlignment="1">
      <alignment horizontal="left" wrapText="1"/>
    </xf>
    <xf numFmtId="0" fontId="12" fillId="0" borderId="3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0" borderId="7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3"/>
  <sheetViews>
    <sheetView workbookViewId="0">
      <selection activeCell="F12" sqref="F12"/>
    </sheetView>
  </sheetViews>
  <sheetFormatPr defaultColWidth="9.1796875" defaultRowHeight="14.5" x14ac:dyDescent="0.35"/>
  <cols>
    <col min="2" max="2" width="23.54296875" customWidth="1"/>
    <col min="3" max="3" width="19.7265625" customWidth="1"/>
  </cols>
  <sheetData>
    <row r="1" spans="2:3" ht="15" thickBot="1" x14ac:dyDescent="0.4"/>
    <row r="2" spans="2:3" ht="15" thickBot="1" x14ac:dyDescent="0.4">
      <c r="B2" s="5" t="s">
        <v>14</v>
      </c>
      <c r="C2" s="6" t="s">
        <v>15</v>
      </c>
    </row>
    <row r="3" spans="2:3" ht="15" thickBot="1" x14ac:dyDescent="0.4">
      <c r="B3" s="1" t="s">
        <v>7</v>
      </c>
      <c r="C3" s="2">
        <v>100</v>
      </c>
    </row>
    <row r="4" spans="2:3" ht="26.5" thickBot="1" x14ac:dyDescent="0.4">
      <c r="B4" s="3" t="s">
        <v>12</v>
      </c>
      <c r="C4" s="4">
        <v>100</v>
      </c>
    </row>
    <row r="5" spans="2:3" ht="26.5" thickBot="1" x14ac:dyDescent="0.4">
      <c r="B5" s="3" t="s">
        <v>8</v>
      </c>
      <c r="C5" s="4">
        <v>65</v>
      </c>
    </row>
    <row r="6" spans="2:3" ht="26.5" thickBot="1" x14ac:dyDescent="0.4">
      <c r="B6" s="3" t="s">
        <v>9</v>
      </c>
      <c r="C6" s="4">
        <v>80</v>
      </c>
    </row>
    <row r="7" spans="2:3" ht="26.5" thickBot="1" x14ac:dyDescent="0.4">
      <c r="B7" s="3" t="s">
        <v>17</v>
      </c>
      <c r="C7" s="4">
        <v>85</v>
      </c>
    </row>
    <row r="8" spans="2:3" ht="15" thickBot="1" x14ac:dyDescent="0.4">
      <c r="B8" s="3" t="s">
        <v>13</v>
      </c>
      <c r="C8" s="4">
        <v>120</v>
      </c>
    </row>
    <row r="9" spans="2:3" ht="15" thickBot="1" x14ac:dyDescent="0.4">
      <c r="B9" s="3" t="s">
        <v>10</v>
      </c>
      <c r="C9" s="4">
        <v>75</v>
      </c>
    </row>
    <row r="10" spans="2:3" ht="15" thickBot="1" x14ac:dyDescent="0.4">
      <c r="B10" s="3" t="s">
        <v>4</v>
      </c>
      <c r="C10" s="4">
        <v>55</v>
      </c>
    </row>
    <row r="11" spans="2:3" ht="26.5" thickBot="1" x14ac:dyDescent="0.4">
      <c r="B11" s="3" t="s">
        <v>18</v>
      </c>
      <c r="C11" s="4">
        <v>75</v>
      </c>
    </row>
    <row r="12" spans="2:3" ht="15" thickBot="1" x14ac:dyDescent="0.4">
      <c r="B12" s="3" t="s">
        <v>3</v>
      </c>
      <c r="C12" s="4">
        <v>45</v>
      </c>
    </row>
    <row r="13" spans="2:3" ht="15" thickBot="1" x14ac:dyDescent="0.4">
      <c r="B13" s="3" t="s">
        <v>11</v>
      </c>
      <c r="C13" s="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919"/>
  <sheetViews>
    <sheetView workbookViewId="0">
      <selection activeCell="E13" sqref="E13"/>
    </sheetView>
  </sheetViews>
  <sheetFormatPr defaultColWidth="14.453125" defaultRowHeight="15" customHeight="1" x14ac:dyDescent="0.35"/>
  <cols>
    <col min="1" max="1" width="12.81640625" customWidth="1"/>
    <col min="2" max="2" width="32.453125" customWidth="1"/>
    <col min="3" max="3" width="20.1796875" customWidth="1"/>
    <col min="4" max="4" width="7.81640625" customWidth="1"/>
    <col min="5" max="5" width="11.54296875" customWidth="1"/>
    <col min="6" max="6" width="10" customWidth="1"/>
    <col min="7" max="20" width="9.1796875" customWidth="1"/>
  </cols>
  <sheetData>
    <row r="1" spans="2:3" ht="15.75" customHeight="1" x14ac:dyDescent="0.35"/>
    <row r="2" spans="2:3" ht="15.75" customHeight="1" x14ac:dyDescent="0.35">
      <c r="B2" s="69"/>
      <c r="C2" s="70" t="s">
        <v>96</v>
      </c>
    </row>
    <row r="3" spans="2:3" ht="15.75" customHeight="1" x14ac:dyDescent="0.35">
      <c r="B3" s="69"/>
      <c r="C3" s="70"/>
    </row>
    <row r="4" spans="2:3" ht="15.75" customHeight="1" x14ac:dyDescent="0.35">
      <c r="B4" s="8" t="s">
        <v>2</v>
      </c>
      <c r="C4" s="9">
        <v>88880</v>
      </c>
    </row>
    <row r="5" spans="2:3" ht="15.75" customHeight="1" x14ac:dyDescent="0.35">
      <c r="B5" s="8" t="s">
        <v>29</v>
      </c>
      <c r="C5" s="9">
        <v>84266.666666666672</v>
      </c>
    </row>
    <row r="6" spans="2:3" ht="15.75" customHeight="1" x14ac:dyDescent="0.35">
      <c r="B6" s="8" t="s">
        <v>26</v>
      </c>
      <c r="C6" s="9">
        <v>34666.666666666672</v>
      </c>
    </row>
    <row r="7" spans="2:3" ht="15.75" customHeight="1" x14ac:dyDescent="0.35">
      <c r="B7" s="8" t="s">
        <v>30</v>
      </c>
      <c r="C7" s="9">
        <v>69066.666666666672</v>
      </c>
    </row>
    <row r="8" spans="2:3" ht="15.75" customHeight="1" x14ac:dyDescent="0.35">
      <c r="B8" s="8" t="s">
        <v>33</v>
      </c>
      <c r="C8" s="9">
        <v>45700</v>
      </c>
    </row>
    <row r="9" spans="2:3" ht="15.75" customHeight="1" x14ac:dyDescent="0.35">
      <c r="B9" s="8" t="s">
        <v>31</v>
      </c>
      <c r="C9" s="9">
        <v>25700</v>
      </c>
    </row>
    <row r="10" spans="2:3" ht="15.75" customHeight="1" x14ac:dyDescent="0.35">
      <c r="B10" s="8" t="s">
        <v>32</v>
      </c>
      <c r="C10" s="9">
        <v>25700</v>
      </c>
    </row>
    <row r="11" spans="2:3" ht="15.75" customHeight="1" x14ac:dyDescent="0.35">
      <c r="B11" s="8" t="s">
        <v>91</v>
      </c>
      <c r="C11" s="9">
        <v>65700</v>
      </c>
    </row>
    <row r="12" spans="2:3" ht="15.75" customHeight="1" x14ac:dyDescent="0.35">
      <c r="B12" s="8" t="s">
        <v>92</v>
      </c>
      <c r="C12" s="12">
        <v>2200</v>
      </c>
    </row>
    <row r="13" spans="2:3" ht="15.75" customHeight="1" x14ac:dyDescent="0.35">
      <c r="B13" s="8" t="s">
        <v>54</v>
      </c>
      <c r="C13" s="12">
        <v>441880.00000000006</v>
      </c>
    </row>
    <row r="14" spans="2:3" ht="15.75" customHeight="1" x14ac:dyDescent="0.35">
      <c r="B14" s="8" t="s">
        <v>34</v>
      </c>
      <c r="C14" s="12">
        <v>22094.000000000004</v>
      </c>
    </row>
    <row r="15" spans="2:3" ht="15.75" customHeight="1" x14ac:dyDescent="0.35">
      <c r="B15" s="8" t="s">
        <v>53</v>
      </c>
      <c r="C15" s="12">
        <v>463974.00000000006</v>
      </c>
    </row>
    <row r="16" spans="2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</sheetData>
  <mergeCells count="2">
    <mergeCell ref="B2:B3"/>
    <mergeCell ref="C2:C3"/>
  </mergeCells>
  <pageMargins left="0.7" right="0.7" top="0.75" bottom="0.75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3"/>
  <sheetViews>
    <sheetView workbookViewId="0">
      <selection activeCell="C21" sqref="C21"/>
    </sheetView>
  </sheetViews>
  <sheetFormatPr defaultColWidth="41.54296875" defaultRowHeight="14.5" x14ac:dyDescent="0.35"/>
  <cols>
    <col min="1" max="1" width="3.81640625" customWidth="1"/>
    <col min="2" max="2" width="37.81640625" customWidth="1"/>
    <col min="3" max="3" width="14.26953125" customWidth="1"/>
    <col min="4" max="4" width="16.54296875" customWidth="1"/>
    <col min="5" max="5" width="15" customWidth="1"/>
  </cols>
  <sheetData>
    <row r="2" spans="2:5" x14ac:dyDescent="0.35">
      <c r="B2" s="14" t="s">
        <v>0</v>
      </c>
      <c r="C2" s="14" t="s">
        <v>1</v>
      </c>
      <c r="D2" s="14" t="s">
        <v>36</v>
      </c>
      <c r="E2" s="14" t="s">
        <v>25</v>
      </c>
    </row>
    <row r="3" spans="2:5" x14ac:dyDescent="0.35">
      <c r="B3" s="16" t="s">
        <v>56</v>
      </c>
      <c r="C3" s="16" t="s">
        <v>57</v>
      </c>
      <c r="D3" s="16" t="s">
        <v>37</v>
      </c>
      <c r="E3" s="16" t="s">
        <v>37</v>
      </c>
    </row>
    <row r="4" spans="2:5" x14ac:dyDescent="0.35">
      <c r="B4" s="15" t="s">
        <v>2</v>
      </c>
      <c r="C4" s="15" t="s">
        <v>66</v>
      </c>
      <c r="D4" s="15" t="s">
        <v>37</v>
      </c>
      <c r="E4" s="15" t="s">
        <v>67</v>
      </c>
    </row>
    <row r="5" spans="2:5" x14ac:dyDescent="0.35">
      <c r="B5" s="15" t="s">
        <v>38</v>
      </c>
      <c r="C5" s="15" t="s">
        <v>20</v>
      </c>
      <c r="D5" s="15" t="s">
        <v>37</v>
      </c>
      <c r="E5" s="15" t="s">
        <v>39</v>
      </c>
    </row>
    <row r="6" spans="2:5" x14ac:dyDescent="0.35">
      <c r="B6" s="15" t="s">
        <v>58</v>
      </c>
      <c r="C6" s="15" t="s">
        <v>16</v>
      </c>
      <c r="D6" s="15" t="s">
        <v>37</v>
      </c>
      <c r="E6" s="15" t="s">
        <v>41</v>
      </c>
    </row>
    <row r="7" spans="2:5" x14ac:dyDescent="0.35">
      <c r="B7" s="15" t="s">
        <v>59</v>
      </c>
      <c r="C7" s="15" t="s">
        <v>35</v>
      </c>
      <c r="D7" s="15" t="s">
        <v>42</v>
      </c>
      <c r="E7" s="15" t="s">
        <v>41</v>
      </c>
    </row>
    <row r="8" spans="2:5" x14ac:dyDescent="0.35">
      <c r="B8" s="15" t="s">
        <v>60</v>
      </c>
      <c r="C8" s="15" t="s">
        <v>55</v>
      </c>
      <c r="D8" s="15" t="s">
        <v>37</v>
      </c>
      <c r="E8" s="15" t="s">
        <v>61</v>
      </c>
    </row>
    <row r="9" spans="2:5" x14ac:dyDescent="0.35">
      <c r="B9" s="15" t="s">
        <v>62</v>
      </c>
      <c r="C9" s="15" t="s">
        <v>5</v>
      </c>
      <c r="D9" s="15" t="s">
        <v>43</v>
      </c>
      <c r="E9" s="15" t="s">
        <v>45</v>
      </c>
    </row>
    <row r="10" spans="2:5" x14ac:dyDescent="0.35">
      <c r="B10" s="15" t="s">
        <v>63</v>
      </c>
      <c r="C10" s="15" t="s">
        <v>46</v>
      </c>
      <c r="D10" s="15" t="s">
        <v>47</v>
      </c>
      <c r="E10" s="15" t="s">
        <v>48</v>
      </c>
    </row>
    <row r="11" spans="2:5" x14ac:dyDescent="0.35">
      <c r="B11" s="15" t="s">
        <v>64</v>
      </c>
      <c r="C11" s="15" t="s">
        <v>49</v>
      </c>
      <c r="D11" s="15" t="s">
        <v>50</v>
      </c>
      <c r="E11" s="15" t="s">
        <v>51</v>
      </c>
    </row>
    <row r="12" spans="2:5" x14ac:dyDescent="0.35">
      <c r="B12" s="15" t="s">
        <v>65</v>
      </c>
      <c r="C12" s="15" t="s">
        <v>6</v>
      </c>
      <c r="D12" s="15" t="s">
        <v>40</v>
      </c>
      <c r="E12" s="15" t="s">
        <v>44</v>
      </c>
    </row>
    <row r="13" spans="2:5" x14ac:dyDescent="0.35">
      <c r="B13" s="15" t="s">
        <v>52</v>
      </c>
      <c r="C13" s="15" t="s">
        <v>19</v>
      </c>
      <c r="D13" s="15" t="s">
        <v>40</v>
      </c>
      <c r="E13" s="15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5"/>
  <sheetViews>
    <sheetView workbookViewId="0">
      <selection activeCell="D20" sqref="D20"/>
    </sheetView>
  </sheetViews>
  <sheetFormatPr defaultRowHeight="14.5" x14ac:dyDescent="0.35"/>
  <cols>
    <col min="2" max="2" width="32.81640625" customWidth="1"/>
    <col min="3" max="3" width="15.7265625" customWidth="1"/>
    <col min="4" max="4" width="11.7265625" customWidth="1"/>
    <col min="5" max="5" width="13.26953125" customWidth="1"/>
    <col min="6" max="6" width="15" customWidth="1"/>
    <col min="7" max="7" width="14.26953125" customWidth="1"/>
    <col min="9" max="9" width="11.453125" customWidth="1"/>
    <col min="10" max="10" width="11.1796875" customWidth="1"/>
    <col min="11" max="11" width="12.7265625" customWidth="1"/>
  </cols>
  <sheetData>
    <row r="2" spans="2:11" ht="15.5" x14ac:dyDescent="0.35">
      <c r="B2" s="69"/>
      <c r="C2" s="70" t="s">
        <v>70</v>
      </c>
      <c r="D2" s="70" t="s">
        <v>22</v>
      </c>
      <c r="E2" s="69" t="s">
        <v>23</v>
      </c>
      <c r="F2" s="71"/>
      <c r="G2" s="72" t="s">
        <v>68</v>
      </c>
      <c r="H2" s="73"/>
      <c r="I2" s="73"/>
      <c r="J2" s="73"/>
      <c r="K2" s="73"/>
    </row>
    <row r="3" spans="2:11" x14ac:dyDescent="0.35">
      <c r="B3" s="69"/>
      <c r="C3" s="70"/>
      <c r="D3" s="70"/>
      <c r="E3" s="13" t="s">
        <v>24</v>
      </c>
      <c r="F3" s="17" t="s">
        <v>25</v>
      </c>
      <c r="G3" s="19">
        <v>44287</v>
      </c>
      <c r="H3" s="19">
        <v>44317</v>
      </c>
      <c r="I3" s="19">
        <v>44348</v>
      </c>
      <c r="J3" s="19">
        <v>44378</v>
      </c>
      <c r="K3" s="19">
        <v>44409</v>
      </c>
    </row>
    <row r="4" spans="2:11" x14ac:dyDescent="0.35">
      <c r="B4" s="8" t="s">
        <v>2</v>
      </c>
      <c r="C4" s="9">
        <f>'1.Presupuesto'!C4</f>
        <v>88880</v>
      </c>
      <c r="D4" s="10" t="str">
        <f>'2.Planificación'!C4</f>
        <v>98 días</v>
      </c>
      <c r="E4" s="10" t="str">
        <f>'2.Planificación'!D4</f>
        <v>lun 11/4/22</v>
      </c>
      <c r="F4" s="18" t="str">
        <f>'2.Planificación'!E4</f>
        <v>mié 31/8/22</v>
      </c>
      <c r="G4" s="20">
        <f>$C$4/5</f>
        <v>17776</v>
      </c>
      <c r="H4" s="20">
        <f t="shared" ref="H4:K4" si="0">$C$4/5</f>
        <v>17776</v>
      </c>
      <c r="I4" s="20">
        <f t="shared" si="0"/>
        <v>17776</v>
      </c>
      <c r="J4" s="20">
        <f t="shared" si="0"/>
        <v>17776</v>
      </c>
      <c r="K4" s="20">
        <f t="shared" si="0"/>
        <v>17776</v>
      </c>
    </row>
    <row r="5" spans="2:11" x14ac:dyDescent="0.35">
      <c r="B5" s="8" t="s">
        <v>29</v>
      </c>
      <c r="C5" s="9">
        <f>'1.Presupuesto'!C5</f>
        <v>84266.666666666672</v>
      </c>
      <c r="D5" s="10" t="str">
        <f>'2.Planificación'!C6</f>
        <v>55 días</v>
      </c>
      <c r="E5" s="10" t="str">
        <f>'2.Planificación'!D6</f>
        <v>lun 11/4/22</v>
      </c>
      <c r="F5" s="18" t="str">
        <f>'2.Planificación'!E6</f>
        <v>jue 30/6/22</v>
      </c>
      <c r="G5" s="20">
        <f>$C$5/3</f>
        <v>28088.888888888891</v>
      </c>
      <c r="H5" s="20">
        <f>$C$5/3</f>
        <v>28088.888888888891</v>
      </c>
      <c r="I5" s="20">
        <f>$C$5/3</f>
        <v>28088.888888888891</v>
      </c>
      <c r="J5" s="20"/>
      <c r="K5" s="20"/>
    </row>
    <row r="6" spans="2:11" x14ac:dyDescent="0.35">
      <c r="B6" s="8" t="s">
        <v>26</v>
      </c>
      <c r="C6" s="9">
        <f>'1.Presupuesto'!C6</f>
        <v>34666.666666666672</v>
      </c>
      <c r="D6" s="10" t="str">
        <f>'2.Planificación'!C7</f>
        <v>40 días</v>
      </c>
      <c r="E6" s="10" t="str">
        <f>'2.Planificación'!D7</f>
        <v>mié 4/5/22</v>
      </c>
      <c r="F6" s="18" t="str">
        <f>'2.Planificación'!E7</f>
        <v>jue 30/6/22</v>
      </c>
      <c r="G6" s="20"/>
      <c r="H6" s="20">
        <f>$C$6/2</f>
        <v>17333.333333333336</v>
      </c>
      <c r="I6" s="20">
        <f>$C$6/2</f>
        <v>17333.333333333336</v>
      </c>
      <c r="J6" s="20"/>
      <c r="K6" s="20"/>
    </row>
    <row r="7" spans="2:11" x14ac:dyDescent="0.35">
      <c r="B7" s="8" t="s">
        <v>30</v>
      </c>
      <c r="C7" s="9">
        <f>'1.Presupuesto'!C7</f>
        <v>69066.666666666672</v>
      </c>
      <c r="D7" s="10" t="str">
        <f>'2.Planificación'!C8</f>
        <v>70 días</v>
      </c>
      <c r="E7" s="10" t="str">
        <f>'2.Planificación'!D8</f>
        <v>lun 11/4/22</v>
      </c>
      <c r="F7" s="18" t="str">
        <f>'2.Planificación'!E8</f>
        <v>jue 21/7/22</v>
      </c>
      <c r="G7" s="20">
        <f>$C$7/4</f>
        <v>17266.666666666668</v>
      </c>
      <c r="H7" s="20">
        <f>$C$7/4</f>
        <v>17266.666666666668</v>
      </c>
      <c r="I7" s="20">
        <f>$C$7/4</f>
        <v>17266.666666666668</v>
      </c>
      <c r="J7" s="20">
        <f>$C$7/4</f>
        <v>17266.666666666668</v>
      </c>
      <c r="K7" s="20"/>
    </row>
    <row r="8" spans="2:11" x14ac:dyDescent="0.35">
      <c r="B8" s="8" t="s">
        <v>33</v>
      </c>
      <c r="C8" s="9">
        <f>'1.Presupuesto'!C8</f>
        <v>45700</v>
      </c>
      <c r="D8" s="10" t="str">
        <f>'2.Planificación'!C9</f>
        <v>10 días</v>
      </c>
      <c r="E8" s="10" t="str">
        <f>'2.Planificación'!D9</f>
        <v>lun 20/6/22</v>
      </c>
      <c r="F8" s="18" t="str">
        <f>'2.Planificación'!E9</f>
        <v>lun 4/7/22</v>
      </c>
      <c r="G8" s="20"/>
      <c r="H8" s="20"/>
      <c r="I8" s="20">
        <f>$C$8/2</f>
        <v>22850</v>
      </c>
      <c r="J8" s="20">
        <f>$C$8/2</f>
        <v>22850</v>
      </c>
      <c r="K8" s="20"/>
    </row>
    <row r="9" spans="2:11" x14ac:dyDescent="0.35">
      <c r="B9" s="8" t="s">
        <v>31</v>
      </c>
      <c r="C9" s="9">
        <f>'1.Presupuesto'!C9</f>
        <v>25700</v>
      </c>
      <c r="D9" s="10" t="str">
        <f>'2.Planificación'!C10</f>
        <v>14 días</v>
      </c>
      <c r="E9" s="10" t="str">
        <f>'2.Planificación'!D10</f>
        <v>lun 18/7/22</v>
      </c>
      <c r="F9" s="18" t="str">
        <f>'2.Planificación'!E10</f>
        <v>jue 4/8/22</v>
      </c>
      <c r="G9" s="20"/>
      <c r="H9" s="20"/>
      <c r="I9" s="20"/>
      <c r="J9" s="20">
        <f>C9/2</f>
        <v>12850</v>
      </c>
      <c r="K9" s="20">
        <f>C9/2</f>
        <v>12850</v>
      </c>
    </row>
    <row r="10" spans="2:11" x14ac:dyDescent="0.35">
      <c r="B10" s="8" t="s">
        <v>32</v>
      </c>
      <c r="C10" s="9">
        <f>'1.Presupuesto'!C10</f>
        <v>25700</v>
      </c>
      <c r="D10" s="10" t="str">
        <f>'2.Planificación'!C11</f>
        <v>9 días</v>
      </c>
      <c r="E10" s="10" t="str">
        <f>'2.Planificación'!D11</f>
        <v>vie 5/8/22</v>
      </c>
      <c r="F10" s="18" t="str">
        <f>'2.Planificación'!E11</f>
        <v>jue 18/8/22</v>
      </c>
      <c r="G10" s="20"/>
      <c r="H10" s="20"/>
      <c r="I10" s="20"/>
      <c r="J10" s="20"/>
      <c r="K10" s="20">
        <f>C10</f>
        <v>25700</v>
      </c>
    </row>
    <row r="11" spans="2:11" x14ac:dyDescent="0.35">
      <c r="B11" s="8" t="s">
        <v>91</v>
      </c>
      <c r="C11" s="9">
        <f>'1.Presupuesto'!C11</f>
        <v>65700</v>
      </c>
      <c r="D11" s="10" t="str">
        <f>'2.Planificación'!C12</f>
        <v>5 días</v>
      </c>
      <c r="E11" s="10" t="str">
        <f>'2.Planificación'!D12</f>
        <v>vie 19/8/22</v>
      </c>
      <c r="F11" s="18" t="str">
        <f>'2.Planificación'!E12</f>
        <v>jue 25/8/22</v>
      </c>
      <c r="G11" s="20"/>
      <c r="H11" s="20"/>
      <c r="I11" s="20"/>
      <c r="J11" s="20"/>
      <c r="K11" s="20">
        <f>C11</f>
        <v>65700</v>
      </c>
    </row>
    <row r="12" spans="2:11" x14ac:dyDescent="0.35">
      <c r="B12" s="8" t="s">
        <v>92</v>
      </c>
      <c r="C12" s="9">
        <f>'1.Presupuesto'!C12</f>
        <v>2200</v>
      </c>
      <c r="D12" s="10" t="str">
        <f>'2.Planificación'!C13</f>
        <v>8 días</v>
      </c>
      <c r="E12" s="10" t="str">
        <f>'2.Planificación'!D13</f>
        <v>vie 19/8/22</v>
      </c>
      <c r="F12" s="18" t="str">
        <f>'2.Planificación'!E13</f>
        <v>mar 30/8/22</v>
      </c>
      <c r="G12" s="20"/>
      <c r="H12" s="20"/>
      <c r="I12" s="20"/>
      <c r="J12" s="20"/>
      <c r="K12" s="20">
        <f>C12</f>
        <v>2200</v>
      </c>
    </row>
    <row r="13" spans="2:11" x14ac:dyDescent="0.35">
      <c r="B13" s="8" t="s">
        <v>54</v>
      </c>
      <c r="C13" s="12">
        <f>SUM(C4:C12)</f>
        <v>441880.00000000006</v>
      </c>
      <c r="D13" s="10"/>
      <c r="E13" s="10"/>
      <c r="F13" s="18"/>
      <c r="G13" s="20">
        <f>SUM(G4:G12)</f>
        <v>63131.555555555562</v>
      </c>
      <c r="H13" s="20">
        <f>SUM(H4:H12)</f>
        <v>80464.888888888891</v>
      </c>
      <c r="I13" s="20">
        <f>SUM(I4:I12)</f>
        <v>103314.88888888889</v>
      </c>
      <c r="J13" s="20">
        <f>SUM(J4:J12)</f>
        <v>70742.666666666672</v>
      </c>
      <c r="K13" s="20">
        <f>SUM(K4:K12)</f>
        <v>124226</v>
      </c>
    </row>
    <row r="14" spans="2:11" x14ac:dyDescent="0.35">
      <c r="B14" s="8" t="s">
        <v>34</v>
      </c>
      <c r="C14" s="12">
        <f>C13*0.05</f>
        <v>22094.000000000004</v>
      </c>
      <c r="D14" s="10"/>
      <c r="E14" s="10"/>
      <c r="F14" s="18"/>
      <c r="G14" s="7"/>
      <c r="H14" s="7"/>
      <c r="I14" s="7"/>
      <c r="J14" s="7"/>
      <c r="K14" s="7"/>
    </row>
    <row r="15" spans="2:11" x14ac:dyDescent="0.35">
      <c r="B15" s="8" t="s">
        <v>53</v>
      </c>
      <c r="C15" s="12">
        <f>C13+C14</f>
        <v>463974.00000000006</v>
      </c>
      <c r="D15" s="10"/>
      <c r="E15" s="10"/>
      <c r="F15" s="18"/>
      <c r="G15" s="7"/>
      <c r="H15" s="7"/>
      <c r="I15" s="7"/>
      <c r="J15" s="7"/>
      <c r="K15" s="7"/>
    </row>
  </sheetData>
  <mergeCells count="5">
    <mergeCell ref="B2:B3"/>
    <mergeCell ref="C2:C3"/>
    <mergeCell ref="D2:D3"/>
    <mergeCell ref="E2:F2"/>
    <mergeCell ref="G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34"/>
  <sheetViews>
    <sheetView workbookViewId="0">
      <selection activeCell="B16" sqref="B16:F32"/>
    </sheetView>
  </sheetViews>
  <sheetFormatPr defaultColWidth="19.26953125" defaultRowHeight="14.5" x14ac:dyDescent="0.35"/>
  <cols>
    <col min="1" max="1" width="8.54296875" customWidth="1"/>
    <col min="2" max="2" width="34.81640625" customWidth="1"/>
    <col min="3" max="3" width="17.7265625" customWidth="1"/>
    <col min="4" max="4" width="14.54296875" customWidth="1"/>
    <col min="5" max="6" width="14.7265625" customWidth="1"/>
    <col min="7" max="7" width="15.1796875" customWidth="1"/>
    <col min="8" max="8" width="13.81640625" customWidth="1"/>
    <col min="9" max="9" width="13.54296875" customWidth="1"/>
    <col min="10" max="10" width="14.7265625" customWidth="1"/>
  </cols>
  <sheetData>
    <row r="2" spans="1:25" ht="28.5" thickBot="1" x14ac:dyDescent="0.65">
      <c r="B2" s="74" t="s">
        <v>69</v>
      </c>
      <c r="C2" s="75"/>
      <c r="D2" s="75"/>
      <c r="E2" s="75"/>
      <c r="F2" s="75"/>
      <c r="G2" s="75"/>
      <c r="H2" s="75"/>
      <c r="I2" s="75"/>
      <c r="J2" s="75"/>
    </row>
    <row r="3" spans="1:25" ht="29.5" thickBot="1" x14ac:dyDescent="0.45">
      <c r="B3" s="21" t="s">
        <v>98</v>
      </c>
      <c r="C3" s="26" t="s">
        <v>70</v>
      </c>
      <c r="D3" s="27" t="s">
        <v>77</v>
      </c>
      <c r="E3" s="28" t="s">
        <v>95</v>
      </c>
      <c r="F3" s="29" t="s">
        <v>72</v>
      </c>
      <c r="G3" s="22" t="s">
        <v>73</v>
      </c>
      <c r="H3" s="23" t="s">
        <v>74</v>
      </c>
      <c r="I3" s="24" t="s">
        <v>75</v>
      </c>
      <c r="J3" s="25" t="s">
        <v>76</v>
      </c>
    </row>
    <row r="4" spans="1:25" x14ac:dyDescent="0.35">
      <c r="B4" s="8" t="s">
        <v>2</v>
      </c>
      <c r="C4" s="64">
        <f>'3.LineaBase'!C4</f>
        <v>88880</v>
      </c>
      <c r="D4" s="68">
        <f>'3.LineaBase'!G4+'3.LineaBase'!H4+'3.LineaBase'!I4</f>
        <v>53328</v>
      </c>
      <c r="E4" s="68">
        <f>D4</f>
        <v>53328</v>
      </c>
      <c r="F4" s="68">
        <f>E4</f>
        <v>53328</v>
      </c>
      <c r="G4" s="68"/>
      <c r="H4" s="68"/>
      <c r="I4" s="68"/>
      <c r="J4" s="68"/>
    </row>
    <row r="5" spans="1:25" x14ac:dyDescent="0.35">
      <c r="B5" s="8" t="s">
        <v>29</v>
      </c>
      <c r="C5" s="64">
        <f>'3.LineaBase'!C5</f>
        <v>84266.666666666672</v>
      </c>
      <c r="D5" s="68">
        <f>'3.LineaBase'!G5+'3.LineaBase'!H5+'3.LineaBase'!I5</f>
        <v>84266.666666666672</v>
      </c>
      <c r="E5" s="68">
        <f>D5</f>
        <v>84266.666666666672</v>
      </c>
      <c r="F5" s="68">
        <f>E5</f>
        <v>84266.666666666672</v>
      </c>
      <c r="G5" s="68"/>
      <c r="H5" s="68"/>
      <c r="I5" s="68"/>
      <c r="J5" s="68"/>
    </row>
    <row r="6" spans="1:25" x14ac:dyDescent="0.35">
      <c r="B6" s="63" t="s">
        <v>26</v>
      </c>
      <c r="C6" s="64">
        <f>'3.LineaBase'!C6</f>
        <v>34666.666666666672</v>
      </c>
      <c r="D6" s="65">
        <f>'3.LineaBase'!G6+'3.LineaBase'!H6+'3.LineaBase'!I6</f>
        <v>34666.666666666672</v>
      </c>
      <c r="E6" s="65">
        <f>D6</f>
        <v>34666.666666666672</v>
      </c>
      <c r="F6" s="65">
        <f>E6/J6</f>
        <v>47488.584474885851</v>
      </c>
      <c r="G6" s="65">
        <f>E6-D6</f>
        <v>0</v>
      </c>
      <c r="H6" s="65">
        <f>E6/D6</f>
        <v>1</v>
      </c>
      <c r="I6" s="65">
        <f>E6-F6</f>
        <v>-12821.917808219179</v>
      </c>
      <c r="J6" s="65">
        <v>0.73</v>
      </c>
    </row>
    <row r="7" spans="1:25" x14ac:dyDescent="0.35">
      <c r="B7" s="63" t="s">
        <v>30</v>
      </c>
      <c r="C7" s="64">
        <f>'3.LineaBase'!C7</f>
        <v>69066.666666666672</v>
      </c>
      <c r="D7" s="65">
        <f>'3.LineaBase'!G7+'3.LineaBase'!H7+'3.LineaBase'!I7</f>
        <v>51800</v>
      </c>
      <c r="E7" s="65">
        <f>D7*H7</f>
        <v>29525.999999999996</v>
      </c>
      <c r="F7" s="65">
        <f>'5.NuevaLineaBase'!G7+'5.NuevaLineaBase'!H7+'5.NuevaLineaBase'!I7</f>
        <v>40533.333333333336</v>
      </c>
      <c r="G7" s="65">
        <f>E7-D7</f>
        <v>-22274.000000000004</v>
      </c>
      <c r="H7" s="65">
        <v>0.56999999999999995</v>
      </c>
      <c r="I7" s="65">
        <f>E7-F7</f>
        <v>-11007.333333333339</v>
      </c>
      <c r="J7" s="65">
        <f>E7/F7</f>
        <v>0.72843749999999985</v>
      </c>
    </row>
    <row r="8" spans="1:25" x14ac:dyDescent="0.35">
      <c r="B8" s="8" t="s">
        <v>33</v>
      </c>
      <c r="C8" s="64">
        <f>'3.LineaBase'!C8</f>
        <v>45700</v>
      </c>
      <c r="D8" s="68">
        <f>'3.LineaBase'!G8+'3.LineaBase'!H8+'3.LineaBase'!I8</f>
        <v>22850</v>
      </c>
      <c r="E8" s="68"/>
      <c r="F8" s="68"/>
      <c r="G8" s="68"/>
      <c r="H8" s="68"/>
      <c r="I8" s="68"/>
      <c r="J8" s="68"/>
    </row>
    <row r="9" spans="1:25" x14ac:dyDescent="0.35">
      <c r="B9" s="8" t="s">
        <v>31</v>
      </c>
      <c r="C9" s="64">
        <f>'3.LineaBase'!C9</f>
        <v>25700</v>
      </c>
      <c r="D9" s="68">
        <f>'3.LineaBase'!G9+'3.LineaBase'!H9+'3.LineaBase'!I9</f>
        <v>0</v>
      </c>
      <c r="E9" s="68"/>
      <c r="F9" s="68"/>
      <c r="G9" s="68"/>
      <c r="H9" s="68"/>
      <c r="I9" s="68"/>
      <c r="J9" s="68"/>
    </row>
    <row r="10" spans="1:25" x14ac:dyDescent="0.35">
      <c r="B10" s="8" t="s">
        <v>32</v>
      </c>
      <c r="C10" s="64">
        <f>'3.LineaBase'!C10</f>
        <v>25700</v>
      </c>
      <c r="D10" s="68">
        <f>'3.LineaBase'!G10+'3.LineaBase'!H10+'3.LineaBase'!I10</f>
        <v>0</v>
      </c>
      <c r="E10" s="68"/>
      <c r="F10" s="68"/>
      <c r="G10" s="68"/>
      <c r="H10" s="68"/>
      <c r="I10" s="68"/>
      <c r="J10" s="68"/>
    </row>
    <row r="11" spans="1:25" x14ac:dyDescent="0.35">
      <c r="B11" s="8" t="s">
        <v>27</v>
      </c>
      <c r="C11" s="64">
        <f>'3.LineaBase'!C11</f>
        <v>65700</v>
      </c>
      <c r="D11" s="68">
        <f>'3.LineaBase'!G11+'3.LineaBase'!H11+'3.LineaBase'!I11</f>
        <v>0</v>
      </c>
      <c r="E11" s="68"/>
      <c r="F11" s="68"/>
      <c r="G11" s="68"/>
      <c r="H11" s="68"/>
      <c r="I11" s="68"/>
      <c r="J11" s="68"/>
    </row>
    <row r="12" spans="1:25" x14ac:dyDescent="0.35">
      <c r="B12" s="8" t="s">
        <v>28</v>
      </c>
      <c r="C12" s="64">
        <f>'3.LineaBase'!C12</f>
        <v>2200</v>
      </c>
      <c r="D12" s="68">
        <f>'3.LineaBase'!G12+'3.LineaBase'!H12+'3.LineaBase'!I12</f>
        <v>0</v>
      </c>
      <c r="E12" s="68"/>
      <c r="F12" s="68"/>
      <c r="G12" s="68"/>
      <c r="H12" s="68"/>
      <c r="I12" s="68"/>
      <c r="J12" s="68"/>
    </row>
    <row r="15" spans="1:25" ht="20.5" thickBot="1" x14ac:dyDescent="0.45">
      <c r="A15" s="30"/>
      <c r="B15" s="62" t="s">
        <v>93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2.75" customHeight="1" x14ac:dyDescent="0.35">
      <c r="A16" s="30"/>
      <c r="B16" s="76" t="s">
        <v>99</v>
      </c>
      <c r="C16" s="77"/>
      <c r="D16" s="77"/>
      <c r="E16" s="77"/>
      <c r="F16" s="78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2.75" customHeight="1" x14ac:dyDescent="0.35">
      <c r="A17" s="30"/>
      <c r="B17" s="79"/>
      <c r="C17" s="80"/>
      <c r="D17" s="80"/>
      <c r="E17" s="80"/>
      <c r="F17" s="8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2.75" customHeight="1" x14ac:dyDescent="0.35">
      <c r="A18" s="30"/>
      <c r="B18" s="79"/>
      <c r="C18" s="80"/>
      <c r="D18" s="80"/>
      <c r="E18" s="80"/>
      <c r="F18" s="8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2.75" customHeight="1" x14ac:dyDescent="0.35">
      <c r="A19" s="30"/>
      <c r="B19" s="79"/>
      <c r="C19" s="80"/>
      <c r="D19" s="80"/>
      <c r="E19" s="80"/>
      <c r="F19" s="81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2.75" customHeight="1" x14ac:dyDescent="0.35">
      <c r="A20" s="30"/>
      <c r="B20" s="79"/>
      <c r="C20" s="80"/>
      <c r="D20" s="80"/>
      <c r="E20" s="80"/>
      <c r="F20" s="8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2.75" customHeight="1" x14ac:dyDescent="0.35">
      <c r="A21" s="30"/>
      <c r="B21" s="79"/>
      <c r="C21" s="80"/>
      <c r="D21" s="80"/>
      <c r="E21" s="80"/>
      <c r="F21" s="8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2.75" customHeight="1" x14ac:dyDescent="0.35">
      <c r="A22" s="30"/>
      <c r="B22" s="79"/>
      <c r="C22" s="80"/>
      <c r="D22" s="80"/>
      <c r="E22" s="80"/>
      <c r="F22" s="81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2.75" customHeight="1" x14ac:dyDescent="0.35">
      <c r="A23" s="30"/>
      <c r="B23" s="79"/>
      <c r="C23" s="80"/>
      <c r="D23" s="80"/>
      <c r="E23" s="80"/>
      <c r="F23" s="8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2.75" customHeight="1" x14ac:dyDescent="0.35">
      <c r="A24" s="30"/>
      <c r="B24" s="79"/>
      <c r="C24" s="80"/>
      <c r="D24" s="80"/>
      <c r="E24" s="80"/>
      <c r="F24" s="81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2.75" customHeight="1" x14ac:dyDescent="0.35">
      <c r="A25" s="30"/>
      <c r="B25" s="79"/>
      <c r="C25" s="80"/>
      <c r="D25" s="80"/>
      <c r="E25" s="80"/>
      <c r="F25" s="81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2.75" customHeight="1" x14ac:dyDescent="0.35">
      <c r="A26" s="30"/>
      <c r="B26" s="79"/>
      <c r="C26" s="80"/>
      <c r="D26" s="80"/>
      <c r="E26" s="80"/>
      <c r="F26" s="81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2.75" customHeight="1" x14ac:dyDescent="0.35">
      <c r="A27" s="30"/>
      <c r="B27" s="79"/>
      <c r="C27" s="80"/>
      <c r="D27" s="80"/>
      <c r="E27" s="80"/>
      <c r="F27" s="8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2.75" customHeight="1" x14ac:dyDescent="0.35">
      <c r="A28" s="30"/>
      <c r="B28" s="79"/>
      <c r="C28" s="80"/>
      <c r="D28" s="80"/>
      <c r="E28" s="80"/>
      <c r="F28" s="8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2.75" customHeight="1" x14ac:dyDescent="0.35">
      <c r="A29" s="30"/>
      <c r="B29" s="79"/>
      <c r="C29" s="80"/>
      <c r="D29" s="80"/>
      <c r="E29" s="80"/>
      <c r="F29" s="81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2.75" customHeight="1" x14ac:dyDescent="0.35">
      <c r="A30" s="30"/>
      <c r="B30" s="79"/>
      <c r="C30" s="80"/>
      <c r="D30" s="80"/>
      <c r="E30" s="80"/>
      <c r="F30" s="8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2.75" customHeight="1" x14ac:dyDescent="0.35">
      <c r="A31" s="30"/>
      <c r="B31" s="79"/>
      <c r="C31" s="80"/>
      <c r="D31" s="80"/>
      <c r="E31" s="80"/>
      <c r="F31" s="81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2.75" customHeight="1" thickBot="1" x14ac:dyDescent="0.4">
      <c r="A32" s="30"/>
      <c r="B32" s="82"/>
      <c r="C32" s="83"/>
      <c r="D32" s="83"/>
      <c r="E32" s="83"/>
      <c r="F32" s="84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2.75" customHeight="1" x14ac:dyDescent="0.3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2.75" customHeight="1" x14ac:dyDescent="0.3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</sheetData>
  <mergeCells count="2">
    <mergeCell ref="B2:J2"/>
    <mergeCell ref="B16:F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5"/>
  <sheetViews>
    <sheetView workbookViewId="0">
      <selection activeCell="G21" sqref="G21"/>
    </sheetView>
  </sheetViews>
  <sheetFormatPr defaultColWidth="9.1796875" defaultRowHeight="14.5" x14ac:dyDescent="0.35"/>
  <cols>
    <col min="2" max="2" width="32.81640625" customWidth="1"/>
    <col min="3" max="3" width="13.7265625" customWidth="1"/>
    <col min="4" max="4" width="11.7265625" customWidth="1"/>
    <col min="5" max="5" width="13.26953125" customWidth="1"/>
    <col min="6" max="6" width="15" customWidth="1"/>
    <col min="7" max="7" width="14.26953125" customWidth="1"/>
    <col min="9" max="9" width="11.453125" customWidth="1"/>
    <col min="10" max="10" width="11.1796875" customWidth="1"/>
    <col min="11" max="11" width="12.7265625" customWidth="1"/>
  </cols>
  <sheetData>
    <row r="2" spans="2:11" ht="15.5" x14ac:dyDescent="0.35">
      <c r="B2" s="69"/>
      <c r="C2" s="70" t="s">
        <v>21</v>
      </c>
      <c r="D2" s="70" t="s">
        <v>22</v>
      </c>
      <c r="E2" s="69" t="s">
        <v>23</v>
      </c>
      <c r="F2" s="71"/>
      <c r="G2" s="72" t="s">
        <v>68</v>
      </c>
      <c r="H2" s="73"/>
      <c r="I2" s="73"/>
      <c r="J2" s="73"/>
      <c r="K2" s="73"/>
    </row>
    <row r="3" spans="2:11" x14ac:dyDescent="0.35">
      <c r="B3" s="69"/>
      <c r="C3" s="70"/>
      <c r="D3" s="70"/>
      <c r="E3" s="13" t="s">
        <v>24</v>
      </c>
      <c r="F3" s="17" t="s">
        <v>25</v>
      </c>
      <c r="G3" s="19">
        <v>44287</v>
      </c>
      <c r="H3" s="19">
        <v>44317</v>
      </c>
      <c r="I3" s="19">
        <v>44348</v>
      </c>
      <c r="J3" s="19">
        <v>44378</v>
      </c>
      <c r="K3" s="19">
        <v>44409</v>
      </c>
    </row>
    <row r="4" spans="2:11" x14ac:dyDescent="0.35">
      <c r="B4" s="8" t="s">
        <v>2</v>
      </c>
      <c r="C4" s="9">
        <f>'3.LineaBase'!C4</f>
        <v>88880</v>
      </c>
      <c r="D4" s="10" t="str">
        <f>'3.LineaBase'!D4</f>
        <v>98 días</v>
      </c>
      <c r="E4" s="10" t="str">
        <f>'3.LineaBase'!E4</f>
        <v>lun 11/4/22</v>
      </c>
      <c r="F4" s="18" t="str">
        <f>'3.LineaBase'!F4</f>
        <v>mié 31/8/22</v>
      </c>
      <c r="G4" s="20">
        <f>$C$4/5</f>
        <v>17776</v>
      </c>
      <c r="H4" s="20">
        <f>$C$4/5</f>
        <v>17776</v>
      </c>
      <c r="I4" s="20">
        <f>$C$4/5</f>
        <v>17776</v>
      </c>
      <c r="J4" s="20">
        <f>$C$4/5</f>
        <v>17776</v>
      </c>
      <c r="K4" s="20">
        <f>$C$4/5</f>
        <v>17776</v>
      </c>
    </row>
    <row r="5" spans="2:11" x14ac:dyDescent="0.35">
      <c r="B5" s="8" t="s">
        <v>29</v>
      </c>
      <c r="C5" s="9">
        <f>'3.LineaBase'!C5</f>
        <v>84266.666666666672</v>
      </c>
      <c r="D5" s="10" t="str">
        <f>'3.LineaBase'!D5</f>
        <v>55 días</v>
      </c>
      <c r="E5" s="10" t="str">
        <f>'3.LineaBase'!E5</f>
        <v>lun 11/4/22</v>
      </c>
      <c r="F5" s="18" t="str">
        <f>'3.LineaBase'!F5</f>
        <v>jue 30/6/22</v>
      </c>
      <c r="G5" s="20">
        <f>$C$5/3</f>
        <v>28088.888888888891</v>
      </c>
      <c r="H5" s="20">
        <f>$C$5/3</f>
        <v>28088.888888888891</v>
      </c>
      <c r="I5" s="20">
        <f>$C$5/3</f>
        <v>28088.888888888891</v>
      </c>
      <c r="J5" s="20"/>
      <c r="K5" s="20"/>
    </row>
    <row r="6" spans="2:11" x14ac:dyDescent="0.35">
      <c r="B6" s="8" t="s">
        <v>26</v>
      </c>
      <c r="C6" s="67">
        <f>'4.IndicadoresJunio'!F6</f>
        <v>47488.584474885851</v>
      </c>
      <c r="D6" s="10" t="str">
        <f>'3.LineaBase'!D6</f>
        <v>40 días</v>
      </c>
      <c r="E6" s="10" t="str">
        <f>'3.LineaBase'!E6</f>
        <v>mié 4/5/22</v>
      </c>
      <c r="F6" s="18" t="str">
        <f>'3.LineaBase'!F6</f>
        <v>jue 30/6/22</v>
      </c>
      <c r="G6" s="20"/>
      <c r="H6" s="20">
        <f>C6/2</f>
        <v>23744.292237442925</v>
      </c>
      <c r="I6" s="20">
        <f>C6/2</f>
        <v>23744.292237442925</v>
      </c>
      <c r="J6" s="20"/>
      <c r="K6" s="20"/>
    </row>
    <row r="7" spans="2:11" x14ac:dyDescent="0.35">
      <c r="B7" s="8" t="s">
        <v>30</v>
      </c>
      <c r="C7" s="67">
        <f>'4.IndicadoresJunio'!C7+12000</f>
        <v>81066.666666666672</v>
      </c>
      <c r="D7" s="11" t="str">
        <f>'3.LineaBase'!D7</f>
        <v>70 días</v>
      </c>
      <c r="E7" s="11" t="s">
        <v>94</v>
      </c>
      <c r="F7" s="66">
        <v>44799</v>
      </c>
      <c r="G7" s="20"/>
      <c r="H7" s="20">
        <f>C7/4</f>
        <v>20266.666666666668</v>
      </c>
      <c r="I7" s="20">
        <f>C7/4</f>
        <v>20266.666666666668</v>
      </c>
      <c r="J7" s="20">
        <f>C7/4</f>
        <v>20266.666666666668</v>
      </c>
      <c r="K7" s="20">
        <f>C7/4</f>
        <v>20266.666666666668</v>
      </c>
    </row>
    <row r="8" spans="2:11" x14ac:dyDescent="0.35">
      <c r="B8" s="8" t="s">
        <v>33</v>
      </c>
      <c r="C8" s="9">
        <f>'3.LineaBase'!C8</f>
        <v>45700</v>
      </c>
      <c r="D8" s="10" t="str">
        <f>'3.LineaBase'!D8</f>
        <v>10 días</v>
      </c>
      <c r="E8" s="10" t="str">
        <f>'3.LineaBase'!E8</f>
        <v>lun 20/6/22</v>
      </c>
      <c r="F8" s="18" t="str">
        <f>'3.LineaBase'!F8</f>
        <v>lun 4/7/22</v>
      </c>
      <c r="G8" s="20"/>
      <c r="H8" s="20"/>
      <c r="I8" s="20">
        <f>C8/2</f>
        <v>22850</v>
      </c>
      <c r="J8" s="20">
        <f>C8/2</f>
        <v>22850</v>
      </c>
      <c r="K8" s="20"/>
    </row>
    <row r="9" spans="2:11" x14ac:dyDescent="0.35">
      <c r="B9" s="8" t="s">
        <v>31</v>
      </c>
      <c r="C9" s="9">
        <f>'3.LineaBase'!C9</f>
        <v>25700</v>
      </c>
      <c r="D9" s="10" t="str">
        <f>'3.LineaBase'!D9</f>
        <v>14 días</v>
      </c>
      <c r="E9" s="10" t="str">
        <f>'3.LineaBase'!E9</f>
        <v>lun 18/7/22</v>
      </c>
      <c r="F9" s="18" t="str">
        <f>'3.LineaBase'!F9</f>
        <v>jue 4/8/22</v>
      </c>
      <c r="G9" s="20"/>
      <c r="H9" s="20"/>
      <c r="I9" s="20"/>
      <c r="J9" s="20">
        <f>C9/2</f>
        <v>12850</v>
      </c>
      <c r="K9" s="20">
        <f>C9/2</f>
        <v>12850</v>
      </c>
    </row>
    <row r="10" spans="2:11" x14ac:dyDescent="0.35">
      <c r="B10" s="8" t="s">
        <v>32</v>
      </c>
      <c r="C10" s="9">
        <f>'3.LineaBase'!C10</f>
        <v>25700</v>
      </c>
      <c r="D10" s="10" t="str">
        <f>'3.LineaBase'!D10</f>
        <v>9 días</v>
      </c>
      <c r="E10" s="10" t="str">
        <f>'3.LineaBase'!E10</f>
        <v>vie 5/8/22</v>
      </c>
      <c r="F10" s="18" t="str">
        <f>'3.LineaBase'!F10</f>
        <v>jue 18/8/22</v>
      </c>
      <c r="G10" s="20"/>
      <c r="H10" s="20"/>
      <c r="I10" s="20"/>
      <c r="J10" s="20"/>
      <c r="K10" s="20">
        <f>C10</f>
        <v>25700</v>
      </c>
    </row>
    <row r="11" spans="2:11" x14ac:dyDescent="0.35">
      <c r="B11" s="8" t="s">
        <v>91</v>
      </c>
      <c r="C11" s="9">
        <f>'3.LineaBase'!C11</f>
        <v>65700</v>
      </c>
      <c r="D11" s="10" t="str">
        <f>'3.LineaBase'!D11</f>
        <v>5 días</v>
      </c>
      <c r="E11" s="10" t="str">
        <f>'3.LineaBase'!E11</f>
        <v>vie 19/8/22</v>
      </c>
      <c r="F11" s="18" t="str">
        <f>'3.LineaBase'!F11</f>
        <v>jue 25/8/22</v>
      </c>
      <c r="G11" s="20"/>
      <c r="H11" s="20"/>
      <c r="I11" s="20"/>
      <c r="J11" s="20"/>
      <c r="K11" s="20">
        <f>C11</f>
        <v>65700</v>
      </c>
    </row>
    <row r="12" spans="2:11" x14ac:dyDescent="0.35">
      <c r="B12" s="8" t="s">
        <v>92</v>
      </c>
      <c r="C12" s="9">
        <f>'3.LineaBase'!C12</f>
        <v>2200</v>
      </c>
      <c r="D12" s="10" t="str">
        <f>'3.LineaBase'!D12</f>
        <v>8 días</v>
      </c>
      <c r="E12" s="10" t="str">
        <f>'3.LineaBase'!E12</f>
        <v>vie 19/8/22</v>
      </c>
      <c r="F12" s="18" t="str">
        <f>'3.LineaBase'!F12</f>
        <v>mar 30/8/22</v>
      </c>
      <c r="G12" s="20"/>
      <c r="H12" s="20"/>
      <c r="I12" s="20"/>
      <c r="J12" s="20"/>
      <c r="K12" s="20">
        <f>C12</f>
        <v>2200</v>
      </c>
    </row>
    <row r="13" spans="2:11" x14ac:dyDescent="0.35">
      <c r="B13" s="8" t="s">
        <v>54</v>
      </c>
      <c r="C13" s="12">
        <f>SUM(C4:C12)</f>
        <v>466701.91780821921</v>
      </c>
      <c r="D13" s="10"/>
      <c r="E13" s="10"/>
      <c r="F13" s="18"/>
      <c r="G13" s="20">
        <f>SUM(G4:G12)</f>
        <v>45864.888888888891</v>
      </c>
      <c r="H13" s="20">
        <f>SUM(H4:H12)</f>
        <v>89875.847792998495</v>
      </c>
      <c r="I13" s="20">
        <f>SUM(I4:I12)</f>
        <v>112725.84779299849</v>
      </c>
      <c r="J13" s="20">
        <f>SUM(J4:J12)</f>
        <v>73742.666666666672</v>
      </c>
      <c r="K13" s="20">
        <f>SUM(K4:K12)</f>
        <v>144492.66666666669</v>
      </c>
    </row>
    <row r="14" spans="2:11" x14ac:dyDescent="0.35">
      <c r="B14" s="8" t="s">
        <v>34</v>
      </c>
      <c r="C14" s="12">
        <f>C13*0.05</f>
        <v>23335.095890410961</v>
      </c>
      <c r="D14" s="10"/>
      <c r="E14" s="10"/>
      <c r="F14" s="18"/>
      <c r="G14" s="7"/>
      <c r="H14" s="7"/>
      <c r="I14" s="7"/>
      <c r="J14" s="7"/>
      <c r="K14" s="7"/>
    </row>
    <row r="15" spans="2:11" x14ac:dyDescent="0.35">
      <c r="B15" s="8" t="s">
        <v>53</v>
      </c>
      <c r="C15" s="12">
        <f>C13+C14</f>
        <v>490037.01369863015</v>
      </c>
      <c r="D15" s="10"/>
      <c r="E15" s="10"/>
      <c r="F15" s="18"/>
      <c r="G15" s="7"/>
      <c r="H15" s="7"/>
      <c r="I15" s="7"/>
      <c r="J15" s="7"/>
      <c r="K15" s="7"/>
    </row>
  </sheetData>
  <mergeCells count="5">
    <mergeCell ref="B2:B3"/>
    <mergeCell ref="C2:C3"/>
    <mergeCell ref="D2:D3"/>
    <mergeCell ref="E2:F2"/>
    <mergeCell ref="G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tabSelected="1" zoomScale="90" zoomScaleNormal="90" workbookViewId="0">
      <selection activeCell="I6" sqref="I6"/>
    </sheetView>
  </sheetViews>
  <sheetFormatPr defaultColWidth="14.453125" defaultRowHeight="14.5" x14ac:dyDescent="0.35"/>
  <cols>
    <col min="1" max="1" width="5.7265625" customWidth="1"/>
    <col min="2" max="2" width="34.453125" customWidth="1"/>
    <col min="3" max="3" width="15.54296875" customWidth="1"/>
    <col min="4" max="4" width="14.81640625" customWidth="1"/>
    <col min="5" max="5" width="18.81640625" customWidth="1"/>
    <col min="6" max="6" width="9" customWidth="1"/>
    <col min="7" max="7" width="23" customWidth="1"/>
    <col min="8" max="8" width="19" customWidth="1"/>
    <col min="9" max="9" width="70.1796875" customWidth="1"/>
    <col min="10" max="10" width="11.1796875" customWidth="1"/>
    <col min="11" max="14" width="11.453125" customWidth="1"/>
    <col min="15" max="25" width="8.7265625" customWidth="1"/>
  </cols>
  <sheetData>
    <row r="1" spans="1:25" ht="12.75" customHeigh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8.5" thickBot="1" x14ac:dyDescent="0.45">
      <c r="A2" s="30"/>
      <c r="B2" s="85" t="s">
        <v>97</v>
      </c>
      <c r="C2" s="75"/>
      <c r="D2" s="75"/>
      <c r="E2" s="75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47.5" thickBot="1" x14ac:dyDescent="0.45">
      <c r="A3" s="30"/>
      <c r="B3" s="21" t="s">
        <v>98</v>
      </c>
      <c r="C3" s="31" t="s">
        <v>78</v>
      </c>
      <c r="D3" s="32" t="s">
        <v>71</v>
      </c>
      <c r="E3" s="32" t="s">
        <v>72</v>
      </c>
      <c r="F3" s="32" t="s">
        <v>90</v>
      </c>
      <c r="G3" s="33" t="s">
        <v>79</v>
      </c>
      <c r="H3" s="34" t="s">
        <v>80</v>
      </c>
      <c r="I3" s="35" t="s">
        <v>81</v>
      </c>
      <c r="J3" s="36"/>
      <c r="K3" s="36"/>
      <c r="L3" s="3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2.75" customHeight="1" x14ac:dyDescent="0.35">
      <c r="A4" s="30"/>
      <c r="B4" s="37" t="s">
        <v>2</v>
      </c>
      <c r="C4" s="38">
        <f>'3.LineaBase'!C4</f>
        <v>88880</v>
      </c>
      <c r="D4" s="39">
        <f>'4.IndicadoresJunio'!E4</f>
        <v>53328</v>
      </c>
      <c r="E4" s="40">
        <f>'4.IndicadoresJunio'!F4</f>
        <v>53328</v>
      </c>
      <c r="F4" s="41">
        <v>1</v>
      </c>
      <c r="G4" s="42">
        <f>C4-D4</f>
        <v>35552</v>
      </c>
      <c r="H4" s="43">
        <f t="shared" ref="H4:H12" si="0">E4+G4</f>
        <v>88880</v>
      </c>
      <c r="I4" s="44" t="s">
        <v>101</v>
      </c>
      <c r="J4" s="45">
        <f t="shared" ref="J4:J13" si="1">H4-C4</f>
        <v>0</v>
      </c>
      <c r="K4" s="45"/>
      <c r="L4" s="45"/>
      <c r="M4" s="45"/>
      <c r="N4" s="46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2.75" customHeight="1" x14ac:dyDescent="0.35">
      <c r="A5" s="30"/>
      <c r="B5" s="47" t="s">
        <v>29</v>
      </c>
      <c r="C5" s="38">
        <f>'3.LineaBase'!C5</f>
        <v>84266.666666666672</v>
      </c>
      <c r="D5" s="39">
        <f>'4.IndicadoresJunio'!E5</f>
        <v>84266.666666666672</v>
      </c>
      <c r="E5" s="40">
        <f>'4.IndicadoresJunio'!F5</f>
        <v>84266.666666666672</v>
      </c>
      <c r="F5" s="41">
        <v>1</v>
      </c>
      <c r="G5" s="42">
        <f>C5-D5</f>
        <v>0</v>
      </c>
      <c r="H5" s="48">
        <f t="shared" si="0"/>
        <v>84266.666666666672</v>
      </c>
      <c r="I5" s="49"/>
      <c r="J5" s="45">
        <f t="shared" si="1"/>
        <v>0</v>
      </c>
      <c r="K5" s="45"/>
      <c r="L5" s="45"/>
      <c r="M5" s="45"/>
      <c r="N5" s="46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12.75" customHeight="1" x14ac:dyDescent="0.35">
      <c r="A6" s="30"/>
      <c r="B6" s="47" t="s">
        <v>26</v>
      </c>
      <c r="C6" s="38">
        <f>'3.LineaBase'!C6</f>
        <v>34666.666666666672</v>
      </c>
      <c r="D6" s="39">
        <f>'4.IndicadoresJunio'!E6</f>
        <v>34666.666666666672</v>
      </c>
      <c r="E6" s="40">
        <f>'4.IndicadoresJunio'!F6</f>
        <v>47488.584474885851</v>
      </c>
      <c r="F6" s="41">
        <f>'4.IndicadoresJunio'!J6</f>
        <v>0.73</v>
      </c>
      <c r="G6" s="42">
        <f>C6-D6</f>
        <v>0</v>
      </c>
      <c r="H6" s="48">
        <f t="shared" si="0"/>
        <v>47488.584474885851</v>
      </c>
      <c r="I6" s="49" t="s">
        <v>102</v>
      </c>
      <c r="J6" s="45">
        <f t="shared" si="1"/>
        <v>12821.917808219179</v>
      </c>
      <c r="K6" s="45"/>
      <c r="L6" s="45"/>
      <c r="M6" s="45"/>
      <c r="N6" s="46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2.75" customHeight="1" thickBot="1" x14ac:dyDescent="0.4">
      <c r="A7" s="30"/>
      <c r="B7" s="47" t="s">
        <v>30</v>
      </c>
      <c r="C7" s="38">
        <f>'3.LineaBase'!C7</f>
        <v>69066.666666666672</v>
      </c>
      <c r="D7" s="39">
        <f>'4.IndicadoresJunio'!E7</f>
        <v>29525.999999999996</v>
      </c>
      <c r="E7" s="40">
        <f>'4.IndicadoresJunio'!F7</f>
        <v>40533.333333333336</v>
      </c>
      <c r="F7" s="41">
        <f>'4.IndicadoresJunio'!J7</f>
        <v>0.72843749999999985</v>
      </c>
      <c r="G7" s="42">
        <f>'5.NuevaLineaBase'!J7+'5.NuevaLineaBase'!K7</f>
        <v>40533.333333333336</v>
      </c>
      <c r="H7" s="48">
        <f t="shared" si="0"/>
        <v>81066.666666666672</v>
      </c>
      <c r="I7" s="49" t="s">
        <v>100</v>
      </c>
      <c r="J7" s="45">
        <f t="shared" si="1"/>
        <v>12000</v>
      </c>
      <c r="K7" s="45"/>
      <c r="L7" s="45"/>
      <c r="M7" s="45"/>
      <c r="N7" s="46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2.75" customHeight="1" thickBot="1" x14ac:dyDescent="0.4">
      <c r="A8" s="30"/>
      <c r="B8" s="47" t="s">
        <v>33</v>
      </c>
      <c r="C8" s="38">
        <f>'3.LineaBase'!C8</f>
        <v>45700</v>
      </c>
      <c r="D8" s="39">
        <f>'4.IndicadoresJunio'!E8</f>
        <v>0</v>
      </c>
      <c r="E8" s="40">
        <f>'4.IndicadoresJunio'!F8</f>
        <v>0</v>
      </c>
      <c r="F8" s="41">
        <v>1</v>
      </c>
      <c r="G8" s="42">
        <f>C8-D8</f>
        <v>45700</v>
      </c>
      <c r="H8" s="48">
        <f t="shared" si="0"/>
        <v>45700</v>
      </c>
      <c r="I8" s="44" t="s">
        <v>101</v>
      </c>
      <c r="J8" s="45">
        <f t="shared" si="1"/>
        <v>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2.75" customHeight="1" thickBot="1" x14ac:dyDescent="0.4">
      <c r="A9" s="30"/>
      <c r="B9" s="47" t="s">
        <v>31</v>
      </c>
      <c r="C9" s="38">
        <f>'3.LineaBase'!C9</f>
        <v>25700</v>
      </c>
      <c r="D9" s="39"/>
      <c r="E9" s="40"/>
      <c r="F9" s="41"/>
      <c r="G9" s="42">
        <f>C9-D9</f>
        <v>25700</v>
      </c>
      <c r="H9" s="48">
        <f t="shared" si="0"/>
        <v>25700</v>
      </c>
      <c r="I9" s="44" t="s">
        <v>101</v>
      </c>
      <c r="J9" s="45">
        <f t="shared" si="1"/>
        <v>0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2.75" customHeight="1" thickBot="1" x14ac:dyDescent="0.4">
      <c r="A10" s="30"/>
      <c r="B10" s="47" t="s">
        <v>32</v>
      </c>
      <c r="C10" s="38">
        <f>'3.LineaBase'!C10</f>
        <v>25700</v>
      </c>
      <c r="D10" s="39"/>
      <c r="E10" s="40"/>
      <c r="F10" s="41"/>
      <c r="G10" s="42">
        <f>C10-E10</f>
        <v>25700</v>
      </c>
      <c r="H10" s="48">
        <f t="shared" si="0"/>
        <v>25700</v>
      </c>
      <c r="I10" s="44" t="s">
        <v>101</v>
      </c>
      <c r="J10" s="45">
        <f t="shared" si="1"/>
        <v>0</v>
      </c>
      <c r="K10" s="45"/>
      <c r="L10" s="45"/>
      <c r="M10" s="45"/>
      <c r="N10" s="46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2.75" customHeight="1" thickBot="1" x14ac:dyDescent="0.4">
      <c r="A11" s="30"/>
      <c r="B11" s="47" t="s">
        <v>27</v>
      </c>
      <c r="C11" s="38">
        <f>'3.LineaBase'!C11</f>
        <v>65700</v>
      </c>
      <c r="D11" s="39"/>
      <c r="E11" s="40"/>
      <c r="F11" s="41"/>
      <c r="G11" s="42">
        <f>C11-E11</f>
        <v>65700</v>
      </c>
      <c r="H11" s="48">
        <f t="shared" si="0"/>
        <v>65700</v>
      </c>
      <c r="I11" s="44" t="s">
        <v>101</v>
      </c>
      <c r="J11" s="45">
        <f t="shared" si="1"/>
        <v>0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2.75" customHeight="1" thickBot="1" x14ac:dyDescent="0.4">
      <c r="A12" s="30"/>
      <c r="B12" s="50" t="s">
        <v>28</v>
      </c>
      <c r="C12" s="38">
        <f>'3.LineaBase'!C12</f>
        <v>2200</v>
      </c>
      <c r="D12" s="39"/>
      <c r="E12" s="40"/>
      <c r="F12" s="41"/>
      <c r="G12" s="42">
        <f>C12-E12</f>
        <v>2200</v>
      </c>
      <c r="H12" s="48">
        <f t="shared" si="0"/>
        <v>2200</v>
      </c>
      <c r="I12" s="44" t="s">
        <v>101</v>
      </c>
      <c r="J12" s="45">
        <f t="shared" si="1"/>
        <v>0</v>
      </c>
      <c r="K12" s="45"/>
      <c r="L12" s="45"/>
      <c r="M12" s="45"/>
      <c r="N12" s="46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20" x14ac:dyDescent="0.4">
      <c r="A13" s="30"/>
      <c r="B13" s="51" t="s">
        <v>82</v>
      </c>
      <c r="C13" s="52">
        <f>SUM(C4:C12)</f>
        <v>441880.00000000006</v>
      </c>
      <c r="D13" s="53"/>
      <c r="E13" s="54"/>
      <c r="F13" s="54"/>
      <c r="G13" s="51" t="s">
        <v>83</v>
      </c>
      <c r="H13" s="55">
        <f>SUM(H4:H12)</f>
        <v>466701.91780821921</v>
      </c>
      <c r="I13" s="45"/>
      <c r="J13" s="45">
        <f t="shared" si="1"/>
        <v>24821.91780821915</v>
      </c>
      <c r="K13" s="45"/>
      <c r="L13" s="45"/>
      <c r="M13" s="45"/>
      <c r="N13" s="46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2.75" customHeight="1" x14ac:dyDescent="0.35">
      <c r="A14" s="56"/>
      <c r="B14" s="56"/>
      <c r="C14" s="56"/>
      <c r="D14" s="57"/>
      <c r="E14" s="57"/>
      <c r="F14" s="57"/>
      <c r="G14" s="57"/>
      <c r="H14" s="57"/>
      <c r="I14" s="5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1:25" ht="12.75" customHeight="1" x14ac:dyDescent="0.35">
      <c r="A15" s="30"/>
      <c r="B15" s="30"/>
      <c r="C15" s="58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8" x14ac:dyDescent="0.4">
      <c r="A16" s="30"/>
      <c r="B16" s="59"/>
      <c r="C16" s="60"/>
      <c r="D16" s="61" t="s">
        <v>84</v>
      </c>
      <c r="E16" s="59" t="s">
        <v>85</v>
      </c>
      <c r="F16" s="59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8" x14ac:dyDescent="0.4">
      <c r="A17" s="30"/>
      <c r="B17" s="59"/>
      <c r="C17" s="60"/>
      <c r="D17" s="59"/>
      <c r="E17" s="59" t="s">
        <v>86</v>
      </c>
      <c r="F17" s="59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8" x14ac:dyDescent="0.4">
      <c r="A18" s="30"/>
      <c r="B18" s="59"/>
      <c r="C18" s="59"/>
      <c r="D18" s="59"/>
      <c r="E18" s="59" t="s">
        <v>87</v>
      </c>
      <c r="F18" s="59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8" x14ac:dyDescent="0.4">
      <c r="A19" s="30"/>
      <c r="B19" s="59"/>
      <c r="C19" s="59"/>
      <c r="D19" s="59"/>
      <c r="E19" s="59" t="s">
        <v>88</v>
      </c>
      <c r="F19" s="59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2.75" customHeight="1" x14ac:dyDescent="0.3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20.5" thickBot="1" x14ac:dyDescent="0.45">
      <c r="A21" s="30"/>
      <c r="B21" s="62" t="s">
        <v>89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2.75" customHeight="1" x14ac:dyDescent="0.35">
      <c r="A22" s="30"/>
      <c r="B22" s="86" t="s">
        <v>103</v>
      </c>
      <c r="C22" s="87"/>
      <c r="D22" s="87"/>
      <c r="E22" s="87"/>
      <c r="F22" s="88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2.75" customHeight="1" x14ac:dyDescent="0.35">
      <c r="A23" s="30"/>
      <c r="B23" s="89"/>
      <c r="C23" s="90"/>
      <c r="D23" s="90"/>
      <c r="E23" s="90"/>
      <c r="F23" s="9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2.75" customHeight="1" x14ac:dyDescent="0.35">
      <c r="A24" s="30"/>
      <c r="B24" s="89"/>
      <c r="C24" s="90"/>
      <c r="D24" s="90"/>
      <c r="E24" s="90"/>
      <c r="F24" s="91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2.75" customHeight="1" x14ac:dyDescent="0.35">
      <c r="A25" s="30"/>
      <c r="B25" s="89"/>
      <c r="C25" s="90"/>
      <c r="D25" s="90"/>
      <c r="E25" s="90"/>
      <c r="F25" s="91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2.75" customHeight="1" x14ac:dyDescent="0.35">
      <c r="A26" s="30"/>
      <c r="B26" s="89"/>
      <c r="C26" s="90"/>
      <c r="D26" s="90"/>
      <c r="E26" s="90"/>
      <c r="F26" s="91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2.75" customHeight="1" x14ac:dyDescent="0.35">
      <c r="A27" s="30"/>
      <c r="B27" s="89"/>
      <c r="C27" s="90"/>
      <c r="D27" s="90"/>
      <c r="E27" s="90"/>
      <c r="F27" s="9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2.75" customHeight="1" x14ac:dyDescent="0.35">
      <c r="A28" s="30"/>
      <c r="B28" s="89"/>
      <c r="C28" s="90"/>
      <c r="D28" s="90"/>
      <c r="E28" s="90"/>
      <c r="F28" s="9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2.75" customHeight="1" x14ac:dyDescent="0.35">
      <c r="A29" s="30"/>
      <c r="B29" s="89"/>
      <c r="C29" s="90"/>
      <c r="D29" s="90"/>
      <c r="E29" s="90"/>
      <c r="F29" s="91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2.75" customHeight="1" x14ac:dyDescent="0.35">
      <c r="A30" s="30"/>
      <c r="B30" s="89"/>
      <c r="C30" s="90"/>
      <c r="D30" s="90"/>
      <c r="E30" s="90"/>
      <c r="F30" s="9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2.75" customHeight="1" x14ac:dyDescent="0.35">
      <c r="A31" s="30"/>
      <c r="B31" s="89"/>
      <c r="C31" s="90"/>
      <c r="D31" s="90"/>
      <c r="E31" s="90"/>
      <c r="F31" s="91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2.75" customHeight="1" x14ac:dyDescent="0.35">
      <c r="A32" s="30"/>
      <c r="B32" s="89"/>
      <c r="C32" s="90"/>
      <c r="D32" s="90"/>
      <c r="E32" s="90"/>
      <c r="F32" s="91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2.75" customHeight="1" x14ac:dyDescent="0.35">
      <c r="A33" s="30"/>
      <c r="B33" s="89"/>
      <c r="C33" s="90"/>
      <c r="D33" s="90"/>
      <c r="E33" s="90"/>
      <c r="F33" s="91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2.75" customHeight="1" x14ac:dyDescent="0.35">
      <c r="A34" s="30"/>
      <c r="B34" s="89"/>
      <c r="C34" s="90"/>
      <c r="D34" s="90"/>
      <c r="E34" s="90"/>
      <c r="F34" s="91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2.75" customHeight="1" x14ac:dyDescent="0.35">
      <c r="A35" s="30"/>
      <c r="B35" s="89"/>
      <c r="C35" s="90"/>
      <c r="D35" s="90"/>
      <c r="E35" s="90"/>
      <c r="F35" s="91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2.75" customHeight="1" x14ac:dyDescent="0.35">
      <c r="A36" s="30"/>
      <c r="B36" s="89"/>
      <c r="C36" s="90"/>
      <c r="D36" s="90"/>
      <c r="E36" s="90"/>
      <c r="F36" s="91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2.75" customHeight="1" x14ac:dyDescent="0.35">
      <c r="A37" s="30"/>
      <c r="B37" s="89"/>
      <c r="C37" s="90"/>
      <c r="D37" s="90"/>
      <c r="E37" s="90"/>
      <c r="F37" s="91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2.75" customHeight="1" thickBot="1" x14ac:dyDescent="0.4">
      <c r="A38" s="30"/>
      <c r="B38" s="92"/>
      <c r="C38" s="93"/>
      <c r="D38" s="93"/>
      <c r="E38" s="93"/>
      <c r="F38" s="94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2.75" customHeight="1" x14ac:dyDescent="0.3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2.75" customHeight="1" x14ac:dyDescent="0.3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2.75" customHeight="1" x14ac:dyDescent="0.3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2.75" customHeight="1" x14ac:dyDescent="0.3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2.75" customHeight="1" x14ac:dyDescent="0.3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2.75" customHeight="1" x14ac:dyDescent="0.3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2.75" customHeight="1" x14ac:dyDescent="0.3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2.75" customHeight="1" x14ac:dyDescent="0.3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2.75" customHeight="1" x14ac:dyDescent="0.3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2.75" customHeight="1" x14ac:dyDescent="0.3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2.75" customHeight="1" x14ac:dyDescent="0.3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2.75" customHeight="1" x14ac:dyDescent="0.3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2.75" customHeight="1" x14ac:dyDescent="0.3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2.75" customHeight="1" x14ac:dyDescent="0.3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2.75" customHeight="1" x14ac:dyDescent="0.3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2.75" customHeight="1" x14ac:dyDescent="0.3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2.75" customHeight="1" x14ac:dyDescent="0.3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2.75" customHeight="1" x14ac:dyDescent="0.3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2.75" customHeight="1" x14ac:dyDescent="0.3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2.75" customHeight="1" x14ac:dyDescent="0.3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2.75" customHeight="1" x14ac:dyDescent="0.3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2.75" customHeight="1" x14ac:dyDescent="0.3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2.75" customHeight="1" x14ac:dyDescent="0.3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2.75" customHeight="1" x14ac:dyDescent="0.3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2.75" customHeight="1" x14ac:dyDescent="0.3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2.75" customHeight="1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2.75" customHeight="1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2.75" customHeight="1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2.75" customHeight="1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2.75" customHeight="1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2.75" customHeight="1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2.75" customHeight="1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2.75" customHeight="1" x14ac:dyDescent="0.3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2.75" customHeight="1" x14ac:dyDescent="0.3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2.75" customHeight="1" x14ac:dyDescent="0.3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2.75" customHeight="1" x14ac:dyDescent="0.3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2.75" customHeight="1" x14ac:dyDescent="0.3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2.75" customHeight="1" x14ac:dyDescent="0.3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2.75" customHeight="1" x14ac:dyDescent="0.3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2.75" customHeight="1" x14ac:dyDescent="0.3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2.75" customHeight="1" x14ac:dyDescent="0.3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2.75" customHeight="1" x14ac:dyDescent="0.3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2.75" customHeight="1" x14ac:dyDescent="0.3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2.75" customHeight="1" x14ac:dyDescent="0.3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2.75" customHeight="1" x14ac:dyDescent="0.3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2.75" customHeight="1" x14ac:dyDescent="0.3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2.75" customHeight="1" x14ac:dyDescent="0.3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2.75" customHeight="1" x14ac:dyDescent="0.3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2.75" customHeight="1" x14ac:dyDescent="0.3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2.75" customHeight="1" x14ac:dyDescent="0.3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2.75" customHeight="1" x14ac:dyDescent="0.3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2.75" customHeight="1" x14ac:dyDescent="0.3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2.75" customHeight="1" x14ac:dyDescent="0.3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2.75" customHeight="1" x14ac:dyDescent="0.3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2.75" customHeight="1" x14ac:dyDescent="0.3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2.75" customHeight="1" x14ac:dyDescent="0.3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2.75" customHeight="1" x14ac:dyDescent="0.3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2.75" customHeight="1" x14ac:dyDescent="0.3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2.75" customHeight="1" x14ac:dyDescent="0.3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2.75" customHeight="1" x14ac:dyDescent="0.3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2.75" customHeight="1" x14ac:dyDescent="0.3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2.75" customHeight="1" x14ac:dyDescent="0.3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2.75" customHeight="1" x14ac:dyDescent="0.3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2.75" customHeight="1" x14ac:dyDescent="0.3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2.75" customHeight="1" x14ac:dyDescent="0.3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2.75" customHeight="1" x14ac:dyDescent="0.3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2.75" customHeight="1" x14ac:dyDescent="0.3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2.75" customHeight="1" x14ac:dyDescent="0.3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2.75" customHeight="1" x14ac:dyDescent="0.3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2.75" customHeight="1" x14ac:dyDescent="0.3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2.75" customHeight="1" x14ac:dyDescent="0.3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2.75" customHeight="1" x14ac:dyDescent="0.3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2.75" customHeight="1" x14ac:dyDescent="0.3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2.75" customHeight="1" x14ac:dyDescent="0.3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2.75" customHeight="1" x14ac:dyDescent="0.3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2.75" customHeight="1" x14ac:dyDescent="0.3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2.75" customHeight="1" x14ac:dyDescent="0.3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2.75" customHeight="1" x14ac:dyDescent="0.3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2.75" customHeight="1" x14ac:dyDescent="0.3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2.75" customHeight="1" x14ac:dyDescent="0.3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2.75" customHeight="1" x14ac:dyDescent="0.3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2.75" customHeight="1" x14ac:dyDescent="0.3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2.75" customHeight="1" x14ac:dyDescent="0.3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2.75" customHeight="1" x14ac:dyDescent="0.3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2.75" customHeight="1" x14ac:dyDescent="0.3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ht="12.75" customHeight="1" x14ac:dyDescent="0.3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2.75" customHeight="1" x14ac:dyDescent="0.3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2.75" customHeight="1" x14ac:dyDescent="0.3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2.75" customHeight="1" x14ac:dyDescent="0.3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2.75" customHeight="1" x14ac:dyDescent="0.3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2.75" customHeight="1" x14ac:dyDescent="0.3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2.75" customHeight="1" x14ac:dyDescent="0.3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2.75" customHeight="1" x14ac:dyDescent="0.3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2.75" customHeight="1" x14ac:dyDescent="0.3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2.75" customHeight="1" x14ac:dyDescent="0.3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2.75" customHeight="1" x14ac:dyDescent="0.3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2.75" customHeight="1" x14ac:dyDescent="0.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2.75" customHeight="1" x14ac:dyDescent="0.3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2.75" customHeight="1" x14ac:dyDescent="0.3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2.75" customHeight="1" x14ac:dyDescent="0.3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2.75" customHeight="1" x14ac:dyDescent="0.3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2.75" customHeight="1" x14ac:dyDescent="0.3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2.75" customHeight="1" x14ac:dyDescent="0.3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2.75" customHeight="1" x14ac:dyDescent="0.3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2.75" customHeight="1" x14ac:dyDescent="0.3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2.75" customHeight="1" x14ac:dyDescent="0.3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2.75" customHeight="1" x14ac:dyDescent="0.3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2.75" customHeight="1" x14ac:dyDescent="0.3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2.75" customHeight="1" x14ac:dyDescent="0.3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2.75" customHeight="1" x14ac:dyDescent="0.3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2.75" customHeight="1" x14ac:dyDescent="0.3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2.75" customHeight="1" x14ac:dyDescent="0.3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2.75" customHeight="1" x14ac:dyDescent="0.3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2.75" customHeight="1" x14ac:dyDescent="0.3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2.75" customHeight="1" x14ac:dyDescent="0.3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ht="12.75" customHeight="1" x14ac:dyDescent="0.3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2.75" customHeight="1" x14ac:dyDescent="0.3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2.75" customHeight="1" x14ac:dyDescent="0.3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2.75" customHeight="1" x14ac:dyDescent="0.3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2.75" customHeight="1" x14ac:dyDescent="0.3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2.75" customHeight="1" x14ac:dyDescent="0.3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2.75" customHeight="1" x14ac:dyDescent="0.3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2.75" customHeight="1" x14ac:dyDescent="0.3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ht="12.75" customHeight="1" x14ac:dyDescent="0.3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2.75" customHeight="1" x14ac:dyDescent="0.3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2.75" customHeight="1" x14ac:dyDescent="0.3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2.75" customHeight="1" x14ac:dyDescent="0.3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2.75" customHeight="1" x14ac:dyDescent="0.3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2.75" customHeight="1" x14ac:dyDescent="0.3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2.75" customHeight="1" x14ac:dyDescent="0.3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2.75" customHeight="1" x14ac:dyDescent="0.3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2.75" customHeight="1" x14ac:dyDescent="0.3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2.75" customHeight="1" x14ac:dyDescent="0.3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2.75" customHeight="1" x14ac:dyDescent="0.3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2.75" customHeight="1" x14ac:dyDescent="0.3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2.75" customHeight="1" x14ac:dyDescent="0.3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2.75" customHeight="1" x14ac:dyDescent="0.3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2.75" customHeight="1" x14ac:dyDescent="0.3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2.75" customHeight="1" x14ac:dyDescent="0.3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2.75" customHeight="1" x14ac:dyDescent="0.3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2.75" customHeight="1" x14ac:dyDescent="0.3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2.75" customHeight="1" x14ac:dyDescent="0.3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2.75" customHeight="1" x14ac:dyDescent="0.3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2.75" customHeight="1" x14ac:dyDescent="0.3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2.75" customHeight="1" x14ac:dyDescent="0.3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2.75" customHeight="1" x14ac:dyDescent="0.3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2.75" customHeight="1" x14ac:dyDescent="0.3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2.75" customHeight="1" x14ac:dyDescent="0.3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2.75" customHeight="1" x14ac:dyDescent="0.3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2.75" customHeight="1" x14ac:dyDescent="0.3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ht="12.75" customHeight="1" x14ac:dyDescent="0.3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2.75" customHeight="1" x14ac:dyDescent="0.3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2.75" customHeight="1" x14ac:dyDescent="0.3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2.75" customHeight="1" x14ac:dyDescent="0.3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2.75" customHeight="1" x14ac:dyDescent="0.3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2.75" customHeight="1" x14ac:dyDescent="0.3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2.75" customHeight="1" x14ac:dyDescent="0.3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2.75" customHeight="1" x14ac:dyDescent="0.3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2.75" customHeight="1" x14ac:dyDescent="0.3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2.75" customHeight="1" x14ac:dyDescent="0.3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2.75" customHeight="1" x14ac:dyDescent="0.3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2.75" customHeight="1" x14ac:dyDescent="0.3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2.75" customHeight="1" x14ac:dyDescent="0.3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2.75" customHeight="1" x14ac:dyDescent="0.3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2.75" customHeight="1" x14ac:dyDescent="0.3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2.75" customHeight="1" x14ac:dyDescent="0.3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2.75" customHeight="1" x14ac:dyDescent="0.3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ht="12.75" customHeight="1" x14ac:dyDescent="0.3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2.75" customHeight="1" x14ac:dyDescent="0.3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2.75" customHeight="1" x14ac:dyDescent="0.3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2.75" customHeight="1" x14ac:dyDescent="0.3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2.75" customHeight="1" x14ac:dyDescent="0.3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2.75" customHeight="1" x14ac:dyDescent="0.3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2.75" customHeight="1" x14ac:dyDescent="0.3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2.75" customHeight="1" x14ac:dyDescent="0.3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2.75" customHeight="1" x14ac:dyDescent="0.3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2.75" customHeight="1" x14ac:dyDescent="0.3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2.75" customHeight="1" x14ac:dyDescent="0.3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2.75" customHeight="1" x14ac:dyDescent="0.3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2.75" customHeight="1" x14ac:dyDescent="0.3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2.75" customHeight="1" x14ac:dyDescent="0.3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2.75" customHeight="1" x14ac:dyDescent="0.3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2.75" customHeight="1" x14ac:dyDescent="0.3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ht="12.75" customHeight="1" x14ac:dyDescent="0.3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ht="12.75" customHeight="1" x14ac:dyDescent="0.3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ht="12.75" customHeight="1" x14ac:dyDescent="0.3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ht="12.75" customHeight="1" x14ac:dyDescent="0.3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ht="12.75" customHeight="1" x14ac:dyDescent="0.3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ht="12.75" customHeight="1" x14ac:dyDescent="0.3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ht="12.75" customHeight="1" x14ac:dyDescent="0.3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ht="12.75" customHeight="1" x14ac:dyDescent="0.3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ht="12.75" customHeight="1" x14ac:dyDescent="0.3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ht="12.75" customHeight="1" x14ac:dyDescent="0.3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ht="12.75" customHeight="1" x14ac:dyDescent="0.3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1:25" ht="12.75" customHeight="1" x14ac:dyDescent="0.3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ht="12.75" customHeight="1" x14ac:dyDescent="0.3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ht="12.75" customHeight="1" x14ac:dyDescent="0.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1:25" ht="12.75" customHeight="1" x14ac:dyDescent="0.3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ht="12.75" customHeight="1" x14ac:dyDescent="0.3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ht="12.75" customHeight="1" x14ac:dyDescent="0.3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ht="12.75" customHeight="1" x14ac:dyDescent="0.3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1:25" ht="12.75" customHeight="1" x14ac:dyDescent="0.3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1:25" ht="12.75" customHeight="1" x14ac:dyDescent="0.3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1:25" ht="12.75" customHeight="1" x14ac:dyDescent="0.3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1:25" ht="12.75" customHeight="1" x14ac:dyDescent="0.3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1:25" ht="12.75" customHeight="1" x14ac:dyDescent="0.3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1:25" ht="12.75" customHeight="1" x14ac:dyDescent="0.3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1:25" ht="12.75" customHeight="1" x14ac:dyDescent="0.3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1:25" ht="12.75" customHeight="1" x14ac:dyDescent="0.3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1:25" ht="12.75" customHeight="1" x14ac:dyDescent="0.3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1:25" ht="12.75" customHeight="1" x14ac:dyDescent="0.3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1:25" ht="12.75" customHeight="1" x14ac:dyDescent="0.3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1:25" ht="12.75" customHeight="1" x14ac:dyDescent="0.3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1:25" ht="12.75" customHeight="1" x14ac:dyDescent="0.3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1:25" ht="12.75" customHeight="1" x14ac:dyDescent="0.3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1:25" ht="12.75" customHeight="1" x14ac:dyDescent="0.3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1:25" ht="12.75" customHeight="1" x14ac:dyDescent="0.3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1:25" ht="12.75" customHeight="1" x14ac:dyDescent="0.3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1:25" ht="12.75" customHeight="1" x14ac:dyDescent="0.3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1:25" ht="12.75" customHeight="1" x14ac:dyDescent="0.3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1:25" ht="12.75" customHeight="1" x14ac:dyDescent="0.3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1:25" ht="12.75" customHeight="1" x14ac:dyDescent="0.3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1:25" ht="12.75" customHeight="1" x14ac:dyDescent="0.3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1:25" ht="12.75" customHeight="1" x14ac:dyDescent="0.3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1:25" ht="12.75" customHeight="1" x14ac:dyDescent="0.3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1:25" ht="12.75" customHeight="1" x14ac:dyDescent="0.3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1:25" ht="12.75" customHeight="1" x14ac:dyDescent="0.3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1:25" ht="12.75" customHeight="1" x14ac:dyDescent="0.3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1:25" ht="12.75" customHeight="1" x14ac:dyDescent="0.3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1:25" ht="12.75" customHeight="1" x14ac:dyDescent="0.3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1:25" ht="12.75" customHeight="1" x14ac:dyDescent="0.3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1:25" ht="12.75" customHeight="1" x14ac:dyDescent="0.3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1:25" ht="12.75" customHeight="1" x14ac:dyDescent="0.3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1:25" ht="12.75" customHeight="1" x14ac:dyDescent="0.3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1:25" ht="12.75" customHeight="1" x14ac:dyDescent="0.3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1:25" ht="12.75" customHeight="1" x14ac:dyDescent="0.3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1:25" ht="12.75" customHeight="1" x14ac:dyDescent="0.3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1:25" ht="12.75" customHeight="1" x14ac:dyDescent="0.3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1:25" ht="12.75" customHeight="1" x14ac:dyDescent="0.3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1:25" ht="12.75" customHeight="1" x14ac:dyDescent="0.3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1:25" ht="12.75" customHeight="1" x14ac:dyDescent="0.3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1:25" ht="12.75" customHeight="1" x14ac:dyDescent="0.3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1:25" ht="12.75" customHeight="1" x14ac:dyDescent="0.3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1:25" ht="12.75" customHeight="1" x14ac:dyDescent="0.3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1:25" ht="12.75" customHeight="1" x14ac:dyDescent="0.3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1:25" ht="12.75" customHeight="1" x14ac:dyDescent="0.3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1:25" ht="12.75" customHeight="1" x14ac:dyDescent="0.3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1:25" ht="12.75" customHeight="1" x14ac:dyDescent="0.3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1:25" ht="12.75" customHeight="1" x14ac:dyDescent="0.3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1:25" ht="12.75" customHeight="1" x14ac:dyDescent="0.3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1:25" ht="12.75" customHeight="1" x14ac:dyDescent="0.3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1:25" ht="12.75" customHeight="1" x14ac:dyDescent="0.3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1:25" ht="12.75" customHeight="1" x14ac:dyDescent="0.3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1:25" ht="12.75" customHeight="1" x14ac:dyDescent="0.3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1:25" ht="12.75" customHeight="1" x14ac:dyDescent="0.3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1:25" ht="12.75" customHeight="1" x14ac:dyDescent="0.3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1:25" ht="12.75" customHeight="1" x14ac:dyDescent="0.3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1:25" ht="12.75" customHeight="1" x14ac:dyDescent="0.3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1:25" ht="12.75" customHeight="1" x14ac:dyDescent="0.3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1:25" ht="12.75" customHeight="1" x14ac:dyDescent="0.3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1:25" ht="12.75" customHeight="1" x14ac:dyDescent="0.3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1:25" ht="12.75" customHeight="1" x14ac:dyDescent="0.3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1:25" ht="12.75" customHeight="1" x14ac:dyDescent="0.3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1:25" ht="12.75" customHeight="1" x14ac:dyDescent="0.3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1:25" ht="12.75" customHeight="1" x14ac:dyDescent="0.3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1:25" ht="12.75" customHeight="1" x14ac:dyDescent="0.3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1:25" ht="12.75" customHeight="1" x14ac:dyDescent="0.3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ht="12.75" customHeight="1" x14ac:dyDescent="0.3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1:25" ht="12.75" customHeight="1" x14ac:dyDescent="0.3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1:25" ht="12.75" customHeight="1" x14ac:dyDescent="0.3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1:25" ht="12.75" customHeight="1" x14ac:dyDescent="0.3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1:25" ht="12.75" customHeight="1" x14ac:dyDescent="0.3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1:25" ht="12.75" customHeight="1" x14ac:dyDescent="0.3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1:25" ht="12.75" customHeight="1" x14ac:dyDescent="0.3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1:25" ht="12.75" customHeight="1" x14ac:dyDescent="0.3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1:25" ht="12.75" customHeight="1" x14ac:dyDescent="0.3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1:25" ht="12.75" customHeight="1" x14ac:dyDescent="0.3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1:25" ht="12.75" customHeight="1" x14ac:dyDescent="0.3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1:25" ht="12.75" customHeight="1" x14ac:dyDescent="0.3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1:25" ht="12.75" customHeight="1" x14ac:dyDescent="0.3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1:25" ht="12.75" customHeight="1" x14ac:dyDescent="0.3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1:25" ht="12.75" customHeight="1" x14ac:dyDescent="0.3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1:25" ht="12.75" customHeight="1" x14ac:dyDescent="0.3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1:25" ht="12.75" customHeight="1" x14ac:dyDescent="0.3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1:25" ht="12.75" customHeight="1" x14ac:dyDescent="0.3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1:25" ht="12.75" customHeight="1" x14ac:dyDescent="0.3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1:25" ht="12.75" customHeight="1" x14ac:dyDescent="0.3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1:25" ht="12.75" customHeight="1" x14ac:dyDescent="0.3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1:25" ht="12.75" customHeight="1" x14ac:dyDescent="0.3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1:25" ht="12.75" customHeight="1" x14ac:dyDescent="0.3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1:25" ht="12.75" customHeight="1" x14ac:dyDescent="0.3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1:25" ht="12.75" customHeight="1" x14ac:dyDescent="0.3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1:25" ht="12.75" customHeight="1" x14ac:dyDescent="0.3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1:25" ht="12.75" customHeight="1" x14ac:dyDescent="0.3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1:25" ht="12.75" customHeight="1" x14ac:dyDescent="0.3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1:25" ht="12.75" customHeight="1" x14ac:dyDescent="0.3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1:25" ht="12.75" customHeight="1" x14ac:dyDescent="0.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1:25" ht="12.75" customHeight="1" x14ac:dyDescent="0.3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1:25" ht="12.75" customHeight="1" x14ac:dyDescent="0.3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1:25" ht="12.75" customHeight="1" x14ac:dyDescent="0.3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1:25" ht="12.75" customHeight="1" x14ac:dyDescent="0.3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1:25" ht="12.75" customHeight="1" x14ac:dyDescent="0.3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1:25" ht="12.75" customHeight="1" x14ac:dyDescent="0.3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ht="12.75" customHeight="1" x14ac:dyDescent="0.3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ht="12.75" customHeight="1" x14ac:dyDescent="0.3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1:25" ht="12.75" customHeight="1" x14ac:dyDescent="0.3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1:25" ht="12.75" customHeight="1" x14ac:dyDescent="0.3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1:25" ht="12.75" customHeight="1" x14ac:dyDescent="0.3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1:25" ht="12.75" customHeight="1" x14ac:dyDescent="0.3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1:25" ht="12.75" customHeight="1" x14ac:dyDescent="0.3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1:25" ht="12.75" customHeight="1" x14ac:dyDescent="0.3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1:25" ht="12.75" customHeight="1" x14ac:dyDescent="0.3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1:25" ht="12.75" customHeight="1" x14ac:dyDescent="0.3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1:25" ht="12.75" customHeight="1" x14ac:dyDescent="0.3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1:25" ht="12.75" customHeight="1" x14ac:dyDescent="0.3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1:25" ht="12.75" customHeight="1" x14ac:dyDescent="0.3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1:25" ht="12.75" customHeight="1" x14ac:dyDescent="0.3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1:25" ht="12.75" customHeight="1" x14ac:dyDescent="0.3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1:25" ht="12.75" customHeight="1" x14ac:dyDescent="0.3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1:25" ht="12.75" customHeight="1" x14ac:dyDescent="0.3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1:25" ht="12.75" customHeight="1" x14ac:dyDescent="0.3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1:25" ht="12.75" customHeight="1" x14ac:dyDescent="0.3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1:25" ht="12.75" customHeight="1" x14ac:dyDescent="0.3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1:25" ht="12.75" customHeight="1" x14ac:dyDescent="0.3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1:25" ht="12.75" customHeight="1" x14ac:dyDescent="0.3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1:25" ht="12.75" customHeight="1" x14ac:dyDescent="0.3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1:25" ht="12.75" customHeight="1" x14ac:dyDescent="0.3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1:25" ht="12.75" customHeight="1" x14ac:dyDescent="0.3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1:25" ht="12.75" customHeight="1" x14ac:dyDescent="0.3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1:25" ht="12.75" customHeight="1" x14ac:dyDescent="0.3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1:25" ht="12.75" customHeight="1" x14ac:dyDescent="0.3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1:25" ht="12.75" customHeight="1" x14ac:dyDescent="0.3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1:25" ht="12.75" customHeight="1" x14ac:dyDescent="0.3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1:25" ht="12.75" customHeight="1" x14ac:dyDescent="0.3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1:25" ht="12.75" customHeight="1" x14ac:dyDescent="0.3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1:25" ht="12.75" customHeight="1" x14ac:dyDescent="0.3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1:25" ht="12.75" customHeight="1" x14ac:dyDescent="0.3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1:25" ht="12.75" customHeight="1" x14ac:dyDescent="0.3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1:25" ht="12.75" customHeight="1" x14ac:dyDescent="0.3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1:25" ht="12.75" customHeight="1" x14ac:dyDescent="0.3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1:25" ht="12.75" customHeight="1" x14ac:dyDescent="0.3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1:25" ht="12.75" customHeight="1" x14ac:dyDescent="0.3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1:25" ht="12.75" customHeight="1" x14ac:dyDescent="0.3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1:25" ht="12.75" customHeight="1" x14ac:dyDescent="0.3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1:25" ht="12.75" customHeight="1" x14ac:dyDescent="0.3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1:25" ht="12.75" customHeight="1" x14ac:dyDescent="0.3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1:25" ht="12.75" customHeight="1" x14ac:dyDescent="0.3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1:25" ht="12.75" customHeight="1" x14ac:dyDescent="0.3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1:25" ht="12.75" customHeight="1" x14ac:dyDescent="0.3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5" ht="12.75" customHeight="1" x14ac:dyDescent="0.3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1:25" ht="12.75" customHeight="1" x14ac:dyDescent="0.3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1:25" ht="12.75" customHeight="1" x14ac:dyDescent="0.3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1:25" ht="12.75" customHeight="1" x14ac:dyDescent="0.3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1:25" ht="12.75" customHeight="1" x14ac:dyDescent="0.3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1:25" ht="12.75" customHeight="1" x14ac:dyDescent="0.3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1:25" ht="12.75" customHeight="1" x14ac:dyDescent="0.3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1:25" ht="12.75" customHeight="1" x14ac:dyDescent="0.3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1:25" ht="12.75" customHeight="1" x14ac:dyDescent="0.3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1:25" ht="12.75" customHeight="1" x14ac:dyDescent="0.3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1:25" ht="12.75" customHeight="1" x14ac:dyDescent="0.3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1:25" ht="12.75" customHeight="1" x14ac:dyDescent="0.3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1:25" ht="12.75" customHeight="1" x14ac:dyDescent="0.3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1:25" ht="12.75" customHeight="1" x14ac:dyDescent="0.3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1:25" ht="12.75" customHeight="1" x14ac:dyDescent="0.3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1:25" ht="12.75" customHeight="1" x14ac:dyDescent="0.3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1:25" ht="12.75" customHeight="1" x14ac:dyDescent="0.3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1:25" ht="12.75" customHeight="1" x14ac:dyDescent="0.3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1:25" ht="12.75" customHeight="1" x14ac:dyDescent="0.3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1:25" ht="12.75" customHeight="1" x14ac:dyDescent="0.3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1:25" ht="12.75" customHeight="1" x14ac:dyDescent="0.3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1:25" ht="12.75" customHeight="1" x14ac:dyDescent="0.3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1:25" ht="12.75" customHeight="1" x14ac:dyDescent="0.3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1:25" ht="12.75" customHeight="1" x14ac:dyDescent="0.3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1:25" ht="12.75" customHeight="1" x14ac:dyDescent="0.3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1:25" ht="12.75" customHeight="1" x14ac:dyDescent="0.3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1:25" ht="12.75" customHeight="1" x14ac:dyDescent="0.3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1:25" ht="12.75" customHeight="1" x14ac:dyDescent="0.3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1:25" ht="12.75" customHeight="1" x14ac:dyDescent="0.3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1:25" ht="12.75" customHeight="1" x14ac:dyDescent="0.3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1:25" ht="12.75" customHeight="1" x14ac:dyDescent="0.3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1:25" ht="12.75" customHeight="1" x14ac:dyDescent="0.3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1:25" ht="12.75" customHeight="1" x14ac:dyDescent="0.3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1:25" ht="12.75" customHeight="1" x14ac:dyDescent="0.3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1:25" ht="12.75" customHeight="1" x14ac:dyDescent="0.3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1:25" ht="12.75" customHeight="1" x14ac:dyDescent="0.3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1:25" ht="12.75" customHeight="1" x14ac:dyDescent="0.3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1:25" ht="12.75" customHeight="1" x14ac:dyDescent="0.3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1:25" ht="12.75" customHeight="1" x14ac:dyDescent="0.3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1:25" ht="12.75" customHeight="1" x14ac:dyDescent="0.3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1:25" ht="12.75" customHeight="1" x14ac:dyDescent="0.3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1:25" ht="12.75" customHeight="1" x14ac:dyDescent="0.3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1:25" ht="12.75" customHeight="1" x14ac:dyDescent="0.3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1:25" ht="12.75" customHeight="1" x14ac:dyDescent="0.3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1:25" ht="12.75" customHeight="1" x14ac:dyDescent="0.3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1:25" ht="12.75" customHeight="1" x14ac:dyDescent="0.3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1:25" ht="12.75" customHeight="1" x14ac:dyDescent="0.3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1:25" ht="12.75" customHeight="1" x14ac:dyDescent="0.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1:25" ht="12.75" customHeight="1" x14ac:dyDescent="0.3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1:25" ht="12.75" customHeight="1" x14ac:dyDescent="0.3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1:25" ht="12.75" customHeight="1" x14ac:dyDescent="0.3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1:25" ht="12.75" customHeight="1" x14ac:dyDescent="0.3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1:25" ht="12.75" customHeight="1" x14ac:dyDescent="0.3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1:25" ht="12.75" customHeight="1" x14ac:dyDescent="0.3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1:25" ht="12.75" customHeight="1" x14ac:dyDescent="0.3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1:25" ht="12.75" customHeight="1" x14ac:dyDescent="0.3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1:25" ht="12.75" customHeight="1" x14ac:dyDescent="0.3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1:25" ht="12.75" customHeight="1" x14ac:dyDescent="0.3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1:25" ht="12.75" customHeight="1" x14ac:dyDescent="0.3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1:25" ht="12.75" customHeight="1" x14ac:dyDescent="0.3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1:25" ht="12.75" customHeight="1" x14ac:dyDescent="0.3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1:25" ht="12.75" customHeight="1" x14ac:dyDescent="0.3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1:25" ht="12.75" customHeight="1" x14ac:dyDescent="0.3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1:25" ht="12.75" customHeight="1" x14ac:dyDescent="0.3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1:25" ht="12.75" customHeight="1" x14ac:dyDescent="0.3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1:25" ht="12.75" customHeight="1" x14ac:dyDescent="0.3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1:25" ht="12.75" customHeight="1" x14ac:dyDescent="0.3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1:25" ht="12.75" customHeight="1" x14ac:dyDescent="0.3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1:25" ht="12.75" customHeight="1" x14ac:dyDescent="0.3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1:25" ht="12.75" customHeight="1" x14ac:dyDescent="0.3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1:25" ht="12.75" customHeight="1" x14ac:dyDescent="0.3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1:25" ht="12.75" customHeight="1" x14ac:dyDescent="0.3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1:25" ht="12.75" customHeight="1" x14ac:dyDescent="0.3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1:25" ht="12.75" customHeight="1" x14ac:dyDescent="0.3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1:25" ht="12.75" customHeight="1" x14ac:dyDescent="0.3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1:25" ht="12.75" customHeight="1" x14ac:dyDescent="0.3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1:25" ht="12.75" customHeight="1" x14ac:dyDescent="0.3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1:25" ht="12.75" customHeight="1" x14ac:dyDescent="0.3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1:25" ht="12.75" customHeight="1" x14ac:dyDescent="0.3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1:25" ht="12.75" customHeight="1" x14ac:dyDescent="0.3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1:25" ht="12.75" customHeight="1" x14ac:dyDescent="0.3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1:25" ht="12.75" customHeight="1" x14ac:dyDescent="0.3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1:25" ht="12.75" customHeight="1" x14ac:dyDescent="0.3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1:25" ht="12.75" customHeight="1" x14ac:dyDescent="0.3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1:25" ht="12.75" customHeight="1" x14ac:dyDescent="0.3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1:25" ht="12.75" customHeight="1" x14ac:dyDescent="0.3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1:25" ht="12.75" customHeight="1" x14ac:dyDescent="0.3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1:25" ht="12.75" customHeight="1" x14ac:dyDescent="0.3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1:25" ht="12.75" customHeight="1" x14ac:dyDescent="0.3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1:25" ht="12.75" customHeight="1" x14ac:dyDescent="0.3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1:25" ht="12.75" customHeight="1" x14ac:dyDescent="0.3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1:25" ht="12.75" customHeight="1" x14ac:dyDescent="0.3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1:25" ht="12.75" customHeight="1" x14ac:dyDescent="0.3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spans="1:25" ht="12.75" customHeight="1" x14ac:dyDescent="0.3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spans="1:25" ht="12.75" customHeight="1" x14ac:dyDescent="0.3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spans="1:25" ht="12.75" customHeight="1" x14ac:dyDescent="0.3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spans="1:25" ht="12.75" customHeight="1" x14ac:dyDescent="0.3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spans="1:25" ht="12.75" customHeight="1" x14ac:dyDescent="0.3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spans="1:25" ht="12.75" customHeight="1" x14ac:dyDescent="0.3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spans="1:25" ht="12.75" customHeight="1" x14ac:dyDescent="0.3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spans="1:25" ht="12.75" customHeight="1" x14ac:dyDescent="0.3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spans="1:25" ht="12.75" customHeight="1" x14ac:dyDescent="0.3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spans="1:25" ht="12.75" customHeight="1" x14ac:dyDescent="0.3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spans="1:25" ht="12.75" customHeight="1" x14ac:dyDescent="0.3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spans="1:25" ht="12.75" customHeight="1" x14ac:dyDescent="0.3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spans="1:25" ht="12.75" customHeight="1" x14ac:dyDescent="0.3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spans="1:25" ht="12.75" customHeight="1" x14ac:dyDescent="0.3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spans="1:25" ht="12.75" customHeight="1" x14ac:dyDescent="0.3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spans="1:25" ht="12.75" customHeight="1" x14ac:dyDescent="0.3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spans="1:25" ht="12.75" customHeight="1" x14ac:dyDescent="0.3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spans="1:25" ht="12.75" customHeight="1" x14ac:dyDescent="0.3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spans="1:25" ht="12.75" customHeight="1" x14ac:dyDescent="0.3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spans="1:25" ht="12.75" customHeight="1" x14ac:dyDescent="0.3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spans="1:25" ht="12.75" customHeight="1" x14ac:dyDescent="0.3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spans="1:25" ht="12.75" customHeight="1" x14ac:dyDescent="0.3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spans="1:25" ht="12.75" customHeight="1" x14ac:dyDescent="0.3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spans="1:25" ht="12.75" customHeight="1" x14ac:dyDescent="0.3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spans="1:25" ht="12.75" customHeight="1" x14ac:dyDescent="0.3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spans="1:25" ht="12.75" customHeight="1" x14ac:dyDescent="0.3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spans="1:25" ht="12.75" customHeight="1" x14ac:dyDescent="0.3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spans="1:25" ht="12.75" customHeight="1" x14ac:dyDescent="0.3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spans="1:25" ht="12.75" customHeight="1" x14ac:dyDescent="0.3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spans="1:25" ht="12.75" customHeight="1" x14ac:dyDescent="0.3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spans="1:25" ht="12.75" customHeight="1" x14ac:dyDescent="0.3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spans="1:25" ht="12.75" customHeight="1" x14ac:dyDescent="0.3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spans="1:25" ht="12.75" customHeight="1" x14ac:dyDescent="0.3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spans="1:25" ht="12.75" customHeight="1" x14ac:dyDescent="0.3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spans="1:25" ht="12.75" customHeight="1" x14ac:dyDescent="0.3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spans="1:25" ht="12.75" customHeight="1" x14ac:dyDescent="0.3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spans="1:25" ht="12.75" customHeight="1" x14ac:dyDescent="0.3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spans="1:25" ht="12.75" customHeight="1" x14ac:dyDescent="0.3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spans="1:25" ht="12.75" customHeight="1" x14ac:dyDescent="0.3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spans="1:25" ht="12.75" customHeight="1" x14ac:dyDescent="0.3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spans="1:25" ht="12.75" customHeight="1" x14ac:dyDescent="0.3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spans="1:25" ht="12.75" customHeight="1" x14ac:dyDescent="0.3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spans="1:25" ht="12.75" customHeight="1" x14ac:dyDescent="0.3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spans="1:25" ht="12.75" customHeight="1" x14ac:dyDescent="0.3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spans="1:25" ht="12.75" customHeight="1" x14ac:dyDescent="0.3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spans="1:25" ht="12.75" customHeight="1" x14ac:dyDescent="0.3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spans="1:25" ht="12.75" customHeight="1" x14ac:dyDescent="0.3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spans="1:25" ht="12.75" customHeight="1" x14ac:dyDescent="0.3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spans="1:25" ht="12.75" customHeight="1" x14ac:dyDescent="0.3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spans="1:25" ht="12.75" customHeight="1" x14ac:dyDescent="0.3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spans="1:25" ht="12.75" customHeight="1" x14ac:dyDescent="0.3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spans="1:25" ht="12.75" customHeight="1" x14ac:dyDescent="0.3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spans="1:25" ht="12.75" customHeight="1" x14ac:dyDescent="0.3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spans="1:25" ht="12.75" customHeight="1" x14ac:dyDescent="0.3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spans="1:25" ht="12.75" customHeight="1" x14ac:dyDescent="0.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spans="1:25" ht="12.75" customHeight="1" x14ac:dyDescent="0.3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spans="1:25" ht="12.75" customHeight="1" x14ac:dyDescent="0.3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spans="1:25" ht="12.75" customHeight="1" x14ac:dyDescent="0.3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spans="1:25" ht="12.75" customHeight="1" x14ac:dyDescent="0.3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spans="1:25" ht="12.75" customHeight="1" x14ac:dyDescent="0.3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spans="1:25" ht="12.75" customHeight="1" x14ac:dyDescent="0.3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spans="1:25" ht="12.75" customHeight="1" x14ac:dyDescent="0.3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spans="1:25" ht="12.75" customHeight="1" x14ac:dyDescent="0.3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spans="1:25" ht="12.75" customHeight="1" x14ac:dyDescent="0.3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spans="1:25" ht="12.75" customHeight="1" x14ac:dyDescent="0.3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spans="1:25" ht="12.75" customHeight="1" x14ac:dyDescent="0.3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spans="1:25" ht="12.75" customHeight="1" x14ac:dyDescent="0.3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spans="1:25" ht="12.75" customHeight="1" x14ac:dyDescent="0.3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spans="1:25" ht="12.75" customHeight="1" x14ac:dyDescent="0.3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spans="1:25" ht="12.75" customHeight="1" x14ac:dyDescent="0.3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spans="1:25" ht="12.75" customHeight="1" x14ac:dyDescent="0.3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spans="1:25" ht="12.75" customHeight="1" x14ac:dyDescent="0.3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spans="1:25" ht="12.75" customHeight="1" x14ac:dyDescent="0.3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spans="1:25" ht="12.75" customHeight="1" x14ac:dyDescent="0.3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spans="1:25" ht="12.75" customHeight="1" x14ac:dyDescent="0.3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spans="1:25" ht="12.75" customHeight="1" x14ac:dyDescent="0.3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spans="1:25" ht="12.75" customHeight="1" x14ac:dyDescent="0.3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spans="1:25" ht="12.75" customHeight="1" x14ac:dyDescent="0.3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spans="1:25" ht="12.75" customHeight="1" x14ac:dyDescent="0.3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spans="1:25" ht="12.75" customHeight="1" x14ac:dyDescent="0.3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spans="1:25" ht="12.75" customHeight="1" x14ac:dyDescent="0.3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spans="1:25" ht="12.75" customHeight="1" x14ac:dyDescent="0.3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spans="1:25" ht="12.75" customHeight="1" x14ac:dyDescent="0.3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spans="1:25" ht="12.75" customHeight="1" x14ac:dyDescent="0.3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spans="1:25" ht="12.75" customHeight="1" x14ac:dyDescent="0.3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spans="1:25" ht="12.75" customHeight="1" x14ac:dyDescent="0.3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spans="1:25" ht="12.75" customHeight="1" x14ac:dyDescent="0.3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spans="1:25" ht="12.75" customHeight="1" x14ac:dyDescent="0.3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spans="1:25" ht="12.75" customHeight="1" x14ac:dyDescent="0.3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spans="1:25" ht="12.75" customHeight="1" x14ac:dyDescent="0.3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spans="1:25" ht="12.75" customHeight="1" x14ac:dyDescent="0.3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spans="1:25" ht="12.75" customHeight="1" x14ac:dyDescent="0.3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spans="1:25" ht="12.75" customHeight="1" x14ac:dyDescent="0.3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spans="1:25" ht="12.75" customHeight="1" x14ac:dyDescent="0.3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spans="1:25" ht="12.75" customHeight="1" x14ac:dyDescent="0.3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spans="1:25" ht="12.75" customHeight="1" x14ac:dyDescent="0.3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spans="1:25" ht="12.75" customHeight="1" x14ac:dyDescent="0.3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spans="1:25" ht="12.75" customHeight="1" x14ac:dyDescent="0.3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spans="1:25" ht="12.75" customHeight="1" x14ac:dyDescent="0.3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spans="1:25" ht="12.75" customHeight="1" x14ac:dyDescent="0.3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spans="1:25" ht="12.75" customHeight="1" x14ac:dyDescent="0.3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spans="1:25" ht="12.75" customHeight="1" x14ac:dyDescent="0.3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spans="1:25" ht="12.75" customHeight="1" x14ac:dyDescent="0.3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spans="1:25" ht="12.75" customHeight="1" x14ac:dyDescent="0.3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spans="1:25" ht="12.75" customHeight="1" x14ac:dyDescent="0.3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spans="1:25" ht="12.75" customHeight="1" x14ac:dyDescent="0.3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spans="1:25" ht="12.75" customHeight="1" x14ac:dyDescent="0.3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spans="1:25" ht="12.75" customHeight="1" x14ac:dyDescent="0.3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spans="1:25" ht="12.75" customHeight="1" x14ac:dyDescent="0.3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spans="1:25" ht="12.75" customHeight="1" x14ac:dyDescent="0.3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spans="1:25" ht="12.75" customHeight="1" x14ac:dyDescent="0.3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spans="1:25" ht="12.75" customHeight="1" x14ac:dyDescent="0.3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spans="1:25" ht="12.75" customHeight="1" x14ac:dyDescent="0.3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spans="1:25" ht="12.75" customHeight="1" x14ac:dyDescent="0.3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spans="1:25" ht="12.75" customHeight="1" x14ac:dyDescent="0.3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spans="1:25" ht="12.75" customHeight="1" x14ac:dyDescent="0.3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spans="1:25" ht="12.75" customHeight="1" x14ac:dyDescent="0.3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spans="1:25" ht="12.75" customHeight="1" x14ac:dyDescent="0.3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spans="1:25" ht="12.75" customHeight="1" x14ac:dyDescent="0.3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spans="1:25" ht="12.75" customHeight="1" x14ac:dyDescent="0.3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spans="1:25" ht="12.75" customHeight="1" x14ac:dyDescent="0.3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spans="1:25" ht="12.75" customHeight="1" x14ac:dyDescent="0.3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spans="1:25" ht="12.75" customHeight="1" x14ac:dyDescent="0.3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spans="1:25" ht="12.75" customHeight="1" x14ac:dyDescent="0.3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spans="1:25" ht="12.75" customHeight="1" x14ac:dyDescent="0.3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spans="1:25" ht="12.75" customHeight="1" x14ac:dyDescent="0.3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spans="1:25" ht="12.75" customHeight="1" x14ac:dyDescent="0.3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spans="1:25" ht="12.75" customHeight="1" x14ac:dyDescent="0.3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spans="1:25" ht="12.75" customHeight="1" x14ac:dyDescent="0.3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spans="1:25" ht="12.75" customHeight="1" x14ac:dyDescent="0.3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spans="1:25" ht="12.75" customHeight="1" x14ac:dyDescent="0.3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spans="1:25" ht="12.75" customHeight="1" x14ac:dyDescent="0.3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spans="1:25" ht="12.75" customHeight="1" x14ac:dyDescent="0.3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spans="1:25" ht="12.75" customHeight="1" x14ac:dyDescent="0.3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spans="1:25" ht="12.75" customHeight="1" x14ac:dyDescent="0.3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spans="1:25" ht="12.75" customHeight="1" x14ac:dyDescent="0.3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spans="1:25" ht="12.75" customHeight="1" x14ac:dyDescent="0.3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spans="1:25" ht="12.75" customHeight="1" x14ac:dyDescent="0.3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spans="1:25" ht="12.75" customHeight="1" x14ac:dyDescent="0.3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spans="1:25" ht="12.75" customHeight="1" x14ac:dyDescent="0.3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spans="1:25" ht="12.75" customHeight="1" x14ac:dyDescent="0.3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spans="1:25" ht="12.75" customHeight="1" x14ac:dyDescent="0.3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spans="1:25" ht="12.75" customHeight="1" x14ac:dyDescent="0.3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spans="1:25" ht="12.75" customHeight="1" x14ac:dyDescent="0.3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spans="1:25" ht="12.75" customHeight="1" x14ac:dyDescent="0.3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spans="1:25" ht="12.75" customHeight="1" x14ac:dyDescent="0.3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spans="1:25" ht="12.75" customHeight="1" x14ac:dyDescent="0.3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spans="1:25" ht="12.75" customHeight="1" x14ac:dyDescent="0.3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spans="1:25" ht="12.75" customHeight="1" x14ac:dyDescent="0.3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spans="1:25" ht="12.75" customHeight="1" x14ac:dyDescent="0.3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spans="1:25" ht="12.75" customHeight="1" x14ac:dyDescent="0.3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spans="1:25" ht="12.75" customHeight="1" x14ac:dyDescent="0.3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spans="1:25" ht="12.75" customHeight="1" x14ac:dyDescent="0.3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spans="1:25" ht="12.75" customHeight="1" x14ac:dyDescent="0.3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spans="1:25" ht="12.75" customHeight="1" x14ac:dyDescent="0.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spans="1:25" ht="12.75" customHeight="1" x14ac:dyDescent="0.3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spans="1:25" ht="12.75" customHeight="1" x14ac:dyDescent="0.3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spans="1:25" ht="12.75" customHeight="1" x14ac:dyDescent="0.3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spans="1:25" ht="12.75" customHeight="1" x14ac:dyDescent="0.3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spans="1:25" ht="12.75" customHeight="1" x14ac:dyDescent="0.3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spans="1:25" ht="12.75" customHeight="1" x14ac:dyDescent="0.3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spans="1:25" ht="12.75" customHeight="1" x14ac:dyDescent="0.3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spans="1:25" ht="12.75" customHeight="1" x14ac:dyDescent="0.3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spans="1:25" ht="12.75" customHeight="1" x14ac:dyDescent="0.3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spans="1:25" ht="12.75" customHeight="1" x14ac:dyDescent="0.3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spans="1:25" ht="12.75" customHeight="1" x14ac:dyDescent="0.3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spans="1:25" ht="12.75" customHeight="1" x14ac:dyDescent="0.3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spans="1:25" ht="12.75" customHeight="1" x14ac:dyDescent="0.3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spans="1:25" ht="12.75" customHeight="1" x14ac:dyDescent="0.3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spans="1:25" ht="12.75" customHeight="1" x14ac:dyDescent="0.3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spans="1:25" ht="12.75" customHeight="1" x14ac:dyDescent="0.3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spans="1:25" ht="12.75" customHeight="1" x14ac:dyDescent="0.3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spans="1:25" ht="12.75" customHeight="1" x14ac:dyDescent="0.3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spans="1:25" ht="12.75" customHeight="1" x14ac:dyDescent="0.3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spans="1:25" ht="12.75" customHeight="1" x14ac:dyDescent="0.3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spans="1:25" ht="12.75" customHeight="1" x14ac:dyDescent="0.3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spans="1:25" ht="12.75" customHeight="1" x14ac:dyDescent="0.3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spans="1:25" ht="12.75" customHeight="1" x14ac:dyDescent="0.3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spans="1:25" ht="12.75" customHeight="1" x14ac:dyDescent="0.3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spans="1:25" ht="12.75" customHeight="1" x14ac:dyDescent="0.3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spans="1:25" ht="12.75" customHeight="1" x14ac:dyDescent="0.3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spans="1:25" ht="12.75" customHeight="1" x14ac:dyDescent="0.3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spans="1:25" ht="12.75" customHeight="1" x14ac:dyDescent="0.3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spans="1:25" ht="12.75" customHeight="1" x14ac:dyDescent="0.3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spans="1:25" ht="12.75" customHeight="1" x14ac:dyDescent="0.3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spans="1:25" ht="12.75" customHeight="1" x14ac:dyDescent="0.3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spans="1:25" ht="12.75" customHeight="1" x14ac:dyDescent="0.3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spans="1:25" ht="12.75" customHeight="1" x14ac:dyDescent="0.3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spans="1:25" ht="12.75" customHeight="1" x14ac:dyDescent="0.3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spans="1:25" ht="12.75" customHeight="1" x14ac:dyDescent="0.3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spans="1:25" ht="12.75" customHeight="1" x14ac:dyDescent="0.3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spans="1:25" ht="12.75" customHeight="1" x14ac:dyDescent="0.3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spans="1:25" ht="12.75" customHeight="1" x14ac:dyDescent="0.3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spans="1:25" ht="12.75" customHeight="1" x14ac:dyDescent="0.3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spans="1:25" ht="12.75" customHeight="1" x14ac:dyDescent="0.3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spans="1:25" ht="12.75" customHeight="1" x14ac:dyDescent="0.3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spans="1:25" ht="12.75" customHeight="1" x14ac:dyDescent="0.3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spans="1:25" ht="12.75" customHeight="1" x14ac:dyDescent="0.3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spans="1:25" ht="12.75" customHeight="1" x14ac:dyDescent="0.3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spans="1:25" ht="12.75" customHeight="1" x14ac:dyDescent="0.3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spans="1:25" ht="12.75" customHeight="1" x14ac:dyDescent="0.3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spans="1:25" ht="12.75" customHeight="1" x14ac:dyDescent="0.3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spans="1:25" ht="12.75" customHeight="1" x14ac:dyDescent="0.3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spans="1:25" ht="12.75" customHeight="1" x14ac:dyDescent="0.3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spans="1:25" ht="12.75" customHeight="1" x14ac:dyDescent="0.3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spans="1:25" ht="12.75" customHeight="1" x14ac:dyDescent="0.3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spans="1:25" ht="12.75" customHeight="1" x14ac:dyDescent="0.3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spans="1:25" ht="12.75" customHeight="1" x14ac:dyDescent="0.3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spans="1:25" ht="12.75" customHeight="1" x14ac:dyDescent="0.3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spans="1:25" ht="12.75" customHeight="1" x14ac:dyDescent="0.3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spans="1:25" ht="12.75" customHeight="1" x14ac:dyDescent="0.3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spans="1:25" ht="12.75" customHeight="1" x14ac:dyDescent="0.3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spans="1:25" ht="12.75" customHeight="1" x14ac:dyDescent="0.3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spans="1:25" ht="12.75" customHeight="1" x14ac:dyDescent="0.3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spans="1:25" ht="12.75" customHeight="1" x14ac:dyDescent="0.3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spans="1:25" ht="12.75" customHeight="1" x14ac:dyDescent="0.3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spans="1:25" ht="12.75" customHeight="1" x14ac:dyDescent="0.3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spans="1:25" ht="12.75" customHeight="1" x14ac:dyDescent="0.3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spans="1:25" ht="12.75" customHeight="1" x14ac:dyDescent="0.3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spans="1:25" ht="12.75" customHeight="1" x14ac:dyDescent="0.3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spans="1:25" ht="12.75" customHeight="1" x14ac:dyDescent="0.3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spans="1:25" ht="12.75" customHeight="1" x14ac:dyDescent="0.3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spans="1:25" ht="12.75" customHeight="1" x14ac:dyDescent="0.3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spans="1:25" ht="12.75" customHeight="1" x14ac:dyDescent="0.3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spans="1:25" ht="12.75" customHeight="1" x14ac:dyDescent="0.3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spans="1:25" ht="12.75" customHeight="1" x14ac:dyDescent="0.3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spans="1:25" ht="12.75" customHeight="1" x14ac:dyDescent="0.3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spans="1:25" ht="12.75" customHeight="1" x14ac:dyDescent="0.3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spans="1:25" ht="12.75" customHeight="1" x14ac:dyDescent="0.3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spans="1:25" ht="12.75" customHeight="1" x14ac:dyDescent="0.3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spans="1:25" ht="12.75" customHeight="1" x14ac:dyDescent="0.3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spans="1:25" ht="12.75" customHeight="1" x14ac:dyDescent="0.3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spans="1:25" ht="12.75" customHeight="1" x14ac:dyDescent="0.3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spans="1:25" ht="12.75" customHeight="1" x14ac:dyDescent="0.3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spans="1:25" ht="12.75" customHeight="1" x14ac:dyDescent="0.3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spans="1:25" ht="12.75" customHeight="1" x14ac:dyDescent="0.3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spans="1:25" ht="12.75" customHeight="1" x14ac:dyDescent="0.3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spans="1:25" ht="12.75" customHeight="1" x14ac:dyDescent="0.3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spans="1:25" ht="12.75" customHeight="1" x14ac:dyDescent="0.3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spans="1:25" ht="12.75" customHeight="1" x14ac:dyDescent="0.3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spans="1:25" ht="12.75" customHeight="1" x14ac:dyDescent="0.3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spans="1:25" ht="12.75" customHeight="1" x14ac:dyDescent="0.3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spans="1:25" ht="12.75" customHeight="1" x14ac:dyDescent="0.3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spans="1:25" ht="12.75" customHeight="1" x14ac:dyDescent="0.3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spans="1:25" ht="12.75" customHeight="1" x14ac:dyDescent="0.3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spans="1:25" ht="12.75" customHeight="1" x14ac:dyDescent="0.3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spans="1:25" ht="12.75" customHeight="1" x14ac:dyDescent="0.3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spans="1:25" ht="12.75" customHeight="1" x14ac:dyDescent="0.3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spans="1:25" ht="12.75" customHeight="1" x14ac:dyDescent="0.3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spans="1:25" ht="12.75" customHeight="1" x14ac:dyDescent="0.3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spans="1:25" ht="12.75" customHeight="1" x14ac:dyDescent="0.3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spans="1:25" ht="12.75" customHeight="1" x14ac:dyDescent="0.3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spans="1:25" ht="12.75" customHeight="1" x14ac:dyDescent="0.3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spans="1:25" ht="12.75" customHeight="1" x14ac:dyDescent="0.3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spans="1:25" ht="12.75" customHeight="1" x14ac:dyDescent="0.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spans="1:25" ht="12.75" customHeight="1" x14ac:dyDescent="0.3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spans="1:25" ht="12.75" customHeight="1" x14ac:dyDescent="0.3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spans="1:25" ht="12.75" customHeight="1" x14ac:dyDescent="0.3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spans="1:25" ht="12.75" customHeight="1" x14ac:dyDescent="0.3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spans="1:25" ht="12.75" customHeight="1" x14ac:dyDescent="0.3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spans="1:25" ht="12.75" customHeight="1" x14ac:dyDescent="0.3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spans="1:25" ht="12.75" customHeight="1" x14ac:dyDescent="0.3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spans="1:25" ht="12.75" customHeight="1" x14ac:dyDescent="0.3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spans="1:25" ht="12.75" customHeight="1" x14ac:dyDescent="0.3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spans="1:25" ht="12.75" customHeight="1" x14ac:dyDescent="0.3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spans="1:25" ht="12.75" customHeight="1" x14ac:dyDescent="0.3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spans="1:25" ht="12.75" customHeight="1" x14ac:dyDescent="0.3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spans="1:25" ht="12.75" customHeight="1" x14ac:dyDescent="0.3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spans="1:25" ht="12.75" customHeight="1" x14ac:dyDescent="0.3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spans="1:25" ht="12.75" customHeight="1" x14ac:dyDescent="0.3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spans="1:25" ht="12.75" customHeight="1" x14ac:dyDescent="0.3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spans="1:25" ht="12.75" customHeight="1" x14ac:dyDescent="0.3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spans="1:25" ht="12.75" customHeight="1" x14ac:dyDescent="0.3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spans="1:25" ht="12.75" customHeight="1" x14ac:dyDescent="0.3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spans="1:25" ht="12.75" customHeight="1" x14ac:dyDescent="0.3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spans="1:25" ht="12.75" customHeight="1" x14ac:dyDescent="0.3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spans="1:25" ht="12.75" customHeight="1" x14ac:dyDescent="0.3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spans="1:25" ht="12.75" customHeight="1" x14ac:dyDescent="0.3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spans="1:25" ht="12.75" customHeight="1" x14ac:dyDescent="0.3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spans="1:25" ht="12.75" customHeight="1" x14ac:dyDescent="0.3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spans="1:25" ht="12.75" customHeight="1" x14ac:dyDescent="0.3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spans="1:25" ht="12.75" customHeight="1" x14ac:dyDescent="0.3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spans="1:25" ht="12.75" customHeight="1" x14ac:dyDescent="0.3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spans="1:25" ht="12.75" customHeight="1" x14ac:dyDescent="0.3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spans="1:25" ht="12.75" customHeight="1" x14ac:dyDescent="0.3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spans="1:25" ht="12.75" customHeight="1" x14ac:dyDescent="0.3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spans="1:25" ht="12.75" customHeight="1" x14ac:dyDescent="0.3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spans="1:25" ht="12.75" customHeight="1" x14ac:dyDescent="0.3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spans="1:25" ht="12.75" customHeight="1" x14ac:dyDescent="0.3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spans="1:25" ht="12.75" customHeight="1" x14ac:dyDescent="0.3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spans="1:25" ht="12.75" customHeight="1" x14ac:dyDescent="0.3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spans="1:25" ht="12.75" customHeight="1" x14ac:dyDescent="0.3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spans="1:25" ht="12.75" customHeight="1" x14ac:dyDescent="0.3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spans="1:25" ht="12.75" customHeight="1" x14ac:dyDescent="0.3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spans="1:25" ht="12.75" customHeight="1" x14ac:dyDescent="0.3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spans="1:25" ht="12.75" customHeight="1" x14ac:dyDescent="0.3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spans="1:25" ht="12.75" customHeight="1" x14ac:dyDescent="0.3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spans="1:25" ht="12.75" customHeight="1" x14ac:dyDescent="0.3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spans="1:25" ht="12.75" customHeight="1" x14ac:dyDescent="0.3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spans="1:25" ht="12.75" customHeight="1" x14ac:dyDescent="0.3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spans="1:25" ht="12.75" customHeight="1" x14ac:dyDescent="0.3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spans="1:25" ht="12.75" customHeight="1" x14ac:dyDescent="0.3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spans="1:25" ht="12.75" customHeight="1" x14ac:dyDescent="0.3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spans="1:25" ht="12.75" customHeight="1" x14ac:dyDescent="0.3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spans="1:25" ht="12.75" customHeight="1" x14ac:dyDescent="0.3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spans="1:25" ht="12.75" customHeight="1" x14ac:dyDescent="0.3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spans="1:25" ht="12.75" customHeight="1" x14ac:dyDescent="0.3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spans="1:25" ht="12.75" customHeight="1" x14ac:dyDescent="0.3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spans="1:25" ht="12.75" customHeight="1" x14ac:dyDescent="0.3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spans="1:25" ht="12.75" customHeight="1" x14ac:dyDescent="0.3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spans="1:25" ht="12.75" customHeight="1" x14ac:dyDescent="0.3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spans="1:25" ht="12.75" customHeight="1" x14ac:dyDescent="0.3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spans="1:25" ht="12.75" customHeight="1" x14ac:dyDescent="0.3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spans="1:25" ht="12.75" customHeight="1" x14ac:dyDescent="0.3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spans="1:25" ht="12.75" customHeight="1" x14ac:dyDescent="0.3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spans="1:25" ht="12.75" customHeight="1" x14ac:dyDescent="0.3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spans="1:25" ht="12.75" customHeight="1" x14ac:dyDescent="0.3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spans="1:25" ht="12.75" customHeight="1" x14ac:dyDescent="0.3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spans="1:25" ht="12.75" customHeight="1" x14ac:dyDescent="0.3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spans="1:25" ht="12.75" customHeight="1" x14ac:dyDescent="0.3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spans="1:25" ht="12.75" customHeight="1" x14ac:dyDescent="0.3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spans="1:25" ht="12.75" customHeight="1" x14ac:dyDescent="0.3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spans="1:25" ht="12.75" customHeight="1" x14ac:dyDescent="0.3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spans="1:25" ht="12.75" customHeight="1" x14ac:dyDescent="0.3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spans="1:25" ht="12.75" customHeight="1" x14ac:dyDescent="0.3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spans="1:25" ht="12.75" customHeight="1" x14ac:dyDescent="0.3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spans="1:25" ht="12.75" customHeight="1" x14ac:dyDescent="0.3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spans="1:25" ht="12.75" customHeight="1" x14ac:dyDescent="0.3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spans="1:25" ht="12.75" customHeight="1" x14ac:dyDescent="0.3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spans="1:25" ht="12.75" customHeight="1" x14ac:dyDescent="0.3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spans="1:25" ht="12.75" customHeight="1" x14ac:dyDescent="0.3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spans="1:25" ht="12.75" customHeight="1" x14ac:dyDescent="0.3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spans="1:25" ht="12.75" customHeight="1" x14ac:dyDescent="0.3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spans="1:25" ht="12.75" customHeight="1" x14ac:dyDescent="0.3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spans="1:25" ht="12.75" customHeight="1" x14ac:dyDescent="0.3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spans="1:25" ht="12.75" customHeight="1" x14ac:dyDescent="0.3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spans="1:25" ht="12.75" customHeight="1" x14ac:dyDescent="0.3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spans="1:25" ht="12.75" customHeight="1" x14ac:dyDescent="0.3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spans="1:25" ht="12.75" customHeight="1" x14ac:dyDescent="0.3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spans="1:25" ht="12.75" customHeight="1" x14ac:dyDescent="0.3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spans="1:25" ht="12.75" customHeight="1" x14ac:dyDescent="0.3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spans="1:25" ht="12.75" customHeight="1" x14ac:dyDescent="0.3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spans="1:25" ht="12.75" customHeight="1" x14ac:dyDescent="0.3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spans="1:25" ht="12.75" customHeight="1" x14ac:dyDescent="0.3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spans="1:25" ht="12.75" customHeight="1" x14ac:dyDescent="0.3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spans="1:25" ht="12.75" customHeight="1" x14ac:dyDescent="0.3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spans="1:25" ht="12.75" customHeight="1" x14ac:dyDescent="0.3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spans="1:25" ht="12.75" customHeight="1" x14ac:dyDescent="0.3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spans="1:25" ht="12.75" customHeight="1" x14ac:dyDescent="0.3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spans="1:25" ht="12.75" customHeight="1" x14ac:dyDescent="0.3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spans="1:25" ht="12.75" customHeight="1" x14ac:dyDescent="0.3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spans="1:25" ht="12.75" customHeight="1" x14ac:dyDescent="0.3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spans="1:25" ht="12.75" customHeight="1" x14ac:dyDescent="0.3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spans="1:25" ht="12.75" customHeight="1" x14ac:dyDescent="0.3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spans="1:25" ht="12.75" customHeight="1" x14ac:dyDescent="0.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spans="1:25" ht="12.75" customHeight="1" x14ac:dyDescent="0.3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spans="1:25" ht="12.75" customHeight="1" x14ac:dyDescent="0.3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spans="1:25" ht="12.75" customHeight="1" x14ac:dyDescent="0.3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spans="1:25" ht="12.75" customHeight="1" x14ac:dyDescent="0.3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spans="1:25" ht="12.75" customHeight="1" x14ac:dyDescent="0.3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spans="1:25" ht="12.75" customHeight="1" x14ac:dyDescent="0.3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 spans="1:25" ht="12.75" customHeight="1" x14ac:dyDescent="0.3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 spans="1:25" ht="12.75" customHeight="1" x14ac:dyDescent="0.3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 spans="1:25" ht="12.75" customHeight="1" x14ac:dyDescent="0.3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 spans="1:25" ht="12.75" customHeight="1" x14ac:dyDescent="0.3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 spans="1:25" ht="12.75" customHeight="1" x14ac:dyDescent="0.3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 spans="1:25" ht="12.75" customHeight="1" x14ac:dyDescent="0.3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 spans="1:25" ht="12.75" customHeight="1" x14ac:dyDescent="0.3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 spans="1:25" ht="12.75" customHeight="1" x14ac:dyDescent="0.3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 spans="1:25" ht="12.75" customHeight="1" x14ac:dyDescent="0.3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 spans="1:25" ht="12.75" customHeight="1" x14ac:dyDescent="0.3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 spans="1:25" ht="12.75" customHeight="1" x14ac:dyDescent="0.3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 spans="1:25" ht="12.75" customHeight="1" x14ac:dyDescent="0.3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 spans="1:25" ht="12.75" customHeight="1" x14ac:dyDescent="0.3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 spans="1:25" ht="12.75" customHeight="1" x14ac:dyDescent="0.3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 spans="1:25" ht="12.75" customHeight="1" x14ac:dyDescent="0.3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 spans="1:25" ht="12.75" customHeight="1" x14ac:dyDescent="0.3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 spans="1:25" ht="12.75" customHeight="1" x14ac:dyDescent="0.3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 spans="1:25" ht="12.75" customHeight="1" x14ac:dyDescent="0.3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 spans="1:25" ht="12.75" customHeight="1" x14ac:dyDescent="0.3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 spans="1:25" ht="12.75" customHeight="1" x14ac:dyDescent="0.3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 spans="1:25" ht="12.75" customHeight="1" x14ac:dyDescent="0.3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 spans="1:25" ht="12.75" customHeight="1" x14ac:dyDescent="0.3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 spans="1:25" ht="12.75" customHeight="1" x14ac:dyDescent="0.3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 spans="1:25" ht="12.75" customHeight="1" x14ac:dyDescent="0.3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 spans="1:25" ht="12.75" customHeight="1" x14ac:dyDescent="0.3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 spans="1:25" ht="12.75" customHeight="1" x14ac:dyDescent="0.3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 spans="1:25" ht="12.75" customHeight="1" x14ac:dyDescent="0.3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 spans="1:25" ht="12.75" customHeight="1" x14ac:dyDescent="0.3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 spans="1:25" ht="12.75" customHeight="1" x14ac:dyDescent="0.3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 spans="1:25" ht="12.75" customHeight="1" x14ac:dyDescent="0.3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 spans="1:25" ht="12.75" customHeight="1" x14ac:dyDescent="0.3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 spans="1:25" ht="12.75" customHeight="1" x14ac:dyDescent="0.3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 spans="1:25" ht="12.75" customHeight="1" x14ac:dyDescent="0.3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 spans="1:25" ht="12.75" customHeight="1" x14ac:dyDescent="0.3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 spans="1:25" ht="12.75" customHeight="1" x14ac:dyDescent="0.3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 spans="1:25" ht="12.75" customHeight="1" x14ac:dyDescent="0.3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 spans="1:25" ht="12.75" customHeight="1" x14ac:dyDescent="0.3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 spans="1:25" ht="12.75" customHeight="1" x14ac:dyDescent="0.3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 spans="1:25" ht="12.75" customHeight="1" x14ac:dyDescent="0.3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 spans="1:25" ht="12.75" customHeight="1" x14ac:dyDescent="0.3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 spans="1:25" ht="12.75" customHeight="1" x14ac:dyDescent="0.3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 spans="1:25" ht="12.75" customHeight="1" x14ac:dyDescent="0.3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 spans="1:25" ht="12.75" customHeight="1" x14ac:dyDescent="0.3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 spans="1:25" ht="12.75" customHeight="1" x14ac:dyDescent="0.3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 spans="1:25" ht="12.75" customHeight="1" x14ac:dyDescent="0.3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 spans="1:25" ht="12.75" customHeight="1" x14ac:dyDescent="0.3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 spans="1:25" ht="12.75" customHeight="1" x14ac:dyDescent="0.3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 spans="1:25" ht="12.75" customHeight="1" x14ac:dyDescent="0.3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 spans="1:25" ht="12.75" customHeight="1" x14ac:dyDescent="0.3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 spans="1:25" ht="12.75" customHeight="1" x14ac:dyDescent="0.3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 spans="1:25" ht="12.75" customHeight="1" x14ac:dyDescent="0.3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 spans="1:25" ht="12.75" customHeight="1" x14ac:dyDescent="0.3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 spans="1:25" ht="12.75" customHeight="1" x14ac:dyDescent="0.3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 spans="1:25" ht="12.75" customHeight="1" x14ac:dyDescent="0.3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 spans="1:25" ht="12.75" customHeight="1" x14ac:dyDescent="0.3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 spans="1:25" ht="12.75" customHeight="1" x14ac:dyDescent="0.3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 spans="1:25" ht="12.75" customHeight="1" x14ac:dyDescent="0.3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 spans="1:25" ht="12.75" customHeight="1" x14ac:dyDescent="0.3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 spans="1:25" ht="12.75" customHeight="1" x14ac:dyDescent="0.3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 spans="1:25" ht="12.75" customHeight="1" x14ac:dyDescent="0.3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 spans="1:25" ht="12.75" customHeight="1" x14ac:dyDescent="0.3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 spans="1:25" ht="12.75" customHeight="1" x14ac:dyDescent="0.3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 spans="1:25" ht="12.75" customHeight="1" x14ac:dyDescent="0.3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 spans="1:25" ht="12.75" customHeight="1" x14ac:dyDescent="0.3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 spans="1:25" ht="12.75" customHeight="1" x14ac:dyDescent="0.3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 spans="1:25" ht="12.75" customHeight="1" x14ac:dyDescent="0.3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 spans="1:25" ht="12.75" customHeight="1" x14ac:dyDescent="0.3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 spans="1:25" ht="12.75" customHeight="1" x14ac:dyDescent="0.3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 spans="1:25" ht="12.75" customHeight="1" x14ac:dyDescent="0.3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 spans="1:25" ht="12.75" customHeight="1" x14ac:dyDescent="0.3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 spans="1:25" ht="12.75" customHeight="1" x14ac:dyDescent="0.3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 spans="1:25" ht="12.75" customHeight="1" x14ac:dyDescent="0.3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 spans="1:25" ht="12.75" customHeight="1" x14ac:dyDescent="0.3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 spans="1:25" ht="12.75" customHeight="1" x14ac:dyDescent="0.3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 spans="1:25" ht="12.75" customHeight="1" x14ac:dyDescent="0.3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 spans="1:25" ht="12.75" customHeight="1" x14ac:dyDescent="0.3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 spans="1:25" ht="12.75" customHeight="1" x14ac:dyDescent="0.3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 spans="1:25" ht="12.75" customHeight="1" x14ac:dyDescent="0.3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 spans="1:25" ht="12.75" customHeight="1" x14ac:dyDescent="0.3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 spans="1:25" ht="12.75" customHeight="1" x14ac:dyDescent="0.3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 spans="1:25" ht="12.75" customHeight="1" x14ac:dyDescent="0.3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 spans="1:25" ht="12.75" customHeight="1" x14ac:dyDescent="0.3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 spans="1:25" ht="12.75" customHeight="1" x14ac:dyDescent="0.3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 spans="1:25" ht="12.75" customHeight="1" x14ac:dyDescent="0.3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 spans="1:25" ht="12.75" customHeight="1" x14ac:dyDescent="0.3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 spans="1:25" ht="12.75" customHeight="1" x14ac:dyDescent="0.3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 spans="1:25" ht="12.75" customHeight="1" x14ac:dyDescent="0.3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 spans="1:25" ht="12.75" customHeight="1" x14ac:dyDescent="0.3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 spans="1:25" ht="12.75" customHeight="1" x14ac:dyDescent="0.3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 spans="1:25" ht="12.75" customHeight="1" x14ac:dyDescent="0.3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 spans="1:25" ht="12.75" customHeight="1" x14ac:dyDescent="0.3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 spans="1:25" ht="12.75" customHeight="1" x14ac:dyDescent="0.3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 spans="1:25" ht="12.75" customHeight="1" x14ac:dyDescent="0.3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 spans="1:25" ht="12.75" customHeight="1" x14ac:dyDescent="0.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 spans="1:25" ht="12.75" customHeight="1" x14ac:dyDescent="0.3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 spans="1:25" ht="12.75" customHeight="1" x14ac:dyDescent="0.3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 spans="1:25" ht="12.75" customHeight="1" x14ac:dyDescent="0.3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 spans="1:25" ht="12.75" customHeight="1" x14ac:dyDescent="0.3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 spans="1:25" ht="12.75" customHeight="1" x14ac:dyDescent="0.3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 spans="1:25" ht="12.75" customHeight="1" x14ac:dyDescent="0.3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 spans="1:25" ht="12.75" customHeight="1" x14ac:dyDescent="0.3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 spans="1:25" ht="12.75" customHeight="1" x14ac:dyDescent="0.3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 spans="1:25" ht="12.75" customHeight="1" x14ac:dyDescent="0.3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 spans="1:25" ht="12.75" customHeight="1" x14ac:dyDescent="0.3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 spans="1:25" ht="12.75" customHeight="1" x14ac:dyDescent="0.3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 spans="1:25" ht="12.75" customHeight="1" x14ac:dyDescent="0.3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 spans="1:25" ht="12.75" customHeight="1" x14ac:dyDescent="0.3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 spans="1:25" ht="12.75" customHeight="1" x14ac:dyDescent="0.3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 spans="1:25" ht="12.75" customHeight="1" x14ac:dyDescent="0.3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 spans="1:25" ht="12.75" customHeight="1" x14ac:dyDescent="0.3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 spans="1:25" ht="12.75" customHeight="1" x14ac:dyDescent="0.3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 spans="1:25" ht="12.75" customHeight="1" x14ac:dyDescent="0.3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 spans="1:25" ht="12.75" customHeight="1" x14ac:dyDescent="0.3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 spans="1:25" ht="12.75" customHeight="1" x14ac:dyDescent="0.3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 spans="1:25" ht="12.75" customHeight="1" x14ac:dyDescent="0.3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 spans="1:25" ht="12.75" customHeight="1" x14ac:dyDescent="0.3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 spans="1:25" ht="12.75" customHeight="1" x14ac:dyDescent="0.3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 spans="1:25" ht="12.75" customHeight="1" x14ac:dyDescent="0.3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 spans="1:25" ht="12.75" customHeight="1" x14ac:dyDescent="0.3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 spans="1:25" ht="12.75" customHeight="1" x14ac:dyDescent="0.3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 spans="1:25" ht="12.75" customHeight="1" x14ac:dyDescent="0.3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 spans="1:25" ht="12.75" customHeight="1" x14ac:dyDescent="0.3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 spans="1:25" ht="12.75" customHeight="1" x14ac:dyDescent="0.3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 spans="1:25" ht="12.75" customHeight="1" x14ac:dyDescent="0.3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 spans="1:25" ht="12.75" customHeight="1" x14ac:dyDescent="0.3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 spans="1:25" ht="12.75" customHeight="1" x14ac:dyDescent="0.3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 spans="1:25" ht="12.75" customHeight="1" x14ac:dyDescent="0.3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 spans="1:25" ht="12.75" customHeight="1" x14ac:dyDescent="0.3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 spans="1:25" ht="12.75" customHeight="1" x14ac:dyDescent="0.3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 spans="1:25" ht="12.75" customHeight="1" x14ac:dyDescent="0.3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 spans="1:25" ht="12.75" customHeight="1" x14ac:dyDescent="0.3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 spans="1:25" ht="12.75" customHeight="1" x14ac:dyDescent="0.3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 spans="1:25" ht="12.75" customHeight="1" x14ac:dyDescent="0.3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 spans="1:25" ht="12.75" customHeight="1" x14ac:dyDescent="0.3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 spans="1:25" ht="12.75" customHeight="1" x14ac:dyDescent="0.3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 spans="1:25" ht="12.75" customHeight="1" x14ac:dyDescent="0.3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 spans="1:25" ht="12.75" customHeight="1" x14ac:dyDescent="0.3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 spans="1:25" ht="12.75" customHeight="1" x14ac:dyDescent="0.3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 spans="1:25" ht="12.75" customHeight="1" x14ac:dyDescent="0.3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 spans="1:25" ht="12.75" customHeight="1" x14ac:dyDescent="0.3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 spans="1:25" ht="12.75" customHeight="1" x14ac:dyDescent="0.3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 spans="1:25" ht="12.75" customHeight="1" x14ac:dyDescent="0.3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 spans="1:25" ht="12.75" customHeight="1" x14ac:dyDescent="0.3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 spans="1:25" ht="12.75" customHeight="1" x14ac:dyDescent="0.3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 spans="1:25" ht="12.75" customHeight="1" x14ac:dyDescent="0.3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 spans="1:25" ht="12.75" customHeight="1" x14ac:dyDescent="0.3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 spans="1:25" ht="12.75" customHeight="1" x14ac:dyDescent="0.3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 spans="1:25" ht="12.75" customHeight="1" x14ac:dyDescent="0.3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 spans="1:25" ht="12.75" customHeight="1" x14ac:dyDescent="0.3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 spans="1:25" ht="12.75" customHeight="1" x14ac:dyDescent="0.3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 spans="1:25" ht="12.75" customHeight="1" x14ac:dyDescent="0.3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 spans="1:25" ht="12.75" customHeight="1" x14ac:dyDescent="0.3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 spans="1:25" ht="12.75" customHeight="1" x14ac:dyDescent="0.3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 spans="1:25" ht="12.75" customHeight="1" x14ac:dyDescent="0.3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 spans="1:25" ht="12.75" customHeight="1" x14ac:dyDescent="0.3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 spans="1:25" ht="12.75" customHeight="1" x14ac:dyDescent="0.3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 spans="1:25" ht="12.75" customHeight="1" x14ac:dyDescent="0.3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  <row r="999" spans="1:25" ht="12.75" customHeight="1" x14ac:dyDescent="0.3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</row>
    <row r="1000" spans="1:25" ht="12.75" customHeight="1" x14ac:dyDescent="0.3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</row>
  </sheetData>
  <mergeCells count="2">
    <mergeCell ref="B2:E2"/>
    <mergeCell ref="B22:F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0.Costes</vt:lpstr>
      <vt:lpstr>1.Presupuesto</vt:lpstr>
      <vt:lpstr>2.Planificación</vt:lpstr>
      <vt:lpstr>3.LineaBase</vt:lpstr>
      <vt:lpstr>4.IndicadoresJunio</vt:lpstr>
      <vt:lpstr>5.NuevaLineaBase</vt:lpstr>
      <vt:lpstr>6.NuevaEstimaciónCostes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Míriam Alvarado</dc:creator>
  <cp:lastModifiedBy>Coromina, Jorge</cp:lastModifiedBy>
  <dcterms:created xsi:type="dcterms:W3CDTF">2019-11-17T19:04:00Z</dcterms:created>
  <dcterms:modified xsi:type="dcterms:W3CDTF">2023-06-12T07:43:43Z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2023-03-07T08:44:50Z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0a85762c-1ab6-4775-ba3c-af40297dc5ea</vt:lpwstr>
  </property>
  <property fmtid="{D5CDD505-2E9C-101B-9397-08002B2CF9AE}" pid="8" name="MSIP_Label_3a23c400-78e7-4d42-982d-273adef68ef9_ContentBits">
    <vt:lpwstr>0</vt:lpwstr>
  </property>
</Properties>
</file>