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g\FlightEnvironmentProperties\"/>
    </mc:Choice>
  </mc:AlternateContent>
  <xr:revisionPtr revIDLastSave="0" documentId="13_ncr:1_{C313B65B-941C-4AD1-82FF-506BAA53E045}" xr6:coauthVersionLast="47" xr6:coauthVersionMax="47" xr10:uidLastSave="{00000000-0000-0000-0000-000000000000}"/>
  <bookViews>
    <workbookView xWindow="-120" yWindow="-120" windowWidth="29040" windowHeight="15720" xr2:uid="{05ED5395-60C1-4414-ADA8-A7580EE74746}"/>
  </bookViews>
  <sheets>
    <sheet name="SAC" sheetId="3" r:id="rId1"/>
    <sheet name="LC" sheetId="4" r:id="rId2"/>
    <sheet name="SATP Template" sheetId="1" r:id="rId3"/>
    <sheet name="DynamicViscosityLookup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7" i="4" l="1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I27" i="4"/>
  <c r="J27" i="4" s="1"/>
  <c r="H27" i="4"/>
  <c r="G27" i="4"/>
  <c r="H26" i="4"/>
  <c r="G26" i="4"/>
  <c r="H25" i="4"/>
  <c r="G25" i="4"/>
  <c r="H24" i="4"/>
  <c r="G24" i="4"/>
  <c r="I23" i="4"/>
  <c r="P23" i="4" s="1" a="1"/>
  <c r="P23" i="4" s="1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B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D8" i="4"/>
  <c r="D9" i="4" s="1"/>
  <c r="H7" i="4"/>
  <c r="G7" i="4"/>
  <c r="D7" i="4"/>
  <c r="H6" i="4"/>
  <c r="G6" i="4"/>
  <c r="D6" i="4"/>
  <c r="H5" i="4"/>
  <c r="G5" i="4"/>
  <c r="D5" i="4"/>
  <c r="I90" i="4" s="1"/>
  <c r="H4" i="4"/>
  <c r="G4" i="4"/>
  <c r="I3" i="4"/>
  <c r="J3" i="4" s="1"/>
  <c r="H3" i="4"/>
  <c r="G3" i="4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B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D8" i="3"/>
  <c r="D9" i="3" s="1"/>
  <c r="H7" i="3"/>
  <c r="G7" i="3"/>
  <c r="D7" i="3"/>
  <c r="H6" i="3"/>
  <c r="G6" i="3"/>
  <c r="D6" i="3"/>
  <c r="H5" i="3"/>
  <c r="G5" i="3"/>
  <c r="D5" i="3"/>
  <c r="H4" i="3"/>
  <c r="G4" i="3"/>
  <c r="H3" i="3"/>
  <c r="G3" i="3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3" i="1"/>
  <c r="B15" i="1"/>
  <c r="D8" i="1"/>
  <c r="D9" i="1" s="1"/>
  <c r="D6" i="1"/>
  <c r="D7" i="1"/>
  <c r="D5" i="1"/>
  <c r="I10" i="4" l="1"/>
  <c r="P10" i="4" s="1" a="1"/>
  <c r="P10" i="4" s="1"/>
  <c r="I28" i="4"/>
  <c r="P28" i="4" s="1" a="1"/>
  <c r="P28" i="4" s="1"/>
  <c r="I15" i="4"/>
  <c r="P15" i="4" s="1" a="1"/>
  <c r="P15" i="4" s="1"/>
  <c r="I29" i="4"/>
  <c r="P29" i="4" s="1" a="1"/>
  <c r="P29" i="4" s="1"/>
  <c r="K103" i="3"/>
  <c r="K16" i="3"/>
  <c r="L16" i="3" s="1"/>
  <c r="K11" i="3"/>
  <c r="K174" i="3"/>
  <c r="I52" i="3"/>
  <c r="I27" i="3"/>
  <c r="I43" i="3"/>
  <c r="I30" i="3"/>
  <c r="J30" i="3" s="1"/>
  <c r="I40" i="3"/>
  <c r="I72" i="3"/>
  <c r="I129" i="3"/>
  <c r="O129" i="3" s="1"/>
  <c r="I11" i="3"/>
  <c r="P11" i="3" s="1" a="1"/>
  <c r="P11" i="3" s="1"/>
  <c r="I14" i="3"/>
  <c r="P14" i="3" s="1" a="1"/>
  <c r="P14" i="3" s="1"/>
  <c r="I16" i="3"/>
  <c r="I53" i="3"/>
  <c r="I22" i="3"/>
  <c r="I3" i="3"/>
  <c r="I9" i="3"/>
  <c r="J9" i="3" s="1"/>
  <c r="I31" i="3"/>
  <c r="J31" i="3" s="1"/>
  <c r="I38" i="3"/>
  <c r="P38" i="3" s="1" a="1"/>
  <c r="P38" i="3" s="1"/>
  <c r="I51" i="3"/>
  <c r="J51" i="3" s="1"/>
  <c r="I73" i="3"/>
  <c r="I5" i="3"/>
  <c r="I35" i="3"/>
  <c r="P35" i="3" s="1" a="1"/>
  <c r="P35" i="3" s="1"/>
  <c r="I7" i="3"/>
  <c r="J7" i="3" s="1"/>
  <c r="I45" i="3"/>
  <c r="P45" i="3" s="1" a="1"/>
  <c r="P45" i="3" s="1"/>
  <c r="I19" i="3"/>
  <c r="P19" i="3" s="1" a="1"/>
  <c r="P19" i="3" s="1"/>
  <c r="I44" i="3"/>
  <c r="P44" i="3" s="1" a="1"/>
  <c r="P44" i="3" s="1"/>
  <c r="I10" i="3"/>
  <c r="J10" i="3" s="1"/>
  <c r="I15" i="3"/>
  <c r="I23" i="3"/>
  <c r="J90" i="4"/>
  <c r="P90" i="4" a="1"/>
  <c r="P90" i="4" s="1"/>
  <c r="K211" i="4"/>
  <c r="K203" i="4"/>
  <c r="K195" i="4"/>
  <c r="L195" i="4" s="1"/>
  <c r="K187" i="4"/>
  <c r="K179" i="4"/>
  <c r="K171" i="4"/>
  <c r="K163" i="4"/>
  <c r="K155" i="4"/>
  <c r="K147" i="4"/>
  <c r="K216" i="4"/>
  <c r="K208" i="4"/>
  <c r="L208" i="4" s="1"/>
  <c r="K200" i="4"/>
  <c r="L200" i="4" s="1"/>
  <c r="K192" i="4"/>
  <c r="K184" i="4"/>
  <c r="K176" i="4"/>
  <c r="K168" i="4"/>
  <c r="K160" i="4"/>
  <c r="K152" i="4"/>
  <c r="K144" i="4"/>
  <c r="L144" i="4" s="1"/>
  <c r="K213" i="4"/>
  <c r="L213" i="4" s="1"/>
  <c r="K205" i="4"/>
  <c r="K197" i="4"/>
  <c r="K189" i="4"/>
  <c r="K181" i="4"/>
  <c r="K173" i="4"/>
  <c r="K210" i="4"/>
  <c r="K202" i="4"/>
  <c r="L202" i="4" s="1"/>
  <c r="K194" i="4"/>
  <c r="L194" i="4" s="1"/>
  <c r="K186" i="4"/>
  <c r="K178" i="4"/>
  <c r="K170" i="4"/>
  <c r="K162" i="4"/>
  <c r="K154" i="4"/>
  <c r="K146" i="4"/>
  <c r="K215" i="4"/>
  <c r="L215" i="4" s="1"/>
  <c r="K207" i="4"/>
  <c r="L207" i="4" s="1"/>
  <c r="K199" i="4"/>
  <c r="K191" i="4"/>
  <c r="K183" i="4"/>
  <c r="K175" i="4"/>
  <c r="K167" i="4"/>
  <c r="K159" i="4"/>
  <c r="K151" i="4"/>
  <c r="L151" i="4" s="1"/>
  <c r="K212" i="4"/>
  <c r="L212" i="4" s="1"/>
  <c r="K204" i="4"/>
  <c r="K196" i="4"/>
  <c r="K188" i="4"/>
  <c r="K180" i="4"/>
  <c r="K172" i="4"/>
  <c r="K164" i="4"/>
  <c r="K156" i="4"/>
  <c r="L156" i="4" s="1"/>
  <c r="K148" i="4"/>
  <c r="L148" i="4" s="1"/>
  <c r="K217" i="4"/>
  <c r="K209" i="4"/>
  <c r="K201" i="4"/>
  <c r="K193" i="4"/>
  <c r="K185" i="4"/>
  <c r="K177" i="4"/>
  <c r="K169" i="4"/>
  <c r="L169" i="4" s="1"/>
  <c r="K161" i="4"/>
  <c r="L161" i="4" s="1"/>
  <c r="K153" i="4"/>
  <c r="K145" i="4"/>
  <c r="K143" i="4"/>
  <c r="K137" i="4"/>
  <c r="K129" i="4"/>
  <c r="K121" i="4"/>
  <c r="K113" i="4"/>
  <c r="L113" i="4" s="1"/>
  <c r="K105" i="4"/>
  <c r="L105" i="4" s="1"/>
  <c r="K214" i="4"/>
  <c r="K165" i="4"/>
  <c r="K150" i="4"/>
  <c r="K142" i="4"/>
  <c r="K134" i="4"/>
  <c r="K206" i="4"/>
  <c r="K139" i="4"/>
  <c r="L139" i="4" s="1"/>
  <c r="K131" i="4"/>
  <c r="L131" i="4" s="1"/>
  <c r="K123" i="4"/>
  <c r="K115" i="4"/>
  <c r="K107" i="4"/>
  <c r="K99" i="4"/>
  <c r="K91" i="4"/>
  <c r="K83" i="4"/>
  <c r="K198" i="4"/>
  <c r="L198" i="4" s="1"/>
  <c r="K157" i="4"/>
  <c r="L157" i="4" s="1"/>
  <c r="K136" i="4"/>
  <c r="K128" i="4"/>
  <c r="K120" i="4"/>
  <c r="K112" i="4"/>
  <c r="K104" i="4"/>
  <c r="K190" i="4"/>
  <c r="K141" i="4"/>
  <c r="L141" i="4" s="1"/>
  <c r="K133" i="4"/>
  <c r="L133" i="4" s="1"/>
  <c r="K182" i="4"/>
  <c r="K166" i="4"/>
  <c r="K149" i="4"/>
  <c r="K138" i="4"/>
  <c r="K130" i="4"/>
  <c r="K122" i="4"/>
  <c r="K114" i="4"/>
  <c r="L114" i="4" s="1"/>
  <c r="K106" i="4"/>
  <c r="L106" i="4" s="1"/>
  <c r="K98" i="4"/>
  <c r="L98" i="4" s="1"/>
  <c r="K90" i="4"/>
  <c r="K82" i="4"/>
  <c r="K174" i="4"/>
  <c r="K135" i="4"/>
  <c r="K127" i="4"/>
  <c r="K119" i="4"/>
  <c r="L119" i="4" s="1"/>
  <c r="K111" i="4"/>
  <c r="L111" i="4" s="1"/>
  <c r="K103" i="4"/>
  <c r="K95" i="4"/>
  <c r="K87" i="4"/>
  <c r="K126" i="4"/>
  <c r="K117" i="4"/>
  <c r="K108" i="4"/>
  <c r="K74" i="4"/>
  <c r="L74" i="4" s="1"/>
  <c r="K66" i="4"/>
  <c r="K58" i="4"/>
  <c r="K140" i="4"/>
  <c r="K102" i="4"/>
  <c r="K132" i="4"/>
  <c r="K124" i="4"/>
  <c r="K92" i="4"/>
  <c r="K89" i="4"/>
  <c r="L89" i="4" s="1"/>
  <c r="K76" i="4"/>
  <c r="L76" i="4" s="1"/>
  <c r="K68" i="4"/>
  <c r="K60" i="4"/>
  <c r="K52" i="4"/>
  <c r="K44" i="4"/>
  <c r="K36" i="4"/>
  <c r="L36" i="4" s="1"/>
  <c r="K28" i="4"/>
  <c r="K118" i="4"/>
  <c r="K109" i="4"/>
  <c r="L109" i="4" s="1"/>
  <c r="K100" i="4"/>
  <c r="K73" i="4"/>
  <c r="K65" i="4"/>
  <c r="K57" i="4"/>
  <c r="K125" i="4"/>
  <c r="K116" i="4"/>
  <c r="K97" i="4"/>
  <c r="L97" i="4" s="1"/>
  <c r="K75" i="4"/>
  <c r="L75" i="4" s="1"/>
  <c r="K67" i="4"/>
  <c r="K59" i="4"/>
  <c r="K51" i="4"/>
  <c r="K43" i="4"/>
  <c r="K35" i="4"/>
  <c r="K27" i="4"/>
  <c r="K158" i="4"/>
  <c r="L158" i="4" s="1"/>
  <c r="K110" i="4"/>
  <c r="L110" i="4" s="1"/>
  <c r="K101" i="4"/>
  <c r="K80" i="4"/>
  <c r="K72" i="4"/>
  <c r="K64" i="4"/>
  <c r="K56" i="4"/>
  <c r="K48" i="4"/>
  <c r="K40" i="4"/>
  <c r="L40" i="4" s="1"/>
  <c r="K32" i="4"/>
  <c r="K77" i="4"/>
  <c r="K37" i="4"/>
  <c r="K34" i="4"/>
  <c r="L34" i="4" s="1"/>
  <c r="K22" i="4"/>
  <c r="L22" i="4" s="1"/>
  <c r="K9" i="4"/>
  <c r="L9" i="4" s="1"/>
  <c r="K7" i="4"/>
  <c r="L7" i="4" s="1"/>
  <c r="K5" i="4"/>
  <c r="L5" i="4" s="1"/>
  <c r="K19" i="4"/>
  <c r="L19" i="4" s="1"/>
  <c r="K14" i="4"/>
  <c r="K71" i="4"/>
  <c r="L71" i="4" s="1"/>
  <c r="K62" i="4"/>
  <c r="K53" i="4"/>
  <c r="K85" i="4"/>
  <c r="K41" i="4"/>
  <c r="K39" i="4"/>
  <c r="L39" i="4" s="1"/>
  <c r="K38" i="4"/>
  <c r="L38" i="4" s="1"/>
  <c r="K24" i="4"/>
  <c r="K16" i="4"/>
  <c r="K11" i="4"/>
  <c r="K96" i="4"/>
  <c r="K94" i="4"/>
  <c r="K78" i="4"/>
  <c r="K69" i="4"/>
  <c r="L69" i="4" s="1"/>
  <c r="K45" i="4"/>
  <c r="L45" i="4" s="1"/>
  <c r="K42" i="4"/>
  <c r="K21" i="4"/>
  <c r="K93" i="4"/>
  <c r="K63" i="4"/>
  <c r="K54" i="4"/>
  <c r="K18" i="4"/>
  <c r="K13" i="4"/>
  <c r="L13" i="4" s="1"/>
  <c r="K8" i="4"/>
  <c r="L8" i="4" s="1"/>
  <c r="K6" i="4"/>
  <c r="K4" i="4"/>
  <c r="L4" i="4" s="1"/>
  <c r="K31" i="4"/>
  <c r="K25" i="4"/>
  <c r="L25" i="4" s="1"/>
  <c r="K17" i="4"/>
  <c r="K81" i="4"/>
  <c r="K49" i="4"/>
  <c r="L49" i="4" s="1"/>
  <c r="K47" i="4"/>
  <c r="L47" i="4" s="1"/>
  <c r="K46" i="4"/>
  <c r="K29" i="4"/>
  <c r="K23" i="4"/>
  <c r="K15" i="4"/>
  <c r="L15" i="4" s="1"/>
  <c r="K10" i="4"/>
  <c r="K55" i="4"/>
  <c r="K33" i="4"/>
  <c r="L33" i="4" s="1"/>
  <c r="K30" i="4"/>
  <c r="L30" i="4" s="1"/>
  <c r="K12" i="4"/>
  <c r="L12" i="4" s="1"/>
  <c r="K3" i="4"/>
  <c r="L3" i="4" s="1"/>
  <c r="K88" i="4"/>
  <c r="K86" i="4"/>
  <c r="K84" i="4"/>
  <c r="K79" i="4"/>
  <c r="K70" i="4"/>
  <c r="L70" i="4" s="1"/>
  <c r="K61" i="4"/>
  <c r="L61" i="4" s="1"/>
  <c r="K50" i="4"/>
  <c r="K26" i="4"/>
  <c r="K20" i="4"/>
  <c r="L52" i="4"/>
  <c r="I61" i="4"/>
  <c r="O61" i="4" s="1"/>
  <c r="I4" i="4"/>
  <c r="I6" i="4"/>
  <c r="I8" i="4"/>
  <c r="J10" i="4"/>
  <c r="I13" i="4"/>
  <c r="J15" i="4"/>
  <c r="L17" i="4"/>
  <c r="I18" i="4"/>
  <c r="J23" i="4"/>
  <c r="L27" i="4"/>
  <c r="J28" i="4"/>
  <c r="J29" i="4"/>
  <c r="L31" i="4"/>
  <c r="I47" i="4"/>
  <c r="O47" i="4" s="1"/>
  <c r="I48" i="4"/>
  <c r="O48" i="4" s="1"/>
  <c r="L51" i="4"/>
  <c r="L67" i="4"/>
  <c r="I84" i="4"/>
  <c r="I217" i="4"/>
  <c r="I209" i="4"/>
  <c r="I201" i="4"/>
  <c r="I193" i="4"/>
  <c r="O193" i="4" s="1"/>
  <c r="I185" i="4"/>
  <c r="I177" i="4"/>
  <c r="I169" i="4"/>
  <c r="I161" i="4"/>
  <c r="I153" i="4"/>
  <c r="I145" i="4"/>
  <c r="I214" i="4"/>
  <c r="I206" i="4"/>
  <c r="O206" i="4" s="1"/>
  <c r="I198" i="4"/>
  <c r="O198" i="4" s="1"/>
  <c r="I190" i="4"/>
  <c r="I182" i="4"/>
  <c r="I174" i="4"/>
  <c r="I166" i="4"/>
  <c r="I158" i="4"/>
  <c r="I150" i="4"/>
  <c r="I211" i="4"/>
  <c r="O211" i="4" s="1"/>
  <c r="I203" i="4"/>
  <c r="O203" i="4" s="1"/>
  <c r="I195" i="4"/>
  <c r="I187" i="4"/>
  <c r="I179" i="4"/>
  <c r="I216" i="4"/>
  <c r="I208" i="4"/>
  <c r="I200" i="4"/>
  <c r="I192" i="4"/>
  <c r="O192" i="4" s="1"/>
  <c r="I184" i="4"/>
  <c r="I176" i="4"/>
  <c r="I168" i="4"/>
  <c r="I160" i="4"/>
  <c r="I152" i="4"/>
  <c r="I144" i="4"/>
  <c r="I213" i="4"/>
  <c r="I205" i="4"/>
  <c r="O205" i="4" s="1"/>
  <c r="I197" i="4"/>
  <c r="I189" i="4"/>
  <c r="I181" i="4"/>
  <c r="I173" i="4"/>
  <c r="I165" i="4"/>
  <c r="I157" i="4"/>
  <c r="I149" i="4"/>
  <c r="I210" i="4"/>
  <c r="I202" i="4"/>
  <c r="I194" i="4"/>
  <c r="I186" i="4"/>
  <c r="I178" i="4"/>
  <c r="I170" i="4"/>
  <c r="I162" i="4"/>
  <c r="I154" i="4"/>
  <c r="I146" i="4"/>
  <c r="I215" i="4"/>
  <c r="I207" i="4"/>
  <c r="I199" i="4"/>
  <c r="O199" i="4" s="1"/>
  <c r="I191" i="4"/>
  <c r="I183" i="4"/>
  <c r="I175" i="4"/>
  <c r="I167" i="4"/>
  <c r="I159" i="4"/>
  <c r="O159" i="4" s="1"/>
  <c r="I151" i="4"/>
  <c r="I143" i="4"/>
  <c r="I212" i="4"/>
  <c r="O212" i="4" s="1"/>
  <c r="I156" i="4"/>
  <c r="I135" i="4"/>
  <c r="I127" i="4"/>
  <c r="I119" i="4"/>
  <c r="I111" i="4"/>
  <c r="O111" i="4" s="1"/>
  <c r="I103" i="4"/>
  <c r="I204" i="4"/>
  <c r="I171" i="4"/>
  <c r="I140" i="4"/>
  <c r="I132" i="4"/>
  <c r="I196" i="4"/>
  <c r="I148" i="4"/>
  <c r="I137" i="4"/>
  <c r="O137" i="4" s="1"/>
  <c r="I129" i="4"/>
  <c r="I121" i="4"/>
  <c r="I113" i="4"/>
  <c r="O113" i="4" s="1"/>
  <c r="I105" i="4"/>
  <c r="I97" i="4"/>
  <c r="I89" i="4"/>
  <c r="I81" i="4"/>
  <c r="I188" i="4"/>
  <c r="O188" i="4" s="1"/>
  <c r="I163" i="4"/>
  <c r="I142" i="4"/>
  <c r="I134" i="4"/>
  <c r="I126" i="4"/>
  <c r="I118" i="4"/>
  <c r="I110" i="4"/>
  <c r="I102" i="4"/>
  <c r="O102" i="4" s="1"/>
  <c r="I180" i="4"/>
  <c r="O180" i="4" s="1"/>
  <c r="I139" i="4"/>
  <c r="I131" i="4"/>
  <c r="I172" i="4"/>
  <c r="I155" i="4"/>
  <c r="I136" i="4"/>
  <c r="I128" i="4"/>
  <c r="I120" i="4"/>
  <c r="I112" i="4"/>
  <c r="O112" i="4" s="1"/>
  <c r="I104" i="4"/>
  <c r="I96" i="4"/>
  <c r="I88" i="4"/>
  <c r="I164" i="4"/>
  <c r="I141" i="4"/>
  <c r="I133" i="4"/>
  <c r="I125" i="4"/>
  <c r="O125" i="4" s="1"/>
  <c r="I117" i="4"/>
  <c r="I109" i="4"/>
  <c r="I101" i="4"/>
  <c r="I93" i="4"/>
  <c r="I85" i="4"/>
  <c r="I138" i="4"/>
  <c r="I98" i="4"/>
  <c r="I80" i="4"/>
  <c r="I72" i="4"/>
  <c r="O72" i="4" s="1"/>
  <c r="I64" i="4"/>
  <c r="I56" i="4"/>
  <c r="I130" i="4"/>
  <c r="I123" i="4"/>
  <c r="I108" i="4"/>
  <c r="I114" i="4"/>
  <c r="I99" i="4"/>
  <c r="I87" i="4"/>
  <c r="O87" i="4" s="1"/>
  <c r="I86" i="4"/>
  <c r="I74" i="4"/>
  <c r="I66" i="4"/>
  <c r="I58" i="4"/>
  <c r="O58" i="4" s="1"/>
  <c r="I50" i="4"/>
  <c r="I42" i="4"/>
  <c r="I34" i="4"/>
  <c r="I124" i="4"/>
  <c r="O124" i="4" s="1"/>
  <c r="I79" i="4"/>
  <c r="I71" i="4"/>
  <c r="I63" i="4"/>
  <c r="I55" i="4"/>
  <c r="I115" i="4"/>
  <c r="I100" i="4"/>
  <c r="I106" i="4"/>
  <c r="I95" i="4"/>
  <c r="O95" i="4" s="1"/>
  <c r="I94" i="4"/>
  <c r="I73" i="4"/>
  <c r="I65" i="4"/>
  <c r="I57" i="4"/>
  <c r="I49" i="4"/>
  <c r="I41" i="4"/>
  <c r="I33" i="4"/>
  <c r="I147" i="4"/>
  <c r="O147" i="4" s="1"/>
  <c r="I116" i="4"/>
  <c r="I78" i="4"/>
  <c r="I70" i="4"/>
  <c r="I62" i="4"/>
  <c r="I54" i="4"/>
  <c r="I46" i="4"/>
  <c r="I38" i="4"/>
  <c r="I30" i="4"/>
  <c r="L216" i="4"/>
  <c r="L192" i="4"/>
  <c r="L184" i="4"/>
  <c r="L176" i="4"/>
  <c r="L168" i="4"/>
  <c r="L160" i="4"/>
  <c r="L152" i="4"/>
  <c r="L205" i="4"/>
  <c r="L197" i="4"/>
  <c r="L189" i="4"/>
  <c r="L181" i="4"/>
  <c r="L173" i="4"/>
  <c r="L165" i="4"/>
  <c r="L149" i="4"/>
  <c r="L210" i="4"/>
  <c r="L186" i="4"/>
  <c r="L178" i="4"/>
  <c r="L199" i="4"/>
  <c r="L191" i="4"/>
  <c r="L183" i="4"/>
  <c r="L175" i="4"/>
  <c r="L167" i="4"/>
  <c r="L159" i="4"/>
  <c r="L143" i="4"/>
  <c r="L204" i="4"/>
  <c r="L196" i="4"/>
  <c r="L188" i="4"/>
  <c r="L180" i="4"/>
  <c r="L172" i="4"/>
  <c r="L164" i="4"/>
  <c r="L217" i="4"/>
  <c r="L209" i="4"/>
  <c r="L201" i="4"/>
  <c r="L193" i="4"/>
  <c r="L185" i="4"/>
  <c r="L177" i="4"/>
  <c r="L153" i="4"/>
  <c r="L145" i="4"/>
  <c r="L214" i="4"/>
  <c r="L206" i="4"/>
  <c r="L190" i="4"/>
  <c r="L182" i="4"/>
  <c r="L174" i="4"/>
  <c r="L166" i="4"/>
  <c r="L150" i="4"/>
  <c r="L171" i="4"/>
  <c r="L142" i="4"/>
  <c r="L134" i="4"/>
  <c r="L126" i="4"/>
  <c r="L118" i="4"/>
  <c r="L102" i="4"/>
  <c r="L154" i="4"/>
  <c r="L163" i="4"/>
  <c r="L136" i="4"/>
  <c r="L128" i="4"/>
  <c r="L120" i="4"/>
  <c r="L112" i="4"/>
  <c r="L104" i="4"/>
  <c r="L96" i="4"/>
  <c r="L88" i="4"/>
  <c r="L80" i="4"/>
  <c r="L211" i="4"/>
  <c r="L146" i="4"/>
  <c r="L125" i="4"/>
  <c r="L117" i="4"/>
  <c r="L101" i="4"/>
  <c r="L203" i="4"/>
  <c r="L155" i="4"/>
  <c r="L138" i="4"/>
  <c r="L130" i="4"/>
  <c r="L170" i="4"/>
  <c r="L135" i="4"/>
  <c r="L127" i="4"/>
  <c r="L103" i="4"/>
  <c r="L95" i="4"/>
  <c r="L87" i="4"/>
  <c r="L187" i="4"/>
  <c r="L147" i="4"/>
  <c r="L140" i="4"/>
  <c r="L132" i="4"/>
  <c r="L124" i="4"/>
  <c r="L116" i="4"/>
  <c r="L108" i="4"/>
  <c r="L100" i="4"/>
  <c r="L92" i="4"/>
  <c r="L84" i="4"/>
  <c r="L123" i="4"/>
  <c r="L86" i="4"/>
  <c r="L85" i="4"/>
  <c r="L82" i="4"/>
  <c r="L79" i="4"/>
  <c r="L63" i="4"/>
  <c r="L55" i="4"/>
  <c r="L179" i="4"/>
  <c r="L99" i="4"/>
  <c r="L91" i="4"/>
  <c r="L73" i="4"/>
  <c r="L65" i="4"/>
  <c r="L57" i="4"/>
  <c r="L41" i="4"/>
  <c r="L137" i="4"/>
  <c r="L121" i="4"/>
  <c r="L115" i="4"/>
  <c r="L94" i="4"/>
  <c r="L93" i="4"/>
  <c r="L90" i="4"/>
  <c r="L78" i="4"/>
  <c r="L62" i="4"/>
  <c r="L54" i="4"/>
  <c r="L162" i="4"/>
  <c r="L129" i="4"/>
  <c r="L72" i="4"/>
  <c r="L64" i="4"/>
  <c r="L56" i="4"/>
  <c r="L48" i="4"/>
  <c r="L32" i="4"/>
  <c r="L122" i="4"/>
  <c r="L107" i="4"/>
  <c r="L81" i="4"/>
  <c r="L77" i="4"/>
  <c r="L53" i="4"/>
  <c r="L37" i="4"/>
  <c r="L29" i="4"/>
  <c r="L20" i="4"/>
  <c r="I21" i="4"/>
  <c r="L26" i="4"/>
  <c r="L28" i="4"/>
  <c r="I43" i="4"/>
  <c r="O43" i="4" s="1"/>
  <c r="I44" i="4"/>
  <c r="O44" i="4" s="1"/>
  <c r="I45" i="4"/>
  <c r="L50" i="4"/>
  <c r="I60" i="4"/>
  <c r="O73" i="4"/>
  <c r="I75" i="4"/>
  <c r="O75" i="4" s="1"/>
  <c r="O90" i="4"/>
  <c r="L58" i="4"/>
  <c r="I76" i="4"/>
  <c r="O76" i="4" s="1"/>
  <c r="L10" i="4"/>
  <c r="I11" i="4"/>
  <c r="O11" i="4" s="1"/>
  <c r="I16" i="4"/>
  <c r="L23" i="4"/>
  <c r="I24" i="4"/>
  <c r="O24" i="4" s="1"/>
  <c r="O27" i="4"/>
  <c r="L43" i="4"/>
  <c r="L46" i="4"/>
  <c r="L60" i="4"/>
  <c r="L66" i="4"/>
  <c r="I69" i="4"/>
  <c r="I83" i="4"/>
  <c r="I92" i="4"/>
  <c r="O128" i="4"/>
  <c r="O3" i="4"/>
  <c r="L6" i="4"/>
  <c r="I14" i="4"/>
  <c r="O14" i="4" s="1"/>
  <c r="L18" i="4"/>
  <c r="I19" i="4"/>
  <c r="P27" i="4" a="1"/>
  <c r="P27" i="4" s="1"/>
  <c r="O29" i="4"/>
  <c r="I39" i="4"/>
  <c r="I40" i="4"/>
  <c r="L44" i="4"/>
  <c r="O57" i="4"/>
  <c r="I59" i="4"/>
  <c r="O66" i="4"/>
  <c r="L83" i="4"/>
  <c r="I122" i="4"/>
  <c r="P3" i="4" a="1"/>
  <c r="P3" i="4" s="1"/>
  <c r="I5" i="4"/>
  <c r="I7" i="4"/>
  <c r="I9" i="4"/>
  <c r="O215" i="4"/>
  <c r="O207" i="4"/>
  <c r="O191" i="4"/>
  <c r="O183" i="4"/>
  <c r="O175" i="4"/>
  <c r="O151" i="4"/>
  <c r="O143" i="4"/>
  <c r="O204" i="4"/>
  <c r="O196" i="4"/>
  <c r="O172" i="4"/>
  <c r="O164" i="4"/>
  <c r="O156" i="4"/>
  <c r="O217" i="4"/>
  <c r="O209" i="4"/>
  <c r="O185" i="4"/>
  <c r="O177" i="4"/>
  <c r="O190" i="4"/>
  <c r="O182" i="4"/>
  <c r="O174" i="4"/>
  <c r="O166" i="4"/>
  <c r="O158" i="4"/>
  <c r="O195" i="4"/>
  <c r="O187" i="4"/>
  <c r="O179" i="4"/>
  <c r="O171" i="4"/>
  <c r="O163" i="4"/>
  <c r="O155" i="4"/>
  <c r="O216" i="4"/>
  <c r="O208" i="4"/>
  <c r="O184" i="4"/>
  <c r="O176" i="4"/>
  <c r="O168" i="4"/>
  <c r="O160" i="4"/>
  <c r="O152" i="4"/>
  <c r="O144" i="4"/>
  <c r="O197" i="4"/>
  <c r="O189" i="4"/>
  <c r="O181" i="4"/>
  <c r="O173" i="4"/>
  <c r="O165" i="4"/>
  <c r="O157" i="4"/>
  <c r="O194" i="4"/>
  <c r="O169" i="4"/>
  <c r="O141" i="4"/>
  <c r="O133" i="4"/>
  <c r="O117" i="4"/>
  <c r="O109" i="4"/>
  <c r="O101" i="4"/>
  <c r="O186" i="4"/>
  <c r="O138" i="4"/>
  <c r="O130" i="4"/>
  <c r="O178" i="4"/>
  <c r="O161" i="4"/>
  <c r="O146" i="4"/>
  <c r="O135" i="4"/>
  <c r="O127" i="4"/>
  <c r="O103" i="4"/>
  <c r="O140" i="4"/>
  <c r="O132" i="4"/>
  <c r="O116" i="4"/>
  <c r="O108" i="4"/>
  <c r="O100" i="4"/>
  <c r="O170" i="4"/>
  <c r="O153" i="4"/>
  <c r="O129" i="4"/>
  <c r="O142" i="4"/>
  <c r="O134" i="4"/>
  <c r="O126" i="4"/>
  <c r="O118" i="4"/>
  <c r="O110" i="4"/>
  <c r="O94" i="4"/>
  <c r="O86" i="4"/>
  <c r="O210" i="4"/>
  <c r="O162" i="4"/>
  <c r="O145" i="4"/>
  <c r="O139" i="4"/>
  <c r="O131" i="4"/>
  <c r="O123" i="4"/>
  <c r="O115" i="4"/>
  <c r="O83" i="4"/>
  <c r="O202" i="4"/>
  <c r="O114" i="4"/>
  <c r="O105" i="4"/>
  <c r="O92" i="4"/>
  <c r="O89" i="4"/>
  <c r="O78" i="4"/>
  <c r="O70" i="4"/>
  <c r="O62" i="4"/>
  <c r="O54" i="4"/>
  <c r="O96" i="4"/>
  <c r="O121" i="4"/>
  <c r="O64" i="4"/>
  <c r="O56" i="4"/>
  <c r="O40" i="4"/>
  <c r="O97" i="4"/>
  <c r="O69" i="4"/>
  <c r="O122" i="4"/>
  <c r="O104" i="4"/>
  <c r="O84" i="4"/>
  <c r="O79" i="4"/>
  <c r="O71" i="4"/>
  <c r="O63" i="4"/>
  <c r="O55" i="4"/>
  <c r="O39" i="4"/>
  <c r="O136" i="4"/>
  <c r="O98" i="4"/>
  <c r="O88" i="4"/>
  <c r="O85" i="4"/>
  <c r="O60" i="4"/>
  <c r="O52" i="4"/>
  <c r="O36" i="4"/>
  <c r="O28" i="4"/>
  <c r="L21" i="4"/>
  <c r="I22" i="4"/>
  <c r="I35" i="4"/>
  <c r="I36" i="4"/>
  <c r="I37" i="4"/>
  <c r="O37" i="4" s="1"/>
  <c r="L42" i="4"/>
  <c r="O46" i="4"/>
  <c r="O49" i="4"/>
  <c r="I53" i="4"/>
  <c r="O53" i="4" s="1"/>
  <c r="L59" i="4"/>
  <c r="I68" i="4"/>
  <c r="O68" i="4" s="1"/>
  <c r="O10" i="4"/>
  <c r="I52" i="4"/>
  <c r="L68" i="4"/>
  <c r="I77" i="4"/>
  <c r="O77" i="4" s="1"/>
  <c r="I82" i="4"/>
  <c r="O82" i="4" s="1"/>
  <c r="I91" i="4"/>
  <c r="L11" i="4"/>
  <c r="I12" i="4"/>
  <c r="O15" i="4"/>
  <c r="L16" i="4"/>
  <c r="I17" i="4"/>
  <c r="O23" i="4"/>
  <c r="L24" i="4"/>
  <c r="I25" i="4"/>
  <c r="L35" i="4"/>
  <c r="L14" i="4"/>
  <c r="I20" i="4"/>
  <c r="O20" i="4" s="1"/>
  <c r="I26" i="4"/>
  <c r="I31" i="4"/>
  <c r="I32" i="4"/>
  <c r="O32" i="4" s="1"/>
  <c r="I51" i="4"/>
  <c r="O51" i="4" s="1"/>
  <c r="O65" i="4"/>
  <c r="I67" i="4"/>
  <c r="O67" i="4" s="1"/>
  <c r="O74" i="4"/>
  <c r="I107" i="4"/>
  <c r="P72" i="3" a="1"/>
  <c r="P72" i="3" s="1"/>
  <c r="J72" i="3"/>
  <c r="O7" i="3"/>
  <c r="O9" i="3"/>
  <c r="K21" i="3"/>
  <c r="L21" i="3" s="1"/>
  <c r="J43" i="3"/>
  <c r="P43" i="3" a="1"/>
  <c r="P43" i="3" s="1"/>
  <c r="K75" i="3"/>
  <c r="L75" i="3" s="1"/>
  <c r="P129" i="3" a="1"/>
  <c r="P129" i="3" s="1"/>
  <c r="P7" i="3" a="1"/>
  <c r="P7" i="3" s="1"/>
  <c r="P9" i="3" a="1"/>
  <c r="P9" i="3" s="1"/>
  <c r="K33" i="3"/>
  <c r="L33" i="3" s="1"/>
  <c r="J52" i="3"/>
  <c r="P52" i="3" a="1"/>
  <c r="P52" i="3" s="1"/>
  <c r="K78" i="3"/>
  <c r="L78" i="3" s="1"/>
  <c r="K24" i="3"/>
  <c r="L24" i="3" s="1"/>
  <c r="P30" i="3" a="1"/>
  <c r="P30" i="3" s="1"/>
  <c r="P73" i="3" a="1"/>
  <c r="P73" i="3" s="1"/>
  <c r="J73" i="3"/>
  <c r="K90" i="3"/>
  <c r="K211" i="3"/>
  <c r="L211" i="3" s="1"/>
  <c r="K203" i="3"/>
  <c r="L203" i="3" s="1"/>
  <c r="K195" i="3"/>
  <c r="L195" i="3" s="1"/>
  <c r="K187" i="3"/>
  <c r="L187" i="3" s="1"/>
  <c r="K179" i="3"/>
  <c r="L179" i="3" s="1"/>
  <c r="K171" i="3"/>
  <c r="L171" i="3" s="1"/>
  <c r="K163" i="3"/>
  <c r="K155" i="3"/>
  <c r="L155" i="3" s="1"/>
  <c r="K147" i="3"/>
  <c r="L147" i="3" s="1"/>
  <c r="K216" i="3"/>
  <c r="L216" i="3" s="1"/>
  <c r="K208" i="3"/>
  <c r="L208" i="3" s="1"/>
  <c r="K200" i="3"/>
  <c r="L200" i="3" s="1"/>
  <c r="K192" i="3"/>
  <c r="L192" i="3" s="1"/>
  <c r="K184" i="3"/>
  <c r="L184" i="3" s="1"/>
  <c r="K176" i="3"/>
  <c r="K213" i="3"/>
  <c r="K205" i="3"/>
  <c r="L205" i="3" s="1"/>
  <c r="K197" i="3"/>
  <c r="L197" i="3" s="1"/>
  <c r="K189" i="3"/>
  <c r="L189" i="3" s="1"/>
  <c r="K181" i="3"/>
  <c r="L181" i="3" s="1"/>
  <c r="K173" i="3"/>
  <c r="L173" i="3" s="1"/>
  <c r="K165" i="3"/>
  <c r="L165" i="3" s="1"/>
  <c r="K157" i="3"/>
  <c r="K149" i="3"/>
  <c r="K210" i="3"/>
  <c r="L210" i="3" s="1"/>
  <c r="K215" i="3"/>
  <c r="L215" i="3" s="1"/>
  <c r="K207" i="3"/>
  <c r="L207" i="3" s="1"/>
  <c r="K199" i="3"/>
  <c r="L199" i="3" s="1"/>
  <c r="K191" i="3"/>
  <c r="L191" i="3" s="1"/>
  <c r="K183" i="3"/>
  <c r="L183" i="3" s="1"/>
  <c r="K175" i="3"/>
  <c r="K167" i="3"/>
  <c r="L167" i="3" s="1"/>
  <c r="K159" i="3"/>
  <c r="L159" i="3" s="1"/>
  <c r="K151" i="3"/>
  <c r="L151" i="3" s="1"/>
  <c r="K212" i="3"/>
  <c r="L212" i="3" s="1"/>
  <c r="K204" i="3"/>
  <c r="L204" i="3" s="1"/>
  <c r="K196" i="3"/>
  <c r="L196" i="3" s="1"/>
  <c r="K188" i="3"/>
  <c r="L188" i="3" s="1"/>
  <c r="K180" i="3"/>
  <c r="K172" i="3"/>
  <c r="L172" i="3" s="1"/>
  <c r="K164" i="3"/>
  <c r="L164" i="3" s="1"/>
  <c r="K217" i="3"/>
  <c r="L217" i="3" s="1"/>
  <c r="K209" i="3"/>
  <c r="L209" i="3" s="1"/>
  <c r="K201" i="3"/>
  <c r="L201" i="3" s="1"/>
  <c r="K193" i="3"/>
  <c r="L193" i="3" s="1"/>
  <c r="K185" i="3"/>
  <c r="L185" i="3" s="1"/>
  <c r="K177" i="3"/>
  <c r="L177" i="3" s="1"/>
  <c r="K169" i="3"/>
  <c r="L169" i="3" s="1"/>
  <c r="K161" i="3"/>
  <c r="L161" i="3" s="1"/>
  <c r="K153" i="3"/>
  <c r="L153" i="3" s="1"/>
  <c r="K145" i="3"/>
  <c r="L145" i="3" s="1"/>
  <c r="K190" i="3"/>
  <c r="L190" i="3" s="1"/>
  <c r="K166" i="3"/>
  <c r="L166" i="3" s="1"/>
  <c r="K152" i="3"/>
  <c r="L152" i="3" s="1"/>
  <c r="K138" i="3"/>
  <c r="K130" i="3"/>
  <c r="K122" i="3"/>
  <c r="L122" i="3" s="1"/>
  <c r="K114" i="3"/>
  <c r="L114" i="3" s="1"/>
  <c r="K214" i="3"/>
  <c r="L214" i="3" s="1"/>
  <c r="K186" i="3"/>
  <c r="L186" i="3" s="1"/>
  <c r="K158" i="3"/>
  <c r="L158" i="3" s="1"/>
  <c r="K135" i="3"/>
  <c r="L135" i="3" s="1"/>
  <c r="K127" i="3"/>
  <c r="K119" i="3"/>
  <c r="L119" i="3" s="1"/>
  <c r="K182" i="3"/>
  <c r="L182" i="3" s="1"/>
  <c r="K148" i="3"/>
  <c r="L148" i="3" s="1"/>
  <c r="K140" i="3"/>
  <c r="L140" i="3" s="1"/>
  <c r="K132" i="3"/>
  <c r="L132" i="3" s="1"/>
  <c r="K124" i="3"/>
  <c r="L124" i="3" s="1"/>
  <c r="K116" i="3"/>
  <c r="L116" i="3" s="1"/>
  <c r="K108" i="3"/>
  <c r="K100" i="3"/>
  <c r="L100" i="3" s="1"/>
  <c r="K92" i="3"/>
  <c r="K178" i="3"/>
  <c r="L178" i="3" s="1"/>
  <c r="K170" i="3"/>
  <c r="L170" i="3" s="1"/>
  <c r="K154" i="3"/>
  <c r="L154" i="3" s="1"/>
  <c r="K143" i="3"/>
  <c r="L143" i="3" s="1"/>
  <c r="K137" i="3"/>
  <c r="L137" i="3" s="1"/>
  <c r="K129" i="3"/>
  <c r="L129" i="3" s="1"/>
  <c r="K121" i="3"/>
  <c r="L121" i="3" s="1"/>
  <c r="K113" i="3"/>
  <c r="L113" i="3" s="1"/>
  <c r="K105" i="3"/>
  <c r="L105" i="3" s="1"/>
  <c r="K97" i="3"/>
  <c r="L97" i="3" s="1"/>
  <c r="K206" i="3"/>
  <c r="L206" i="3" s="1"/>
  <c r="K160" i="3"/>
  <c r="L160" i="3" s="1"/>
  <c r="K144" i="3"/>
  <c r="L144" i="3" s="1"/>
  <c r="K142" i="3"/>
  <c r="L142" i="3" s="1"/>
  <c r="K134" i="3"/>
  <c r="L134" i="3" s="1"/>
  <c r="K126" i="3"/>
  <c r="L126" i="3" s="1"/>
  <c r="K118" i="3"/>
  <c r="L118" i="3" s="1"/>
  <c r="K110" i="3"/>
  <c r="L110" i="3" s="1"/>
  <c r="K102" i="3"/>
  <c r="L102" i="3" s="1"/>
  <c r="K202" i="3"/>
  <c r="L202" i="3" s="1"/>
  <c r="K198" i="3"/>
  <c r="L198" i="3" s="1"/>
  <c r="K156" i="3"/>
  <c r="K136" i="3"/>
  <c r="L136" i="3" s="1"/>
  <c r="K128" i="3"/>
  <c r="L128" i="3" s="1"/>
  <c r="K120" i="3"/>
  <c r="L120" i="3" s="1"/>
  <c r="K112" i="3"/>
  <c r="L112" i="3" s="1"/>
  <c r="K104" i="3"/>
  <c r="L104" i="3" s="1"/>
  <c r="K96" i="3"/>
  <c r="L96" i="3" s="1"/>
  <c r="K162" i="3"/>
  <c r="L162" i="3" s="1"/>
  <c r="K117" i="3"/>
  <c r="K115" i="3"/>
  <c r="L115" i="3" s="1"/>
  <c r="K94" i="3"/>
  <c r="K84" i="3"/>
  <c r="L84" i="3" s="1"/>
  <c r="K76" i="3"/>
  <c r="L76" i="3" s="1"/>
  <c r="K68" i="3"/>
  <c r="L68" i="3" s="1"/>
  <c r="K60" i="3"/>
  <c r="L60" i="3" s="1"/>
  <c r="K52" i="3"/>
  <c r="L52" i="3" s="1"/>
  <c r="K44" i="3"/>
  <c r="K106" i="3"/>
  <c r="L106" i="3" s="1"/>
  <c r="K101" i="3"/>
  <c r="L101" i="3" s="1"/>
  <c r="K81" i="3"/>
  <c r="L81" i="3" s="1"/>
  <c r="K73" i="3"/>
  <c r="L73" i="3" s="1"/>
  <c r="K65" i="3"/>
  <c r="L65" i="3" s="1"/>
  <c r="K57" i="3"/>
  <c r="L57" i="3" s="1"/>
  <c r="K49" i="3"/>
  <c r="L49" i="3" s="1"/>
  <c r="K41" i="3"/>
  <c r="L41" i="3" s="1"/>
  <c r="K133" i="3"/>
  <c r="L133" i="3" s="1"/>
  <c r="K131" i="3"/>
  <c r="L131" i="3" s="1"/>
  <c r="K88" i="3"/>
  <c r="L88" i="3" s="1"/>
  <c r="K80" i="3"/>
  <c r="L80" i="3" s="1"/>
  <c r="K72" i="3"/>
  <c r="L72" i="3" s="1"/>
  <c r="K64" i="3"/>
  <c r="L64" i="3" s="1"/>
  <c r="K56" i="3"/>
  <c r="L56" i="3" s="1"/>
  <c r="K48" i="3"/>
  <c r="L48" i="3" s="1"/>
  <c r="K40" i="3"/>
  <c r="L40" i="3" s="1"/>
  <c r="K123" i="3"/>
  <c r="L123" i="3" s="1"/>
  <c r="K61" i="3"/>
  <c r="L61" i="3" s="1"/>
  <c r="K58" i="3"/>
  <c r="L58" i="3" s="1"/>
  <c r="K55" i="3"/>
  <c r="L55" i="3" s="1"/>
  <c r="K150" i="3"/>
  <c r="L150" i="3" s="1"/>
  <c r="K139" i="3"/>
  <c r="L139" i="3" s="1"/>
  <c r="K125" i="3"/>
  <c r="K111" i="3"/>
  <c r="L111" i="3" s="1"/>
  <c r="K109" i="3"/>
  <c r="L109" i="3" s="1"/>
  <c r="K99" i="3"/>
  <c r="L99" i="3" s="1"/>
  <c r="K91" i="3"/>
  <c r="L91" i="3" s="1"/>
  <c r="K85" i="3"/>
  <c r="L85" i="3" s="1"/>
  <c r="K82" i="3"/>
  <c r="L82" i="3" s="1"/>
  <c r="K79" i="3"/>
  <c r="L79" i="3" s="1"/>
  <c r="K62" i="3"/>
  <c r="K59" i="3"/>
  <c r="L59" i="3" s="1"/>
  <c r="K34" i="3"/>
  <c r="L34" i="3" s="1"/>
  <c r="K26" i="3"/>
  <c r="L26" i="3" s="1"/>
  <c r="K18" i="3"/>
  <c r="L18" i="3" s="1"/>
  <c r="K13" i="3"/>
  <c r="L13" i="3" s="1"/>
  <c r="K194" i="3"/>
  <c r="L194" i="3" s="1"/>
  <c r="K141" i="3"/>
  <c r="L141" i="3" s="1"/>
  <c r="K86" i="3"/>
  <c r="L86" i="3" s="1"/>
  <c r="K83" i="3"/>
  <c r="L83" i="3" s="1"/>
  <c r="K45" i="3"/>
  <c r="L45" i="3" s="1"/>
  <c r="K31" i="3"/>
  <c r="L31" i="3" s="1"/>
  <c r="K23" i="3"/>
  <c r="L23" i="3" s="1"/>
  <c r="K15" i="3"/>
  <c r="L15" i="3" s="1"/>
  <c r="K10" i="3"/>
  <c r="L10" i="3" s="1"/>
  <c r="K95" i="3"/>
  <c r="L95" i="3" s="1"/>
  <c r="K69" i="3"/>
  <c r="K66" i="3"/>
  <c r="L66" i="3" s="1"/>
  <c r="K63" i="3"/>
  <c r="L63" i="3" s="1"/>
  <c r="K46" i="3"/>
  <c r="L46" i="3" s="1"/>
  <c r="K43" i="3"/>
  <c r="L43" i="3" s="1"/>
  <c r="K42" i="3"/>
  <c r="L42" i="3" s="1"/>
  <c r="K36" i="3"/>
  <c r="L36" i="3" s="1"/>
  <c r="K28" i="3"/>
  <c r="L28" i="3" s="1"/>
  <c r="K20" i="3"/>
  <c r="K146" i="3"/>
  <c r="L146" i="3" s="1"/>
  <c r="K107" i="3"/>
  <c r="L107" i="3" s="1"/>
  <c r="K87" i="3"/>
  <c r="L87" i="3" s="1"/>
  <c r="K70" i="3"/>
  <c r="L70" i="3" s="1"/>
  <c r="K67" i="3"/>
  <c r="L67" i="3" s="1"/>
  <c r="K168" i="3"/>
  <c r="L168" i="3" s="1"/>
  <c r="K98" i="3"/>
  <c r="L98" i="3" s="1"/>
  <c r="K93" i="3"/>
  <c r="K89" i="3"/>
  <c r="L89" i="3" s="1"/>
  <c r="K53" i="3"/>
  <c r="L53" i="3" s="1"/>
  <c r="K50" i="3"/>
  <c r="L50" i="3" s="1"/>
  <c r="K47" i="3"/>
  <c r="L47" i="3" s="1"/>
  <c r="K30" i="3"/>
  <c r="L30" i="3" s="1"/>
  <c r="K22" i="3"/>
  <c r="L22" i="3" s="1"/>
  <c r="K77" i="3"/>
  <c r="L77" i="3" s="1"/>
  <c r="K74" i="3"/>
  <c r="L74" i="3" s="1"/>
  <c r="K71" i="3"/>
  <c r="L71" i="3" s="1"/>
  <c r="K54" i="3"/>
  <c r="L54" i="3" s="1"/>
  <c r="K51" i="3"/>
  <c r="L51" i="3" s="1"/>
  <c r="K39" i="3"/>
  <c r="L39" i="3" s="1"/>
  <c r="K38" i="3"/>
  <c r="L38" i="3" s="1"/>
  <c r="K35" i="3"/>
  <c r="L35" i="3" s="1"/>
  <c r="K27" i="3"/>
  <c r="L27" i="3" s="1"/>
  <c r="K19" i="3"/>
  <c r="L19" i="3" s="1"/>
  <c r="K14" i="3"/>
  <c r="L14" i="3" s="1"/>
  <c r="K17" i="3"/>
  <c r="L17" i="3" s="1"/>
  <c r="J23" i="3"/>
  <c r="P23" i="3" a="1"/>
  <c r="P23" i="3" s="1"/>
  <c r="K29" i="3"/>
  <c r="L29" i="3" s="1"/>
  <c r="K4" i="3"/>
  <c r="L4" i="3" s="1"/>
  <c r="O72" i="3"/>
  <c r="O53" i="3"/>
  <c r="O45" i="3"/>
  <c r="O52" i="3"/>
  <c r="O65" i="3"/>
  <c r="O43" i="3"/>
  <c r="O30" i="3"/>
  <c r="O22" i="3"/>
  <c r="O35" i="3"/>
  <c r="O27" i="3"/>
  <c r="O19" i="3"/>
  <c r="O14" i="3"/>
  <c r="O73" i="3"/>
  <c r="O40" i="3"/>
  <c r="O16" i="3"/>
  <c r="O103" i="3"/>
  <c r="O31" i="3"/>
  <c r="O23" i="3"/>
  <c r="O15" i="3"/>
  <c r="O10" i="3"/>
  <c r="J35" i="3"/>
  <c r="P40" i="3" a="1"/>
  <c r="P40" i="3" s="1"/>
  <c r="J40" i="3"/>
  <c r="J44" i="3"/>
  <c r="P53" i="3" a="1"/>
  <c r="P53" i="3" s="1"/>
  <c r="J53" i="3"/>
  <c r="K12" i="3"/>
  <c r="L12" i="3" s="1"/>
  <c r="K32" i="3"/>
  <c r="L32" i="3" s="1"/>
  <c r="J15" i="3"/>
  <c r="P15" i="3" a="1"/>
  <c r="P15" i="3" s="1"/>
  <c r="K5" i="3"/>
  <c r="L5" i="3" s="1"/>
  <c r="K6" i="3"/>
  <c r="L6" i="3" s="1"/>
  <c r="K3" i="3"/>
  <c r="L3" i="3" s="1"/>
  <c r="K7" i="3"/>
  <c r="L7" i="3" s="1"/>
  <c r="K8" i="3"/>
  <c r="L8" i="3" s="1"/>
  <c r="K9" i="3"/>
  <c r="L9" i="3" s="1"/>
  <c r="J19" i="3"/>
  <c r="K25" i="3"/>
  <c r="L25" i="3" s="1"/>
  <c r="K37" i="3"/>
  <c r="L37" i="3" s="1"/>
  <c r="L11" i="3"/>
  <c r="I12" i="3"/>
  <c r="I17" i="3"/>
  <c r="O17" i="3" s="1"/>
  <c r="I25" i="3"/>
  <c r="I33" i="3"/>
  <c r="I41" i="3"/>
  <c r="O41" i="3" s="1"/>
  <c r="I48" i="3"/>
  <c r="O48" i="3" s="1"/>
  <c r="I49" i="3"/>
  <c r="O49" i="3" s="1"/>
  <c r="L103" i="3"/>
  <c r="L138" i="3"/>
  <c r="I156" i="3"/>
  <c r="O156" i="3" s="1"/>
  <c r="I20" i="3"/>
  <c r="I28" i="3"/>
  <c r="O28" i="3" s="1"/>
  <c r="I36" i="3"/>
  <c r="I42" i="3"/>
  <c r="I67" i="3"/>
  <c r="I68" i="3"/>
  <c r="O68" i="3" s="1"/>
  <c r="I69" i="3"/>
  <c r="O69" i="3" s="1"/>
  <c r="I88" i="3"/>
  <c r="I131" i="3"/>
  <c r="O131" i="3" s="1"/>
  <c r="I196" i="3"/>
  <c r="O196" i="3" s="1"/>
  <c r="I64" i="3"/>
  <c r="I65" i="3"/>
  <c r="I4" i="3"/>
  <c r="I6" i="3"/>
  <c r="I8" i="3"/>
  <c r="I13" i="3"/>
  <c r="O13" i="3" s="1"/>
  <c r="I18" i="3"/>
  <c r="O18" i="3" s="1"/>
  <c r="I26" i="3"/>
  <c r="O26" i="3" s="1"/>
  <c r="I34" i="3"/>
  <c r="L44" i="3"/>
  <c r="J45" i="3"/>
  <c r="I83" i="3"/>
  <c r="O83" i="3" s="1"/>
  <c r="I84" i="3"/>
  <c r="I85" i="3"/>
  <c r="I92" i="3"/>
  <c r="O92" i="3" s="1"/>
  <c r="I97" i="3"/>
  <c r="O97" i="3" s="1"/>
  <c r="I109" i="3"/>
  <c r="O109" i="3" s="1"/>
  <c r="I217" i="3"/>
  <c r="O217" i="3" s="1"/>
  <c r="I209" i="3"/>
  <c r="O209" i="3" s="1"/>
  <c r="I201" i="3"/>
  <c r="I193" i="3"/>
  <c r="I185" i="3"/>
  <c r="I177" i="3"/>
  <c r="O177" i="3" s="1"/>
  <c r="I169" i="3"/>
  <c r="O169" i="3" s="1"/>
  <c r="I161" i="3"/>
  <c r="O161" i="3" s="1"/>
  <c r="I153" i="3"/>
  <c r="O153" i="3" s="1"/>
  <c r="I145" i="3"/>
  <c r="O145" i="3" s="1"/>
  <c r="I214" i="3"/>
  <c r="I206" i="3"/>
  <c r="O206" i="3" s="1"/>
  <c r="I198" i="3"/>
  <c r="I190" i="3"/>
  <c r="O190" i="3" s="1"/>
  <c r="I182" i="3"/>
  <c r="O182" i="3" s="1"/>
  <c r="I211" i="3"/>
  <c r="O211" i="3" s="1"/>
  <c r="I203" i="3"/>
  <c r="O203" i="3" s="1"/>
  <c r="I195" i="3"/>
  <c r="O195" i="3" s="1"/>
  <c r="I187" i="3"/>
  <c r="O187" i="3" s="1"/>
  <c r="I179" i="3"/>
  <c r="O179" i="3" s="1"/>
  <c r="I171" i="3"/>
  <c r="O171" i="3" s="1"/>
  <c r="I163" i="3"/>
  <c r="O163" i="3" s="1"/>
  <c r="I155" i="3"/>
  <c r="O155" i="3" s="1"/>
  <c r="I147" i="3"/>
  <c r="O147" i="3" s="1"/>
  <c r="I216" i="3"/>
  <c r="O216" i="3" s="1"/>
  <c r="I208" i="3"/>
  <c r="O208" i="3" s="1"/>
  <c r="I213" i="3"/>
  <c r="I205" i="3"/>
  <c r="I197" i="3"/>
  <c r="I189" i="3"/>
  <c r="O189" i="3" s="1"/>
  <c r="I181" i="3"/>
  <c r="O181" i="3" s="1"/>
  <c r="I173" i="3"/>
  <c r="O173" i="3" s="1"/>
  <c r="I165" i="3"/>
  <c r="O165" i="3" s="1"/>
  <c r="I157" i="3"/>
  <c r="I149" i="3"/>
  <c r="I210" i="3"/>
  <c r="I202" i="3"/>
  <c r="O202" i="3" s="1"/>
  <c r="I194" i="3"/>
  <c r="O194" i="3" s="1"/>
  <c r="I186" i="3"/>
  <c r="O186" i="3" s="1"/>
  <c r="I178" i="3"/>
  <c r="I170" i="3"/>
  <c r="O170" i="3" s="1"/>
  <c r="I215" i="3"/>
  <c r="I207" i="3"/>
  <c r="I199" i="3"/>
  <c r="I191" i="3"/>
  <c r="I183" i="3"/>
  <c r="O183" i="3" s="1"/>
  <c r="I175" i="3"/>
  <c r="O175" i="3" s="1"/>
  <c r="I167" i="3"/>
  <c r="O167" i="3" s="1"/>
  <c r="I159" i="3"/>
  <c r="O159" i="3" s="1"/>
  <c r="I151" i="3"/>
  <c r="I143" i="3"/>
  <c r="I212" i="3"/>
  <c r="O212" i="3" s="1"/>
  <c r="I192" i="3"/>
  <c r="I162" i="3"/>
  <c r="O162" i="3" s="1"/>
  <c r="I146" i="3"/>
  <c r="I136" i="3"/>
  <c r="O136" i="3" s="1"/>
  <c r="I128" i="3"/>
  <c r="O128" i="3" s="1"/>
  <c r="I120" i="3"/>
  <c r="O120" i="3" s="1"/>
  <c r="I112" i="3"/>
  <c r="O112" i="3" s="1"/>
  <c r="I188" i="3"/>
  <c r="I172" i="3"/>
  <c r="I166" i="3"/>
  <c r="O166" i="3" s="1"/>
  <c r="I152" i="3"/>
  <c r="O152" i="3" s="1"/>
  <c r="I141" i="3"/>
  <c r="O141" i="3" s="1"/>
  <c r="I133" i="3"/>
  <c r="O133" i="3" s="1"/>
  <c r="I125" i="3"/>
  <c r="O125" i="3" s="1"/>
  <c r="I117" i="3"/>
  <c r="I184" i="3"/>
  <c r="I158" i="3"/>
  <c r="I138" i="3"/>
  <c r="O138" i="3" s="1"/>
  <c r="I130" i="3"/>
  <c r="O130" i="3" s="1"/>
  <c r="I122" i="3"/>
  <c r="O122" i="3" s="1"/>
  <c r="I114" i="3"/>
  <c r="O114" i="3" s="1"/>
  <c r="I106" i="3"/>
  <c r="O106" i="3" s="1"/>
  <c r="I98" i="3"/>
  <c r="O98" i="3" s="1"/>
  <c r="I90" i="3"/>
  <c r="O90" i="3" s="1"/>
  <c r="I180" i="3"/>
  <c r="I148" i="3"/>
  <c r="O148" i="3" s="1"/>
  <c r="I135" i="3"/>
  <c r="O135" i="3" s="1"/>
  <c r="I127" i="3"/>
  <c r="O127" i="3" s="1"/>
  <c r="I119" i="3"/>
  <c r="O119" i="3" s="1"/>
  <c r="I111" i="3"/>
  <c r="I103" i="3"/>
  <c r="I95" i="3"/>
  <c r="O95" i="3" s="1"/>
  <c r="I176" i="3"/>
  <c r="O176" i="3" s="1"/>
  <c r="I164" i="3"/>
  <c r="I154" i="3"/>
  <c r="O154" i="3" s="1"/>
  <c r="I140" i="3"/>
  <c r="O140" i="3" s="1"/>
  <c r="I132" i="3"/>
  <c r="O132" i="3" s="1"/>
  <c r="I124" i="3"/>
  <c r="O124" i="3" s="1"/>
  <c r="I116" i="3"/>
  <c r="O116" i="3" s="1"/>
  <c r="I108" i="3"/>
  <c r="O108" i="3" s="1"/>
  <c r="I100" i="3"/>
  <c r="O100" i="3" s="1"/>
  <c r="I204" i="3"/>
  <c r="O204" i="3" s="1"/>
  <c r="I200" i="3"/>
  <c r="O200" i="3" s="1"/>
  <c r="I174" i="3"/>
  <c r="O174" i="3" s="1"/>
  <c r="I168" i="3"/>
  <c r="I150" i="3"/>
  <c r="O150" i="3" s="1"/>
  <c r="I142" i="3"/>
  <c r="O142" i="3" s="1"/>
  <c r="I134" i="3"/>
  <c r="O134" i="3" s="1"/>
  <c r="I126" i="3"/>
  <c r="O126" i="3" s="1"/>
  <c r="I118" i="3"/>
  <c r="O118" i="3" s="1"/>
  <c r="I110" i="3"/>
  <c r="O110" i="3" s="1"/>
  <c r="I102" i="3"/>
  <c r="O102" i="3" s="1"/>
  <c r="I94" i="3"/>
  <c r="O94" i="3" s="1"/>
  <c r="I144" i="3"/>
  <c r="O144" i="3" s="1"/>
  <c r="I121" i="3"/>
  <c r="O121" i="3" s="1"/>
  <c r="I104" i="3"/>
  <c r="I99" i="3"/>
  <c r="I82" i="3"/>
  <c r="I74" i="3"/>
  <c r="O74" i="3" s="1"/>
  <c r="I66" i="3"/>
  <c r="O66" i="3" s="1"/>
  <c r="I58" i="3"/>
  <c r="O58" i="3" s="1"/>
  <c r="I50" i="3"/>
  <c r="I115" i="3"/>
  <c r="O115" i="3" s="1"/>
  <c r="I105" i="3"/>
  <c r="O105" i="3" s="1"/>
  <c r="I93" i="3"/>
  <c r="I87" i="3"/>
  <c r="O87" i="3" s="1"/>
  <c r="I79" i="3"/>
  <c r="O79" i="3" s="1"/>
  <c r="I71" i="3"/>
  <c r="O71" i="3" s="1"/>
  <c r="I63" i="3"/>
  <c r="O63" i="3" s="1"/>
  <c r="I55" i="3"/>
  <c r="O55" i="3" s="1"/>
  <c r="I47" i="3"/>
  <c r="O47" i="3" s="1"/>
  <c r="I39" i="3"/>
  <c r="O39" i="3" s="1"/>
  <c r="I137" i="3"/>
  <c r="I107" i="3"/>
  <c r="I96" i="3"/>
  <c r="O96" i="3" s="1"/>
  <c r="I89" i="3"/>
  <c r="O89" i="3" s="1"/>
  <c r="I86" i="3"/>
  <c r="O86" i="3" s="1"/>
  <c r="I78" i="3"/>
  <c r="I70" i="3"/>
  <c r="O70" i="3" s="1"/>
  <c r="I62" i="3"/>
  <c r="I54" i="3"/>
  <c r="I46" i="3"/>
  <c r="O46" i="3" s="1"/>
  <c r="L176" i="3"/>
  <c r="L213" i="3"/>
  <c r="L180" i="3"/>
  <c r="L156" i="3"/>
  <c r="L174" i="3"/>
  <c r="L175" i="3"/>
  <c r="L163" i="3"/>
  <c r="L127" i="3"/>
  <c r="L149" i="3"/>
  <c r="L94" i="3"/>
  <c r="L125" i="3"/>
  <c r="L117" i="3"/>
  <c r="L93" i="3"/>
  <c r="L92" i="3"/>
  <c r="L130" i="3"/>
  <c r="L90" i="3"/>
  <c r="L62" i="3"/>
  <c r="L69" i="3"/>
  <c r="L20" i="3"/>
  <c r="I21" i="3"/>
  <c r="O21" i="3" s="1"/>
  <c r="I29" i="3"/>
  <c r="I37" i="3"/>
  <c r="I59" i="3"/>
  <c r="I60" i="3"/>
  <c r="O60" i="3" s="1"/>
  <c r="I61" i="3"/>
  <c r="I80" i="3"/>
  <c r="I81" i="3"/>
  <c r="O81" i="3" s="1"/>
  <c r="I91" i="3"/>
  <c r="I139" i="3"/>
  <c r="O139" i="3" s="1"/>
  <c r="L157" i="3"/>
  <c r="I24" i="3"/>
  <c r="O24" i="3" s="1"/>
  <c r="I32" i="3"/>
  <c r="I56" i="3"/>
  <c r="O56" i="3" s="1"/>
  <c r="I57" i="3"/>
  <c r="I113" i="3"/>
  <c r="I123" i="3"/>
  <c r="O123" i="3" s="1"/>
  <c r="I160" i="3"/>
  <c r="O160" i="3" s="1"/>
  <c r="I75" i="3"/>
  <c r="I76" i="3"/>
  <c r="I77" i="3"/>
  <c r="I101" i="3"/>
  <c r="O101" i="3" s="1"/>
  <c r="L108" i="3"/>
  <c r="I99" i="1"/>
  <c r="I13" i="1"/>
  <c r="P13" i="1" s="1" a="1"/>
  <c r="P13" i="1" s="1"/>
  <c r="I19" i="1"/>
  <c r="P19" i="1" s="1" a="1"/>
  <c r="P19" i="1" s="1"/>
  <c r="I8" i="1"/>
  <c r="P8" i="1" s="1" a="1"/>
  <c r="P8" i="1" s="1"/>
  <c r="I184" i="1"/>
  <c r="I179" i="1"/>
  <c r="P179" i="1" s="1" a="1"/>
  <c r="P179" i="1" s="1"/>
  <c r="I141" i="1"/>
  <c r="P141" i="1" s="1" a="1"/>
  <c r="P141" i="1" s="1"/>
  <c r="I29" i="1"/>
  <c r="P29" i="1" s="1" a="1"/>
  <c r="P29" i="1" s="1"/>
  <c r="I93" i="1"/>
  <c r="P93" i="1" s="1" a="1"/>
  <c r="P93" i="1" s="1"/>
  <c r="I163" i="1"/>
  <c r="I77" i="1"/>
  <c r="P77" i="1" s="1" a="1"/>
  <c r="P77" i="1" s="1"/>
  <c r="I157" i="1"/>
  <c r="P157" i="1" s="1" a="1"/>
  <c r="P157" i="1" s="1"/>
  <c r="I72" i="1"/>
  <c r="I56" i="1"/>
  <c r="P56" i="1" s="1" a="1"/>
  <c r="P56" i="1" s="1"/>
  <c r="I136" i="1"/>
  <c r="P136" i="1" s="1" a="1"/>
  <c r="P136" i="1" s="1"/>
  <c r="I205" i="1"/>
  <c r="P205" i="1" s="1" a="1"/>
  <c r="P205" i="1" s="1"/>
  <c r="I120" i="1"/>
  <c r="P120" i="1" s="1" a="1"/>
  <c r="P120" i="1" s="1"/>
  <c r="I35" i="1"/>
  <c r="P35" i="1" s="1" a="1"/>
  <c r="P35" i="1" s="1"/>
  <c r="L4" i="1"/>
  <c r="M4" i="1" s="1"/>
  <c r="I51" i="1"/>
  <c r="P51" i="1" s="1" a="1"/>
  <c r="P51" i="1" s="1"/>
  <c r="I200" i="1"/>
  <c r="I115" i="1"/>
  <c r="I177" i="1"/>
  <c r="P177" i="1" s="1" a="1"/>
  <c r="P177" i="1" s="1"/>
  <c r="I135" i="1"/>
  <c r="P135" i="1" s="1" a="1"/>
  <c r="P135" i="1" s="1"/>
  <c r="I92" i="1"/>
  <c r="P92" i="1" s="1" a="1"/>
  <c r="P92" i="1" s="1"/>
  <c r="I49" i="1"/>
  <c r="P49" i="1" s="1" a="1"/>
  <c r="P49" i="1" s="1"/>
  <c r="I7" i="1"/>
  <c r="P7" i="1" s="1" a="1"/>
  <c r="P7" i="1" s="1"/>
  <c r="I197" i="1"/>
  <c r="P197" i="1" s="1" a="1"/>
  <c r="P197" i="1" s="1"/>
  <c r="I112" i="1"/>
  <c r="P112" i="1" s="1" a="1"/>
  <c r="P112" i="1" s="1"/>
  <c r="I216" i="1"/>
  <c r="P216" i="1" s="1" a="1"/>
  <c r="P216" i="1" s="1"/>
  <c r="I152" i="1"/>
  <c r="P152" i="1" s="1" a="1"/>
  <c r="P152" i="1" s="1"/>
  <c r="I131" i="1"/>
  <c r="P131" i="1" s="1" a="1"/>
  <c r="P131" i="1" s="1"/>
  <c r="I109" i="1"/>
  <c r="P109" i="1" s="1" a="1"/>
  <c r="P109" i="1" s="1"/>
  <c r="I88" i="1"/>
  <c r="P88" i="1" s="1" a="1"/>
  <c r="P88" i="1" s="1"/>
  <c r="I67" i="1"/>
  <c r="P67" i="1" s="1" a="1"/>
  <c r="P67" i="1" s="1"/>
  <c r="I45" i="1"/>
  <c r="P45" i="1" s="1" a="1"/>
  <c r="P45" i="1" s="1"/>
  <c r="I24" i="1"/>
  <c r="P24" i="1" s="1" a="1"/>
  <c r="P24" i="1" s="1"/>
  <c r="I155" i="1"/>
  <c r="P155" i="1" s="1" a="1"/>
  <c r="P155" i="1" s="1"/>
  <c r="I91" i="1"/>
  <c r="I69" i="1"/>
  <c r="P69" i="1" s="1" a="1"/>
  <c r="P69" i="1" s="1"/>
  <c r="I48" i="1"/>
  <c r="P48" i="1" s="1" a="1"/>
  <c r="P48" i="1" s="1"/>
  <c r="I5" i="1"/>
  <c r="P5" i="1" s="1" a="1"/>
  <c r="P5" i="1" s="1"/>
  <c r="I195" i="1"/>
  <c r="P195" i="1" s="1" a="1"/>
  <c r="P195" i="1" s="1"/>
  <c r="I211" i="1"/>
  <c r="P211" i="1" s="1" a="1"/>
  <c r="P211" i="1" s="1"/>
  <c r="I189" i="1"/>
  <c r="P189" i="1" s="1" a="1"/>
  <c r="P189" i="1" s="1"/>
  <c r="I168" i="1"/>
  <c r="P168" i="1" s="1" a="1"/>
  <c r="P168" i="1" s="1"/>
  <c r="I147" i="1"/>
  <c r="P147" i="1" s="1" a="1"/>
  <c r="P147" i="1" s="1"/>
  <c r="I125" i="1"/>
  <c r="P125" i="1" s="1" a="1"/>
  <c r="P125" i="1" s="1"/>
  <c r="I104" i="1"/>
  <c r="P104" i="1" s="1" a="1"/>
  <c r="P104" i="1" s="1"/>
  <c r="I83" i="1"/>
  <c r="P83" i="1" s="1" a="1"/>
  <c r="P83" i="1" s="1"/>
  <c r="I61" i="1"/>
  <c r="P61" i="1" s="1" a="1"/>
  <c r="P61" i="1" s="1"/>
  <c r="I40" i="1"/>
  <c r="P40" i="1" s="1" a="1"/>
  <c r="P40" i="1" s="1"/>
  <c r="J93" i="1"/>
  <c r="O93" i="1"/>
  <c r="I9" i="1"/>
  <c r="P9" i="1" s="1" a="1"/>
  <c r="P9" i="1" s="1"/>
  <c r="I20" i="1"/>
  <c r="P20" i="1" s="1" a="1"/>
  <c r="P20" i="1" s="1"/>
  <c r="I31" i="1"/>
  <c r="P31" i="1" s="1" a="1"/>
  <c r="P31" i="1" s="1"/>
  <c r="I41" i="1"/>
  <c r="P41" i="1" s="1" a="1"/>
  <c r="P41" i="1" s="1"/>
  <c r="I52" i="1"/>
  <c r="P52" i="1" s="1" a="1"/>
  <c r="P52" i="1" s="1"/>
  <c r="I63" i="1"/>
  <c r="P63" i="1" s="1" a="1"/>
  <c r="P63" i="1" s="1"/>
  <c r="I73" i="1"/>
  <c r="P73" i="1" s="1" a="1"/>
  <c r="P73" i="1" s="1"/>
  <c r="I84" i="1"/>
  <c r="I95" i="1"/>
  <c r="P95" i="1" s="1" a="1"/>
  <c r="P95" i="1" s="1"/>
  <c r="I105" i="1"/>
  <c r="P105" i="1" s="1" a="1"/>
  <c r="P105" i="1" s="1"/>
  <c r="I116" i="1"/>
  <c r="P116" i="1" s="1" a="1"/>
  <c r="P116" i="1" s="1"/>
  <c r="I127" i="1"/>
  <c r="P127" i="1" s="1" a="1"/>
  <c r="P127" i="1" s="1"/>
  <c r="I137" i="1"/>
  <c r="P137" i="1" s="1" a="1"/>
  <c r="P137" i="1" s="1"/>
  <c r="I148" i="1"/>
  <c r="P148" i="1" s="1" a="1"/>
  <c r="P148" i="1" s="1"/>
  <c r="I159" i="1"/>
  <c r="P159" i="1" s="1" a="1"/>
  <c r="P159" i="1" s="1"/>
  <c r="I169" i="1"/>
  <c r="I180" i="1"/>
  <c r="P180" i="1" s="1" a="1"/>
  <c r="P180" i="1" s="1"/>
  <c r="I191" i="1"/>
  <c r="P191" i="1" s="1" a="1"/>
  <c r="P191" i="1" s="1"/>
  <c r="I201" i="1"/>
  <c r="I212" i="1"/>
  <c r="P212" i="1" s="1" a="1"/>
  <c r="P212" i="1" s="1"/>
  <c r="I21" i="1"/>
  <c r="P21" i="1" s="1" a="1"/>
  <c r="P21" i="1" s="1"/>
  <c r="I53" i="1"/>
  <c r="P53" i="1" s="1" a="1"/>
  <c r="P53" i="1" s="1"/>
  <c r="I75" i="1"/>
  <c r="P75" i="1" s="1" a="1"/>
  <c r="P75" i="1" s="1"/>
  <c r="I96" i="1"/>
  <c r="P96" i="1" s="1" a="1"/>
  <c r="P96" i="1" s="1"/>
  <c r="I117" i="1"/>
  <c r="P117" i="1" s="1" a="1"/>
  <c r="P117" i="1" s="1"/>
  <c r="I139" i="1"/>
  <c r="P139" i="1" s="1" a="1"/>
  <c r="P139" i="1" s="1"/>
  <c r="I160" i="1"/>
  <c r="P160" i="1" s="1" a="1"/>
  <c r="P160" i="1" s="1"/>
  <c r="I192" i="1"/>
  <c r="P192" i="1" s="1" a="1"/>
  <c r="P192" i="1" s="1"/>
  <c r="I213" i="1"/>
  <c r="P213" i="1" s="1" a="1"/>
  <c r="P213" i="1" s="1"/>
  <c r="I193" i="1"/>
  <c r="P193" i="1" s="1" a="1"/>
  <c r="P193" i="1" s="1"/>
  <c r="I215" i="1"/>
  <c r="P215" i="1" s="1" a="1"/>
  <c r="P215" i="1" s="1"/>
  <c r="I11" i="1"/>
  <c r="P11" i="1" s="1" a="1"/>
  <c r="P11" i="1" s="1"/>
  <c r="I32" i="1"/>
  <c r="P32" i="1" s="1" a="1"/>
  <c r="P32" i="1" s="1"/>
  <c r="I43" i="1"/>
  <c r="P43" i="1" s="1" a="1"/>
  <c r="P43" i="1" s="1"/>
  <c r="I64" i="1"/>
  <c r="P64" i="1" s="1" a="1"/>
  <c r="P64" i="1" s="1"/>
  <c r="I85" i="1"/>
  <c r="P85" i="1" s="1" a="1"/>
  <c r="P85" i="1" s="1"/>
  <c r="I107" i="1"/>
  <c r="P107" i="1" s="1" a="1"/>
  <c r="P107" i="1" s="1"/>
  <c r="I128" i="1"/>
  <c r="P128" i="1" s="1" a="1"/>
  <c r="P128" i="1" s="1"/>
  <c r="I149" i="1"/>
  <c r="P149" i="1" s="1" a="1"/>
  <c r="P149" i="1" s="1"/>
  <c r="I171" i="1"/>
  <c r="P171" i="1" s="1" a="1"/>
  <c r="P171" i="1" s="1"/>
  <c r="I181" i="1"/>
  <c r="P181" i="1" s="1" a="1"/>
  <c r="P181" i="1" s="1"/>
  <c r="I203" i="1"/>
  <c r="P203" i="1" s="1" a="1"/>
  <c r="P203" i="1" s="1"/>
  <c r="I12" i="1"/>
  <c r="P12" i="1" s="1" a="1"/>
  <c r="P12" i="1" s="1"/>
  <c r="I23" i="1"/>
  <c r="P23" i="1" s="1" a="1"/>
  <c r="P23" i="1" s="1"/>
  <c r="I33" i="1"/>
  <c r="P33" i="1" s="1" a="1"/>
  <c r="P33" i="1" s="1"/>
  <c r="I44" i="1"/>
  <c r="P44" i="1" s="1" a="1"/>
  <c r="P44" i="1" s="1"/>
  <c r="I55" i="1"/>
  <c r="P55" i="1" s="1" a="1"/>
  <c r="P55" i="1" s="1"/>
  <c r="I65" i="1"/>
  <c r="P65" i="1" s="1" a="1"/>
  <c r="P65" i="1" s="1"/>
  <c r="I76" i="1"/>
  <c r="P76" i="1" s="1" a="1"/>
  <c r="P76" i="1" s="1"/>
  <c r="I87" i="1"/>
  <c r="P87" i="1" s="1" a="1"/>
  <c r="P87" i="1" s="1"/>
  <c r="I97" i="1"/>
  <c r="P97" i="1" s="1" a="1"/>
  <c r="P97" i="1" s="1"/>
  <c r="I108" i="1"/>
  <c r="P108" i="1" s="1" a="1"/>
  <c r="P108" i="1" s="1"/>
  <c r="I119" i="1"/>
  <c r="P119" i="1" s="1" a="1"/>
  <c r="P119" i="1" s="1"/>
  <c r="I129" i="1"/>
  <c r="P129" i="1" s="1" a="1"/>
  <c r="P129" i="1" s="1"/>
  <c r="I140" i="1"/>
  <c r="P140" i="1" s="1" a="1"/>
  <c r="P140" i="1" s="1"/>
  <c r="I151" i="1"/>
  <c r="P151" i="1" s="1" a="1"/>
  <c r="P151" i="1" s="1"/>
  <c r="I161" i="1"/>
  <c r="P161" i="1" s="1" a="1"/>
  <c r="P161" i="1" s="1"/>
  <c r="I172" i="1"/>
  <c r="P172" i="1" s="1" a="1"/>
  <c r="P172" i="1" s="1"/>
  <c r="I183" i="1"/>
  <c r="P183" i="1" s="1" a="1"/>
  <c r="P183" i="1" s="1"/>
  <c r="I204" i="1"/>
  <c r="P204" i="1" s="1" a="1"/>
  <c r="P204" i="1" s="1"/>
  <c r="I4" i="1"/>
  <c r="P4" i="1" s="1" a="1"/>
  <c r="P4" i="1" s="1"/>
  <c r="I15" i="1"/>
  <c r="P15" i="1" s="1" a="1"/>
  <c r="P15" i="1" s="1"/>
  <c r="I25" i="1"/>
  <c r="P25" i="1" s="1" a="1"/>
  <c r="P25" i="1" s="1"/>
  <c r="I36" i="1"/>
  <c r="P36" i="1" s="1" a="1"/>
  <c r="P36" i="1" s="1"/>
  <c r="I47" i="1"/>
  <c r="P47" i="1" s="1" a="1"/>
  <c r="P47" i="1" s="1"/>
  <c r="I57" i="1"/>
  <c r="P57" i="1" s="1" a="1"/>
  <c r="P57" i="1" s="1"/>
  <c r="I68" i="1"/>
  <c r="P68" i="1" s="1" a="1"/>
  <c r="P68" i="1" s="1"/>
  <c r="I79" i="1"/>
  <c r="P79" i="1" s="1" a="1"/>
  <c r="P79" i="1" s="1"/>
  <c r="I89" i="1"/>
  <c r="P89" i="1" s="1" a="1"/>
  <c r="P89" i="1" s="1"/>
  <c r="I100" i="1"/>
  <c r="I111" i="1"/>
  <c r="P111" i="1" s="1" a="1"/>
  <c r="P111" i="1" s="1"/>
  <c r="I121" i="1"/>
  <c r="P121" i="1" s="1" a="1"/>
  <c r="P121" i="1" s="1"/>
  <c r="I132" i="1"/>
  <c r="P132" i="1" s="1" a="1"/>
  <c r="P132" i="1" s="1"/>
  <c r="I143" i="1"/>
  <c r="P143" i="1" s="1" a="1"/>
  <c r="P143" i="1" s="1"/>
  <c r="I153" i="1"/>
  <c r="I164" i="1"/>
  <c r="P164" i="1" s="1" a="1"/>
  <c r="P164" i="1" s="1"/>
  <c r="I175" i="1"/>
  <c r="P175" i="1" s="1" a="1"/>
  <c r="P175" i="1" s="1"/>
  <c r="I185" i="1"/>
  <c r="P185" i="1" s="1" a="1"/>
  <c r="P185" i="1" s="1"/>
  <c r="I196" i="1"/>
  <c r="P196" i="1" s="1" a="1"/>
  <c r="P196" i="1" s="1"/>
  <c r="I207" i="1"/>
  <c r="P207" i="1" s="1" a="1"/>
  <c r="P207" i="1" s="1"/>
  <c r="I217" i="1"/>
  <c r="P217" i="1" s="1" a="1"/>
  <c r="P217" i="1" s="1"/>
  <c r="I113" i="1"/>
  <c r="P113" i="1" s="1" a="1"/>
  <c r="P113" i="1" s="1"/>
  <c r="I28" i="1"/>
  <c r="P28" i="1" s="1" a="1"/>
  <c r="P28" i="1" s="1"/>
  <c r="I176" i="1"/>
  <c r="P176" i="1" s="1" a="1"/>
  <c r="P176" i="1" s="1"/>
  <c r="I209" i="1"/>
  <c r="I167" i="1"/>
  <c r="P167" i="1" s="1" a="1"/>
  <c r="P167" i="1" s="1"/>
  <c r="I124" i="1"/>
  <c r="P124" i="1" s="1" a="1"/>
  <c r="P124" i="1" s="1"/>
  <c r="I103" i="1"/>
  <c r="I81" i="1"/>
  <c r="P81" i="1" s="1" a="1"/>
  <c r="P81" i="1" s="1"/>
  <c r="I60" i="1"/>
  <c r="P60" i="1" s="1" a="1"/>
  <c r="P60" i="1" s="1"/>
  <c r="I39" i="1"/>
  <c r="P39" i="1" s="1" a="1"/>
  <c r="P39" i="1" s="1"/>
  <c r="I17" i="1"/>
  <c r="P17" i="1" s="1" a="1"/>
  <c r="P17" i="1" s="1"/>
  <c r="O99" i="1"/>
  <c r="I199" i="1"/>
  <c r="I156" i="1"/>
  <c r="P156" i="1" s="1" a="1"/>
  <c r="P156" i="1" s="1"/>
  <c r="I71" i="1"/>
  <c r="P71" i="1" s="1" a="1"/>
  <c r="P71" i="1" s="1"/>
  <c r="I133" i="1"/>
  <c r="I27" i="1"/>
  <c r="P27" i="1" s="1" a="1"/>
  <c r="P27" i="1" s="1"/>
  <c r="I173" i="1"/>
  <c r="P173" i="1" s="1" a="1"/>
  <c r="P173" i="1" s="1"/>
  <c r="I188" i="1"/>
  <c r="P188" i="1" s="1" a="1"/>
  <c r="P188" i="1" s="1"/>
  <c r="I145" i="1"/>
  <c r="I208" i="1"/>
  <c r="P208" i="1" s="1" a="1"/>
  <c r="P208" i="1" s="1"/>
  <c r="I187" i="1"/>
  <c r="P187" i="1" s="1" a="1"/>
  <c r="P187" i="1" s="1"/>
  <c r="I165" i="1"/>
  <c r="P165" i="1" s="1" a="1"/>
  <c r="P165" i="1" s="1"/>
  <c r="I144" i="1"/>
  <c r="P144" i="1" s="1" a="1"/>
  <c r="P144" i="1" s="1"/>
  <c r="I123" i="1"/>
  <c r="P123" i="1" s="1" a="1"/>
  <c r="P123" i="1" s="1"/>
  <c r="I101" i="1"/>
  <c r="I80" i="1"/>
  <c r="P80" i="1" s="1" a="1"/>
  <c r="P80" i="1" s="1"/>
  <c r="I59" i="1"/>
  <c r="P59" i="1" s="1" a="1"/>
  <c r="P59" i="1" s="1"/>
  <c r="I37" i="1"/>
  <c r="P37" i="1" s="1" a="1"/>
  <c r="P37" i="1" s="1"/>
  <c r="I16" i="1"/>
  <c r="P16" i="1" s="1" a="1"/>
  <c r="P16" i="1" s="1"/>
  <c r="O95" i="1"/>
  <c r="O13" i="1"/>
  <c r="O135" i="1"/>
  <c r="O7" i="1"/>
  <c r="O19" i="1"/>
  <c r="O35" i="1"/>
  <c r="O8" i="1"/>
  <c r="I6" i="1"/>
  <c r="P6" i="1" s="1" a="1"/>
  <c r="P6" i="1" s="1"/>
  <c r="O47" i="1"/>
  <c r="O5" i="1"/>
  <c r="I3" i="1"/>
  <c r="I210" i="1"/>
  <c r="P210" i="1" s="1" a="1"/>
  <c r="P210" i="1" s="1"/>
  <c r="I202" i="1"/>
  <c r="P202" i="1" s="1" a="1"/>
  <c r="P202" i="1" s="1"/>
  <c r="I194" i="1"/>
  <c r="P194" i="1" s="1" a="1"/>
  <c r="P194" i="1" s="1"/>
  <c r="I186" i="1"/>
  <c r="P186" i="1" s="1" a="1"/>
  <c r="P186" i="1" s="1"/>
  <c r="I178" i="1"/>
  <c r="P178" i="1" s="1" a="1"/>
  <c r="P178" i="1" s="1"/>
  <c r="I170" i="1"/>
  <c r="P170" i="1" s="1" a="1"/>
  <c r="P170" i="1" s="1"/>
  <c r="I162" i="1"/>
  <c r="P162" i="1" s="1" a="1"/>
  <c r="P162" i="1" s="1"/>
  <c r="I154" i="1"/>
  <c r="P154" i="1" s="1" a="1"/>
  <c r="P154" i="1" s="1"/>
  <c r="I146" i="1"/>
  <c r="P146" i="1" s="1" a="1"/>
  <c r="P146" i="1" s="1"/>
  <c r="I138" i="1"/>
  <c r="P138" i="1" s="1" a="1"/>
  <c r="P138" i="1" s="1"/>
  <c r="I130" i="1"/>
  <c r="P130" i="1" s="1" a="1"/>
  <c r="P130" i="1" s="1"/>
  <c r="I122" i="1"/>
  <c r="P122" i="1" s="1" a="1"/>
  <c r="P122" i="1" s="1"/>
  <c r="I114" i="1"/>
  <c r="P114" i="1" s="1" a="1"/>
  <c r="P114" i="1" s="1"/>
  <c r="I106" i="1"/>
  <c r="P106" i="1" s="1" a="1"/>
  <c r="P106" i="1" s="1"/>
  <c r="I98" i="1"/>
  <c r="P98" i="1" s="1" a="1"/>
  <c r="P98" i="1" s="1"/>
  <c r="I90" i="1"/>
  <c r="P90" i="1" s="1" a="1"/>
  <c r="P90" i="1" s="1"/>
  <c r="I82" i="1"/>
  <c r="I74" i="1"/>
  <c r="P74" i="1" s="1" a="1"/>
  <c r="P74" i="1" s="1"/>
  <c r="I66" i="1"/>
  <c r="P66" i="1" s="1" a="1"/>
  <c r="P66" i="1" s="1"/>
  <c r="I58" i="1"/>
  <c r="P58" i="1" s="1" a="1"/>
  <c r="P58" i="1" s="1"/>
  <c r="I50" i="1"/>
  <c r="P50" i="1" s="1" a="1"/>
  <c r="P50" i="1" s="1"/>
  <c r="I42" i="1"/>
  <c r="P42" i="1" s="1" a="1"/>
  <c r="P42" i="1" s="1"/>
  <c r="I34" i="1"/>
  <c r="P34" i="1" s="1" a="1"/>
  <c r="P34" i="1" s="1"/>
  <c r="I26" i="1"/>
  <c r="P26" i="1" s="1" a="1"/>
  <c r="P26" i="1" s="1"/>
  <c r="I18" i="1"/>
  <c r="P18" i="1" s="1" a="1"/>
  <c r="P18" i="1" s="1"/>
  <c r="I10" i="1"/>
  <c r="P10" i="1" s="1" a="1"/>
  <c r="P10" i="1" s="1"/>
  <c r="I214" i="1"/>
  <c r="P214" i="1" s="1" a="1"/>
  <c r="P214" i="1" s="1"/>
  <c r="I206" i="1"/>
  <c r="P206" i="1" s="1" a="1"/>
  <c r="P206" i="1" s="1"/>
  <c r="I198" i="1"/>
  <c r="P198" i="1" s="1" a="1"/>
  <c r="P198" i="1" s="1"/>
  <c r="I190" i="1"/>
  <c r="P190" i="1" s="1" a="1"/>
  <c r="P190" i="1" s="1"/>
  <c r="I182" i="1"/>
  <c r="P182" i="1" s="1" a="1"/>
  <c r="P182" i="1" s="1"/>
  <c r="I174" i="1"/>
  <c r="P174" i="1" s="1" a="1"/>
  <c r="P174" i="1" s="1"/>
  <c r="I166" i="1"/>
  <c r="I158" i="1"/>
  <c r="P158" i="1" s="1" a="1"/>
  <c r="P158" i="1" s="1"/>
  <c r="I150" i="1"/>
  <c r="P150" i="1" s="1" a="1"/>
  <c r="P150" i="1" s="1"/>
  <c r="I142" i="1"/>
  <c r="P142" i="1" s="1" a="1"/>
  <c r="P142" i="1" s="1"/>
  <c r="I134" i="1"/>
  <c r="P134" i="1" s="1" a="1"/>
  <c r="P134" i="1" s="1"/>
  <c r="I126" i="1"/>
  <c r="P126" i="1" s="1" a="1"/>
  <c r="P126" i="1" s="1"/>
  <c r="I118" i="1"/>
  <c r="P118" i="1" s="1" a="1"/>
  <c r="P118" i="1" s="1"/>
  <c r="I110" i="1"/>
  <c r="P110" i="1" s="1" a="1"/>
  <c r="P110" i="1" s="1"/>
  <c r="I102" i="1"/>
  <c r="P102" i="1" s="1" a="1"/>
  <c r="P102" i="1" s="1"/>
  <c r="I94" i="1"/>
  <c r="P94" i="1" s="1" a="1"/>
  <c r="P94" i="1" s="1"/>
  <c r="I86" i="1"/>
  <c r="P86" i="1" s="1" a="1"/>
  <c r="P86" i="1" s="1"/>
  <c r="I78" i="1"/>
  <c r="P78" i="1" s="1" a="1"/>
  <c r="P78" i="1" s="1"/>
  <c r="I70" i="1"/>
  <c r="P70" i="1" s="1" a="1"/>
  <c r="P70" i="1" s="1"/>
  <c r="I62" i="1"/>
  <c r="P62" i="1" s="1" a="1"/>
  <c r="P62" i="1" s="1"/>
  <c r="I54" i="1"/>
  <c r="P54" i="1" s="1" a="1"/>
  <c r="P54" i="1" s="1"/>
  <c r="I46" i="1"/>
  <c r="P46" i="1" s="1" a="1"/>
  <c r="P46" i="1" s="1"/>
  <c r="I38" i="1"/>
  <c r="P38" i="1" s="1" a="1"/>
  <c r="P38" i="1" s="1"/>
  <c r="I30" i="1"/>
  <c r="P30" i="1" s="1" a="1"/>
  <c r="P30" i="1" s="1"/>
  <c r="I22" i="1"/>
  <c r="P22" i="1" s="1" a="1"/>
  <c r="P22" i="1" s="1"/>
  <c r="I14" i="1"/>
  <c r="P14" i="1" s="1" a="1"/>
  <c r="P14" i="1" s="1"/>
  <c r="L211" i="1"/>
  <c r="M211" i="1" s="1"/>
  <c r="L203" i="1"/>
  <c r="M203" i="1" s="1"/>
  <c r="L195" i="1"/>
  <c r="M195" i="1" s="1"/>
  <c r="L187" i="1"/>
  <c r="M187" i="1" s="1"/>
  <c r="L179" i="1"/>
  <c r="M179" i="1" s="1"/>
  <c r="L171" i="1"/>
  <c r="M171" i="1" s="1"/>
  <c r="L163" i="1"/>
  <c r="M163" i="1" s="1"/>
  <c r="L155" i="1"/>
  <c r="M155" i="1" s="1"/>
  <c r="L147" i="1"/>
  <c r="M147" i="1" s="1"/>
  <c r="L139" i="1"/>
  <c r="M139" i="1" s="1"/>
  <c r="L131" i="1"/>
  <c r="M131" i="1" s="1"/>
  <c r="L123" i="1"/>
  <c r="M123" i="1" s="1"/>
  <c r="L115" i="1"/>
  <c r="M115" i="1" s="1"/>
  <c r="L107" i="1"/>
  <c r="M107" i="1" s="1"/>
  <c r="L99" i="1"/>
  <c r="M99" i="1" s="1"/>
  <c r="L91" i="1"/>
  <c r="M91" i="1" s="1"/>
  <c r="L83" i="1"/>
  <c r="M83" i="1" s="1"/>
  <c r="L75" i="1"/>
  <c r="M75" i="1" s="1"/>
  <c r="L67" i="1"/>
  <c r="M67" i="1" s="1"/>
  <c r="L59" i="1"/>
  <c r="M59" i="1" s="1"/>
  <c r="L51" i="1"/>
  <c r="M51" i="1" s="1"/>
  <c r="L43" i="1"/>
  <c r="M43" i="1" s="1"/>
  <c r="L35" i="1"/>
  <c r="M35" i="1" s="1"/>
  <c r="L27" i="1"/>
  <c r="M27" i="1" s="1"/>
  <c r="L19" i="1"/>
  <c r="M19" i="1" s="1"/>
  <c r="L11" i="1"/>
  <c r="M11" i="1" s="1"/>
  <c r="L3" i="1"/>
  <c r="L210" i="1"/>
  <c r="L202" i="1"/>
  <c r="M202" i="1" s="1"/>
  <c r="L194" i="1"/>
  <c r="M194" i="1" s="1"/>
  <c r="L186" i="1"/>
  <c r="M186" i="1" s="1"/>
  <c r="L178" i="1"/>
  <c r="M178" i="1" s="1"/>
  <c r="L170" i="1"/>
  <c r="M170" i="1" s="1"/>
  <c r="L162" i="1"/>
  <c r="L154" i="1"/>
  <c r="M154" i="1" s="1"/>
  <c r="L146" i="1"/>
  <c r="M146" i="1" s="1"/>
  <c r="L138" i="1"/>
  <c r="M138" i="1" s="1"/>
  <c r="L130" i="1"/>
  <c r="L122" i="1"/>
  <c r="M122" i="1" s="1"/>
  <c r="L114" i="1"/>
  <c r="M114" i="1" s="1"/>
  <c r="L106" i="1"/>
  <c r="M106" i="1" s="1"/>
  <c r="L98" i="1"/>
  <c r="L90" i="1"/>
  <c r="M90" i="1" s="1"/>
  <c r="L82" i="1"/>
  <c r="L74" i="1"/>
  <c r="M74" i="1" s="1"/>
  <c r="L66" i="1"/>
  <c r="M66" i="1" s="1"/>
  <c r="L58" i="1"/>
  <c r="M58" i="1" s="1"/>
  <c r="L50" i="1"/>
  <c r="M50" i="1" s="1"/>
  <c r="L42" i="1"/>
  <c r="M42" i="1" s="1"/>
  <c r="L34" i="1"/>
  <c r="M34" i="1" s="1"/>
  <c r="L26" i="1"/>
  <c r="M26" i="1" s="1"/>
  <c r="L18" i="1"/>
  <c r="M18" i="1" s="1"/>
  <c r="L10" i="1"/>
  <c r="M10" i="1" s="1"/>
  <c r="L153" i="1"/>
  <c r="M153" i="1" s="1"/>
  <c r="L209" i="1"/>
  <c r="M209" i="1" s="1"/>
  <c r="L201" i="1"/>
  <c r="M201" i="1" s="1"/>
  <c r="L185" i="1"/>
  <c r="L169" i="1"/>
  <c r="M169" i="1" s="1"/>
  <c r="L145" i="1"/>
  <c r="M145" i="1" s="1"/>
  <c r="L129" i="1"/>
  <c r="L113" i="1"/>
  <c r="M113" i="1" s="1"/>
  <c r="L97" i="1"/>
  <c r="M97" i="1" s="1"/>
  <c r="L73" i="1"/>
  <c r="M73" i="1" s="1"/>
  <c r="L57" i="1"/>
  <c r="M57" i="1" s="1"/>
  <c r="L49" i="1"/>
  <c r="M49" i="1" s="1"/>
  <c r="L33" i="1"/>
  <c r="L25" i="1"/>
  <c r="L9" i="1"/>
  <c r="M9" i="1" s="1"/>
  <c r="L200" i="1"/>
  <c r="M200" i="1" s="1"/>
  <c r="L176" i="1"/>
  <c r="M176" i="1" s="1"/>
  <c r="L152" i="1"/>
  <c r="L120" i="1"/>
  <c r="M120" i="1" s="1"/>
  <c r="L104" i="1"/>
  <c r="L80" i="1"/>
  <c r="L64" i="1"/>
  <c r="M64" i="1" s="1"/>
  <c r="L48" i="1"/>
  <c r="N48" i="1" s="1"/>
  <c r="L40" i="1"/>
  <c r="M40" i="1" s="1"/>
  <c r="L32" i="1"/>
  <c r="M32" i="1" s="1"/>
  <c r="L24" i="1"/>
  <c r="L217" i="1"/>
  <c r="M217" i="1" s="1"/>
  <c r="L193" i="1"/>
  <c r="M193" i="1" s="1"/>
  <c r="L177" i="1"/>
  <c r="M177" i="1" s="1"/>
  <c r="L161" i="1"/>
  <c r="N161" i="1" s="1"/>
  <c r="L137" i="1"/>
  <c r="M137" i="1" s="1"/>
  <c r="L121" i="1"/>
  <c r="M121" i="1" s="1"/>
  <c r="L105" i="1"/>
  <c r="M105" i="1" s="1"/>
  <c r="L89" i="1"/>
  <c r="M89" i="1" s="1"/>
  <c r="L81" i="1"/>
  <c r="M81" i="1" s="1"/>
  <c r="L65" i="1"/>
  <c r="L41" i="1"/>
  <c r="M41" i="1" s="1"/>
  <c r="L17" i="1"/>
  <c r="M17" i="1" s="1"/>
  <c r="L208" i="1"/>
  <c r="L184" i="1"/>
  <c r="M184" i="1" s="1"/>
  <c r="L160" i="1"/>
  <c r="L136" i="1"/>
  <c r="M136" i="1" s="1"/>
  <c r="L96" i="1"/>
  <c r="M96" i="1" s="1"/>
  <c r="L8" i="1"/>
  <c r="M8" i="1" s="1"/>
  <c r="L215" i="1"/>
  <c r="M215" i="1" s="1"/>
  <c r="L207" i="1"/>
  <c r="L199" i="1"/>
  <c r="M199" i="1" s="1"/>
  <c r="L191" i="1"/>
  <c r="M191" i="1" s="1"/>
  <c r="L183" i="1"/>
  <c r="M183" i="1" s="1"/>
  <c r="L175" i="1"/>
  <c r="M175" i="1" s="1"/>
  <c r="L167" i="1"/>
  <c r="M167" i="1" s="1"/>
  <c r="L159" i="1"/>
  <c r="M159" i="1" s="1"/>
  <c r="L151" i="1"/>
  <c r="M151" i="1" s="1"/>
  <c r="L143" i="1"/>
  <c r="M143" i="1" s="1"/>
  <c r="L135" i="1"/>
  <c r="N135" i="1" s="1"/>
  <c r="L127" i="1"/>
  <c r="M127" i="1" s="1"/>
  <c r="L119" i="1"/>
  <c r="M119" i="1" s="1"/>
  <c r="L111" i="1"/>
  <c r="M111" i="1" s="1"/>
  <c r="L103" i="1"/>
  <c r="L95" i="1"/>
  <c r="N95" i="1" s="1"/>
  <c r="L87" i="1"/>
  <c r="L79" i="1"/>
  <c r="M79" i="1" s="1"/>
  <c r="L71" i="1"/>
  <c r="M71" i="1" s="1"/>
  <c r="L63" i="1"/>
  <c r="M63" i="1" s="1"/>
  <c r="L55" i="1"/>
  <c r="L47" i="1"/>
  <c r="M47" i="1" s="1"/>
  <c r="L39" i="1"/>
  <c r="M39" i="1" s="1"/>
  <c r="L31" i="1"/>
  <c r="M31" i="1" s="1"/>
  <c r="L23" i="1"/>
  <c r="N23" i="1" s="1"/>
  <c r="L15" i="1"/>
  <c r="N15" i="1" s="1"/>
  <c r="L7" i="1"/>
  <c r="M7" i="1" s="1"/>
  <c r="L216" i="1"/>
  <c r="M216" i="1" s="1"/>
  <c r="L192" i="1"/>
  <c r="M192" i="1" s="1"/>
  <c r="L168" i="1"/>
  <c r="M168" i="1" s="1"/>
  <c r="L144" i="1"/>
  <c r="M144" i="1" s="1"/>
  <c r="L128" i="1"/>
  <c r="L112" i="1"/>
  <c r="L88" i="1"/>
  <c r="M88" i="1" s="1"/>
  <c r="L72" i="1"/>
  <c r="M72" i="1" s="1"/>
  <c r="L56" i="1"/>
  <c r="N56" i="1" s="1"/>
  <c r="L16" i="1"/>
  <c r="M16" i="1" s="1"/>
  <c r="L214" i="1"/>
  <c r="M214" i="1" s="1"/>
  <c r="L206" i="1"/>
  <c r="N206" i="1" s="1"/>
  <c r="L198" i="1"/>
  <c r="M198" i="1" s="1"/>
  <c r="L190" i="1"/>
  <c r="M190" i="1" s="1"/>
  <c r="L182" i="1"/>
  <c r="M182" i="1" s="1"/>
  <c r="L174" i="1"/>
  <c r="N174" i="1" s="1"/>
  <c r="L166" i="1"/>
  <c r="M166" i="1" s="1"/>
  <c r="L158" i="1"/>
  <c r="N158" i="1" s="1"/>
  <c r="L150" i="1"/>
  <c r="M150" i="1" s="1"/>
  <c r="L142" i="1"/>
  <c r="N142" i="1" s="1"/>
  <c r="L134" i="1"/>
  <c r="M134" i="1" s="1"/>
  <c r="L126" i="1"/>
  <c r="N126" i="1" s="1"/>
  <c r="L118" i="1"/>
  <c r="N118" i="1" s="1"/>
  <c r="L110" i="1"/>
  <c r="M110" i="1" s="1"/>
  <c r="L102" i="1"/>
  <c r="N102" i="1" s="1"/>
  <c r="L94" i="1"/>
  <c r="M94" i="1" s="1"/>
  <c r="L86" i="1"/>
  <c r="M86" i="1" s="1"/>
  <c r="L78" i="1"/>
  <c r="N78" i="1" s="1"/>
  <c r="L70" i="1"/>
  <c r="N70" i="1" s="1"/>
  <c r="L62" i="1"/>
  <c r="M62" i="1" s="1"/>
  <c r="L54" i="1"/>
  <c r="M54" i="1" s="1"/>
  <c r="L46" i="1"/>
  <c r="M46" i="1" s="1"/>
  <c r="L38" i="1"/>
  <c r="M38" i="1" s="1"/>
  <c r="L30" i="1"/>
  <c r="M30" i="1" s="1"/>
  <c r="L22" i="1"/>
  <c r="M22" i="1" s="1"/>
  <c r="L14" i="1"/>
  <c r="M14" i="1" s="1"/>
  <c r="L6" i="1"/>
  <c r="L37" i="1"/>
  <c r="M37" i="1" s="1"/>
  <c r="L213" i="1"/>
  <c r="N213" i="1" s="1"/>
  <c r="L205" i="1"/>
  <c r="M205" i="1" s="1"/>
  <c r="L197" i="1"/>
  <c r="M197" i="1" s="1"/>
  <c r="L189" i="1"/>
  <c r="M189" i="1" s="1"/>
  <c r="L181" i="1"/>
  <c r="N181" i="1" s="1"/>
  <c r="L173" i="1"/>
  <c r="L165" i="1"/>
  <c r="L157" i="1"/>
  <c r="N157" i="1" s="1"/>
  <c r="L149" i="1"/>
  <c r="N149" i="1" s="1"/>
  <c r="L141" i="1"/>
  <c r="L133" i="1"/>
  <c r="N133" i="1" s="1"/>
  <c r="L125" i="1"/>
  <c r="L117" i="1"/>
  <c r="N117" i="1" s="1"/>
  <c r="L109" i="1"/>
  <c r="N109" i="1" s="1"/>
  <c r="L101" i="1"/>
  <c r="M101" i="1" s="1"/>
  <c r="L93" i="1"/>
  <c r="N93" i="1" s="1"/>
  <c r="L85" i="1"/>
  <c r="M85" i="1" s="1"/>
  <c r="L77" i="1"/>
  <c r="N77" i="1" s="1"/>
  <c r="L69" i="1"/>
  <c r="M69" i="1" s="1"/>
  <c r="L61" i="1"/>
  <c r="N61" i="1" s="1"/>
  <c r="L53" i="1"/>
  <c r="L45" i="1"/>
  <c r="N45" i="1" s="1"/>
  <c r="L29" i="1"/>
  <c r="L21" i="1"/>
  <c r="N21" i="1" s="1"/>
  <c r="L13" i="1"/>
  <c r="N13" i="1" s="1"/>
  <c r="L5" i="1"/>
  <c r="N5" i="1" s="1"/>
  <c r="L212" i="1"/>
  <c r="M212" i="1" s="1"/>
  <c r="L204" i="1"/>
  <c r="N204" i="1" s="1"/>
  <c r="L196" i="1"/>
  <c r="L188" i="1"/>
  <c r="M188" i="1" s="1"/>
  <c r="L180" i="1"/>
  <c r="M180" i="1" s="1"/>
  <c r="L172" i="1"/>
  <c r="L164" i="1"/>
  <c r="N164" i="1" s="1"/>
  <c r="L156" i="1"/>
  <c r="M156" i="1" s="1"/>
  <c r="L148" i="1"/>
  <c r="M148" i="1" s="1"/>
  <c r="L140" i="1"/>
  <c r="L132" i="1"/>
  <c r="N132" i="1" s="1"/>
  <c r="L124" i="1"/>
  <c r="M124" i="1" s="1"/>
  <c r="L116" i="1"/>
  <c r="M116" i="1" s="1"/>
  <c r="L108" i="1"/>
  <c r="M108" i="1" s="1"/>
  <c r="L100" i="1"/>
  <c r="N100" i="1" s="1"/>
  <c r="L92" i="1"/>
  <c r="M92" i="1" s="1"/>
  <c r="L84" i="1"/>
  <c r="M84" i="1" s="1"/>
  <c r="L76" i="1"/>
  <c r="N76" i="1" s="1"/>
  <c r="L68" i="1"/>
  <c r="L60" i="1"/>
  <c r="M60" i="1" s="1"/>
  <c r="L52" i="1"/>
  <c r="M52" i="1" s="1"/>
  <c r="L44" i="1"/>
  <c r="L36" i="1"/>
  <c r="L28" i="1"/>
  <c r="M28" i="1" s="1"/>
  <c r="L20" i="1"/>
  <c r="M20" i="1" s="1"/>
  <c r="L12" i="1"/>
  <c r="M104" i="1"/>
  <c r="N104" i="1"/>
  <c r="M103" i="1"/>
  <c r="J11" i="3" l="1"/>
  <c r="O11" i="3"/>
  <c r="J129" i="3"/>
  <c r="J38" i="3"/>
  <c r="O38" i="3"/>
  <c r="O44" i="3"/>
  <c r="P31" i="3" a="1"/>
  <c r="P31" i="3" s="1"/>
  <c r="O51" i="3"/>
  <c r="P3" i="3" a="1"/>
  <c r="P3" i="3" s="1"/>
  <c r="O3" i="3"/>
  <c r="J3" i="3"/>
  <c r="P51" i="3" a="1"/>
  <c r="P51" i="3" s="1"/>
  <c r="J14" i="3"/>
  <c r="J22" i="3"/>
  <c r="P22" i="3" a="1"/>
  <c r="P22" i="3" s="1"/>
  <c r="P10" i="3" a="1"/>
  <c r="P10" i="3" s="1"/>
  <c r="J5" i="3"/>
  <c r="P5" i="3" a="1"/>
  <c r="P5" i="3" s="1"/>
  <c r="O5" i="3"/>
  <c r="P16" i="3" a="1"/>
  <c r="P16" i="3" s="1"/>
  <c r="J16" i="3"/>
  <c r="P27" i="3" a="1"/>
  <c r="P27" i="3" s="1"/>
  <c r="J27" i="3"/>
  <c r="N3" i="4"/>
  <c r="M3" i="4"/>
  <c r="N4" i="4"/>
  <c r="M4" i="4"/>
  <c r="N71" i="4"/>
  <c r="M71" i="4"/>
  <c r="N98" i="4"/>
  <c r="M98" i="4"/>
  <c r="M61" i="4"/>
  <c r="N61" i="4"/>
  <c r="M30" i="4"/>
  <c r="N30" i="4"/>
  <c r="N47" i="4"/>
  <c r="M47" i="4"/>
  <c r="N8" i="4"/>
  <c r="M8" i="4"/>
  <c r="M45" i="4"/>
  <c r="N45" i="4"/>
  <c r="M38" i="4"/>
  <c r="N38" i="4"/>
  <c r="M19" i="4"/>
  <c r="N19" i="4"/>
  <c r="N110" i="4"/>
  <c r="M110" i="4"/>
  <c r="N75" i="4"/>
  <c r="M75" i="4"/>
  <c r="M109" i="4"/>
  <c r="N109" i="4"/>
  <c r="M76" i="4"/>
  <c r="N76" i="4"/>
  <c r="N111" i="4"/>
  <c r="M111" i="4"/>
  <c r="N106" i="4"/>
  <c r="M106" i="4"/>
  <c r="N133" i="4"/>
  <c r="M133" i="4"/>
  <c r="M157" i="4"/>
  <c r="N157" i="4"/>
  <c r="M131" i="4"/>
  <c r="N131" i="4"/>
  <c r="N105" i="4"/>
  <c r="M105" i="4"/>
  <c r="N161" i="4"/>
  <c r="M161" i="4"/>
  <c r="M148" i="4"/>
  <c r="N148" i="4"/>
  <c r="N212" i="4"/>
  <c r="M212" i="4"/>
  <c r="N207" i="4"/>
  <c r="M207" i="4"/>
  <c r="N194" i="4"/>
  <c r="M194" i="4"/>
  <c r="M213" i="4"/>
  <c r="N213" i="4"/>
  <c r="N200" i="4"/>
  <c r="M200" i="4"/>
  <c r="M36" i="4"/>
  <c r="N36" i="4"/>
  <c r="N15" i="4"/>
  <c r="M15" i="4"/>
  <c r="N25" i="4"/>
  <c r="M25" i="4"/>
  <c r="N66" i="4"/>
  <c r="M66" i="4"/>
  <c r="J16" i="4"/>
  <c r="P16" i="4" a="1"/>
  <c r="P16" i="4" s="1"/>
  <c r="N32" i="4"/>
  <c r="M32" i="4"/>
  <c r="M92" i="4"/>
  <c r="N92" i="4"/>
  <c r="M117" i="4"/>
  <c r="N117" i="4"/>
  <c r="N171" i="4"/>
  <c r="M171" i="4"/>
  <c r="N180" i="4"/>
  <c r="M180" i="4"/>
  <c r="N186" i="4"/>
  <c r="M186" i="4"/>
  <c r="J38" i="4"/>
  <c r="O38" i="4"/>
  <c r="P38" i="4" a="1"/>
  <c r="P38" i="4" s="1"/>
  <c r="P106" i="4" a="1"/>
  <c r="P106" i="4" s="1"/>
  <c r="J106" i="4"/>
  <c r="P80" i="4" a="1"/>
  <c r="P80" i="4" s="1"/>
  <c r="J80" i="4"/>
  <c r="P120" i="4" a="1"/>
  <c r="P120" i="4" s="1"/>
  <c r="J120" i="4"/>
  <c r="P148" i="4" a="1"/>
  <c r="P148" i="4" s="1"/>
  <c r="J148" i="4"/>
  <c r="J154" i="4"/>
  <c r="P154" i="4" a="1"/>
  <c r="P154" i="4" s="1"/>
  <c r="J213" i="4"/>
  <c r="P213" i="4" a="1"/>
  <c r="P213" i="4" s="1"/>
  <c r="J214" i="4"/>
  <c r="P214" i="4" a="1"/>
  <c r="P214" i="4" s="1"/>
  <c r="M16" i="4"/>
  <c r="N16" i="4"/>
  <c r="M68" i="4"/>
  <c r="N68" i="4"/>
  <c r="N21" i="4"/>
  <c r="M21" i="4"/>
  <c r="O106" i="4"/>
  <c r="P122" i="4" a="1"/>
  <c r="P122" i="4" s="1"/>
  <c r="J122" i="4"/>
  <c r="M60" i="4"/>
  <c r="N60" i="4"/>
  <c r="J60" i="4"/>
  <c r="P60" i="4" a="1"/>
  <c r="P60" i="4" s="1"/>
  <c r="J21" i="4"/>
  <c r="O21" i="4"/>
  <c r="P21" i="4" a="1"/>
  <c r="P21" i="4" s="1"/>
  <c r="N40" i="4"/>
  <c r="M40" i="4"/>
  <c r="N162" i="4"/>
  <c r="M162" i="4"/>
  <c r="M115" i="4"/>
  <c r="N115" i="4"/>
  <c r="N73" i="4"/>
  <c r="M73" i="4"/>
  <c r="M100" i="4"/>
  <c r="N100" i="4"/>
  <c r="M87" i="4"/>
  <c r="N87" i="4"/>
  <c r="N195" i="4"/>
  <c r="M195" i="4"/>
  <c r="M125" i="4"/>
  <c r="N125" i="4"/>
  <c r="N104" i="4"/>
  <c r="M104" i="4"/>
  <c r="N154" i="4"/>
  <c r="M154" i="4"/>
  <c r="N150" i="4"/>
  <c r="M150" i="4"/>
  <c r="N214" i="4"/>
  <c r="M214" i="4"/>
  <c r="N201" i="4"/>
  <c r="M201" i="4"/>
  <c r="N188" i="4"/>
  <c r="M188" i="4"/>
  <c r="N175" i="4"/>
  <c r="M175" i="4"/>
  <c r="M189" i="4"/>
  <c r="N189" i="4"/>
  <c r="N176" i="4"/>
  <c r="M176" i="4"/>
  <c r="J46" i="4"/>
  <c r="P46" i="4" a="1"/>
  <c r="P46" i="4" s="1"/>
  <c r="P41" i="4" a="1"/>
  <c r="P41" i="4" s="1"/>
  <c r="J41" i="4"/>
  <c r="O41" i="4"/>
  <c r="J100" i="4"/>
  <c r="P100" i="4" a="1"/>
  <c r="P100" i="4" s="1"/>
  <c r="P42" i="4" a="1"/>
  <c r="P42" i="4" s="1"/>
  <c r="O42" i="4"/>
  <c r="J42" i="4"/>
  <c r="P114" i="4" a="1"/>
  <c r="P114" i="4" s="1"/>
  <c r="J114" i="4"/>
  <c r="P98" i="4" a="1"/>
  <c r="P98" i="4" s="1"/>
  <c r="J98" i="4"/>
  <c r="J133" i="4"/>
  <c r="P133" i="4" a="1"/>
  <c r="P133" i="4" s="1"/>
  <c r="J128" i="4"/>
  <c r="P128" i="4" a="1"/>
  <c r="P128" i="4" s="1"/>
  <c r="J110" i="4"/>
  <c r="P110" i="4" a="1"/>
  <c r="P110" i="4" s="1"/>
  <c r="J89" i="4"/>
  <c r="P89" i="4" a="1"/>
  <c r="P89" i="4" s="1"/>
  <c r="P196" i="4" a="1"/>
  <c r="P196" i="4" s="1"/>
  <c r="J196" i="4"/>
  <c r="P127" i="4" a="1"/>
  <c r="P127" i="4" s="1"/>
  <c r="J127" i="4"/>
  <c r="J175" i="4"/>
  <c r="P175" i="4" a="1"/>
  <c r="P175" i="4" s="1"/>
  <c r="J162" i="4"/>
  <c r="P162" i="4" a="1"/>
  <c r="P162" i="4" s="1"/>
  <c r="J157" i="4"/>
  <c r="P157" i="4" a="1"/>
  <c r="P157" i="4" s="1"/>
  <c r="P144" i="4" a="1"/>
  <c r="P144" i="4" s="1"/>
  <c r="J144" i="4"/>
  <c r="J208" i="4"/>
  <c r="P208" i="4" a="1"/>
  <c r="P208" i="4" s="1"/>
  <c r="J158" i="4"/>
  <c r="P158" i="4" a="1"/>
  <c r="P158" i="4" s="1"/>
  <c r="P145" i="4" a="1"/>
  <c r="P145" i="4" s="1"/>
  <c r="J145" i="4"/>
  <c r="P209" i="4" a="1"/>
  <c r="P209" i="4" s="1"/>
  <c r="J209" i="4"/>
  <c r="N5" i="4"/>
  <c r="M5" i="4"/>
  <c r="J22" i="4"/>
  <c r="P22" i="4" a="1"/>
  <c r="P22" i="4" s="1"/>
  <c r="O22" i="4"/>
  <c r="J39" i="4"/>
  <c r="P39" i="4" a="1"/>
  <c r="P39" i="4" s="1"/>
  <c r="N26" i="4"/>
  <c r="M26" i="4"/>
  <c r="N94" i="4"/>
  <c r="M94" i="4"/>
  <c r="N170" i="4"/>
  <c r="M170" i="4"/>
  <c r="N96" i="4"/>
  <c r="M96" i="4"/>
  <c r="N206" i="4"/>
  <c r="M206" i="4"/>
  <c r="N167" i="4"/>
  <c r="M167" i="4"/>
  <c r="N168" i="4"/>
  <c r="M168" i="4"/>
  <c r="P33" i="4" a="1"/>
  <c r="P33" i="4" s="1"/>
  <c r="J33" i="4"/>
  <c r="O33" i="4"/>
  <c r="J99" i="4"/>
  <c r="P99" i="4" a="1"/>
  <c r="P99" i="4" s="1"/>
  <c r="J125" i="4"/>
  <c r="P125" i="4" a="1"/>
  <c r="P125" i="4" s="1"/>
  <c r="J81" i="4"/>
  <c r="P81" i="4" a="1"/>
  <c r="P81" i="4" s="1"/>
  <c r="J167" i="4"/>
  <c r="P167" i="4" a="1"/>
  <c r="P167" i="4" s="1"/>
  <c r="J149" i="4"/>
  <c r="P149" i="4" a="1"/>
  <c r="P149" i="4" s="1"/>
  <c r="J150" i="4"/>
  <c r="P150" i="4" a="1"/>
  <c r="P150" i="4" s="1"/>
  <c r="P67" i="4" a="1"/>
  <c r="P67" i="4" s="1"/>
  <c r="J67" i="4"/>
  <c r="M14" i="4"/>
  <c r="N14" i="4"/>
  <c r="P52" i="4" a="1"/>
  <c r="P52" i="4" s="1"/>
  <c r="J52" i="4"/>
  <c r="O148" i="4"/>
  <c r="N83" i="4"/>
  <c r="M83" i="4"/>
  <c r="J11" i="4"/>
  <c r="P11" i="4" a="1"/>
  <c r="P11" i="4" s="1"/>
  <c r="N20" i="4"/>
  <c r="M20" i="4"/>
  <c r="M69" i="4"/>
  <c r="N69" i="4"/>
  <c r="N48" i="4"/>
  <c r="M48" i="4"/>
  <c r="M54" i="4"/>
  <c r="N54" i="4"/>
  <c r="N121" i="4"/>
  <c r="M121" i="4"/>
  <c r="N91" i="4"/>
  <c r="M91" i="4"/>
  <c r="N79" i="4"/>
  <c r="M79" i="4"/>
  <c r="M108" i="4"/>
  <c r="N108" i="4"/>
  <c r="N95" i="4"/>
  <c r="M95" i="4"/>
  <c r="N130" i="4"/>
  <c r="M130" i="4"/>
  <c r="N112" i="4"/>
  <c r="M112" i="4"/>
  <c r="N102" i="4"/>
  <c r="M102" i="4"/>
  <c r="N158" i="4"/>
  <c r="M158" i="4"/>
  <c r="N145" i="4"/>
  <c r="M145" i="4"/>
  <c r="N209" i="4"/>
  <c r="M209" i="4"/>
  <c r="N196" i="4"/>
  <c r="M196" i="4"/>
  <c r="N183" i="4"/>
  <c r="M183" i="4"/>
  <c r="N202" i="4"/>
  <c r="M202" i="4"/>
  <c r="M197" i="4"/>
  <c r="N197" i="4"/>
  <c r="N184" i="4"/>
  <c r="M184" i="4"/>
  <c r="J54" i="4"/>
  <c r="P54" i="4" a="1"/>
  <c r="P54" i="4" s="1"/>
  <c r="P49" i="4" a="1"/>
  <c r="P49" i="4" s="1"/>
  <c r="J49" i="4"/>
  <c r="J115" i="4"/>
  <c r="P115" i="4" a="1"/>
  <c r="P115" i="4" s="1"/>
  <c r="P50" i="4" a="1"/>
  <c r="P50" i="4" s="1"/>
  <c r="J50" i="4"/>
  <c r="O50" i="4"/>
  <c r="J108" i="4"/>
  <c r="P108" i="4" a="1"/>
  <c r="P108" i="4" s="1"/>
  <c r="P138" i="4" a="1"/>
  <c r="P138" i="4" s="1"/>
  <c r="J138" i="4"/>
  <c r="J141" i="4"/>
  <c r="P141" i="4" a="1"/>
  <c r="P141" i="4" s="1"/>
  <c r="J136" i="4"/>
  <c r="P136" i="4" a="1"/>
  <c r="P136" i="4" s="1"/>
  <c r="J118" i="4"/>
  <c r="P118" i="4" a="1"/>
  <c r="P118" i="4" s="1"/>
  <c r="P97" i="4" a="1"/>
  <c r="P97" i="4" s="1"/>
  <c r="J97" i="4"/>
  <c r="J132" i="4"/>
  <c r="P132" i="4" a="1"/>
  <c r="P132" i="4" s="1"/>
  <c r="P135" i="4" a="1"/>
  <c r="P135" i="4" s="1"/>
  <c r="J135" i="4"/>
  <c r="J183" i="4"/>
  <c r="P183" i="4" a="1"/>
  <c r="P183" i="4" s="1"/>
  <c r="J170" i="4"/>
  <c r="P170" i="4" a="1"/>
  <c r="P170" i="4" s="1"/>
  <c r="J165" i="4"/>
  <c r="P165" i="4" a="1"/>
  <c r="P165" i="4" s="1"/>
  <c r="P152" i="4" a="1"/>
  <c r="P152" i="4" s="1"/>
  <c r="J152" i="4"/>
  <c r="J216" i="4"/>
  <c r="P216" i="4" a="1"/>
  <c r="P216" i="4" s="1"/>
  <c r="J166" i="4"/>
  <c r="P166" i="4" a="1"/>
  <c r="P166" i="4" s="1"/>
  <c r="P153" i="4" a="1"/>
  <c r="P153" i="4" s="1"/>
  <c r="J153" i="4"/>
  <c r="P217" i="4" a="1"/>
  <c r="P217" i="4" s="1"/>
  <c r="J217" i="4"/>
  <c r="P48" i="4" a="1"/>
  <c r="P48" i="4" s="1"/>
  <c r="J48" i="4"/>
  <c r="N27" i="4"/>
  <c r="M27" i="4"/>
  <c r="O13" i="4"/>
  <c r="P13" i="4" a="1"/>
  <c r="P13" i="4" s="1"/>
  <c r="J13" i="4"/>
  <c r="J61" i="4"/>
  <c r="P61" i="4" a="1"/>
  <c r="P61" i="4" s="1"/>
  <c r="N7" i="4"/>
  <c r="M7" i="4"/>
  <c r="P20" i="4" a="1"/>
  <c r="P20" i="4" s="1"/>
  <c r="J20" i="4"/>
  <c r="N6" i="4"/>
  <c r="M6" i="4"/>
  <c r="N129" i="4"/>
  <c r="M129" i="4"/>
  <c r="N187" i="4"/>
  <c r="M187" i="4"/>
  <c r="M139" i="4"/>
  <c r="N139" i="4"/>
  <c r="N193" i="4"/>
  <c r="M193" i="4"/>
  <c r="M181" i="4"/>
  <c r="N181" i="4"/>
  <c r="J34" i="4"/>
  <c r="P34" i="4" a="1"/>
  <c r="P34" i="4" s="1"/>
  <c r="J102" i="4"/>
  <c r="P102" i="4" a="1"/>
  <c r="P102" i="4" s="1"/>
  <c r="P119" i="4" a="1"/>
  <c r="P119" i="4" s="1"/>
  <c r="J119" i="4"/>
  <c r="J200" i="4"/>
  <c r="P200" i="4" a="1"/>
  <c r="P200" i="4" s="1"/>
  <c r="P201" i="4" a="1"/>
  <c r="P201" i="4" s="1"/>
  <c r="J201" i="4"/>
  <c r="O16" i="4"/>
  <c r="J12" i="4"/>
  <c r="P12" i="4" a="1"/>
  <c r="P12" i="4" s="1"/>
  <c r="O12" i="4"/>
  <c r="N39" i="4"/>
  <c r="M39" i="4"/>
  <c r="O150" i="4"/>
  <c r="O214" i="4"/>
  <c r="J19" i="4"/>
  <c r="P19" i="4" a="1"/>
  <c r="P19" i="4" s="1"/>
  <c r="M46" i="4"/>
  <c r="N46" i="4"/>
  <c r="N10" i="4"/>
  <c r="M10" i="4"/>
  <c r="N50" i="4"/>
  <c r="M50" i="4"/>
  <c r="O19" i="4"/>
  <c r="M77" i="4"/>
  <c r="N77" i="4"/>
  <c r="N56" i="4"/>
  <c r="M56" i="4"/>
  <c r="M62" i="4"/>
  <c r="N62" i="4"/>
  <c r="N137" i="4"/>
  <c r="M137" i="4"/>
  <c r="M99" i="4"/>
  <c r="N99" i="4"/>
  <c r="N82" i="4"/>
  <c r="M82" i="4"/>
  <c r="M116" i="4"/>
  <c r="N116" i="4"/>
  <c r="N103" i="4"/>
  <c r="M103" i="4"/>
  <c r="N138" i="4"/>
  <c r="M138" i="4"/>
  <c r="N141" i="4"/>
  <c r="M141" i="4"/>
  <c r="N120" i="4"/>
  <c r="M120" i="4"/>
  <c r="N166" i="4"/>
  <c r="M166" i="4"/>
  <c r="N153" i="4"/>
  <c r="M153" i="4"/>
  <c r="N217" i="4"/>
  <c r="M217" i="4"/>
  <c r="N204" i="4"/>
  <c r="M204" i="4"/>
  <c r="N191" i="4"/>
  <c r="M191" i="4"/>
  <c r="N210" i="4"/>
  <c r="M210" i="4"/>
  <c r="M205" i="4"/>
  <c r="N205" i="4"/>
  <c r="N192" i="4"/>
  <c r="M192" i="4"/>
  <c r="J62" i="4"/>
  <c r="P62" i="4" a="1"/>
  <c r="P62" i="4" s="1"/>
  <c r="P57" i="4" a="1"/>
  <c r="P57" i="4" s="1"/>
  <c r="J57" i="4"/>
  <c r="J55" i="4"/>
  <c r="P55" i="4" a="1"/>
  <c r="P55" i="4" s="1"/>
  <c r="P58" i="4" a="1"/>
  <c r="P58" i="4" s="1"/>
  <c r="J58" i="4"/>
  <c r="J123" i="4"/>
  <c r="P123" i="4" a="1"/>
  <c r="P123" i="4" s="1"/>
  <c r="J85" i="4"/>
  <c r="P85" i="4" a="1"/>
  <c r="P85" i="4" s="1"/>
  <c r="P164" i="4" a="1"/>
  <c r="P164" i="4" s="1"/>
  <c r="J164" i="4"/>
  <c r="J155" i="4"/>
  <c r="P155" i="4" a="1"/>
  <c r="P155" i="4" s="1"/>
  <c r="J126" i="4"/>
  <c r="P126" i="4" a="1"/>
  <c r="P126" i="4" s="1"/>
  <c r="P105" i="4" a="1"/>
  <c r="P105" i="4" s="1"/>
  <c r="J105" i="4"/>
  <c r="J140" i="4"/>
  <c r="P140" i="4" a="1"/>
  <c r="P140" i="4" s="1"/>
  <c r="P156" i="4" a="1"/>
  <c r="P156" i="4" s="1"/>
  <c r="J156" i="4"/>
  <c r="J191" i="4"/>
  <c r="P191" i="4" a="1"/>
  <c r="P191" i="4" s="1"/>
  <c r="J178" i="4"/>
  <c r="P178" i="4" a="1"/>
  <c r="P178" i="4" s="1"/>
  <c r="J173" i="4"/>
  <c r="P173" i="4" a="1"/>
  <c r="P173" i="4" s="1"/>
  <c r="P160" i="4" a="1"/>
  <c r="P160" i="4" s="1"/>
  <c r="J160" i="4"/>
  <c r="J179" i="4"/>
  <c r="P179" i="4" a="1"/>
  <c r="P179" i="4" s="1"/>
  <c r="J174" i="4"/>
  <c r="P174" i="4" a="1"/>
  <c r="P174" i="4" s="1"/>
  <c r="P161" i="4" a="1"/>
  <c r="P161" i="4" s="1"/>
  <c r="J161" i="4"/>
  <c r="P84" i="4" a="1"/>
  <c r="P84" i="4" s="1"/>
  <c r="J84" i="4"/>
  <c r="J47" i="4"/>
  <c r="P47" i="4" a="1"/>
  <c r="P47" i="4" s="1"/>
  <c r="N12" i="4"/>
  <c r="M12" i="4"/>
  <c r="M52" i="4"/>
  <c r="N52" i="4"/>
  <c r="N9" i="4"/>
  <c r="M9" i="4"/>
  <c r="O4" i="4"/>
  <c r="P4" i="4" a="1"/>
  <c r="P4" i="4" s="1"/>
  <c r="J4" i="4"/>
  <c r="N35" i="4"/>
  <c r="M35" i="4"/>
  <c r="M11" i="4"/>
  <c r="N11" i="4"/>
  <c r="N42" i="4"/>
  <c r="M42" i="4"/>
  <c r="O154" i="4"/>
  <c r="P59" i="4" a="1"/>
  <c r="P59" i="4" s="1"/>
  <c r="J59" i="4"/>
  <c r="O59" i="4"/>
  <c r="N18" i="4"/>
  <c r="M18" i="4"/>
  <c r="P92" i="4" a="1"/>
  <c r="P92" i="4" s="1"/>
  <c r="J92" i="4"/>
  <c r="N43" i="4"/>
  <c r="M43" i="4"/>
  <c r="J76" i="4"/>
  <c r="P76" i="4" a="1"/>
  <c r="P76" i="4" s="1"/>
  <c r="P45" i="4" a="1"/>
  <c r="P45" i="4" s="1"/>
  <c r="O45" i="4"/>
  <c r="J45" i="4"/>
  <c r="N81" i="4"/>
  <c r="M81" i="4"/>
  <c r="N64" i="4"/>
  <c r="M64" i="4"/>
  <c r="M70" i="4"/>
  <c r="N70" i="4"/>
  <c r="N33" i="4"/>
  <c r="M33" i="4"/>
  <c r="M85" i="4"/>
  <c r="N85" i="4"/>
  <c r="M124" i="4"/>
  <c r="N124" i="4"/>
  <c r="N155" i="4"/>
  <c r="M155" i="4"/>
  <c r="N146" i="4"/>
  <c r="M146" i="4"/>
  <c r="N128" i="4"/>
  <c r="M128" i="4"/>
  <c r="N118" i="4"/>
  <c r="M118" i="4"/>
  <c r="N174" i="4"/>
  <c r="M174" i="4"/>
  <c r="N199" i="4"/>
  <c r="M199" i="4"/>
  <c r="M149" i="4"/>
  <c r="N149" i="4"/>
  <c r="J70" i="4"/>
  <c r="P70" i="4" a="1"/>
  <c r="P70" i="4" s="1"/>
  <c r="P65" i="4" a="1"/>
  <c r="P65" i="4" s="1"/>
  <c r="J65" i="4"/>
  <c r="J63" i="4"/>
  <c r="P63" i="4" a="1"/>
  <c r="P63" i="4" s="1"/>
  <c r="P66" i="4" a="1"/>
  <c r="P66" i="4" s="1"/>
  <c r="J66" i="4"/>
  <c r="P130" i="4" a="1"/>
  <c r="P130" i="4" s="1"/>
  <c r="J130" i="4"/>
  <c r="J93" i="4"/>
  <c r="P93" i="4" a="1"/>
  <c r="P93" i="4" s="1"/>
  <c r="P88" i="4" a="1"/>
  <c r="P88" i="4" s="1"/>
  <c r="J88" i="4"/>
  <c r="P172" i="4" a="1"/>
  <c r="P172" i="4" s="1"/>
  <c r="J172" i="4"/>
  <c r="J134" i="4"/>
  <c r="P134" i="4" a="1"/>
  <c r="P134" i="4" s="1"/>
  <c r="P113" i="4" a="1"/>
  <c r="P113" i="4" s="1"/>
  <c r="J113" i="4"/>
  <c r="J171" i="4"/>
  <c r="P171" i="4" a="1"/>
  <c r="P171" i="4" s="1"/>
  <c r="P212" i="4" a="1"/>
  <c r="P212" i="4" s="1"/>
  <c r="J212" i="4"/>
  <c r="J199" i="4"/>
  <c r="P199" i="4" a="1"/>
  <c r="P199" i="4" s="1"/>
  <c r="J186" i="4"/>
  <c r="P186" i="4" a="1"/>
  <c r="P186" i="4" s="1"/>
  <c r="J181" i="4"/>
  <c r="P181" i="4" a="1"/>
  <c r="P181" i="4" s="1"/>
  <c r="P168" i="4" a="1"/>
  <c r="P168" i="4" s="1"/>
  <c r="J168" i="4"/>
  <c r="J187" i="4"/>
  <c r="P187" i="4" a="1"/>
  <c r="P187" i="4" s="1"/>
  <c r="J182" i="4"/>
  <c r="P182" i="4" a="1"/>
  <c r="P182" i="4" s="1"/>
  <c r="P169" i="4" a="1"/>
  <c r="P169" i="4" s="1"/>
  <c r="J169" i="4"/>
  <c r="N67" i="4"/>
  <c r="M67" i="4"/>
  <c r="N22" i="4"/>
  <c r="M22" i="4"/>
  <c r="J17" i="4"/>
  <c r="P17" i="4" a="1"/>
  <c r="P17" i="4" s="1"/>
  <c r="O17" i="4"/>
  <c r="N65" i="4"/>
  <c r="M65" i="4"/>
  <c r="P51" i="4" a="1"/>
  <c r="P51" i="4" s="1"/>
  <c r="J51" i="4"/>
  <c r="P32" i="4" a="1"/>
  <c r="P32" i="4" s="1"/>
  <c r="J32" i="4"/>
  <c r="P25" i="4" a="1"/>
  <c r="P25" i="4" s="1"/>
  <c r="J25" i="4"/>
  <c r="O25" i="4"/>
  <c r="P91" i="4" a="1"/>
  <c r="P91" i="4" s="1"/>
  <c r="J91" i="4"/>
  <c r="N89" i="4"/>
  <c r="M89" i="4"/>
  <c r="P37" i="4" a="1"/>
  <c r="P37" i="4" s="1"/>
  <c r="J37" i="4"/>
  <c r="O91" i="4"/>
  <c r="O119" i="4"/>
  <c r="J9" i="4"/>
  <c r="P9" i="4" a="1"/>
  <c r="P9" i="4" s="1"/>
  <c r="O9" i="4"/>
  <c r="J14" i="4"/>
  <c r="P14" i="4" a="1"/>
  <c r="P14" i="4" s="1"/>
  <c r="P83" i="4" a="1"/>
  <c r="P83" i="4" s="1"/>
  <c r="J83" i="4"/>
  <c r="N58" i="4"/>
  <c r="M58" i="4"/>
  <c r="P44" i="4" a="1"/>
  <c r="P44" i="4" s="1"/>
  <c r="J44" i="4"/>
  <c r="M29" i="4"/>
  <c r="N29" i="4"/>
  <c r="M107" i="4"/>
  <c r="N107" i="4"/>
  <c r="N72" i="4"/>
  <c r="M72" i="4"/>
  <c r="M78" i="4"/>
  <c r="N78" i="4"/>
  <c r="N41" i="4"/>
  <c r="M41" i="4"/>
  <c r="N114" i="4"/>
  <c r="M114" i="4"/>
  <c r="N86" i="4"/>
  <c r="M86" i="4"/>
  <c r="N132" i="4"/>
  <c r="M132" i="4"/>
  <c r="N119" i="4"/>
  <c r="M119" i="4"/>
  <c r="N203" i="4"/>
  <c r="M203" i="4"/>
  <c r="N211" i="4"/>
  <c r="M211" i="4"/>
  <c r="N136" i="4"/>
  <c r="M136" i="4"/>
  <c r="N126" i="4"/>
  <c r="M126" i="4"/>
  <c r="N182" i="4"/>
  <c r="M182" i="4"/>
  <c r="N169" i="4"/>
  <c r="M169" i="4"/>
  <c r="M156" i="4"/>
  <c r="N156" i="4"/>
  <c r="N143" i="4"/>
  <c r="M143" i="4"/>
  <c r="N144" i="4"/>
  <c r="M144" i="4"/>
  <c r="N208" i="4"/>
  <c r="M208" i="4"/>
  <c r="J78" i="4"/>
  <c r="P78" i="4" a="1"/>
  <c r="P78" i="4" s="1"/>
  <c r="P73" i="4" a="1"/>
  <c r="P73" i="4" s="1"/>
  <c r="J73" i="4"/>
  <c r="J71" i="4"/>
  <c r="P71" i="4" a="1"/>
  <c r="P71" i="4" s="1"/>
  <c r="P74" i="4" a="1"/>
  <c r="P74" i="4" s="1"/>
  <c r="J74" i="4"/>
  <c r="P56" i="4" a="1"/>
  <c r="P56" i="4" s="1"/>
  <c r="J56" i="4"/>
  <c r="J101" i="4"/>
  <c r="P101" i="4" a="1"/>
  <c r="P101" i="4" s="1"/>
  <c r="P96" i="4" a="1"/>
  <c r="P96" i="4" s="1"/>
  <c r="J96" i="4"/>
  <c r="J131" i="4"/>
  <c r="P131" i="4" a="1"/>
  <c r="P131" i="4" s="1"/>
  <c r="J142" i="4"/>
  <c r="P142" i="4" a="1"/>
  <c r="P142" i="4" s="1"/>
  <c r="P121" i="4" a="1"/>
  <c r="P121" i="4" s="1"/>
  <c r="J121" i="4"/>
  <c r="P204" i="4" a="1"/>
  <c r="P204" i="4" s="1"/>
  <c r="J204" i="4"/>
  <c r="J143" i="4"/>
  <c r="P143" i="4" a="1"/>
  <c r="P143" i="4" s="1"/>
  <c r="J207" i="4"/>
  <c r="P207" i="4" a="1"/>
  <c r="P207" i="4" s="1"/>
  <c r="J194" i="4"/>
  <c r="P194" i="4" a="1"/>
  <c r="P194" i="4" s="1"/>
  <c r="J189" i="4"/>
  <c r="P189" i="4" a="1"/>
  <c r="P189" i="4" s="1"/>
  <c r="J176" i="4"/>
  <c r="P176" i="4" a="1"/>
  <c r="P176" i="4" s="1"/>
  <c r="J195" i="4"/>
  <c r="P195" i="4" a="1"/>
  <c r="P195" i="4" s="1"/>
  <c r="J190" i="4"/>
  <c r="P190" i="4" a="1"/>
  <c r="P190" i="4" s="1"/>
  <c r="P177" i="4" a="1"/>
  <c r="P177" i="4" s="1"/>
  <c r="J177" i="4"/>
  <c r="N51" i="4"/>
  <c r="M51" i="4"/>
  <c r="O34" i="4"/>
  <c r="N34" i="4"/>
  <c r="M34" i="4"/>
  <c r="N74" i="4"/>
  <c r="M74" i="4"/>
  <c r="N63" i="4"/>
  <c r="M63" i="4"/>
  <c r="J31" i="4"/>
  <c r="P31" i="4" a="1"/>
  <c r="P31" i="4" s="1"/>
  <c r="M24" i="4"/>
  <c r="N24" i="4"/>
  <c r="J82" i="4"/>
  <c r="P82" i="4" a="1"/>
  <c r="P82" i="4" s="1"/>
  <c r="J68" i="4"/>
  <c r="P68" i="4" a="1"/>
  <c r="P68" i="4" s="1"/>
  <c r="P36" i="4" a="1"/>
  <c r="P36" i="4" s="1"/>
  <c r="J36" i="4"/>
  <c r="O81" i="4"/>
  <c r="O99" i="4"/>
  <c r="O167" i="4"/>
  <c r="J7" i="4"/>
  <c r="P7" i="4" a="1"/>
  <c r="P7" i="4" s="1"/>
  <c r="O7" i="4"/>
  <c r="N44" i="4"/>
  <c r="M44" i="4"/>
  <c r="N13" i="4"/>
  <c r="M13" i="4"/>
  <c r="J24" i="4"/>
  <c r="P24" i="4" a="1"/>
  <c r="P24" i="4" s="1"/>
  <c r="J43" i="4"/>
  <c r="P43" i="4" a="1"/>
  <c r="P43" i="4" s="1"/>
  <c r="M37" i="4"/>
  <c r="N37" i="4"/>
  <c r="N113" i="4"/>
  <c r="M113" i="4"/>
  <c r="N97" i="4"/>
  <c r="M97" i="4"/>
  <c r="N90" i="4"/>
  <c r="M90" i="4"/>
  <c r="N49" i="4"/>
  <c r="M49" i="4"/>
  <c r="N179" i="4"/>
  <c r="M179" i="4"/>
  <c r="M123" i="4"/>
  <c r="N123" i="4"/>
  <c r="N140" i="4"/>
  <c r="M140" i="4"/>
  <c r="N127" i="4"/>
  <c r="M127" i="4"/>
  <c r="M101" i="4"/>
  <c r="N101" i="4"/>
  <c r="M80" i="4"/>
  <c r="N80" i="4"/>
  <c r="N163" i="4"/>
  <c r="M163" i="4"/>
  <c r="N134" i="4"/>
  <c r="M134" i="4"/>
  <c r="N190" i="4"/>
  <c r="M190" i="4"/>
  <c r="N177" i="4"/>
  <c r="M177" i="4"/>
  <c r="M164" i="4"/>
  <c r="N164" i="4"/>
  <c r="N151" i="4"/>
  <c r="M151" i="4"/>
  <c r="N215" i="4"/>
  <c r="M215" i="4"/>
  <c r="M165" i="4"/>
  <c r="N165" i="4"/>
  <c r="N152" i="4"/>
  <c r="M152" i="4"/>
  <c r="N216" i="4"/>
  <c r="M216" i="4"/>
  <c r="J116" i="4"/>
  <c r="P116" i="4" a="1"/>
  <c r="P116" i="4" s="1"/>
  <c r="J94" i="4"/>
  <c r="P94" i="4" a="1"/>
  <c r="P94" i="4" s="1"/>
  <c r="J79" i="4"/>
  <c r="P79" i="4" a="1"/>
  <c r="P79" i="4" s="1"/>
  <c r="J86" i="4"/>
  <c r="P86" i="4" a="1"/>
  <c r="P86" i="4" s="1"/>
  <c r="P64" i="4" a="1"/>
  <c r="P64" i="4" s="1"/>
  <c r="J64" i="4"/>
  <c r="J109" i="4"/>
  <c r="P109" i="4" a="1"/>
  <c r="P109" i="4" s="1"/>
  <c r="P104" i="4" a="1"/>
  <c r="P104" i="4" s="1"/>
  <c r="J104" i="4"/>
  <c r="J139" i="4"/>
  <c r="P139" i="4" a="1"/>
  <c r="P139" i="4" s="1"/>
  <c r="J163" i="4"/>
  <c r="P163" i="4" a="1"/>
  <c r="P163" i="4" s="1"/>
  <c r="J129" i="4"/>
  <c r="P129" i="4" a="1"/>
  <c r="P129" i="4" s="1"/>
  <c r="P103" i="4" a="1"/>
  <c r="P103" i="4" s="1"/>
  <c r="J103" i="4"/>
  <c r="J151" i="4"/>
  <c r="P151" i="4" a="1"/>
  <c r="P151" i="4" s="1"/>
  <c r="J215" i="4"/>
  <c r="P215" i="4" a="1"/>
  <c r="P215" i="4" s="1"/>
  <c r="J202" i="4"/>
  <c r="P202" i="4" a="1"/>
  <c r="P202" i="4" s="1"/>
  <c r="J197" i="4"/>
  <c r="P197" i="4" a="1"/>
  <c r="P197" i="4" s="1"/>
  <c r="J184" i="4"/>
  <c r="P184" i="4" a="1"/>
  <c r="P184" i="4" s="1"/>
  <c r="J203" i="4"/>
  <c r="P203" i="4" a="1"/>
  <c r="P203" i="4" s="1"/>
  <c r="J198" i="4"/>
  <c r="P198" i="4" a="1"/>
  <c r="P198" i="4" s="1"/>
  <c r="P185" i="4" a="1"/>
  <c r="P185" i="4" s="1"/>
  <c r="J185" i="4"/>
  <c r="O93" i="4"/>
  <c r="N31" i="4"/>
  <c r="M31" i="4"/>
  <c r="O18" i="4"/>
  <c r="J18" i="4"/>
  <c r="P18" i="4" a="1"/>
  <c r="P18" i="4" s="1"/>
  <c r="O8" i="4"/>
  <c r="P8" i="4" a="1"/>
  <c r="P8" i="4" s="1"/>
  <c r="J8" i="4"/>
  <c r="J107" i="4"/>
  <c r="P107" i="4" a="1"/>
  <c r="P107" i="4" s="1"/>
  <c r="J53" i="4"/>
  <c r="P53" i="4" a="1"/>
  <c r="P53" i="4" s="1"/>
  <c r="M53" i="4"/>
  <c r="N53" i="4"/>
  <c r="O120" i="4"/>
  <c r="P26" i="4" a="1"/>
  <c r="P26" i="4" s="1"/>
  <c r="O26" i="4"/>
  <c r="J26" i="4"/>
  <c r="J77" i="4"/>
  <c r="P77" i="4" a="1"/>
  <c r="P77" i="4" s="1"/>
  <c r="N59" i="4"/>
  <c r="M59" i="4"/>
  <c r="J35" i="4"/>
  <c r="P35" i="4" a="1"/>
  <c r="P35" i="4" s="1"/>
  <c r="O35" i="4"/>
  <c r="O31" i="4"/>
  <c r="O80" i="4"/>
  <c r="O107" i="4"/>
  <c r="O149" i="4"/>
  <c r="O213" i="4"/>
  <c r="O200" i="4"/>
  <c r="O201" i="4"/>
  <c r="J5" i="4"/>
  <c r="P5" i="4" a="1"/>
  <c r="P5" i="4" s="1"/>
  <c r="O5" i="4"/>
  <c r="J40" i="4"/>
  <c r="P40" i="4" a="1"/>
  <c r="P40" i="4" s="1"/>
  <c r="J69" i="4"/>
  <c r="P69" i="4" a="1"/>
  <c r="P69" i="4" s="1"/>
  <c r="N23" i="4"/>
  <c r="M23" i="4"/>
  <c r="P75" i="4" a="1"/>
  <c r="P75" i="4" s="1"/>
  <c r="J75" i="4"/>
  <c r="N28" i="4"/>
  <c r="M28" i="4"/>
  <c r="N122" i="4"/>
  <c r="M122" i="4"/>
  <c r="M93" i="4"/>
  <c r="N93" i="4"/>
  <c r="N57" i="4"/>
  <c r="M57" i="4"/>
  <c r="N55" i="4"/>
  <c r="M55" i="4"/>
  <c r="M84" i="4"/>
  <c r="N84" i="4"/>
  <c r="N147" i="4"/>
  <c r="M147" i="4"/>
  <c r="N135" i="4"/>
  <c r="M135" i="4"/>
  <c r="M88" i="4"/>
  <c r="N88" i="4"/>
  <c r="N142" i="4"/>
  <c r="M142" i="4"/>
  <c r="N198" i="4"/>
  <c r="M198" i="4"/>
  <c r="N185" i="4"/>
  <c r="M185" i="4"/>
  <c r="N172" i="4"/>
  <c r="M172" i="4"/>
  <c r="N159" i="4"/>
  <c r="M159" i="4"/>
  <c r="N178" i="4"/>
  <c r="M178" i="4"/>
  <c r="M173" i="4"/>
  <c r="N173" i="4"/>
  <c r="N160" i="4"/>
  <c r="M160" i="4"/>
  <c r="J30" i="4"/>
  <c r="P30" i="4" a="1"/>
  <c r="P30" i="4" s="1"/>
  <c r="O30" i="4"/>
  <c r="J147" i="4"/>
  <c r="P147" i="4" a="1"/>
  <c r="P147" i="4" s="1"/>
  <c r="P95" i="4" a="1"/>
  <c r="P95" i="4" s="1"/>
  <c r="J95" i="4"/>
  <c r="J124" i="4"/>
  <c r="P124" i="4" a="1"/>
  <c r="P124" i="4" s="1"/>
  <c r="P87" i="4" a="1"/>
  <c r="P87" i="4" s="1"/>
  <c r="J87" i="4"/>
  <c r="P72" i="4" a="1"/>
  <c r="P72" i="4" s="1"/>
  <c r="J72" i="4"/>
  <c r="J117" i="4"/>
  <c r="P117" i="4" a="1"/>
  <c r="P117" i="4" s="1"/>
  <c r="P112" i="4" a="1"/>
  <c r="P112" i="4" s="1"/>
  <c r="J112" i="4"/>
  <c r="P180" i="4" a="1"/>
  <c r="P180" i="4" s="1"/>
  <c r="J180" i="4"/>
  <c r="P188" i="4" a="1"/>
  <c r="P188" i="4" s="1"/>
  <c r="J188" i="4"/>
  <c r="J137" i="4"/>
  <c r="P137" i="4" a="1"/>
  <c r="P137" i="4" s="1"/>
  <c r="J111" i="4"/>
  <c r="P111" i="4" a="1"/>
  <c r="P111" i="4" s="1"/>
  <c r="J159" i="4"/>
  <c r="P159" i="4" a="1"/>
  <c r="P159" i="4" s="1"/>
  <c r="J146" i="4"/>
  <c r="P146" i="4" a="1"/>
  <c r="P146" i="4" s="1"/>
  <c r="J210" i="4"/>
  <c r="P210" i="4" a="1"/>
  <c r="P210" i="4" s="1"/>
  <c r="J205" i="4"/>
  <c r="P205" i="4" a="1"/>
  <c r="P205" i="4" s="1"/>
  <c r="J192" i="4"/>
  <c r="P192" i="4" a="1"/>
  <c r="P192" i="4" s="1"/>
  <c r="J211" i="4"/>
  <c r="P211" i="4" a="1"/>
  <c r="P211" i="4" s="1"/>
  <c r="J206" i="4"/>
  <c r="P206" i="4" a="1"/>
  <c r="P206" i="4" s="1"/>
  <c r="P193" i="4" a="1"/>
  <c r="P193" i="4" s="1"/>
  <c r="J193" i="4"/>
  <c r="N17" i="4"/>
  <c r="M17" i="4"/>
  <c r="O6" i="4"/>
  <c r="P6" i="4" a="1"/>
  <c r="P6" i="4" s="1"/>
  <c r="J6" i="4"/>
  <c r="M98" i="3"/>
  <c r="N98" i="3"/>
  <c r="N141" i="3"/>
  <c r="M141" i="3"/>
  <c r="N144" i="3"/>
  <c r="M144" i="3"/>
  <c r="N35" i="3"/>
  <c r="M35" i="3"/>
  <c r="N194" i="3"/>
  <c r="M194" i="3"/>
  <c r="M82" i="3"/>
  <c r="N82" i="3"/>
  <c r="N150" i="3"/>
  <c r="M150" i="3"/>
  <c r="N179" i="3"/>
  <c r="M179" i="3"/>
  <c r="M12" i="3"/>
  <c r="N12" i="3"/>
  <c r="M3" i="3"/>
  <c r="N3" i="3"/>
  <c r="N39" i="3"/>
  <c r="M39" i="3"/>
  <c r="N43" i="3"/>
  <c r="M43" i="3"/>
  <c r="N23" i="3"/>
  <c r="M23" i="3"/>
  <c r="N91" i="3"/>
  <c r="M91" i="3"/>
  <c r="N73" i="3"/>
  <c r="M73" i="3"/>
  <c r="N112" i="3"/>
  <c r="M112" i="3"/>
  <c r="M110" i="3"/>
  <c r="N110" i="3"/>
  <c r="M97" i="3"/>
  <c r="N97" i="3"/>
  <c r="N170" i="3"/>
  <c r="M170" i="3"/>
  <c r="M140" i="3"/>
  <c r="N140" i="3"/>
  <c r="N214" i="3"/>
  <c r="M214" i="3"/>
  <c r="N209" i="3"/>
  <c r="M209" i="3"/>
  <c r="N212" i="3"/>
  <c r="M212" i="3"/>
  <c r="N207" i="3"/>
  <c r="M207" i="3"/>
  <c r="N208" i="3"/>
  <c r="M208" i="3"/>
  <c r="N195" i="3"/>
  <c r="M195" i="3"/>
  <c r="M70" i="3"/>
  <c r="N70" i="3"/>
  <c r="P61" i="3" a="1"/>
  <c r="P61" i="3" s="1"/>
  <c r="J61" i="3"/>
  <c r="M86" i="3"/>
  <c r="N86" i="3"/>
  <c r="N129" i="3"/>
  <c r="M129" i="3"/>
  <c r="N176" i="3"/>
  <c r="M176" i="3"/>
  <c r="P104" i="3" a="1"/>
  <c r="P104" i="3" s="1"/>
  <c r="J104" i="3"/>
  <c r="P64" i="3" a="1"/>
  <c r="P64" i="3" s="1"/>
  <c r="J64" i="3"/>
  <c r="J113" i="3"/>
  <c r="P113" i="3" a="1"/>
  <c r="P113" i="3" s="1"/>
  <c r="N128" i="3"/>
  <c r="M128" i="3"/>
  <c r="N79" i="3"/>
  <c r="M79" i="3"/>
  <c r="N64" i="3"/>
  <c r="M64" i="3"/>
  <c r="N69" i="3"/>
  <c r="M69" i="3"/>
  <c r="N93" i="3"/>
  <c r="M93" i="3"/>
  <c r="M155" i="3"/>
  <c r="N155" i="3"/>
  <c r="N113" i="3"/>
  <c r="M113" i="3"/>
  <c r="N127" i="3"/>
  <c r="M127" i="3"/>
  <c r="M177" i="3"/>
  <c r="N177" i="3"/>
  <c r="N146" i="3"/>
  <c r="M146" i="3"/>
  <c r="N160" i="3"/>
  <c r="M160" i="3"/>
  <c r="J107" i="3"/>
  <c r="P107" i="3" a="1"/>
  <c r="P107" i="3" s="1"/>
  <c r="P82" i="3" a="1"/>
  <c r="P82" i="3" s="1"/>
  <c r="J82" i="3"/>
  <c r="P164" i="3" a="1"/>
  <c r="P164" i="3" s="1"/>
  <c r="J164" i="3"/>
  <c r="N44" i="3"/>
  <c r="M44" i="3"/>
  <c r="P77" i="3" a="1"/>
  <c r="P77" i="3" s="1"/>
  <c r="J77" i="3"/>
  <c r="N83" i="3"/>
  <c r="M83" i="3"/>
  <c r="M157" i="3"/>
  <c r="N157" i="3"/>
  <c r="N63" i="3"/>
  <c r="M63" i="3"/>
  <c r="J29" i="3"/>
  <c r="P29" i="3" a="1"/>
  <c r="P29" i="3" s="1"/>
  <c r="N77" i="3"/>
  <c r="M77" i="3"/>
  <c r="M78" i="3"/>
  <c r="N78" i="3"/>
  <c r="N49" i="3"/>
  <c r="M49" i="3"/>
  <c r="N101" i="3"/>
  <c r="M101" i="3"/>
  <c r="N187" i="3"/>
  <c r="M187" i="3"/>
  <c r="N191" i="3"/>
  <c r="M191" i="3"/>
  <c r="M149" i="3"/>
  <c r="N149" i="3"/>
  <c r="N121" i="3"/>
  <c r="M121" i="3"/>
  <c r="M124" i="3"/>
  <c r="N124" i="3"/>
  <c r="N135" i="3"/>
  <c r="M135" i="3"/>
  <c r="N174" i="3"/>
  <c r="M174" i="3"/>
  <c r="M185" i="3"/>
  <c r="N185" i="3"/>
  <c r="N172" i="3"/>
  <c r="M172" i="3"/>
  <c r="N154" i="3"/>
  <c r="M154" i="3"/>
  <c r="M181" i="3"/>
  <c r="N181" i="3"/>
  <c r="N168" i="3"/>
  <c r="M168" i="3"/>
  <c r="P54" i="3" a="1"/>
  <c r="P54" i="3" s="1"/>
  <c r="J54" i="3"/>
  <c r="J137" i="3"/>
  <c r="P137" i="3" a="1"/>
  <c r="P137" i="3" s="1"/>
  <c r="P93" i="3" a="1"/>
  <c r="P93" i="3" s="1"/>
  <c r="J93" i="3"/>
  <c r="J99" i="3"/>
  <c r="P99" i="3" a="1"/>
  <c r="P99" i="3" s="1"/>
  <c r="P126" i="3" a="1"/>
  <c r="P126" i="3" s="1"/>
  <c r="J126" i="3"/>
  <c r="J100" i="3"/>
  <c r="P100" i="3" a="1"/>
  <c r="P100" i="3" s="1"/>
  <c r="J176" i="3"/>
  <c r="P176" i="3" a="1"/>
  <c r="P176" i="3" s="1"/>
  <c r="P180" i="3" a="1"/>
  <c r="P180" i="3" s="1"/>
  <c r="J180" i="3"/>
  <c r="J158" i="3"/>
  <c r="P158" i="3" a="1"/>
  <c r="P158" i="3" s="1"/>
  <c r="P172" i="3" a="1"/>
  <c r="P172" i="3" s="1"/>
  <c r="J172" i="3"/>
  <c r="J192" i="3"/>
  <c r="P192" i="3" a="1"/>
  <c r="P192" i="3" s="1"/>
  <c r="J191" i="3"/>
  <c r="P191" i="3" a="1"/>
  <c r="P191" i="3" s="1"/>
  <c r="J202" i="3"/>
  <c r="P202" i="3" a="1"/>
  <c r="P202" i="3" s="1"/>
  <c r="P197" i="3" a="1"/>
  <c r="P197" i="3" s="1"/>
  <c r="J197" i="3"/>
  <c r="P171" i="3" a="1"/>
  <c r="P171" i="3" s="1"/>
  <c r="J171" i="3"/>
  <c r="J198" i="3"/>
  <c r="P198" i="3" a="1"/>
  <c r="P198" i="3" s="1"/>
  <c r="P185" i="3" a="1"/>
  <c r="P185" i="3" s="1"/>
  <c r="J185" i="3"/>
  <c r="N88" i="3"/>
  <c r="M88" i="3"/>
  <c r="J34" i="3"/>
  <c r="P34" i="3" a="1"/>
  <c r="P34" i="3" s="1"/>
  <c r="J8" i="3"/>
  <c r="P8" i="3" a="1"/>
  <c r="P8" i="3" s="1"/>
  <c r="O8" i="3"/>
  <c r="P65" i="3" a="1"/>
  <c r="P65" i="3" s="1"/>
  <c r="J65" i="3"/>
  <c r="P88" i="3" a="1"/>
  <c r="P88" i="3" s="1"/>
  <c r="J88" i="3"/>
  <c r="P42" i="3" a="1"/>
  <c r="P42" i="3" s="1"/>
  <c r="J42" i="3"/>
  <c r="N19" i="3"/>
  <c r="M19" i="3"/>
  <c r="N75" i="3"/>
  <c r="M75" i="3"/>
  <c r="M24" i="3"/>
  <c r="N24" i="3"/>
  <c r="N37" i="3"/>
  <c r="M37" i="3"/>
  <c r="N7" i="3"/>
  <c r="M7" i="3"/>
  <c r="O29" i="3"/>
  <c r="O34" i="3"/>
  <c r="O54" i="3"/>
  <c r="O198" i="3"/>
  <c r="O192" i="3"/>
  <c r="O180" i="3"/>
  <c r="N29" i="3"/>
  <c r="M29" i="3"/>
  <c r="N30" i="3"/>
  <c r="M30" i="3"/>
  <c r="N15" i="3"/>
  <c r="M15" i="3"/>
  <c r="N13" i="3"/>
  <c r="M13" i="3"/>
  <c r="N55" i="3"/>
  <c r="M55" i="3"/>
  <c r="J76" i="3"/>
  <c r="P76" i="3" a="1"/>
  <c r="P76" i="3" s="1"/>
  <c r="M147" i="3"/>
  <c r="N147" i="3"/>
  <c r="M58" i="3"/>
  <c r="N58" i="3"/>
  <c r="N76" i="3"/>
  <c r="M76" i="3"/>
  <c r="M145" i="3"/>
  <c r="N145" i="3"/>
  <c r="J75" i="3"/>
  <c r="P75" i="3" a="1"/>
  <c r="P75" i="3" s="1"/>
  <c r="P57" i="3" a="1"/>
  <c r="P57" i="3" s="1"/>
  <c r="J57" i="3"/>
  <c r="J91" i="3"/>
  <c r="P91" i="3" a="1"/>
  <c r="P91" i="3" s="1"/>
  <c r="J60" i="3"/>
  <c r="P60" i="3" a="1"/>
  <c r="P60" i="3" s="1"/>
  <c r="J21" i="3"/>
  <c r="P21" i="3" a="1"/>
  <c r="P21" i="3" s="1"/>
  <c r="M90" i="3"/>
  <c r="N90" i="3"/>
  <c r="N65" i="3"/>
  <c r="M65" i="3"/>
  <c r="N117" i="3"/>
  <c r="M117" i="3"/>
  <c r="N107" i="3"/>
  <c r="M107" i="3"/>
  <c r="M102" i="3"/>
  <c r="N102" i="3"/>
  <c r="N137" i="3"/>
  <c r="M137" i="3"/>
  <c r="N163" i="3"/>
  <c r="M163" i="3"/>
  <c r="N190" i="3"/>
  <c r="M190" i="3"/>
  <c r="M201" i="3"/>
  <c r="N201" i="3"/>
  <c r="N188" i="3"/>
  <c r="M188" i="3"/>
  <c r="M197" i="3"/>
  <c r="N197" i="3"/>
  <c r="N184" i="3"/>
  <c r="M184" i="3"/>
  <c r="P70" i="3" a="1"/>
  <c r="P70" i="3" s="1"/>
  <c r="J70" i="3"/>
  <c r="J47" i="3"/>
  <c r="P47" i="3" a="1"/>
  <c r="P47" i="3" s="1"/>
  <c r="P115" i="3" a="1"/>
  <c r="P115" i="3" s="1"/>
  <c r="J115" i="3"/>
  <c r="J121" i="3"/>
  <c r="P121" i="3" a="1"/>
  <c r="P121" i="3" s="1"/>
  <c r="P142" i="3" a="1"/>
  <c r="P142" i="3" s="1"/>
  <c r="J142" i="3"/>
  <c r="J116" i="3"/>
  <c r="P116" i="3" a="1"/>
  <c r="P116" i="3" s="1"/>
  <c r="J103" i="3"/>
  <c r="P103" i="3" a="1"/>
  <c r="P103" i="3" s="1"/>
  <c r="P98" i="3" a="1"/>
  <c r="P98" i="3" s="1"/>
  <c r="J98" i="3"/>
  <c r="J117" i="3"/>
  <c r="P117" i="3" a="1"/>
  <c r="P117" i="3" s="1"/>
  <c r="P112" i="3" a="1"/>
  <c r="P112" i="3" s="1"/>
  <c r="J112" i="3"/>
  <c r="P143" i="3" a="1"/>
  <c r="P143" i="3" s="1"/>
  <c r="J143" i="3"/>
  <c r="J207" i="3"/>
  <c r="P207" i="3" a="1"/>
  <c r="P207" i="3" s="1"/>
  <c r="P149" i="3" a="1"/>
  <c r="P149" i="3" s="1"/>
  <c r="J149" i="3"/>
  <c r="J213" i="3"/>
  <c r="P213" i="3" a="1"/>
  <c r="P213" i="3" s="1"/>
  <c r="J187" i="3"/>
  <c r="P187" i="3" a="1"/>
  <c r="P187" i="3" s="1"/>
  <c r="J214" i="3"/>
  <c r="P214" i="3" a="1"/>
  <c r="P214" i="3" s="1"/>
  <c r="P201" i="3" a="1"/>
  <c r="P201" i="3" s="1"/>
  <c r="J201" i="3"/>
  <c r="P85" i="3" a="1"/>
  <c r="P85" i="3" s="1"/>
  <c r="J85" i="3"/>
  <c r="J26" i="3"/>
  <c r="P26" i="3" a="1"/>
  <c r="P26" i="3" s="1"/>
  <c r="J4" i="3"/>
  <c r="P4" i="3" a="1"/>
  <c r="P4" i="3" s="1"/>
  <c r="O4" i="3"/>
  <c r="M50" i="3"/>
  <c r="N50" i="3"/>
  <c r="N72" i="3"/>
  <c r="M72" i="3"/>
  <c r="M161" i="3"/>
  <c r="N161" i="3"/>
  <c r="P49" i="3" a="1"/>
  <c r="P49" i="3" s="1"/>
  <c r="J49" i="3"/>
  <c r="M16" i="3"/>
  <c r="N16" i="3"/>
  <c r="N6" i="3"/>
  <c r="M6" i="3"/>
  <c r="O82" i="3"/>
  <c r="O57" i="3"/>
  <c r="O76" i="3"/>
  <c r="O93" i="3"/>
  <c r="O197" i="3"/>
  <c r="N26" i="3"/>
  <c r="M26" i="3"/>
  <c r="N21" i="3"/>
  <c r="M21" i="3"/>
  <c r="N57" i="3"/>
  <c r="M57" i="3"/>
  <c r="N182" i="3"/>
  <c r="M182" i="3"/>
  <c r="J62" i="3"/>
  <c r="P62" i="3" a="1"/>
  <c r="P62" i="3" s="1"/>
  <c r="O62" i="3"/>
  <c r="J108" i="3"/>
  <c r="P108" i="3" a="1"/>
  <c r="P108" i="3" s="1"/>
  <c r="P188" i="3" a="1"/>
  <c r="P188" i="3" s="1"/>
  <c r="J188" i="3"/>
  <c r="P205" i="3" a="1"/>
  <c r="P205" i="3" s="1"/>
  <c r="J205" i="3"/>
  <c r="P193" i="3" a="1"/>
  <c r="P193" i="3" s="1"/>
  <c r="J193" i="3"/>
  <c r="J6" i="3"/>
  <c r="P6" i="3" a="1"/>
  <c r="P6" i="3" s="1"/>
  <c r="O6" i="3"/>
  <c r="M20" i="3"/>
  <c r="N20" i="3"/>
  <c r="N198" i="3"/>
  <c r="M198" i="3"/>
  <c r="N196" i="3"/>
  <c r="M196" i="3"/>
  <c r="N178" i="3"/>
  <c r="M178" i="3"/>
  <c r="M205" i="3"/>
  <c r="N205" i="3"/>
  <c r="N192" i="3"/>
  <c r="M192" i="3"/>
  <c r="J78" i="3"/>
  <c r="P78" i="3" a="1"/>
  <c r="P78" i="3" s="1"/>
  <c r="J55" i="3"/>
  <c r="P55" i="3" a="1"/>
  <c r="P55" i="3" s="1"/>
  <c r="P50" i="3" a="1"/>
  <c r="P50" i="3" s="1"/>
  <c r="J50" i="3"/>
  <c r="J144" i="3"/>
  <c r="P144" i="3" a="1"/>
  <c r="P144" i="3" s="1"/>
  <c r="J150" i="3"/>
  <c r="P150" i="3" a="1"/>
  <c r="P150" i="3" s="1"/>
  <c r="J124" i="3"/>
  <c r="P124" i="3" a="1"/>
  <c r="P124" i="3" s="1"/>
  <c r="J111" i="3"/>
  <c r="P111" i="3" a="1"/>
  <c r="P111" i="3" s="1"/>
  <c r="P106" i="3" a="1"/>
  <c r="P106" i="3" s="1"/>
  <c r="J106" i="3"/>
  <c r="J125" i="3"/>
  <c r="P125" i="3" a="1"/>
  <c r="P125" i="3" s="1"/>
  <c r="P120" i="3" a="1"/>
  <c r="P120" i="3" s="1"/>
  <c r="J120" i="3"/>
  <c r="P151" i="3" a="1"/>
  <c r="P151" i="3" s="1"/>
  <c r="J151" i="3"/>
  <c r="J215" i="3"/>
  <c r="P215" i="3" a="1"/>
  <c r="P215" i="3" s="1"/>
  <c r="J157" i="3"/>
  <c r="P157" i="3" a="1"/>
  <c r="P157" i="3" s="1"/>
  <c r="J208" i="3"/>
  <c r="P208" i="3" a="1"/>
  <c r="P208" i="3" s="1"/>
  <c r="J195" i="3"/>
  <c r="P195" i="3" a="1"/>
  <c r="P195" i="3" s="1"/>
  <c r="P145" i="3" a="1"/>
  <c r="P145" i="3" s="1"/>
  <c r="J145" i="3"/>
  <c r="P209" i="3" a="1"/>
  <c r="P209" i="3" s="1"/>
  <c r="J209" i="3"/>
  <c r="J84" i="3"/>
  <c r="P84" i="3" a="1"/>
  <c r="P84" i="3" s="1"/>
  <c r="N25" i="3"/>
  <c r="M25" i="3"/>
  <c r="N48" i="3"/>
  <c r="M48" i="3"/>
  <c r="N71" i="3"/>
  <c r="M71" i="3"/>
  <c r="P36" i="3" a="1"/>
  <c r="P36" i="3" s="1"/>
  <c r="O36" i="3"/>
  <c r="J36" i="3"/>
  <c r="P156" i="3" a="1"/>
  <c r="P156" i="3" s="1"/>
  <c r="J156" i="3"/>
  <c r="P48" i="3" a="1"/>
  <c r="P48" i="3" s="1"/>
  <c r="J48" i="3"/>
  <c r="J12" i="3"/>
  <c r="O12" i="3"/>
  <c r="P12" i="3" a="1"/>
  <c r="P12" i="3" s="1"/>
  <c r="N5" i="3"/>
  <c r="M5" i="3"/>
  <c r="O137" i="3"/>
  <c r="O91" i="3"/>
  <c r="O84" i="3"/>
  <c r="O77" i="3"/>
  <c r="O64" i="3"/>
  <c r="O88" i="3"/>
  <c r="O205" i="3"/>
  <c r="O185" i="3"/>
  <c r="O191" i="3"/>
  <c r="N34" i="3"/>
  <c r="M34" i="3"/>
  <c r="M28" i="3"/>
  <c r="N28" i="3"/>
  <c r="N109" i="3"/>
  <c r="M109" i="3"/>
  <c r="M132" i="3"/>
  <c r="N132" i="3"/>
  <c r="M189" i="3"/>
  <c r="N189" i="3"/>
  <c r="P39" i="3" a="1"/>
  <c r="P39" i="3" s="1"/>
  <c r="J39" i="3"/>
  <c r="J134" i="3"/>
  <c r="P134" i="3" a="1"/>
  <c r="P134" i="3" s="1"/>
  <c r="J90" i="3"/>
  <c r="P90" i="3" a="1"/>
  <c r="P90" i="3" s="1"/>
  <c r="J199" i="3"/>
  <c r="P199" i="3" a="1"/>
  <c r="P199" i="3" s="1"/>
  <c r="J179" i="3"/>
  <c r="P179" i="3" a="1"/>
  <c r="P179" i="3" s="1"/>
  <c r="N87" i="3"/>
  <c r="M87" i="3"/>
  <c r="M74" i="3"/>
  <c r="N74" i="3"/>
  <c r="N18" i="3"/>
  <c r="M18" i="3"/>
  <c r="N59" i="3"/>
  <c r="M59" i="3"/>
  <c r="J56" i="3"/>
  <c r="P56" i="3" a="1"/>
  <c r="P56" i="3" s="1"/>
  <c r="M38" i="3"/>
  <c r="N38" i="3"/>
  <c r="N125" i="3"/>
  <c r="M125" i="3"/>
  <c r="N211" i="3"/>
  <c r="M211" i="3"/>
  <c r="M153" i="3"/>
  <c r="N153" i="3"/>
  <c r="P32" i="3" a="1"/>
  <c r="P32" i="3" s="1"/>
  <c r="J32" i="3"/>
  <c r="N45" i="3"/>
  <c r="M45" i="3"/>
  <c r="N95" i="3"/>
  <c r="M95" i="3"/>
  <c r="N133" i="3"/>
  <c r="M133" i="3"/>
  <c r="N118" i="3"/>
  <c r="M118" i="3"/>
  <c r="N89" i="3"/>
  <c r="M89" i="3"/>
  <c r="M159" i="3"/>
  <c r="N159" i="3"/>
  <c r="N203" i="3"/>
  <c r="M203" i="3"/>
  <c r="N217" i="3"/>
  <c r="M217" i="3"/>
  <c r="N204" i="3"/>
  <c r="M204" i="3"/>
  <c r="N186" i="3"/>
  <c r="M186" i="3"/>
  <c r="M213" i="3"/>
  <c r="N213" i="3"/>
  <c r="N200" i="3"/>
  <c r="M200" i="3"/>
  <c r="J86" i="3"/>
  <c r="P86" i="3" a="1"/>
  <c r="P86" i="3" s="1"/>
  <c r="J63" i="3"/>
  <c r="P63" i="3" a="1"/>
  <c r="P63" i="3" s="1"/>
  <c r="P58" i="3" a="1"/>
  <c r="P58" i="3" s="1"/>
  <c r="J58" i="3"/>
  <c r="J94" i="3"/>
  <c r="P94" i="3" a="1"/>
  <c r="P94" i="3" s="1"/>
  <c r="J168" i="3"/>
  <c r="P168" i="3" a="1"/>
  <c r="P168" i="3" s="1"/>
  <c r="J132" i="3"/>
  <c r="P132" i="3" a="1"/>
  <c r="P132" i="3" s="1"/>
  <c r="J119" i="3"/>
  <c r="P119" i="3" a="1"/>
  <c r="P119" i="3" s="1"/>
  <c r="J114" i="3"/>
  <c r="P114" i="3" a="1"/>
  <c r="P114" i="3" s="1"/>
  <c r="J133" i="3"/>
  <c r="P133" i="3" a="1"/>
  <c r="P133" i="3" s="1"/>
  <c r="P128" i="3" a="1"/>
  <c r="P128" i="3" s="1"/>
  <c r="J128" i="3"/>
  <c r="P159" i="3" a="1"/>
  <c r="P159" i="3" s="1"/>
  <c r="J159" i="3"/>
  <c r="J170" i="3"/>
  <c r="P170" i="3" a="1"/>
  <c r="P170" i="3" s="1"/>
  <c r="P165" i="3" a="1"/>
  <c r="P165" i="3" s="1"/>
  <c r="J165" i="3"/>
  <c r="J216" i="3"/>
  <c r="P216" i="3" a="1"/>
  <c r="P216" i="3" s="1"/>
  <c r="J203" i="3"/>
  <c r="P203" i="3" a="1"/>
  <c r="P203" i="3" s="1"/>
  <c r="J153" i="3"/>
  <c r="P153" i="3" a="1"/>
  <c r="P153" i="3" s="1"/>
  <c r="P217" i="3" a="1"/>
  <c r="P217" i="3" s="1"/>
  <c r="J217" i="3"/>
  <c r="J83" i="3"/>
  <c r="P83" i="3" a="1"/>
  <c r="P83" i="3" s="1"/>
  <c r="J18" i="3"/>
  <c r="P18" i="3" a="1"/>
  <c r="P18" i="3" s="1"/>
  <c r="M165" i="3"/>
  <c r="N165" i="3"/>
  <c r="P196" i="3" a="1"/>
  <c r="P196" i="3" s="1"/>
  <c r="J196" i="3"/>
  <c r="P69" i="3" a="1"/>
  <c r="P69" i="3" s="1"/>
  <c r="J69" i="3"/>
  <c r="M138" i="3"/>
  <c r="N138" i="3"/>
  <c r="P41" i="3" a="1"/>
  <c r="P41" i="3" s="1"/>
  <c r="J41" i="3"/>
  <c r="N11" i="3"/>
  <c r="M11" i="3"/>
  <c r="O158" i="3"/>
  <c r="O75" i="3"/>
  <c r="O99" i="3"/>
  <c r="O85" i="3"/>
  <c r="O164" i="3"/>
  <c r="O149" i="3"/>
  <c r="O213" i="3"/>
  <c r="O193" i="3"/>
  <c r="O199" i="3"/>
  <c r="N14" i="3"/>
  <c r="M14" i="3"/>
  <c r="M85" i="3"/>
  <c r="N85" i="3"/>
  <c r="M167" i="3"/>
  <c r="N167" i="3"/>
  <c r="M193" i="3"/>
  <c r="N193" i="3"/>
  <c r="J105" i="3"/>
  <c r="P105" i="3" a="1"/>
  <c r="P105" i="3" s="1"/>
  <c r="J95" i="3"/>
  <c r="P95" i="3" a="1"/>
  <c r="P95" i="3" s="1"/>
  <c r="J184" i="3"/>
  <c r="P184" i="3" a="1"/>
  <c r="P184" i="3" s="1"/>
  <c r="P212" i="3" a="1"/>
  <c r="P212" i="3" s="1"/>
  <c r="J212" i="3"/>
  <c r="J210" i="3"/>
  <c r="P210" i="3" a="1"/>
  <c r="P210" i="3" s="1"/>
  <c r="J206" i="3"/>
  <c r="P206" i="3" a="1"/>
  <c r="P206" i="3" s="1"/>
  <c r="N33" i="3"/>
  <c r="M33" i="3"/>
  <c r="N52" i="3"/>
  <c r="M52" i="3"/>
  <c r="J17" i="3"/>
  <c r="P17" i="3" a="1"/>
  <c r="P17" i="3" s="1"/>
  <c r="O61" i="3"/>
  <c r="O188" i="3"/>
  <c r="N47" i="3"/>
  <c r="M47" i="3"/>
  <c r="N84" i="3"/>
  <c r="M84" i="3"/>
  <c r="J59" i="3"/>
  <c r="P59" i="3" a="1"/>
  <c r="P59" i="3" s="1"/>
  <c r="N115" i="3"/>
  <c r="M115" i="3"/>
  <c r="M143" i="3"/>
  <c r="N143" i="3"/>
  <c r="N175" i="3"/>
  <c r="M175" i="3"/>
  <c r="M108" i="3"/>
  <c r="N108" i="3"/>
  <c r="J160" i="3"/>
  <c r="P160" i="3" a="1"/>
  <c r="P160" i="3" s="1"/>
  <c r="P81" i="3" a="1"/>
  <c r="P81" i="3" s="1"/>
  <c r="J81" i="3"/>
  <c r="M46" i="3"/>
  <c r="N46" i="3"/>
  <c r="M81" i="3"/>
  <c r="N81" i="3"/>
  <c r="N123" i="3"/>
  <c r="M123" i="3"/>
  <c r="N206" i="3"/>
  <c r="M206" i="3"/>
  <c r="P101" i="3" a="1"/>
  <c r="P101" i="3" s="1"/>
  <c r="J101" i="3"/>
  <c r="P123" i="3" a="1"/>
  <c r="P123" i="3" s="1"/>
  <c r="J123" i="3"/>
  <c r="M31" i="3"/>
  <c r="N31" i="3"/>
  <c r="J80" i="3"/>
  <c r="P80" i="3" a="1"/>
  <c r="P80" i="3" s="1"/>
  <c r="M42" i="3"/>
  <c r="N42" i="3"/>
  <c r="N53" i="3"/>
  <c r="M53" i="3"/>
  <c r="M54" i="3"/>
  <c r="N54" i="3"/>
  <c r="M100" i="3"/>
  <c r="N100" i="3"/>
  <c r="N92" i="3"/>
  <c r="M92" i="3"/>
  <c r="N131" i="3"/>
  <c r="M131" i="3"/>
  <c r="N126" i="3"/>
  <c r="M126" i="3"/>
  <c r="M173" i="3"/>
  <c r="N173" i="3"/>
  <c r="N111" i="3"/>
  <c r="M111" i="3"/>
  <c r="N148" i="3"/>
  <c r="M148" i="3"/>
  <c r="P89" i="3" a="1"/>
  <c r="P89" i="3" s="1"/>
  <c r="J89" i="3"/>
  <c r="J71" i="3"/>
  <c r="P71" i="3" a="1"/>
  <c r="P71" i="3" s="1"/>
  <c r="P66" i="3" a="1"/>
  <c r="P66" i="3" s="1"/>
  <c r="J66" i="3"/>
  <c r="P102" i="3" a="1"/>
  <c r="P102" i="3" s="1"/>
  <c r="J102" i="3"/>
  <c r="J174" i="3"/>
  <c r="P174" i="3" a="1"/>
  <c r="P174" i="3" s="1"/>
  <c r="J140" i="3"/>
  <c r="P140" i="3" a="1"/>
  <c r="P140" i="3" s="1"/>
  <c r="J127" i="3"/>
  <c r="P127" i="3" a="1"/>
  <c r="P127" i="3" s="1"/>
  <c r="J122" i="3"/>
  <c r="P122" i="3" a="1"/>
  <c r="P122" i="3" s="1"/>
  <c r="J141" i="3"/>
  <c r="P141" i="3" a="1"/>
  <c r="P141" i="3" s="1"/>
  <c r="P136" i="3" a="1"/>
  <c r="P136" i="3" s="1"/>
  <c r="J136" i="3"/>
  <c r="J167" i="3"/>
  <c r="P167" i="3" a="1"/>
  <c r="P167" i="3" s="1"/>
  <c r="J178" i="3"/>
  <c r="P178" i="3" a="1"/>
  <c r="P178" i="3" s="1"/>
  <c r="P173" i="3" a="1"/>
  <c r="P173" i="3" s="1"/>
  <c r="J173" i="3"/>
  <c r="J147" i="3"/>
  <c r="P147" i="3" a="1"/>
  <c r="P147" i="3" s="1"/>
  <c r="J211" i="3"/>
  <c r="P211" i="3" a="1"/>
  <c r="P211" i="3" s="1"/>
  <c r="P161" i="3" a="1"/>
  <c r="P161" i="3" s="1"/>
  <c r="J161" i="3"/>
  <c r="P109" i="3" a="1"/>
  <c r="P109" i="3" s="1"/>
  <c r="J109" i="3"/>
  <c r="N67" i="3"/>
  <c r="M67" i="3"/>
  <c r="N17" i="3"/>
  <c r="M17" i="3"/>
  <c r="N120" i="3"/>
  <c r="M120" i="3"/>
  <c r="N136" i="3"/>
  <c r="M136" i="3"/>
  <c r="J68" i="3"/>
  <c r="P68" i="3" a="1"/>
  <c r="P68" i="3" s="1"/>
  <c r="P28" i="3" a="1"/>
  <c r="P28" i="3" s="1"/>
  <c r="J28" i="3"/>
  <c r="M114" i="3"/>
  <c r="N114" i="3"/>
  <c r="J33" i="3"/>
  <c r="P33" i="3" a="1"/>
  <c r="P33" i="3" s="1"/>
  <c r="O59" i="3"/>
  <c r="O78" i="3"/>
  <c r="O107" i="3"/>
  <c r="O50" i="3"/>
  <c r="O42" i="3"/>
  <c r="O172" i="3"/>
  <c r="O111" i="3"/>
  <c r="O80" i="3"/>
  <c r="O117" i="3"/>
  <c r="O104" i="3"/>
  <c r="O178" i="3"/>
  <c r="O157" i="3"/>
  <c r="O168" i="3"/>
  <c r="O214" i="3"/>
  <c r="O201" i="3"/>
  <c r="O143" i="3"/>
  <c r="O207" i="3"/>
  <c r="N41" i="3"/>
  <c r="M41" i="3"/>
  <c r="M60" i="3"/>
  <c r="N60" i="3"/>
  <c r="N99" i="3"/>
  <c r="M99" i="3"/>
  <c r="N180" i="3"/>
  <c r="M180" i="3"/>
  <c r="N40" i="3"/>
  <c r="M40" i="3"/>
  <c r="N80" i="3"/>
  <c r="M80" i="3"/>
  <c r="P24" i="3" a="1"/>
  <c r="P24" i="3" s="1"/>
  <c r="J24" i="3"/>
  <c r="M66" i="3"/>
  <c r="N66" i="3"/>
  <c r="J37" i="3"/>
  <c r="P37" i="3" a="1"/>
  <c r="P37" i="3" s="1"/>
  <c r="M62" i="3"/>
  <c r="N62" i="3"/>
  <c r="M106" i="3"/>
  <c r="N106" i="3"/>
  <c r="M151" i="3"/>
  <c r="N151" i="3"/>
  <c r="N139" i="3"/>
  <c r="M139" i="3"/>
  <c r="N134" i="3"/>
  <c r="M134" i="3"/>
  <c r="M105" i="3"/>
  <c r="N105" i="3"/>
  <c r="N199" i="3"/>
  <c r="M199" i="3"/>
  <c r="N119" i="3"/>
  <c r="M119" i="3"/>
  <c r="N158" i="3"/>
  <c r="M158" i="3"/>
  <c r="M169" i="3"/>
  <c r="N169" i="3"/>
  <c r="N156" i="3"/>
  <c r="M156" i="3"/>
  <c r="N215" i="3"/>
  <c r="M215" i="3"/>
  <c r="N202" i="3"/>
  <c r="M202" i="3"/>
  <c r="N152" i="3"/>
  <c r="M152" i="3"/>
  <c r="N216" i="3"/>
  <c r="M216" i="3"/>
  <c r="P96" i="3" a="1"/>
  <c r="P96" i="3" s="1"/>
  <c r="J96" i="3"/>
  <c r="J79" i="3"/>
  <c r="P79" i="3" a="1"/>
  <c r="P79" i="3" s="1"/>
  <c r="P74" i="3" a="1"/>
  <c r="P74" i="3" s="1"/>
  <c r="J74" i="3"/>
  <c r="J110" i="3"/>
  <c r="P110" i="3" a="1"/>
  <c r="P110" i="3" s="1"/>
  <c r="J200" i="3"/>
  <c r="P200" i="3" a="1"/>
  <c r="P200" i="3" s="1"/>
  <c r="J154" i="3"/>
  <c r="P154" i="3" a="1"/>
  <c r="P154" i="3" s="1"/>
  <c r="J135" i="3"/>
  <c r="P135" i="3" a="1"/>
  <c r="P135" i="3" s="1"/>
  <c r="J130" i="3"/>
  <c r="P130" i="3" a="1"/>
  <c r="P130" i="3" s="1"/>
  <c r="J152" i="3"/>
  <c r="P152" i="3" a="1"/>
  <c r="P152" i="3" s="1"/>
  <c r="J146" i="3"/>
  <c r="P146" i="3" a="1"/>
  <c r="P146" i="3" s="1"/>
  <c r="J175" i="3"/>
  <c r="P175" i="3" a="1"/>
  <c r="P175" i="3" s="1"/>
  <c r="J186" i="3"/>
  <c r="P186" i="3" a="1"/>
  <c r="P186" i="3" s="1"/>
  <c r="P181" i="3" a="1"/>
  <c r="P181" i="3" s="1"/>
  <c r="J181" i="3"/>
  <c r="P155" i="3" a="1"/>
  <c r="P155" i="3" s="1"/>
  <c r="J155" i="3"/>
  <c r="J182" i="3"/>
  <c r="P182" i="3" a="1"/>
  <c r="P182" i="3" s="1"/>
  <c r="J169" i="3"/>
  <c r="P169" i="3" a="1"/>
  <c r="P169" i="3" s="1"/>
  <c r="J97" i="3"/>
  <c r="P97" i="3" a="1"/>
  <c r="P97" i="3" s="1"/>
  <c r="J13" i="3"/>
  <c r="P13" i="3" a="1"/>
  <c r="P13" i="3" s="1"/>
  <c r="P131" i="3" a="1"/>
  <c r="P131" i="3" s="1"/>
  <c r="J131" i="3"/>
  <c r="J67" i="3"/>
  <c r="P67" i="3" a="1"/>
  <c r="P67" i="3" s="1"/>
  <c r="N27" i="3"/>
  <c r="M27" i="3"/>
  <c r="N103" i="3"/>
  <c r="M103" i="3"/>
  <c r="M32" i="3"/>
  <c r="N32" i="3"/>
  <c r="N9" i="3"/>
  <c r="M9" i="3"/>
  <c r="O32" i="3"/>
  <c r="O67" i="3"/>
  <c r="O37" i="3"/>
  <c r="O113" i="3"/>
  <c r="O151" i="3"/>
  <c r="O215" i="3"/>
  <c r="N56" i="3"/>
  <c r="M56" i="3"/>
  <c r="P139" i="3" a="1"/>
  <c r="P139" i="3" s="1"/>
  <c r="J139" i="3"/>
  <c r="M94" i="3"/>
  <c r="N94" i="3"/>
  <c r="N162" i="3"/>
  <c r="M162" i="3"/>
  <c r="N171" i="3"/>
  <c r="M171" i="3"/>
  <c r="N61" i="3"/>
  <c r="M61" i="3"/>
  <c r="N104" i="3"/>
  <c r="M104" i="3"/>
  <c r="M36" i="3"/>
  <c r="N36" i="3"/>
  <c r="M130" i="3"/>
  <c r="N130" i="3"/>
  <c r="N183" i="3"/>
  <c r="M183" i="3"/>
  <c r="N142" i="3"/>
  <c r="M142" i="3"/>
  <c r="M116" i="3"/>
  <c r="N116" i="3"/>
  <c r="N166" i="3"/>
  <c r="M166" i="3"/>
  <c r="N164" i="3"/>
  <c r="M164" i="3"/>
  <c r="N210" i="3"/>
  <c r="M210" i="3"/>
  <c r="P46" i="3" a="1"/>
  <c r="P46" i="3" s="1"/>
  <c r="J46" i="3"/>
  <c r="J87" i="3"/>
  <c r="P87" i="3" a="1"/>
  <c r="P87" i="3" s="1"/>
  <c r="J118" i="3"/>
  <c r="P118" i="3" a="1"/>
  <c r="P118" i="3" s="1"/>
  <c r="P204" i="3" a="1"/>
  <c r="P204" i="3" s="1"/>
  <c r="J204" i="3"/>
  <c r="P148" i="3" a="1"/>
  <c r="P148" i="3" s="1"/>
  <c r="J148" i="3"/>
  <c r="J138" i="3"/>
  <c r="P138" i="3" a="1"/>
  <c r="P138" i="3" s="1"/>
  <c r="J166" i="3"/>
  <c r="P166" i="3" a="1"/>
  <c r="P166" i="3" s="1"/>
  <c r="J162" i="3"/>
  <c r="P162" i="3" a="1"/>
  <c r="P162" i="3" s="1"/>
  <c r="J183" i="3"/>
  <c r="P183" i="3" a="1"/>
  <c r="P183" i="3" s="1"/>
  <c r="J194" i="3"/>
  <c r="P194" i="3" a="1"/>
  <c r="P194" i="3" s="1"/>
  <c r="P189" i="3" a="1"/>
  <c r="P189" i="3" s="1"/>
  <c r="J189" i="3"/>
  <c r="J163" i="3"/>
  <c r="P163" i="3" a="1"/>
  <c r="P163" i="3" s="1"/>
  <c r="J190" i="3"/>
  <c r="P190" i="3" a="1"/>
  <c r="P190" i="3" s="1"/>
  <c r="P177" i="3" a="1"/>
  <c r="P177" i="3" s="1"/>
  <c r="J177" i="3"/>
  <c r="J92" i="3"/>
  <c r="P92" i="3" a="1"/>
  <c r="P92" i="3" s="1"/>
  <c r="N68" i="3"/>
  <c r="M68" i="3"/>
  <c r="M122" i="3"/>
  <c r="N122" i="3"/>
  <c r="N51" i="3"/>
  <c r="M51" i="3"/>
  <c r="P20" i="3" a="1"/>
  <c r="P20" i="3" s="1"/>
  <c r="O20" i="3"/>
  <c r="J20" i="3"/>
  <c r="N96" i="3"/>
  <c r="M96" i="3"/>
  <c r="J25" i="3"/>
  <c r="P25" i="3" a="1"/>
  <c r="P25" i="3" s="1"/>
  <c r="O25" i="3"/>
  <c r="N8" i="3"/>
  <c r="M8" i="3"/>
  <c r="O146" i="3"/>
  <c r="O210" i="3"/>
  <c r="O184" i="3"/>
  <c r="N4" i="3"/>
  <c r="M4" i="3"/>
  <c r="N22" i="3"/>
  <c r="M22" i="3"/>
  <c r="M10" i="3"/>
  <c r="N10" i="3"/>
  <c r="O33" i="3"/>
  <c r="N176" i="1"/>
  <c r="O133" i="1"/>
  <c r="P133" i="1" a="1"/>
  <c r="P133" i="1" s="1"/>
  <c r="O91" i="1"/>
  <c r="P91" i="1" a="1"/>
  <c r="P91" i="1" s="1"/>
  <c r="N6" i="1"/>
  <c r="O217" i="1"/>
  <c r="O103" i="1"/>
  <c r="P103" i="1" a="1"/>
  <c r="P103" i="1" s="1"/>
  <c r="O169" i="1"/>
  <c r="P169" i="1" a="1"/>
  <c r="P169" i="1" s="1"/>
  <c r="O84" i="1"/>
  <c r="P84" i="1" a="1"/>
  <c r="P84" i="1" s="1"/>
  <c r="J115" i="1"/>
  <c r="P115" i="1" a="1"/>
  <c r="P115" i="1" s="1"/>
  <c r="O184" i="1"/>
  <c r="P184" i="1" a="1"/>
  <c r="P184" i="1" s="1"/>
  <c r="N196" i="1"/>
  <c r="O199" i="1"/>
  <c r="P199" i="1" a="1"/>
  <c r="P199" i="1" s="1"/>
  <c r="O100" i="1"/>
  <c r="P100" i="1" a="1"/>
  <c r="P100" i="1" s="1"/>
  <c r="J200" i="1"/>
  <c r="P200" i="1" a="1"/>
  <c r="P200" i="1" s="1"/>
  <c r="N140" i="1"/>
  <c r="N125" i="1"/>
  <c r="N55" i="1"/>
  <c r="O145" i="1"/>
  <c r="P145" i="1" a="1"/>
  <c r="P145" i="1" s="1"/>
  <c r="O209" i="1"/>
  <c r="P209" i="1" a="1"/>
  <c r="P209" i="1" s="1"/>
  <c r="J72" i="1"/>
  <c r="P72" i="1" a="1"/>
  <c r="P72" i="1" s="1"/>
  <c r="O166" i="1"/>
  <c r="P166" i="1" a="1"/>
  <c r="P166" i="1" s="1"/>
  <c r="O82" i="1"/>
  <c r="P82" i="1" a="1"/>
  <c r="P82" i="1" s="1"/>
  <c r="O163" i="1"/>
  <c r="P163" i="1" a="1"/>
  <c r="P163" i="1" s="1"/>
  <c r="O101" i="1"/>
  <c r="P101" i="1" a="1"/>
  <c r="P101" i="1" s="1"/>
  <c r="O153" i="1"/>
  <c r="P153" i="1" a="1"/>
  <c r="P153" i="1" s="1"/>
  <c r="O201" i="1"/>
  <c r="P201" i="1" a="1"/>
  <c r="P201" i="1" s="1"/>
  <c r="J99" i="1"/>
  <c r="P99" i="1" a="1"/>
  <c r="P99" i="1" s="1"/>
  <c r="N8" i="1"/>
  <c r="N25" i="1"/>
  <c r="P3" i="1" a="1"/>
  <c r="P3" i="1" s="1"/>
  <c r="N120" i="1"/>
  <c r="N80" i="1"/>
  <c r="N134" i="1"/>
  <c r="M142" i="1"/>
  <c r="N99" i="1"/>
  <c r="N122" i="1"/>
  <c r="M174" i="1"/>
  <c r="N51" i="1"/>
  <c r="N138" i="1"/>
  <c r="N166" i="1"/>
  <c r="N82" i="1"/>
  <c r="N210" i="1"/>
  <c r="N36" i="1"/>
  <c r="N207" i="1"/>
  <c r="N115" i="1"/>
  <c r="N38" i="1"/>
  <c r="N179" i="1"/>
  <c r="N202" i="1"/>
  <c r="N65" i="1"/>
  <c r="N69" i="1"/>
  <c r="M56" i="1"/>
  <c r="N197" i="1"/>
  <c r="N103" i="1"/>
  <c r="N58" i="1"/>
  <c r="N186" i="1"/>
  <c r="N127" i="1"/>
  <c r="N74" i="1"/>
  <c r="N121" i="1"/>
  <c r="N130" i="1"/>
  <c r="J118" i="1"/>
  <c r="J34" i="1"/>
  <c r="J162" i="1"/>
  <c r="J185" i="1"/>
  <c r="J15" i="1"/>
  <c r="J205" i="1"/>
  <c r="J62" i="1"/>
  <c r="J126" i="1"/>
  <c r="J190" i="1"/>
  <c r="J42" i="1"/>
  <c r="J106" i="1"/>
  <c r="J170" i="1"/>
  <c r="J123" i="1"/>
  <c r="J27" i="1"/>
  <c r="J176" i="1"/>
  <c r="J175" i="1"/>
  <c r="J89" i="1"/>
  <c r="J21" i="1"/>
  <c r="J137" i="1"/>
  <c r="J52" i="1"/>
  <c r="J155" i="1"/>
  <c r="O136" i="1"/>
  <c r="J141" i="1"/>
  <c r="N144" i="1"/>
  <c r="M102" i="1"/>
  <c r="N29" i="1"/>
  <c r="N165" i="1"/>
  <c r="N128" i="1"/>
  <c r="N185" i="1"/>
  <c r="N42" i="1"/>
  <c r="J70" i="1"/>
  <c r="J134" i="1"/>
  <c r="J198" i="1"/>
  <c r="J50" i="1"/>
  <c r="J114" i="1"/>
  <c r="J178" i="1"/>
  <c r="J144" i="1"/>
  <c r="J133" i="1"/>
  <c r="J39" i="1"/>
  <c r="J164" i="1"/>
  <c r="J79" i="1"/>
  <c r="J23" i="1"/>
  <c r="J212" i="1"/>
  <c r="J127" i="1"/>
  <c r="J41" i="1"/>
  <c r="O205" i="1"/>
  <c r="J24" i="1"/>
  <c r="J112" i="1"/>
  <c r="O115" i="1"/>
  <c r="O56" i="1"/>
  <c r="O179" i="1"/>
  <c r="J91" i="1"/>
  <c r="N44" i="1"/>
  <c r="N162" i="1"/>
  <c r="J78" i="1"/>
  <c r="J153" i="1"/>
  <c r="M25" i="1"/>
  <c r="J14" i="1"/>
  <c r="J68" i="1"/>
  <c r="J197" i="1"/>
  <c r="M207" i="1"/>
  <c r="N53" i="1"/>
  <c r="J22" i="1"/>
  <c r="J86" i="1"/>
  <c r="J150" i="1"/>
  <c r="J214" i="1"/>
  <c r="J66" i="1"/>
  <c r="J130" i="1"/>
  <c r="J194" i="1"/>
  <c r="O185" i="1"/>
  <c r="J187" i="1"/>
  <c r="J81" i="1"/>
  <c r="J113" i="1"/>
  <c r="J143" i="1"/>
  <c r="J57" i="1"/>
  <c r="J191" i="1"/>
  <c r="J105" i="1"/>
  <c r="J7" i="1"/>
  <c r="O51" i="1"/>
  <c r="O157" i="1"/>
  <c r="J8" i="1"/>
  <c r="J100" i="1"/>
  <c r="J63" i="1"/>
  <c r="J177" i="1"/>
  <c r="N54" i="1"/>
  <c r="N173" i="1"/>
  <c r="J206" i="1"/>
  <c r="J186" i="1"/>
  <c r="J184" i="1"/>
  <c r="N211" i="1"/>
  <c r="N50" i="1"/>
  <c r="N88" i="1"/>
  <c r="N145" i="1"/>
  <c r="J30" i="1"/>
  <c r="J94" i="1"/>
  <c r="J158" i="1"/>
  <c r="J10" i="1"/>
  <c r="J74" i="1"/>
  <c r="J138" i="1"/>
  <c r="J202" i="1"/>
  <c r="J37" i="1"/>
  <c r="J208" i="1"/>
  <c r="J71" i="1"/>
  <c r="J103" i="1"/>
  <c r="J217" i="1"/>
  <c r="J132" i="1"/>
  <c r="J47" i="1"/>
  <c r="J180" i="1"/>
  <c r="J95" i="1"/>
  <c r="J9" i="1"/>
  <c r="J5" i="1"/>
  <c r="J49" i="1"/>
  <c r="J77" i="1"/>
  <c r="J142" i="1"/>
  <c r="J122" i="1"/>
  <c r="J165" i="1"/>
  <c r="J60" i="1"/>
  <c r="O72" i="1"/>
  <c r="M15" i="1"/>
  <c r="M118" i="1"/>
  <c r="N200" i="1"/>
  <c r="J38" i="1"/>
  <c r="J102" i="1"/>
  <c r="J166" i="1"/>
  <c r="J18" i="1"/>
  <c r="J82" i="1"/>
  <c r="J146" i="1"/>
  <c r="J210" i="1"/>
  <c r="J6" i="1"/>
  <c r="O15" i="1"/>
  <c r="J59" i="1"/>
  <c r="J145" i="1"/>
  <c r="J156" i="1"/>
  <c r="J124" i="1"/>
  <c r="J207" i="1"/>
  <c r="J121" i="1"/>
  <c r="J36" i="1"/>
  <c r="J11" i="1"/>
  <c r="J169" i="1"/>
  <c r="J84" i="1"/>
  <c r="O141" i="1"/>
  <c r="J48" i="1"/>
  <c r="J92" i="1"/>
  <c r="J35" i="1"/>
  <c r="J163" i="1"/>
  <c r="J19" i="1"/>
  <c r="J54" i="1"/>
  <c r="J182" i="1"/>
  <c r="J98" i="1"/>
  <c r="J101" i="1"/>
  <c r="J209" i="1"/>
  <c r="J148" i="1"/>
  <c r="J29" i="1"/>
  <c r="N98" i="1"/>
  <c r="J58" i="1"/>
  <c r="J201" i="1"/>
  <c r="J116" i="1"/>
  <c r="O200" i="1"/>
  <c r="N184" i="1"/>
  <c r="N203" i="1"/>
  <c r="N63" i="1"/>
  <c r="N96" i="1"/>
  <c r="N27" i="1"/>
  <c r="N193" i="1"/>
  <c r="N182" i="1"/>
  <c r="N195" i="1"/>
  <c r="N212" i="1"/>
  <c r="N155" i="1"/>
  <c r="M126" i="1"/>
  <c r="N141" i="1"/>
  <c r="N208" i="1"/>
  <c r="N129" i="1"/>
  <c r="J46" i="1"/>
  <c r="J110" i="1"/>
  <c r="J174" i="1"/>
  <c r="J26" i="1"/>
  <c r="J90" i="1"/>
  <c r="J154" i="1"/>
  <c r="J3" i="1"/>
  <c r="O63" i="1"/>
  <c r="J80" i="1"/>
  <c r="J188" i="1"/>
  <c r="J199" i="1"/>
  <c r="J167" i="1"/>
  <c r="J196" i="1"/>
  <c r="J111" i="1"/>
  <c r="J25" i="1"/>
  <c r="J159" i="1"/>
  <c r="J73" i="1"/>
  <c r="J69" i="1"/>
  <c r="J135" i="1"/>
  <c r="J120" i="1"/>
  <c r="J13" i="1"/>
  <c r="M45" i="1"/>
  <c r="N39" i="1"/>
  <c r="N32" i="1"/>
  <c r="N124" i="1"/>
  <c r="N66" i="1"/>
  <c r="M206" i="1"/>
  <c r="N60" i="1"/>
  <c r="N217" i="1"/>
  <c r="N183" i="1"/>
  <c r="N188" i="1"/>
  <c r="M109" i="1"/>
  <c r="N91" i="1"/>
  <c r="N194" i="1"/>
  <c r="N171" i="1"/>
  <c r="M130" i="1"/>
  <c r="M78" i="1"/>
  <c r="N43" i="1"/>
  <c r="N20" i="1"/>
  <c r="M158" i="1"/>
  <c r="M135" i="1"/>
  <c r="N84" i="1"/>
  <c r="M133" i="1"/>
  <c r="N26" i="1"/>
  <c r="N154" i="1"/>
  <c r="N3" i="1"/>
  <c r="O38" i="1"/>
  <c r="J51" i="1"/>
  <c r="N16" i="1"/>
  <c r="M208" i="1"/>
  <c r="M55" i="1"/>
  <c r="N148" i="1"/>
  <c r="N172" i="1"/>
  <c r="N112" i="1"/>
  <c r="N87" i="1"/>
  <c r="N33" i="1"/>
  <c r="O21" i="1"/>
  <c r="O25" i="1"/>
  <c r="O29" i="1"/>
  <c r="J179" i="1"/>
  <c r="J157" i="1"/>
  <c r="N90" i="1"/>
  <c r="O210" i="1"/>
  <c r="J56" i="1"/>
  <c r="N81" i="1"/>
  <c r="N191" i="1"/>
  <c r="M29" i="1"/>
  <c r="O89" i="1"/>
  <c r="O69" i="1"/>
  <c r="O114" i="1"/>
  <c r="O113" i="1"/>
  <c r="N24" i="1"/>
  <c r="N189" i="1"/>
  <c r="O77" i="1"/>
  <c r="N110" i="1"/>
  <c r="O175" i="1"/>
  <c r="O123" i="1"/>
  <c r="N97" i="1"/>
  <c r="N64" i="1"/>
  <c r="N40" i="1"/>
  <c r="N11" i="1"/>
  <c r="N139" i="1"/>
  <c r="M95" i="1"/>
  <c r="N180" i="1"/>
  <c r="M128" i="1"/>
  <c r="N147" i="1"/>
  <c r="M70" i="1"/>
  <c r="N178" i="1"/>
  <c r="M65" i="1"/>
  <c r="N153" i="1"/>
  <c r="N86" i="1"/>
  <c r="O143" i="1"/>
  <c r="O122" i="1"/>
  <c r="O70" i="1"/>
  <c r="O92" i="1"/>
  <c r="O191" i="1"/>
  <c r="O57" i="1"/>
  <c r="O194" i="1"/>
  <c r="O66" i="1"/>
  <c r="O190" i="1"/>
  <c r="O62" i="1"/>
  <c r="M98" i="1"/>
  <c r="N68" i="1"/>
  <c r="N152" i="1"/>
  <c r="O68" i="1"/>
  <c r="O186" i="1"/>
  <c r="O58" i="1"/>
  <c r="O49" i="1"/>
  <c r="O105" i="1"/>
  <c r="N49" i="1"/>
  <c r="M112" i="1"/>
  <c r="M23" i="1"/>
  <c r="N52" i="1"/>
  <c r="N106" i="1"/>
  <c r="N101" i="1"/>
  <c r="M6" i="1"/>
  <c r="N143" i="1"/>
  <c r="N177" i="1"/>
  <c r="M162" i="1"/>
  <c r="M165" i="1"/>
  <c r="N12" i="1"/>
  <c r="N160" i="1"/>
  <c r="O165" i="1"/>
  <c r="O178" i="1"/>
  <c r="O50" i="1"/>
  <c r="O134" i="1"/>
  <c r="O60" i="1"/>
  <c r="O116" i="1"/>
  <c r="O9" i="1"/>
  <c r="O198" i="1"/>
  <c r="M33" i="1"/>
  <c r="N19" i="1"/>
  <c r="N41" i="1"/>
  <c r="N31" i="1"/>
  <c r="M87" i="1"/>
  <c r="N215" i="1"/>
  <c r="M80" i="1"/>
  <c r="N57" i="1"/>
  <c r="M185" i="1"/>
  <c r="N75" i="1"/>
  <c r="N113" i="1"/>
  <c r="N83" i="1"/>
  <c r="N159" i="1"/>
  <c r="M36" i="1"/>
  <c r="N34" i="1"/>
  <c r="N114" i="1"/>
  <c r="N170" i="1"/>
  <c r="N198" i="1"/>
  <c r="N14" i="1"/>
  <c r="M173" i="1"/>
  <c r="N216" i="1"/>
  <c r="O187" i="1"/>
  <c r="O146" i="1"/>
  <c r="O18" i="1"/>
  <c r="O126" i="1"/>
  <c r="O71" i="1"/>
  <c r="J136" i="1"/>
  <c r="N105" i="1"/>
  <c r="N187" i="1"/>
  <c r="N201" i="1"/>
  <c r="M132" i="1"/>
  <c r="N205" i="1"/>
  <c r="O132" i="1"/>
  <c r="O37" i="1"/>
  <c r="O208" i="1"/>
  <c r="O130" i="1"/>
  <c r="O23" i="1"/>
  <c r="O102" i="1"/>
  <c r="O81" i="1"/>
  <c r="O180" i="1"/>
  <c r="O120" i="1"/>
  <c r="M76" i="1"/>
  <c r="N71" i="1"/>
  <c r="M204" i="1"/>
  <c r="N156" i="1"/>
  <c r="N192" i="1"/>
  <c r="N199" i="1"/>
  <c r="M48" i="1"/>
  <c r="M160" i="1"/>
  <c r="N28" i="1"/>
  <c r="N18" i="1"/>
  <c r="M82" i="1"/>
  <c r="M3" i="1"/>
  <c r="M129" i="1"/>
  <c r="N37" i="1"/>
  <c r="O176" i="1"/>
  <c r="O3" i="1"/>
  <c r="O154" i="1"/>
  <c r="O90" i="1"/>
  <c r="O26" i="1"/>
  <c r="O6" i="1"/>
  <c r="O188" i="1"/>
  <c r="O73" i="1"/>
  <c r="O159" i="1"/>
  <c r="J151" i="1"/>
  <c r="O151" i="1"/>
  <c r="J65" i="1"/>
  <c r="O65" i="1"/>
  <c r="J171" i="1"/>
  <c r="O171" i="1"/>
  <c r="J96" i="1"/>
  <c r="O96" i="1"/>
  <c r="O83" i="1"/>
  <c r="J83" i="1"/>
  <c r="N131" i="1"/>
  <c r="M77" i="1"/>
  <c r="J140" i="1"/>
  <c r="O140" i="1"/>
  <c r="J55" i="1"/>
  <c r="O55" i="1"/>
  <c r="J149" i="1"/>
  <c r="O149" i="1"/>
  <c r="J215" i="1"/>
  <c r="O215" i="1"/>
  <c r="J75" i="1"/>
  <c r="O75" i="1"/>
  <c r="O104" i="1"/>
  <c r="J104" i="1"/>
  <c r="J45" i="1"/>
  <c r="O45" i="1"/>
  <c r="N107" i="1"/>
  <c r="N108" i="1"/>
  <c r="N167" i="1"/>
  <c r="N92" i="1"/>
  <c r="N62" i="1"/>
  <c r="O79" i="1"/>
  <c r="O164" i="1"/>
  <c r="O24" i="1"/>
  <c r="O112" i="1"/>
  <c r="O197" i="1"/>
  <c r="O202" i="1"/>
  <c r="O138" i="1"/>
  <c r="O74" i="1"/>
  <c r="O10" i="1"/>
  <c r="O182" i="1"/>
  <c r="O118" i="1"/>
  <c r="O54" i="1"/>
  <c r="O39" i="1"/>
  <c r="O124" i="1"/>
  <c r="J173" i="1"/>
  <c r="O173" i="1"/>
  <c r="J129" i="1"/>
  <c r="O129" i="1"/>
  <c r="J44" i="1"/>
  <c r="O44" i="1"/>
  <c r="J128" i="1"/>
  <c r="O128" i="1"/>
  <c r="J193" i="1"/>
  <c r="O193" i="1"/>
  <c r="J53" i="1"/>
  <c r="O53" i="1"/>
  <c r="J125" i="1"/>
  <c r="O125" i="1"/>
  <c r="O67" i="1"/>
  <c r="J67" i="1"/>
  <c r="O174" i="1"/>
  <c r="J17" i="1"/>
  <c r="O17" i="1"/>
  <c r="O4" i="1"/>
  <c r="J4" i="1"/>
  <c r="J119" i="1"/>
  <c r="O119" i="1"/>
  <c r="J33" i="1"/>
  <c r="O33" i="1"/>
  <c r="J107" i="1"/>
  <c r="O107" i="1"/>
  <c r="J213" i="1"/>
  <c r="O213" i="1"/>
  <c r="O147" i="1"/>
  <c r="J147" i="1"/>
  <c r="O88" i="1"/>
  <c r="J88" i="1"/>
  <c r="O48" i="1"/>
  <c r="J204" i="1"/>
  <c r="O204" i="1"/>
  <c r="J108" i="1"/>
  <c r="O108" i="1"/>
  <c r="J85" i="1"/>
  <c r="O85" i="1"/>
  <c r="J192" i="1"/>
  <c r="O192" i="1"/>
  <c r="O168" i="1"/>
  <c r="J168" i="1"/>
  <c r="J109" i="1"/>
  <c r="O109" i="1"/>
  <c r="O111" i="1"/>
  <c r="O196" i="1"/>
  <c r="O59" i="1"/>
  <c r="O144" i="1"/>
  <c r="O27" i="1"/>
  <c r="O158" i="1"/>
  <c r="O94" i="1"/>
  <c r="O30" i="1"/>
  <c r="O156" i="1"/>
  <c r="O41" i="1"/>
  <c r="O127" i="1"/>
  <c r="O212" i="1"/>
  <c r="O28" i="1"/>
  <c r="J28" i="1"/>
  <c r="J183" i="1"/>
  <c r="O183" i="1"/>
  <c r="J97" i="1"/>
  <c r="O97" i="1"/>
  <c r="J12" i="1"/>
  <c r="O12" i="1"/>
  <c r="J64" i="1"/>
  <c r="O64" i="1"/>
  <c r="J160" i="1"/>
  <c r="O160" i="1"/>
  <c r="O31" i="1"/>
  <c r="J31" i="1"/>
  <c r="J189" i="1"/>
  <c r="O189" i="1"/>
  <c r="N4" i="1"/>
  <c r="J131" i="1"/>
  <c r="O131" i="1"/>
  <c r="O110" i="1"/>
  <c r="N30" i="1"/>
  <c r="N72" i="1"/>
  <c r="M141" i="1"/>
  <c r="M125" i="1"/>
  <c r="N94" i="1"/>
  <c r="N7" i="1"/>
  <c r="N79" i="1"/>
  <c r="N119" i="1"/>
  <c r="N151" i="1"/>
  <c r="N67" i="1"/>
  <c r="M157" i="1"/>
  <c r="N137" i="1"/>
  <c r="N10" i="1"/>
  <c r="N146" i="1"/>
  <c r="M210" i="1"/>
  <c r="N17" i="1"/>
  <c r="N169" i="1"/>
  <c r="N46" i="1"/>
  <c r="M61" i="1"/>
  <c r="M5" i="1"/>
  <c r="O36" i="1"/>
  <c r="O121" i="1"/>
  <c r="O207" i="1"/>
  <c r="O155" i="1"/>
  <c r="O170" i="1"/>
  <c r="O106" i="1"/>
  <c r="O42" i="1"/>
  <c r="O214" i="1"/>
  <c r="O150" i="1"/>
  <c r="O86" i="1"/>
  <c r="O22" i="1"/>
  <c r="O167" i="1"/>
  <c r="O52" i="1"/>
  <c r="O137" i="1"/>
  <c r="J16" i="1"/>
  <c r="O16" i="1"/>
  <c r="J172" i="1"/>
  <c r="O172" i="1"/>
  <c r="J87" i="1"/>
  <c r="O87" i="1"/>
  <c r="J203" i="1"/>
  <c r="O203" i="1"/>
  <c r="J43" i="1"/>
  <c r="O43" i="1"/>
  <c r="J139" i="1"/>
  <c r="O139" i="1"/>
  <c r="O20" i="1"/>
  <c r="J20" i="1"/>
  <c r="O40" i="1"/>
  <c r="J40" i="1"/>
  <c r="O211" i="1"/>
  <c r="J211" i="1"/>
  <c r="J152" i="1"/>
  <c r="O152" i="1"/>
  <c r="O46" i="1"/>
  <c r="N9" i="1"/>
  <c r="N59" i="1"/>
  <c r="M161" i="1"/>
  <c r="M12" i="1"/>
  <c r="M140" i="1"/>
  <c r="N123" i="1"/>
  <c r="N190" i="1"/>
  <c r="O80" i="1"/>
  <c r="O11" i="1"/>
  <c r="O162" i="1"/>
  <c r="O98" i="1"/>
  <c r="O34" i="1"/>
  <c r="O206" i="1"/>
  <c r="O142" i="1"/>
  <c r="O78" i="1"/>
  <c r="O14" i="1"/>
  <c r="O177" i="1"/>
  <c r="O148" i="1"/>
  <c r="J161" i="1"/>
  <c r="O161" i="1"/>
  <c r="J76" i="1"/>
  <c r="O76" i="1"/>
  <c r="J181" i="1"/>
  <c r="O181" i="1"/>
  <c r="J32" i="1"/>
  <c r="O32" i="1"/>
  <c r="J117" i="1"/>
  <c r="O117" i="1"/>
  <c r="J61" i="1"/>
  <c r="O61" i="1"/>
  <c r="J195" i="1"/>
  <c r="O195" i="1"/>
  <c r="J216" i="1"/>
  <c r="O216" i="1"/>
  <c r="M53" i="1"/>
  <c r="M117" i="1"/>
  <c r="N73" i="1"/>
  <c r="M24" i="1"/>
  <c r="M152" i="1"/>
  <c r="N89" i="1"/>
  <c r="M13" i="1"/>
  <c r="M21" i="1"/>
  <c r="N22" i="1"/>
  <c r="M181" i="1"/>
  <c r="M172" i="1"/>
  <c r="M93" i="1"/>
  <c r="M100" i="1"/>
  <c r="N85" i="1"/>
  <c r="N35" i="1"/>
  <c r="N168" i="1"/>
  <c r="N47" i="1"/>
  <c r="N111" i="1"/>
  <c r="N175" i="1"/>
  <c r="N136" i="1"/>
  <c r="M164" i="1"/>
  <c r="N163" i="1"/>
  <c r="N116" i="1"/>
  <c r="M196" i="1"/>
  <c r="M213" i="1"/>
  <c r="N209" i="1"/>
  <c r="N150" i="1"/>
  <c r="M149" i="1"/>
  <c r="M44" i="1"/>
  <c r="N214" i="1"/>
  <c r="M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<sst xmlns="http://schemas.openxmlformats.org/spreadsheetml/2006/main" count="134" uniqueCount="46">
  <si>
    <t>Configuration</t>
  </si>
  <si>
    <t>Ground Pressure (Pa)</t>
  </si>
  <si>
    <t>Lapse Rate (ºC/m)</t>
  </si>
  <si>
    <t>Input</t>
  </si>
  <si>
    <t>Conversion</t>
  </si>
  <si>
    <t>Ground Temperature (K)</t>
  </si>
  <si>
    <t>Ground Pressure (kPa)</t>
  </si>
  <si>
    <t>Lapse Rate (K/m)</t>
  </si>
  <si>
    <t>Latitude (deg)</t>
  </si>
  <si>
    <t>Absolute Latitude (rad)</t>
  </si>
  <si>
    <t>c1</t>
  </si>
  <si>
    <t>c2</t>
  </si>
  <si>
    <t>c3</t>
  </si>
  <si>
    <t>c4</t>
  </si>
  <si>
    <t>Universal Constants</t>
  </si>
  <si>
    <t>gamma_a (m/s^2)</t>
  </si>
  <si>
    <t>k1 (1/m)</t>
  </si>
  <si>
    <t>k2 (1/m)</t>
  </si>
  <si>
    <t>k3 (1/m^2)</t>
  </si>
  <si>
    <t>R_universal (J/(mol*K))</t>
  </si>
  <si>
    <t>R_specific_air</t>
  </si>
  <si>
    <t>Molar Mass of Air (kg/mol)</t>
  </si>
  <si>
    <t>Adiabatic Index of Air</t>
  </si>
  <si>
    <t>gamma_0 (m/s^2)</t>
  </si>
  <si>
    <t>Altitude</t>
  </si>
  <si>
    <t>Ground Elevation ASL (m)</t>
  </si>
  <si>
    <t>Air Temperature</t>
  </si>
  <si>
    <t>m AGL</t>
  </si>
  <si>
    <t>m ASL</t>
  </si>
  <si>
    <t>K</t>
  </si>
  <si>
    <t>ºC</t>
  </si>
  <si>
    <t>m/s^2</t>
  </si>
  <si>
    <t>Gravity</t>
  </si>
  <si>
    <t>Air Pressure</t>
  </si>
  <si>
    <t>Pa</t>
  </si>
  <si>
    <t>kPa</t>
  </si>
  <si>
    <t>Air Density</t>
  </si>
  <si>
    <t>kg/m^3</t>
  </si>
  <si>
    <t>Speed of Sound</t>
  </si>
  <si>
    <t>m/s</t>
  </si>
  <si>
    <t>Dynamic Viscosity</t>
  </si>
  <si>
    <t>kg/(m*s)</t>
  </si>
  <si>
    <t>Temperature (K)</t>
  </si>
  <si>
    <t>Dynamic Viscosity (kg/(m*s)</t>
  </si>
  <si>
    <t>Ground Temperature (ºC)</t>
  </si>
  <si>
    <t>ft AGL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</si>
</sst>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E+00"/>
    <numFmt numFmtId="165" formatCode="0.0000E+00"/>
    <numFmt numFmtId="166" formatCode="0.000000"/>
    <numFmt numFmtId="167" formatCode="0.00000"/>
    <numFmt numFmtId="168" formatCode="0.0000"/>
    <numFmt numFmtId="169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2" fillId="2" borderId="1" xfId="1"/>
    <xf numFmtId="0" fontId="3" fillId="3" borderId="1" xfId="2"/>
    <xf numFmtId="0" fontId="3" fillId="3" borderId="1" xfId="2" applyNumberFormat="1"/>
    <xf numFmtId="0" fontId="1" fillId="6" borderId="0" xfId="5"/>
    <xf numFmtId="166" fontId="1" fillId="6" borderId="0" xfId="5" applyNumberFormat="1"/>
    <xf numFmtId="165" fontId="1" fillId="6" borderId="0" xfId="5" applyNumberFormat="1"/>
    <xf numFmtId="11" fontId="1" fillId="6" borderId="0" xfId="5" applyNumberFormat="1"/>
    <xf numFmtId="0" fontId="0" fillId="0" borderId="2" xfId="0" applyBorder="1"/>
    <xf numFmtId="0" fontId="0" fillId="0" borderId="4" xfId="0" applyBorder="1"/>
    <xf numFmtId="2" fontId="0" fillId="0" borderId="4" xfId="0" applyNumberFormat="1" applyBorder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167" fontId="0" fillId="0" borderId="3" xfId="0" applyNumberFormat="1" applyBorder="1"/>
    <xf numFmtId="167" fontId="0" fillId="0" borderId="2" xfId="0" applyNumberFormat="1" applyBorder="1"/>
    <xf numFmtId="168" fontId="0" fillId="0" borderId="3" xfId="0" applyNumberFormat="1" applyBorder="1"/>
    <xf numFmtId="165" fontId="0" fillId="0" borderId="3" xfId="0" applyNumberFormat="1" applyBorder="1"/>
    <xf numFmtId="169" fontId="0" fillId="0" borderId="0" xfId="0" applyNumberForma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5" borderId="0" xfId="4" applyAlignment="1">
      <alignment horizontal="center"/>
    </xf>
    <xf numFmtId="0" fontId="4" fillId="4" borderId="0" xfId="3" applyAlignment="1">
      <alignment horizontal="center"/>
    </xf>
    <xf numFmtId="0" fontId="2" fillId="2" borderId="1" xfId="1" applyAlignment="1">
      <alignment horizontal="center"/>
    </xf>
    <xf numFmtId="0" fontId="3" fillId="3" borderId="1" xfId="2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6">
    <cellStyle name="20% - Accent6" xfId="5" builtinId="50"/>
    <cellStyle name="Accent1" xfId="3" builtinId="29"/>
    <cellStyle name="Accent6" xfId="4" builtinId="49"/>
    <cellStyle name="Calculation" xfId="2" builtinId="22"/>
    <cellStyle name="Input" xfId="1" builtinId="20"/>
    <cellStyle name="Normal" xfId="0" builtinId="0"/>
  </cellStyles>
  <dxfs count="1">
    <dxf>
      <numFmt numFmtId="164" formatCode="0.0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0ECED-E907-4B5F-A22C-2EFA4EB2E05B}" name="DynamicViscosityLookupTable" displayName="DynamicViscosityLookupTable" ref="A1:B20" totalsRowShown="0">
  <autoFilter ref="A1:B20" xr:uid="{5F60ECED-E907-4B5F-A22C-2EFA4EB2E05B}"/>
  <tableColumns count="2">
    <tableColumn id="1" xr3:uid="{0CE366A1-D2B6-4233-95BC-A4A0E1DC4769}" name="Temperature (K)"/>
    <tableColumn id="2" xr3:uid="{62EF5899-B05F-4ABC-9401-65F86C85E3D3}" name="Dynamic Viscosity (kg/(m*s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045E-114E-4071-91FA-ACF02CE4880C}">
  <dimension ref="A1:P217"/>
  <sheetViews>
    <sheetView tabSelected="1" workbookViewId="0">
      <pane ySplit="2" topLeftCell="A3" activePane="bottomLeft" state="frozen"/>
      <selection pane="bottomLeft" activeCell="A3" sqref="A3:D3"/>
    </sheetView>
  </sheetViews>
  <sheetFormatPr defaultRowHeight="15" x14ac:dyDescent="0.25"/>
  <cols>
    <col min="1" max="1" width="24.7109375" customWidth="1"/>
    <col min="2" max="2" width="10.7109375" customWidth="1"/>
    <col min="3" max="3" width="24.7109375" customWidth="1"/>
    <col min="4" max="4" width="10.7109375" customWidth="1"/>
    <col min="6" max="14" width="10.7109375" customWidth="1"/>
    <col min="15" max="15" width="14.5703125" bestFit="1" customWidth="1"/>
    <col min="16" max="16" width="17.28515625" bestFit="1" customWidth="1"/>
    <col min="17" max="17" width="11" bestFit="1" customWidth="1"/>
  </cols>
  <sheetData>
    <row r="1" spans="1:16" x14ac:dyDescent="0.25">
      <c r="F1" s="19" t="s">
        <v>24</v>
      </c>
      <c r="G1" s="25"/>
      <c r="H1" s="20"/>
      <c r="I1" s="19" t="s">
        <v>26</v>
      </c>
      <c r="J1" s="20"/>
      <c r="K1" s="13" t="s">
        <v>32</v>
      </c>
      <c r="L1" s="19" t="s">
        <v>33</v>
      </c>
      <c r="M1" s="20"/>
      <c r="N1" s="13" t="s">
        <v>36</v>
      </c>
      <c r="O1" s="13" t="s">
        <v>38</v>
      </c>
      <c r="P1" s="13" t="s">
        <v>40</v>
      </c>
    </row>
    <row r="2" spans="1:16" ht="15.75" thickBot="1" x14ac:dyDescent="0.3">
      <c r="F2" s="26" t="s">
        <v>27</v>
      </c>
      <c r="G2" s="27" t="s">
        <v>45</v>
      </c>
      <c r="H2" s="28" t="s">
        <v>28</v>
      </c>
      <c r="I2" s="26" t="s">
        <v>29</v>
      </c>
      <c r="J2" s="29" t="s">
        <v>30</v>
      </c>
      <c r="K2" s="30" t="s">
        <v>31</v>
      </c>
      <c r="L2" s="26" t="s">
        <v>34</v>
      </c>
      <c r="M2" s="28" t="s">
        <v>35</v>
      </c>
      <c r="N2" s="30" t="s">
        <v>37</v>
      </c>
      <c r="O2" s="30" t="s">
        <v>39</v>
      </c>
      <c r="P2" s="30" t="s">
        <v>41</v>
      </c>
    </row>
    <row r="3" spans="1:16" x14ac:dyDescent="0.25">
      <c r="A3" s="22" t="s">
        <v>0</v>
      </c>
      <c r="B3" s="22"/>
      <c r="C3" s="22"/>
      <c r="D3" s="22"/>
      <c r="F3" s="10">
        <v>0</v>
      </c>
      <c r="G3" s="18">
        <f>F3/0.3048</f>
        <v>0</v>
      </c>
      <c r="H3" s="9">
        <f t="shared" ref="H3:H66" si="0">F3+$B$9</f>
        <v>1401</v>
      </c>
      <c r="I3" s="11">
        <f t="shared" ref="I3:I66" si="1">$D$5+$D$6*F3</f>
        <v>308.14999999999998</v>
      </c>
      <c r="J3" s="12">
        <f>I3-273.15</f>
        <v>35</v>
      </c>
      <c r="K3" s="14">
        <f>$D$9*(1-($D$17-$D$18*(SIN($D$8)^2))*H3+$D$19*H3^2)</f>
        <v>9.7913314651342418</v>
      </c>
      <c r="L3" s="11">
        <f t="shared" ref="L3:L66" si="2">$D$7*POWER(1-F3*$D$6/$D$5,K3/($B$15*$D$6))</f>
        <v>86400</v>
      </c>
      <c r="M3" s="15">
        <f>L3/1000</f>
        <v>86.4</v>
      </c>
      <c r="N3" s="14">
        <f t="shared" ref="N3:N66" si="3">L3/($B$15*I3)</f>
        <v>0.97674696184331022</v>
      </c>
      <c r="O3" s="16">
        <f t="shared" ref="O3:O66" si="4">SQRT($B$14*$B$15*I3)</f>
        <v>351.90857912487655</v>
      </c>
      <c r="P3" s="17" cm="1">
        <f t="array" ref="P3">INDEX(DynamicViscosityLookupTable[Dynamic Viscosity (kg/(m*s)], MATCH(I3, DynamicViscosityLookupTable[Temperature (K)], 1)) + ((I3 - LOOKUP(I3, DynamicViscosityLookupTable[Temperature (K)], DynamicViscosityLookupTable[Temperature (K)])) * (INDEX(DynamicViscosityLookupTable[Dynamic Viscosity (kg/(m*s)], MATCH(I3, DynamicViscosityLookupTable[Temperature (K)], 1) + 1) - INDEX(DynamicViscosityLookupTable[Dynamic Viscosity (kg/(m*s)], MATCH(I3, DynamicViscosityLookupTable[Temperature (K)], 1))) / (INDEX(DynamicViscosityLookupTable[Temperature (K)], MATCH(I3, DynamicViscosityLookupTable[Temperature (K)], 1) + 1) - LOOKUP(I3, DynamicViscosityLookupTable[Temperature (K)], DynamicViscosityLookupTable[Temperature (K)])))</f>
        <v>1.895E-5</v>
      </c>
    </row>
    <row r="4" spans="1:16" x14ac:dyDescent="0.25">
      <c r="A4" s="23" t="s">
        <v>3</v>
      </c>
      <c r="B4" s="23"/>
      <c r="C4" s="24" t="s">
        <v>4</v>
      </c>
      <c r="D4" s="24"/>
      <c r="F4" s="10">
        <v>50</v>
      </c>
      <c r="G4" s="18">
        <f t="shared" ref="G4:G67" si="5">F4/0.3048</f>
        <v>164.04199475065616</v>
      </c>
      <c r="H4" s="9">
        <f t="shared" si="0"/>
        <v>1451</v>
      </c>
      <c r="I4" s="11">
        <f t="shared" si="1"/>
        <v>307.74149999999997</v>
      </c>
      <c r="J4" s="12">
        <f t="shared" ref="J4:J67" si="6">I4-273.15</f>
        <v>34.591499999999996</v>
      </c>
      <c r="K4" s="14">
        <f t="shared" ref="K4:K67" si="7">$D$9*(1-($D$17-$D$18*(SIN($D$8)^2))*H4+$D$19*H4^2)</f>
        <v>9.7911772471117899</v>
      </c>
      <c r="L4" s="11">
        <f t="shared" si="2"/>
        <v>85923.460565473753</v>
      </c>
      <c r="M4" s="15">
        <f t="shared" ref="M4:M67" si="8">L4/1000</f>
        <v>85.923460565473746</v>
      </c>
      <c r="N4" s="14">
        <f t="shared" si="3"/>
        <v>0.97264910661863158</v>
      </c>
      <c r="O4" s="16">
        <f t="shared" si="4"/>
        <v>351.67524742217046</v>
      </c>
      <c r="P4" s="17" cm="1">
        <f t="array" ref="P4">INDEX(DynamicViscosityLookupTable[Dynamic Viscosity (kg/(m*s)], MATCH(I4, DynamicViscosityLookupTable[Temperature (K)], 1)) + ((I4 - LOOKUP(I4, DynamicViscosityLookupTable[Temperature (K)], DynamicViscosityLookupTable[Temperature (K)])) * (INDEX(DynamicViscosityLookupTable[Dynamic Viscosity (kg/(m*s)], MATCH(I4, DynamicViscosityLookupTable[Temperature (K)], 1) + 1) - INDEX(DynamicViscosityLookupTable[Dynamic Viscosity (kg/(m*s)], MATCH(I4, DynamicViscosityLookupTable[Temperature (K)], 1))) / (INDEX(DynamicViscosityLookupTable[Temperature (K)], MATCH(I4, DynamicViscosityLookupTable[Temperature (K)], 1) + 1) - LOOKUP(I4, DynamicViscosityLookupTable[Temperature (K)], DynamicViscosityLookupTable[Temperature (K)])))</f>
        <v>1.8931209000000001E-5</v>
      </c>
    </row>
    <row r="5" spans="1:16" x14ac:dyDescent="0.25">
      <c r="A5" s="2" t="s">
        <v>44</v>
      </c>
      <c r="B5" s="2">
        <v>35</v>
      </c>
      <c r="C5" s="3" t="s">
        <v>5</v>
      </c>
      <c r="D5" s="3">
        <f>B5+273.15</f>
        <v>308.14999999999998</v>
      </c>
      <c r="F5" s="10">
        <v>100</v>
      </c>
      <c r="G5" s="18">
        <f t="shared" si="5"/>
        <v>328.08398950131232</v>
      </c>
      <c r="H5" s="9">
        <f t="shared" si="0"/>
        <v>1501</v>
      </c>
      <c r="I5" s="11">
        <f t="shared" si="1"/>
        <v>307.33299999999997</v>
      </c>
      <c r="J5" s="12">
        <f t="shared" si="6"/>
        <v>34.182999999999993</v>
      </c>
      <c r="K5" s="14">
        <f t="shared" si="7"/>
        <v>9.7910230327012506</v>
      </c>
      <c r="L5" s="11">
        <f t="shared" si="2"/>
        <v>85450.189628142034</v>
      </c>
      <c r="M5" s="15">
        <f t="shared" si="8"/>
        <v>85.450189628142027</v>
      </c>
      <c r="N5" s="14">
        <f t="shared" si="3"/>
        <v>0.96857740623975874</v>
      </c>
      <c r="O5" s="16">
        <f t="shared" si="4"/>
        <v>351.441760804262</v>
      </c>
      <c r="P5" s="17" cm="1">
        <f t="array" ref="P5">INDEX(DynamicViscosityLookupTable[Dynamic Viscosity (kg/(m*s)], MATCH(I5, DynamicViscosityLookupTable[Temperature (K)], 1)) + ((I5 - LOOKUP(I5, DynamicViscosityLookupTable[Temperature (K)], DynamicViscosityLookupTable[Temperature (K)])) * (INDEX(DynamicViscosityLookupTable[Dynamic Viscosity (kg/(m*s)], MATCH(I5, DynamicViscosityLookupTable[Temperature (K)], 1) + 1) - INDEX(DynamicViscosityLookupTable[Dynamic Viscosity (kg/(m*s)], MATCH(I5, DynamicViscosityLookupTable[Temperature (K)], 1))) / (INDEX(DynamicViscosityLookupTable[Temperature (K)], MATCH(I5, DynamicViscosityLookupTable[Temperature (K)], 1) + 1) - LOOKUP(I5, DynamicViscosityLookupTable[Temperature (K)], DynamicViscosityLookupTable[Temperature (K)])))</f>
        <v>1.8912417999999998E-5</v>
      </c>
    </row>
    <row r="6" spans="1:16" x14ac:dyDescent="0.25">
      <c r="A6" s="2" t="s">
        <v>2</v>
      </c>
      <c r="B6" s="2">
        <v>-8.1700000000000002E-3</v>
      </c>
      <c r="C6" s="3" t="s">
        <v>7</v>
      </c>
      <c r="D6" s="3">
        <f>B6</f>
        <v>-8.1700000000000002E-3</v>
      </c>
      <c r="F6" s="10">
        <v>150</v>
      </c>
      <c r="G6" s="18">
        <f t="shared" si="5"/>
        <v>492.12598425196848</v>
      </c>
      <c r="H6" s="9">
        <f t="shared" si="0"/>
        <v>1551</v>
      </c>
      <c r="I6" s="11">
        <f t="shared" si="1"/>
        <v>306.92449999999997</v>
      </c>
      <c r="J6" s="12">
        <f t="shared" si="6"/>
        <v>33.774499999999989</v>
      </c>
      <c r="K6" s="14">
        <f t="shared" si="7"/>
        <v>9.7908688219026239</v>
      </c>
      <c r="L6" s="11">
        <f t="shared" si="2"/>
        <v>84980.160440428648</v>
      </c>
      <c r="M6" s="15">
        <f t="shared" si="8"/>
        <v>84.980160440428648</v>
      </c>
      <c r="N6" s="14">
        <f t="shared" si="3"/>
        <v>0.96453166155162695</v>
      </c>
      <c r="O6" s="16">
        <f t="shared" si="4"/>
        <v>351.20811896218373</v>
      </c>
      <c r="P6" s="17" cm="1">
        <f t="array" ref="P6">INDEX(DynamicViscosityLookupTable[Dynamic Viscosity (kg/(m*s)], MATCH(I6, DynamicViscosityLookupTable[Temperature (K)], 1)) + ((I6 - LOOKUP(I6, DynamicViscosityLookupTable[Temperature (K)], DynamicViscosityLookupTable[Temperature (K)])) * (INDEX(DynamicViscosityLookupTable[Dynamic Viscosity (kg/(m*s)], MATCH(I6, DynamicViscosityLookupTable[Temperature (K)], 1) + 1) - INDEX(DynamicViscosityLookupTable[Dynamic Viscosity (kg/(m*s)], MATCH(I6, DynamicViscosityLookupTable[Temperature (K)], 1))) / (INDEX(DynamicViscosityLookupTable[Temperature (K)], MATCH(I6, DynamicViscosityLookupTable[Temperature (K)], 1) + 1) - LOOKUP(I6, DynamicViscosityLookupTable[Temperature (K)], DynamicViscosityLookupTable[Temperature (K)])))</f>
        <v>1.8893626999999999E-5</v>
      </c>
    </row>
    <row r="7" spans="1:16" x14ac:dyDescent="0.25">
      <c r="A7" s="2" t="s">
        <v>6</v>
      </c>
      <c r="B7" s="2">
        <v>86.4</v>
      </c>
      <c r="C7" s="3" t="s">
        <v>1</v>
      </c>
      <c r="D7" s="3">
        <f>B7*1000</f>
        <v>86400</v>
      </c>
      <c r="F7" s="10">
        <v>200</v>
      </c>
      <c r="G7" s="18">
        <f t="shared" si="5"/>
        <v>656.16797900262463</v>
      </c>
      <c r="H7" s="9">
        <f t="shared" si="0"/>
        <v>1601</v>
      </c>
      <c r="I7" s="11">
        <f t="shared" si="1"/>
        <v>306.51599999999996</v>
      </c>
      <c r="J7" s="12">
        <f t="shared" si="6"/>
        <v>33.365999999999985</v>
      </c>
      <c r="K7" s="14">
        <f t="shared" si="7"/>
        <v>9.7907146147159079</v>
      </c>
      <c r="L7" s="11">
        <f t="shared" si="2"/>
        <v>84513.346508804301</v>
      </c>
      <c r="M7" s="15">
        <f t="shared" si="8"/>
        <v>84.513346508804304</v>
      </c>
      <c r="N7" s="14">
        <f t="shared" si="3"/>
        <v>0.9605116752247963</v>
      </c>
      <c r="O7" s="16">
        <f t="shared" si="4"/>
        <v>350.97432158593989</v>
      </c>
      <c r="P7" s="17" cm="1">
        <f t="array" ref="P7">INDEX(DynamicViscosityLookupTable[Dynamic Viscosity (kg/(m*s)], MATCH(I7, DynamicViscosityLookupTable[Temperature (K)], 1)) + ((I7 - LOOKUP(I7, DynamicViscosityLookupTable[Temperature (K)], DynamicViscosityLookupTable[Temperature (K)])) * (INDEX(DynamicViscosityLookupTable[Dynamic Viscosity (kg/(m*s)], MATCH(I7, DynamicViscosityLookupTable[Temperature (K)], 1) + 1) - INDEX(DynamicViscosityLookupTable[Dynamic Viscosity (kg/(m*s)], MATCH(I7, DynamicViscosityLookupTable[Temperature (K)], 1))) / (INDEX(DynamicViscosityLookupTable[Temperature (K)], MATCH(I7, DynamicViscosityLookupTable[Temperature (K)], 1) + 1) - LOOKUP(I7, DynamicViscosityLookupTable[Temperature (K)], DynamicViscosityLookupTable[Temperature (K)])))</f>
        <v>1.8874835999999999E-5</v>
      </c>
    </row>
    <row r="8" spans="1:16" x14ac:dyDescent="0.25">
      <c r="A8" s="2" t="s">
        <v>8</v>
      </c>
      <c r="B8" s="2">
        <v>32.99</v>
      </c>
      <c r="C8" s="3" t="s">
        <v>9</v>
      </c>
      <c r="D8" s="3">
        <f>RADIANS(ABS(B8))</f>
        <v>0.57578412023292935</v>
      </c>
      <c r="F8" s="10">
        <v>250</v>
      </c>
      <c r="G8" s="18">
        <f t="shared" si="5"/>
        <v>820.20997375328079</v>
      </c>
      <c r="H8" s="9">
        <f t="shared" si="0"/>
        <v>1651</v>
      </c>
      <c r="I8" s="11">
        <f t="shared" si="1"/>
        <v>306.10749999999996</v>
      </c>
      <c r="J8" s="12">
        <f t="shared" si="6"/>
        <v>32.957499999999982</v>
      </c>
      <c r="K8" s="14">
        <f t="shared" si="7"/>
        <v>9.7905604111411044</v>
      </c>
      <c r="L8" s="11">
        <f t="shared" si="2"/>
        <v>84049.721591041016</v>
      </c>
      <c r="M8" s="15">
        <f t="shared" si="8"/>
        <v>84.04972159104102</v>
      </c>
      <c r="N8" s="14">
        <f t="shared" si="3"/>
        <v>0.95651725173638602</v>
      </c>
      <c r="O8" s="16">
        <f t="shared" si="4"/>
        <v>350.74036836450131</v>
      </c>
      <c r="P8" s="17" cm="1">
        <f t="array" ref="P8">INDEX(DynamicViscosityLookupTable[Dynamic Viscosity (kg/(m*s)], MATCH(I8, DynamicViscosityLookupTable[Temperature (K)], 1)) + ((I8 - LOOKUP(I8, DynamicViscosityLookupTable[Temperature (K)], DynamicViscosityLookupTable[Temperature (K)])) * (INDEX(DynamicViscosityLookupTable[Dynamic Viscosity (kg/(m*s)], MATCH(I8, DynamicViscosityLookupTable[Temperature (K)], 1) + 1) - INDEX(DynamicViscosityLookupTable[Dynamic Viscosity (kg/(m*s)], MATCH(I8, DynamicViscosityLookupTable[Temperature (K)], 1))) / (INDEX(DynamicViscosityLookupTable[Temperature (K)], MATCH(I8, DynamicViscosityLookupTable[Temperature (K)], 1) + 1) - LOOKUP(I8, DynamicViscosityLookupTable[Temperature (K)], DynamicViscosityLookupTable[Temperature (K)])))</f>
        <v>1.8856045E-5</v>
      </c>
    </row>
    <row r="9" spans="1:16" x14ac:dyDescent="0.25">
      <c r="A9" s="2" t="s">
        <v>25</v>
      </c>
      <c r="B9" s="2">
        <v>1401</v>
      </c>
      <c r="C9" s="3" t="s">
        <v>23</v>
      </c>
      <c r="D9" s="4">
        <f>D12*(1+D13*(SIN(D8)^2)+D14*(SIN(D8)^4)+D15*(SIN(D8)^6)+D16*(SIN(D8)^8))</f>
        <v>9.7956541226192826</v>
      </c>
      <c r="F9" s="10">
        <v>300</v>
      </c>
      <c r="G9" s="18">
        <f t="shared" si="5"/>
        <v>984.25196850393695</v>
      </c>
      <c r="H9" s="9">
        <f t="shared" si="0"/>
        <v>1701</v>
      </c>
      <c r="I9" s="11">
        <f t="shared" si="1"/>
        <v>305.69899999999996</v>
      </c>
      <c r="J9" s="12">
        <f t="shared" si="6"/>
        <v>32.548999999999978</v>
      </c>
      <c r="K9" s="14">
        <f t="shared" si="7"/>
        <v>9.7904062111782153</v>
      </c>
      <c r="L9" s="11">
        <f t="shared" si="2"/>
        <v>83589.259693500528</v>
      </c>
      <c r="M9" s="15">
        <f t="shared" si="8"/>
        <v>83.589259693500523</v>
      </c>
      <c r="N9" s="14">
        <f t="shared" si="3"/>
        <v>0.95254819735124474</v>
      </c>
      <c r="O9" s="16">
        <f t="shared" si="4"/>
        <v>350.50625898580091</v>
      </c>
      <c r="P9" s="17" cm="1">
        <f t="array" ref="P9">INDEX(DynamicViscosityLookupTable[Dynamic Viscosity (kg/(m*s)], MATCH(I9, DynamicViscosityLookupTable[Temperature (K)], 1)) + ((I9 - LOOKUP(I9, DynamicViscosityLookupTable[Temperature (K)], DynamicViscosityLookupTable[Temperature (K)])) * (INDEX(DynamicViscosityLookupTable[Dynamic Viscosity (kg/(m*s)], MATCH(I9, DynamicViscosityLookupTable[Temperature (K)], 1) + 1) - INDEX(DynamicViscosityLookupTable[Dynamic Viscosity (kg/(m*s)], MATCH(I9, DynamicViscosityLookupTable[Temperature (K)], 1))) / (INDEX(DynamicViscosityLookupTable[Temperature (K)], MATCH(I9, DynamicViscosityLookupTable[Temperature (K)], 1) + 1) - LOOKUP(I9, DynamicViscosityLookupTable[Temperature (K)], DynamicViscosityLookupTable[Temperature (K)])))</f>
        <v>1.8837253999999998E-5</v>
      </c>
    </row>
    <row r="10" spans="1:16" x14ac:dyDescent="0.25">
      <c r="F10" s="10">
        <v>350</v>
      </c>
      <c r="G10" s="18">
        <f t="shared" si="5"/>
        <v>1148.2939632545931</v>
      </c>
      <c r="H10" s="9">
        <f t="shared" si="0"/>
        <v>1751</v>
      </c>
      <c r="I10" s="11">
        <f t="shared" si="1"/>
        <v>305.29049999999995</v>
      </c>
      <c r="J10" s="12">
        <f t="shared" si="6"/>
        <v>32.140499999999975</v>
      </c>
      <c r="K10" s="14">
        <f t="shared" si="7"/>
        <v>9.7902520148272387</v>
      </c>
      <c r="L10" s="11">
        <f t="shared" si="2"/>
        <v>83131.935068455248</v>
      </c>
      <c r="M10" s="15">
        <f t="shared" si="8"/>
        <v>83.131935068455249</v>
      </c>
      <c r="N10" s="14">
        <f t="shared" si="3"/>
        <v>0.9486043201033415</v>
      </c>
      <c r="O10" s="16">
        <f t="shared" si="4"/>
        <v>350.2719931367289</v>
      </c>
      <c r="P10" s="17" cm="1">
        <f t="array" ref="P10">INDEX(DynamicViscosityLookupTable[Dynamic Viscosity (kg/(m*s)], MATCH(I10, DynamicViscosityLookupTable[Temperature (K)], 1)) + ((I10 - LOOKUP(I10, DynamicViscosityLookupTable[Temperature (K)], DynamicViscosityLookupTable[Temperature (K)])) * (INDEX(DynamicViscosityLookupTable[Dynamic Viscosity (kg/(m*s)], MATCH(I10, DynamicViscosityLookupTable[Temperature (K)], 1) + 1) - INDEX(DynamicViscosityLookupTable[Dynamic Viscosity (kg/(m*s)], MATCH(I10, DynamicViscosityLookupTable[Temperature (K)], 1))) / (INDEX(DynamicViscosityLookupTable[Temperature (K)], MATCH(I10, DynamicViscosityLookupTable[Temperature (K)], 1) + 1) - LOOKUP(I10, DynamicViscosityLookupTable[Temperature (K)], DynamicViscosityLookupTable[Temperature (K)])))</f>
        <v>1.8818462999999998E-5</v>
      </c>
    </row>
    <row r="11" spans="1:16" x14ac:dyDescent="0.25">
      <c r="A11" s="21" t="s">
        <v>14</v>
      </c>
      <c r="B11" s="21"/>
      <c r="C11" s="21"/>
      <c r="D11" s="21"/>
      <c r="F11" s="10">
        <v>400</v>
      </c>
      <c r="G11" s="18">
        <f t="shared" si="5"/>
        <v>1312.3359580052493</v>
      </c>
      <c r="H11" s="9">
        <f t="shared" si="0"/>
        <v>1801</v>
      </c>
      <c r="I11" s="11">
        <f t="shared" si="1"/>
        <v>304.88200000000001</v>
      </c>
      <c r="J11" s="12">
        <f t="shared" si="6"/>
        <v>31.732000000000028</v>
      </c>
      <c r="K11" s="14">
        <f t="shared" si="7"/>
        <v>9.7900978220881711</v>
      </c>
      <c r="L11" s="11">
        <f t="shared" si="2"/>
        <v>82677.722211441505</v>
      </c>
      <c r="M11" s="15">
        <f t="shared" si="8"/>
        <v>82.677722211441505</v>
      </c>
      <c r="N11" s="14">
        <f t="shared" si="3"/>
        <v>0.94468542977737524</v>
      </c>
      <c r="O11" s="16">
        <f t="shared" si="4"/>
        <v>350.0375705031276</v>
      </c>
      <c r="P11" s="17" cm="1">
        <f t="array" ref="P11">INDEX(DynamicViscosityLookupTable[Dynamic Viscosity (kg/(m*s)], MATCH(I11, DynamicViscosityLookupTable[Temperature (K)], 1)) + ((I11 - LOOKUP(I11, DynamicViscosityLookupTable[Temperature (K)], DynamicViscosityLookupTable[Temperature (K)])) * (INDEX(DynamicViscosityLookupTable[Dynamic Viscosity (kg/(m*s)], MATCH(I11, DynamicViscosityLookupTable[Temperature (K)], 1) + 1) - INDEX(DynamicViscosityLookupTable[Dynamic Viscosity (kg/(m*s)], MATCH(I11, DynamicViscosityLookupTable[Temperature (K)], 1))) / (INDEX(DynamicViscosityLookupTable[Temperature (K)], MATCH(I11, DynamicViscosityLookupTable[Temperature (K)], 1) + 1) - LOOKUP(I11, DynamicViscosityLookupTable[Temperature (K)], DynamicViscosityLookupTable[Temperature (K)])))</f>
        <v>1.8799672000000002E-5</v>
      </c>
    </row>
    <row r="12" spans="1:16" x14ac:dyDescent="0.25">
      <c r="A12" s="5" t="s">
        <v>19</v>
      </c>
      <c r="B12" s="5">
        <v>8.3144597999999998</v>
      </c>
      <c r="C12" s="5" t="s">
        <v>15</v>
      </c>
      <c r="D12" s="6">
        <v>9.7803269999999998</v>
      </c>
      <c r="F12" s="10">
        <v>450</v>
      </c>
      <c r="G12" s="18">
        <f t="shared" si="5"/>
        <v>1476.3779527559054</v>
      </c>
      <c r="H12" s="9">
        <f t="shared" si="0"/>
        <v>1851</v>
      </c>
      <c r="I12" s="11">
        <f t="shared" si="1"/>
        <v>304.4735</v>
      </c>
      <c r="J12" s="12">
        <f t="shared" si="6"/>
        <v>31.323500000000024</v>
      </c>
      <c r="K12" s="14">
        <f t="shared" si="7"/>
        <v>9.7899436329610179</v>
      </c>
      <c r="L12" s="11">
        <f t="shared" si="2"/>
        <v>82226.595858644607</v>
      </c>
      <c r="M12" s="15">
        <f t="shared" si="8"/>
        <v>82.2265958586446</v>
      </c>
      <c r="N12" s="14">
        <f t="shared" si="3"/>
        <v>0.9407913378906001</v>
      </c>
      <c r="O12" s="16">
        <f t="shared" si="4"/>
        <v>349.80299076978645</v>
      </c>
      <c r="P12" s="17" cm="1">
        <f t="array" ref="P12">INDEX(DynamicViscosityLookupTable[Dynamic Viscosity (kg/(m*s)], MATCH(I12, DynamicViscosityLookupTable[Temperature (K)], 1)) + ((I12 - LOOKUP(I12, DynamicViscosityLookupTable[Temperature (K)], DynamicViscosityLookupTable[Temperature (K)])) * (INDEX(DynamicViscosityLookupTable[Dynamic Viscosity (kg/(m*s)], MATCH(I12, DynamicViscosityLookupTable[Temperature (K)], 1) + 1) - INDEX(DynamicViscosityLookupTable[Dynamic Viscosity (kg/(m*s)], MATCH(I12, DynamicViscosityLookupTable[Temperature (K)], 1))) / (INDEX(DynamicViscosityLookupTable[Temperature (K)], MATCH(I12, DynamicViscosityLookupTable[Temperature (K)], 1) + 1) - LOOKUP(I12, DynamicViscosityLookupTable[Temperature (K)], DynamicViscosityLookupTable[Temperature (K)])))</f>
        <v>1.8780881E-5</v>
      </c>
    </row>
    <row r="13" spans="1:16" x14ac:dyDescent="0.25">
      <c r="A13" s="5" t="s">
        <v>21</v>
      </c>
      <c r="B13" s="5">
        <v>2.8964400000000001E-2</v>
      </c>
      <c r="C13" s="5" t="s">
        <v>10</v>
      </c>
      <c r="D13" s="7">
        <v>5.2790414000000001E-3</v>
      </c>
      <c r="F13" s="10">
        <v>500</v>
      </c>
      <c r="G13" s="18">
        <f t="shared" si="5"/>
        <v>1640.4199475065616</v>
      </c>
      <c r="H13" s="9">
        <f t="shared" si="0"/>
        <v>1901</v>
      </c>
      <c r="I13" s="11">
        <f t="shared" si="1"/>
        <v>304.065</v>
      </c>
      <c r="J13" s="12">
        <f t="shared" si="6"/>
        <v>30.91500000000002</v>
      </c>
      <c r="K13" s="14">
        <f t="shared" si="7"/>
        <v>9.7897894474457772</v>
      </c>
      <c r="L13" s="11">
        <f t="shared" si="2"/>
        <v>81778.530984315861</v>
      </c>
      <c r="M13" s="15">
        <f t="shared" si="8"/>
        <v>81.778530984315864</v>
      </c>
      <c r="N13" s="14">
        <f t="shared" si="3"/>
        <v>0.93692185767487168</v>
      </c>
      <c r="O13" s="16">
        <f t="shared" si="4"/>
        <v>349.56825362043764</v>
      </c>
      <c r="P13" s="17" cm="1">
        <f t="array" ref="P13">INDEX(DynamicViscosityLookupTable[Dynamic Viscosity (kg/(m*s)], MATCH(I13, DynamicViscosityLookupTable[Temperature (K)], 1)) + ((I13 - LOOKUP(I13, DynamicViscosityLookupTable[Temperature (K)], DynamicViscosityLookupTable[Temperature (K)])) * (INDEX(DynamicViscosityLookupTable[Dynamic Viscosity (kg/(m*s)], MATCH(I13, DynamicViscosityLookupTable[Temperature (K)], 1) + 1) - INDEX(DynamicViscosityLookupTable[Dynamic Viscosity (kg/(m*s)], MATCH(I13, DynamicViscosityLookupTable[Temperature (K)], 1))) / (INDEX(DynamicViscosityLookupTable[Temperature (K)], MATCH(I13, DynamicViscosityLookupTable[Temperature (K)], 1) + 1) - LOOKUP(I13, DynamicViscosityLookupTable[Temperature (K)], DynamicViscosityLookupTable[Temperature (K)])))</f>
        <v>1.876209E-5</v>
      </c>
    </row>
    <row r="14" spans="1:16" x14ac:dyDescent="0.25">
      <c r="A14" s="5" t="s">
        <v>22</v>
      </c>
      <c r="B14" s="5">
        <v>1.4</v>
      </c>
      <c r="C14" s="5" t="s">
        <v>11</v>
      </c>
      <c r="D14" s="5">
        <v>2.32718E-5</v>
      </c>
      <c r="F14" s="10">
        <v>550</v>
      </c>
      <c r="G14" s="18">
        <f t="shared" si="5"/>
        <v>1804.4619422572177</v>
      </c>
      <c r="H14" s="9">
        <f t="shared" si="0"/>
        <v>1951</v>
      </c>
      <c r="I14" s="11">
        <f t="shared" si="1"/>
        <v>303.65649999999999</v>
      </c>
      <c r="J14" s="12">
        <f t="shared" si="6"/>
        <v>30.506500000000017</v>
      </c>
      <c r="K14" s="14">
        <f t="shared" si="7"/>
        <v>9.789635265542449</v>
      </c>
      <c r="L14" s="11">
        <f t="shared" si="2"/>
        <v>81333.502798219983</v>
      </c>
      <c r="M14" s="15">
        <f t="shared" si="8"/>
        <v>81.333502798219982</v>
      </c>
      <c r="N14" s="14">
        <f t="shared" si="3"/>
        <v>0.93307680405889548</v>
      </c>
      <c r="O14" s="16">
        <f t="shared" si="4"/>
        <v>349.33335873775059</v>
      </c>
      <c r="P14" s="17" cm="1">
        <f t="array" ref="P14">INDEX(DynamicViscosityLookupTable[Dynamic Viscosity (kg/(m*s)], MATCH(I14, DynamicViscosityLookupTable[Temperature (K)], 1)) + ((I14 - LOOKUP(I14, DynamicViscosityLookupTable[Temperature (K)], DynamicViscosityLookupTable[Temperature (K)])) * (INDEX(DynamicViscosityLookupTable[Dynamic Viscosity (kg/(m*s)], MATCH(I14, DynamicViscosityLookupTable[Temperature (K)], 1) + 1) - INDEX(DynamicViscosityLookupTable[Dynamic Viscosity (kg/(m*s)], MATCH(I14, DynamicViscosityLookupTable[Temperature (K)], 1))) / (INDEX(DynamicViscosityLookupTable[Temperature (K)], MATCH(I14, DynamicViscosityLookupTable[Temperature (K)], 1) + 1) - LOOKUP(I14, DynamicViscosityLookupTable[Temperature (K)], DynamicViscosityLookupTable[Temperature (K)])))</f>
        <v>1.8743299000000001E-5</v>
      </c>
    </row>
    <row r="15" spans="1:16" x14ac:dyDescent="0.25">
      <c r="A15" s="5" t="s">
        <v>20</v>
      </c>
      <c r="B15" s="5">
        <f>B12/B13</f>
        <v>287.0578986618055</v>
      </c>
      <c r="C15" s="5" t="s">
        <v>12</v>
      </c>
      <c r="D15" s="5">
        <v>1.2620000000000001E-7</v>
      </c>
      <c r="F15" s="10">
        <v>600</v>
      </c>
      <c r="G15" s="18">
        <f t="shared" si="5"/>
        <v>1968.5039370078739</v>
      </c>
      <c r="H15" s="9">
        <f t="shared" si="0"/>
        <v>2001</v>
      </c>
      <c r="I15" s="11">
        <f t="shared" si="1"/>
        <v>303.24799999999999</v>
      </c>
      <c r="J15" s="12">
        <f t="shared" si="6"/>
        <v>30.098000000000013</v>
      </c>
      <c r="K15" s="14">
        <f t="shared" si="7"/>
        <v>9.7894810872510334</v>
      </c>
      <c r="L15" s="11">
        <f t="shared" si="2"/>
        <v>80891.486743113681</v>
      </c>
      <c r="M15" s="15">
        <f t="shared" si="8"/>
        <v>80.891486743113674</v>
      </c>
      <c r="N15" s="14">
        <f t="shared" si="3"/>
        <v>0.92925599365069034</v>
      </c>
      <c r="O15" s="16">
        <f t="shared" si="4"/>
        <v>349.09830580332704</v>
      </c>
      <c r="P15" s="17" cm="1">
        <f t="array" ref="P15">INDEX(DynamicViscosityLookupTable[Dynamic Viscosity (kg/(m*s)], MATCH(I15, DynamicViscosityLookupTable[Temperature (K)], 1)) + ((I15 - LOOKUP(I15, DynamicViscosityLookupTable[Temperature (K)], DynamicViscosityLookupTable[Temperature (K)])) * (INDEX(DynamicViscosityLookupTable[Dynamic Viscosity (kg/(m*s)], MATCH(I15, DynamicViscosityLookupTable[Temperature (K)], 1) + 1) - INDEX(DynamicViscosityLookupTable[Dynamic Viscosity (kg/(m*s)], MATCH(I15, DynamicViscosityLookupTable[Temperature (K)], 1))) / (INDEX(DynamicViscosityLookupTable[Temperature (K)], MATCH(I15, DynamicViscosityLookupTable[Temperature (K)], 1) + 1) - LOOKUP(I15, DynamicViscosityLookupTable[Temperature (K)], DynamicViscosityLookupTable[Temperature (K)])))</f>
        <v>1.8724508000000002E-5</v>
      </c>
    </row>
    <row r="16" spans="1:16" x14ac:dyDescent="0.25">
      <c r="C16" s="5" t="s">
        <v>13</v>
      </c>
      <c r="D16" s="5">
        <v>6.9999999999999996E-10</v>
      </c>
      <c r="F16" s="10">
        <v>650</v>
      </c>
      <c r="G16" s="18">
        <f t="shared" si="5"/>
        <v>2132.5459317585301</v>
      </c>
      <c r="H16" s="9">
        <f t="shared" si="0"/>
        <v>2051</v>
      </c>
      <c r="I16" s="11">
        <f t="shared" si="1"/>
        <v>302.83949999999999</v>
      </c>
      <c r="J16" s="12">
        <f t="shared" si="6"/>
        <v>29.68950000000001</v>
      </c>
      <c r="K16" s="14">
        <f t="shared" si="7"/>
        <v>9.7893269125715285</v>
      </c>
      <c r="L16" s="11">
        <f t="shared" si="2"/>
        <v>80452.458492254344</v>
      </c>
      <c r="M16" s="15">
        <f t="shared" si="8"/>
        <v>80.452458492254337</v>
      </c>
      <c r="N16" s="14">
        <f t="shared" si="3"/>
        <v>0.92545924472025742</v>
      </c>
      <c r="O16" s="16">
        <f t="shared" si="4"/>
        <v>348.8630944976963</v>
      </c>
      <c r="P16" s="17" cm="1">
        <f t="array" ref="P16">INDEX(DynamicViscosityLookupTable[Dynamic Viscosity (kg/(m*s)], MATCH(I16, DynamicViscosityLookupTable[Temperature (K)], 1)) + ((I16 - LOOKUP(I16, DynamicViscosityLookupTable[Temperature (K)], DynamicViscosityLookupTable[Temperature (K)])) * (INDEX(DynamicViscosityLookupTable[Dynamic Viscosity (kg/(m*s)], MATCH(I16, DynamicViscosityLookupTable[Temperature (K)], 1) + 1) - INDEX(DynamicViscosityLookupTable[Dynamic Viscosity (kg/(m*s)], MATCH(I16, DynamicViscosityLookupTable[Temperature (K)], 1))) / (INDEX(DynamicViscosityLookupTable[Temperature (K)], MATCH(I16, DynamicViscosityLookupTable[Temperature (K)], 1) + 1) - LOOKUP(I16, DynamicViscosityLookupTable[Temperature (K)], DynamicViscosityLookupTable[Temperature (K)])))</f>
        <v>1.8705716999999999E-5</v>
      </c>
    </row>
    <row r="17" spans="2:16" x14ac:dyDescent="0.25">
      <c r="C17" s="5" t="s">
        <v>16</v>
      </c>
      <c r="D17" s="8">
        <v>3.1570400000000001E-7</v>
      </c>
      <c r="F17" s="10">
        <v>700</v>
      </c>
      <c r="G17" s="18">
        <f t="shared" si="5"/>
        <v>2296.5879265091862</v>
      </c>
      <c r="H17" s="9">
        <f t="shared" si="0"/>
        <v>2101</v>
      </c>
      <c r="I17" s="11">
        <f t="shared" si="1"/>
        <v>302.43099999999998</v>
      </c>
      <c r="J17" s="12">
        <f t="shared" si="6"/>
        <v>29.281000000000006</v>
      </c>
      <c r="K17" s="14">
        <f t="shared" si="7"/>
        <v>9.789172741503938</v>
      </c>
      <c r="L17" s="11">
        <f t="shared" si="2"/>
        <v>80016.393946938508</v>
      </c>
      <c r="M17" s="15">
        <f t="shared" si="8"/>
        <v>80.016393946938507</v>
      </c>
      <c r="N17" s="14">
        <f t="shared" si="3"/>
        <v>0.92168637718245083</v>
      </c>
      <c r="O17" s="16">
        <f t="shared" si="4"/>
        <v>348.62772450030974</v>
      </c>
      <c r="P17" s="17" cm="1">
        <f t="array" ref="P17">INDEX(DynamicViscosityLookupTable[Dynamic Viscosity (kg/(m*s)], MATCH(I17, DynamicViscosityLookupTable[Temperature (K)], 1)) + ((I17 - LOOKUP(I17, DynamicViscosityLookupTable[Temperature (K)], DynamicViscosityLookupTable[Temperature (K)])) * (INDEX(DynamicViscosityLookupTable[Dynamic Viscosity (kg/(m*s)], MATCH(I17, DynamicViscosityLookupTable[Temperature (K)], 1) + 1) - INDEX(DynamicViscosityLookupTable[Dynamic Viscosity (kg/(m*s)], MATCH(I17, DynamicViscosityLookupTable[Temperature (K)], 1))) / (INDEX(DynamicViscosityLookupTable[Temperature (K)], MATCH(I17, DynamicViscosityLookupTable[Temperature (K)], 1) + 1) - LOOKUP(I17, DynamicViscosityLookupTable[Temperature (K)], DynamicViscosityLookupTable[Temperature (K)])))</f>
        <v>1.8686926E-5</v>
      </c>
    </row>
    <row r="18" spans="2:16" x14ac:dyDescent="0.25">
      <c r="C18" s="5" t="s">
        <v>17</v>
      </c>
      <c r="D18" s="8">
        <v>2.1026899999999999E-9</v>
      </c>
      <c r="F18" s="10">
        <v>750</v>
      </c>
      <c r="G18" s="18">
        <f t="shared" si="5"/>
        <v>2460.6299212598424</v>
      </c>
      <c r="H18" s="9">
        <f t="shared" si="0"/>
        <v>2151</v>
      </c>
      <c r="I18" s="11">
        <f t="shared" si="1"/>
        <v>302.02249999999998</v>
      </c>
      <c r="J18" s="12">
        <f t="shared" si="6"/>
        <v>28.872500000000002</v>
      </c>
      <c r="K18" s="14">
        <f t="shared" si="7"/>
        <v>9.7890185740482583</v>
      </c>
      <c r="L18" s="11">
        <f t="shared" si="2"/>
        <v>79583.269234070031</v>
      </c>
      <c r="M18" s="15">
        <f t="shared" si="8"/>
        <v>79.583269234070031</v>
      </c>
      <c r="N18" s="14">
        <f t="shared" si="3"/>
        <v>0.91793721258005079</v>
      </c>
      <c r="O18" s="16">
        <f t="shared" si="4"/>
        <v>348.39219548953616</v>
      </c>
      <c r="P18" s="17" cm="1">
        <f t="array" ref="P18">INDEX(DynamicViscosityLookupTable[Dynamic Viscosity (kg/(m*s)], MATCH(I18, DynamicViscosityLookupTable[Temperature (K)], 1)) + ((I18 - LOOKUP(I18, DynamicViscosityLookupTable[Temperature (K)], DynamicViscosityLookupTable[Temperature (K)])) * (INDEX(DynamicViscosityLookupTable[Dynamic Viscosity (kg/(m*s)], MATCH(I18, DynamicViscosityLookupTable[Temperature (K)], 1) + 1) - INDEX(DynamicViscosityLookupTable[Dynamic Viscosity (kg/(m*s)], MATCH(I18, DynamicViscosityLookupTable[Temperature (K)], 1))) / (INDEX(DynamicViscosityLookupTable[Temperature (K)], MATCH(I18, DynamicViscosityLookupTable[Temperature (K)], 1) + 1) - LOOKUP(I18, DynamicViscosityLookupTable[Temperature (K)], DynamicViscosityLookupTable[Temperature (K)])))</f>
        <v>1.8668135000000001E-5</v>
      </c>
    </row>
    <row r="19" spans="2:16" x14ac:dyDescent="0.25">
      <c r="C19" s="5" t="s">
        <v>18</v>
      </c>
      <c r="D19" s="8">
        <v>7.3745199999999995E-14</v>
      </c>
      <c r="F19" s="10">
        <v>800</v>
      </c>
      <c r="G19" s="18">
        <f t="shared" si="5"/>
        <v>2624.6719160104985</v>
      </c>
      <c r="H19" s="9">
        <f t="shared" si="0"/>
        <v>2201</v>
      </c>
      <c r="I19" s="11">
        <f t="shared" si="1"/>
        <v>301.61399999999998</v>
      </c>
      <c r="J19" s="12">
        <f t="shared" si="6"/>
        <v>28.463999999999999</v>
      </c>
      <c r="K19" s="14">
        <f t="shared" si="7"/>
        <v>9.7888644102044928</v>
      </c>
      <c r="L19" s="11">
        <f t="shared" si="2"/>
        <v>79153.060703756841</v>
      </c>
      <c r="M19" s="15">
        <f t="shared" si="8"/>
        <v>79.153060703756836</v>
      </c>
      <c r="N19" s="14">
        <f t="shared" si="3"/>
        <v>0.91421157406703157</v>
      </c>
      <c r="O19" s="16">
        <f t="shared" si="4"/>
        <v>348.15650714265632</v>
      </c>
      <c r="P19" s="17" cm="1">
        <f t="array" ref="P19">INDEX(DynamicViscosityLookupTable[Dynamic Viscosity (kg/(m*s)], MATCH(I19, DynamicViscosityLookupTable[Temperature (K)], 1)) + ((I19 - LOOKUP(I19, DynamicViscosityLookupTable[Temperature (K)], DynamicViscosityLookupTable[Temperature (K)])) * (INDEX(DynamicViscosityLookupTable[Dynamic Viscosity (kg/(m*s)], MATCH(I19, DynamicViscosityLookupTable[Temperature (K)], 1) + 1) - INDEX(DynamicViscosityLookupTable[Dynamic Viscosity (kg/(m*s)], MATCH(I19, DynamicViscosityLookupTable[Temperature (K)], 1))) / (INDEX(DynamicViscosityLookupTable[Temperature (K)], MATCH(I19, DynamicViscosityLookupTable[Temperature (K)], 1) + 1) - LOOKUP(I19, DynamicViscosityLookupTable[Temperature (K)], DynamicViscosityLookupTable[Temperature (K)])))</f>
        <v>1.8649344000000002E-5</v>
      </c>
    </row>
    <row r="20" spans="2:16" x14ac:dyDescent="0.25">
      <c r="F20" s="10">
        <v>850</v>
      </c>
      <c r="G20" s="18">
        <f t="shared" si="5"/>
        <v>2788.7139107611547</v>
      </c>
      <c r="H20" s="9">
        <f t="shared" si="0"/>
        <v>2251</v>
      </c>
      <c r="I20" s="11">
        <f t="shared" si="1"/>
        <v>301.20549999999997</v>
      </c>
      <c r="J20" s="12">
        <f t="shared" si="6"/>
        <v>28.055499999999995</v>
      </c>
      <c r="K20" s="14">
        <f t="shared" si="7"/>
        <v>9.7887102499726382</v>
      </c>
      <c r="L20" s="11">
        <f t="shared" si="2"/>
        <v>78725.744926936852</v>
      </c>
      <c r="M20" s="15">
        <f t="shared" si="8"/>
        <v>78.725744926936855</v>
      </c>
      <c r="N20" s="14">
        <f t="shared" si="3"/>
        <v>0.91050928639202944</v>
      </c>
      <c r="O20" s="16">
        <f t="shared" si="4"/>
        <v>347.92065913585787</v>
      </c>
      <c r="P20" s="17" cm="1">
        <f t="array" ref="P20">INDEX(DynamicViscosityLookupTable[Dynamic Viscosity (kg/(m*s)], MATCH(I20, DynamicViscosityLookupTable[Temperature (K)], 1)) + ((I20 - LOOKUP(I20, DynamicViscosityLookupTable[Temperature (K)], DynamicViscosityLookupTable[Temperature (K)])) * (INDEX(DynamicViscosityLookupTable[Dynamic Viscosity (kg/(m*s)], MATCH(I20, DynamicViscosityLookupTable[Temperature (K)], 1) + 1) - INDEX(DynamicViscosityLookupTable[Dynamic Viscosity (kg/(m*s)], MATCH(I20, DynamicViscosityLookupTable[Temperature (K)], 1))) / (INDEX(DynamicViscosityLookupTable[Temperature (K)], MATCH(I20, DynamicViscosityLookupTable[Temperature (K)], 1) + 1) - LOOKUP(I20, DynamicViscosityLookupTable[Temperature (K)], DynamicViscosityLookupTable[Temperature (K)])))</f>
        <v>1.8630552999999999E-5</v>
      </c>
    </row>
    <row r="21" spans="2:16" x14ac:dyDescent="0.25">
      <c r="F21" s="10">
        <v>900</v>
      </c>
      <c r="G21" s="18">
        <f t="shared" si="5"/>
        <v>2952.7559055118109</v>
      </c>
      <c r="H21" s="9">
        <f t="shared" si="0"/>
        <v>2301</v>
      </c>
      <c r="I21" s="11">
        <f t="shared" si="1"/>
        <v>300.79699999999997</v>
      </c>
      <c r="J21" s="12">
        <f t="shared" si="6"/>
        <v>27.646999999999991</v>
      </c>
      <c r="K21" s="14">
        <f t="shared" si="7"/>
        <v>9.7885560933526961</v>
      </c>
      <c r="L21" s="11">
        <f t="shared" si="2"/>
        <v>78301.298693031931</v>
      </c>
      <c r="M21" s="15">
        <f t="shared" si="8"/>
        <v>78.301298693031924</v>
      </c>
      <c r="N21" s="14">
        <f t="shared" si="3"/>
        <v>0.90683017588199966</v>
      </c>
      <c r="O21" s="16">
        <f t="shared" si="4"/>
        <v>347.68465114423032</v>
      </c>
      <c r="P21" s="17" cm="1">
        <f t="array" ref="P21">INDEX(DynamicViscosityLookupTable[Dynamic Viscosity (kg/(m*s)], MATCH(I21, DynamicViscosityLookupTable[Temperature (K)], 1)) + ((I21 - LOOKUP(I21, DynamicViscosityLookupTable[Temperature (K)], DynamicViscosityLookupTable[Temperature (K)])) * (INDEX(DynamicViscosityLookupTable[Dynamic Viscosity (kg/(m*s)], MATCH(I21, DynamicViscosityLookupTable[Temperature (K)], 1) + 1) - INDEX(DynamicViscosityLookupTable[Dynamic Viscosity (kg/(m*s)], MATCH(I21, DynamicViscosityLookupTable[Temperature (K)], 1))) / (INDEX(DynamicViscosityLookupTable[Temperature (K)], MATCH(I21, DynamicViscosityLookupTable[Temperature (K)], 1) + 1) - LOOKUP(I21, DynamicViscosityLookupTable[Temperature (K)], DynamicViscosityLookupTable[Temperature (K)])))</f>
        <v>1.8611762E-5</v>
      </c>
    </row>
    <row r="22" spans="2:16" x14ac:dyDescent="0.25">
      <c r="B22" s="1"/>
      <c r="F22" s="10">
        <v>950</v>
      </c>
      <c r="G22" s="18">
        <f t="shared" si="5"/>
        <v>3116.797900262467</v>
      </c>
      <c r="H22" s="9">
        <f t="shared" si="0"/>
        <v>2351</v>
      </c>
      <c r="I22" s="11">
        <f t="shared" si="1"/>
        <v>300.38849999999996</v>
      </c>
      <c r="J22" s="12">
        <f t="shared" si="6"/>
        <v>27.238499999999988</v>
      </c>
      <c r="K22" s="14">
        <f t="shared" si="7"/>
        <v>9.7884019403446665</v>
      </c>
      <c r="L22" s="11">
        <f t="shared" si="2"/>
        <v>77879.699007629868</v>
      </c>
      <c r="M22" s="15">
        <f t="shared" si="8"/>
        <v>77.879699007629867</v>
      </c>
      <c r="N22" s="14">
        <f t="shared" si="3"/>
        <v>0.90317407042606745</v>
      </c>
      <c r="O22" s="16">
        <f t="shared" si="4"/>
        <v>347.44848284175947</v>
      </c>
      <c r="P22" s="17" cm="1">
        <f t="array" ref="P22">INDEX(DynamicViscosityLookupTable[Dynamic Viscosity (kg/(m*s)], MATCH(I22, DynamicViscosityLookupTable[Temperature (K)], 1)) + ((I22 - LOOKUP(I22, DynamicViscosityLookupTable[Temperature (K)], DynamicViscosityLookupTable[Temperature (K)])) * (INDEX(DynamicViscosityLookupTable[Dynamic Viscosity (kg/(m*s)], MATCH(I22, DynamicViscosityLookupTable[Temperature (K)], 1) + 1) - INDEX(DynamicViscosityLookupTable[Dynamic Viscosity (kg/(m*s)], MATCH(I22, DynamicViscosityLookupTable[Temperature (K)], 1))) / (INDEX(DynamicViscosityLookupTable[Temperature (K)], MATCH(I22, DynamicViscosityLookupTable[Temperature (K)], 1) + 1) - LOOKUP(I22, DynamicViscosityLookupTable[Temperature (K)], DynamicViscosityLookupTable[Temperature (K)])))</f>
        <v>1.8592971E-5</v>
      </c>
    </row>
    <row r="23" spans="2:16" x14ac:dyDescent="0.25">
      <c r="B23" s="1"/>
      <c r="F23" s="10">
        <v>1000</v>
      </c>
      <c r="G23" s="18">
        <f t="shared" si="5"/>
        <v>3280.8398950131232</v>
      </c>
      <c r="H23" s="9">
        <f t="shared" si="0"/>
        <v>2401</v>
      </c>
      <c r="I23" s="11">
        <f t="shared" si="1"/>
        <v>299.97999999999996</v>
      </c>
      <c r="J23" s="12">
        <f t="shared" si="6"/>
        <v>26.829999999999984</v>
      </c>
      <c r="K23" s="14">
        <f t="shared" si="7"/>
        <v>9.7882477909485495</v>
      </c>
      <c r="L23" s="11">
        <f t="shared" si="2"/>
        <v>77460.923090193828</v>
      </c>
      <c r="M23" s="15">
        <f t="shared" si="8"/>
        <v>77.46092309019383</v>
      </c>
      <c r="N23" s="14">
        <f t="shared" si="3"/>
        <v>0.899540799459564</v>
      </c>
      <c r="O23" s="16">
        <f t="shared" si="4"/>
        <v>347.21215390132261</v>
      </c>
      <c r="P23" s="17" cm="1">
        <f t="array" ref="P23">INDEX(DynamicViscosityLookupTable[Dynamic Viscosity (kg/(m*s)], MATCH(I23, DynamicViscosityLookupTable[Temperature (K)], 1)) + ((I23 - LOOKUP(I23, DynamicViscosityLookupTable[Temperature (K)], DynamicViscosityLookupTable[Temperature (K)])) * (INDEX(DynamicViscosityLookupTable[Dynamic Viscosity (kg/(m*s)], MATCH(I23, DynamicViscosityLookupTable[Temperature (K)], 1) + 1) - INDEX(DynamicViscosityLookupTable[Dynamic Viscosity (kg/(m*s)], MATCH(I23, DynamicViscosityLookupTable[Temperature (K)], 1))) / (INDEX(DynamicViscosityLookupTable[Temperature (K)], MATCH(I23, DynamicViscosityLookupTable[Temperature (K)], 1) + 1) - LOOKUP(I23, DynamicViscosityLookupTable[Temperature (K)], DynamicViscosityLookupTable[Temperature (K)])))</f>
        <v>1.8574180000000001E-5</v>
      </c>
    </row>
    <row r="24" spans="2:16" x14ac:dyDescent="0.25">
      <c r="B24" s="1"/>
      <c r="F24" s="10">
        <v>1050</v>
      </c>
      <c r="G24" s="18">
        <f t="shared" si="5"/>
        <v>3444.8818897637793</v>
      </c>
      <c r="H24" s="9">
        <f t="shared" si="0"/>
        <v>2451</v>
      </c>
      <c r="I24" s="11">
        <f t="shared" si="1"/>
        <v>299.57149999999996</v>
      </c>
      <c r="J24" s="12">
        <f t="shared" si="6"/>
        <v>26.42149999999998</v>
      </c>
      <c r="K24" s="14">
        <f t="shared" si="7"/>
        <v>9.7880936451643432</v>
      </c>
      <c r="L24" s="11">
        <f t="shared" si="2"/>
        <v>77044.948371799313</v>
      </c>
      <c r="M24" s="15">
        <f t="shared" si="8"/>
        <v>77.044948371799308</v>
      </c>
      <c r="N24" s="14">
        <f t="shared" si="3"/>
        <v>0.89593019394825224</v>
      </c>
      <c r="O24" s="16">
        <f t="shared" si="4"/>
        <v>346.97566399468286</v>
      </c>
      <c r="P24" s="17" cm="1">
        <f t="array" ref="P24">INDEX(DynamicViscosityLookupTable[Dynamic Viscosity (kg/(m*s)], MATCH(I24, DynamicViscosityLookupTable[Temperature (K)], 1)) + ((I24 - LOOKUP(I24, DynamicViscosityLookupTable[Temperature (K)], DynamicViscosityLookupTable[Temperature (K)])) * (INDEX(DynamicViscosityLookupTable[Dynamic Viscosity (kg/(m*s)], MATCH(I24, DynamicViscosityLookupTable[Temperature (K)], 1) + 1) - INDEX(DynamicViscosityLookupTable[Dynamic Viscosity (kg/(m*s)], MATCH(I24, DynamicViscosityLookupTable[Temperature (K)], 1))) / (INDEX(DynamicViscosityLookupTable[Temperature (K)], MATCH(I24, DynamicViscosityLookupTable[Temperature (K)], 1) + 1) - LOOKUP(I24, DynamicViscosityLookupTable[Temperature (K)], DynamicViscosityLookupTable[Temperature (K)])))</f>
        <v>1.8555388999999998E-5</v>
      </c>
    </row>
    <row r="25" spans="2:16" x14ac:dyDescent="0.25">
      <c r="B25" s="1"/>
      <c r="F25" s="10">
        <v>1100</v>
      </c>
      <c r="G25" s="18">
        <f t="shared" si="5"/>
        <v>3608.9238845144355</v>
      </c>
      <c r="H25" s="9">
        <f t="shared" si="0"/>
        <v>2501</v>
      </c>
      <c r="I25" s="11">
        <f t="shared" si="1"/>
        <v>299.16299999999995</v>
      </c>
      <c r="J25" s="12">
        <f t="shared" si="6"/>
        <v>26.012999999999977</v>
      </c>
      <c r="K25" s="14">
        <f t="shared" si="7"/>
        <v>9.7879395029920513</v>
      </c>
      <c r="L25" s="11">
        <f t="shared" si="2"/>
        <v>76631.752492897271</v>
      </c>
      <c r="M25" s="15">
        <f t="shared" si="8"/>
        <v>76.631752492897277</v>
      </c>
      <c r="N25" s="14">
        <f t="shared" si="3"/>
        <v>0.89234208637272872</v>
      </c>
      <c r="O25" s="16">
        <f t="shared" si="4"/>
        <v>346.739012792484</v>
      </c>
      <c r="P25" s="17" cm="1">
        <f t="array" ref="P25">INDEX(DynamicViscosityLookupTable[Dynamic Viscosity (kg/(m*s)], MATCH(I25, DynamicViscosityLookupTable[Temperature (K)], 1)) + ((I25 - LOOKUP(I25, DynamicViscosityLookupTable[Temperature (K)], DynamicViscosityLookupTable[Temperature (K)])) * (INDEX(DynamicViscosityLookupTable[Dynamic Viscosity (kg/(m*s)], MATCH(I25, DynamicViscosityLookupTable[Temperature (K)], 1) + 1) - INDEX(DynamicViscosityLookupTable[Dynamic Viscosity (kg/(m*s)], MATCH(I25, DynamicViscosityLookupTable[Temperature (K)], 1))) / (INDEX(DynamicViscosityLookupTable[Temperature (K)], MATCH(I25, DynamicViscosityLookupTable[Temperature (K)], 1) + 1) - LOOKUP(I25, DynamicViscosityLookupTable[Temperature (K)], DynamicViscosityLookupTable[Temperature (K)])))</f>
        <v>1.8536597999999999E-5</v>
      </c>
    </row>
    <row r="26" spans="2:16" x14ac:dyDescent="0.25">
      <c r="B26" s="1"/>
      <c r="F26" s="10">
        <v>1150</v>
      </c>
      <c r="G26" s="18">
        <f t="shared" si="5"/>
        <v>3772.9658792650916</v>
      </c>
      <c r="H26" s="9">
        <f t="shared" si="0"/>
        <v>2551</v>
      </c>
      <c r="I26" s="11">
        <f t="shared" si="1"/>
        <v>298.75449999999995</v>
      </c>
      <c r="J26" s="12">
        <f t="shared" si="6"/>
        <v>25.604499999999973</v>
      </c>
      <c r="K26" s="14">
        <f t="shared" si="7"/>
        <v>9.7877853644316701</v>
      </c>
      <c r="L26" s="11">
        <f t="shared" si="2"/>
        <v>76221.313301104485</v>
      </c>
      <c r="M26" s="15">
        <f t="shared" si="8"/>
        <v>76.221313301104487</v>
      </c>
      <c r="N26" s="14">
        <f t="shared" si="3"/>
        <v>0.88877631071301477</v>
      </c>
      <c r="O26" s="16">
        <f t="shared" si="4"/>
        <v>346.50219996424511</v>
      </c>
      <c r="P26" s="17" cm="1">
        <f t="array" ref="P26">INDEX(DynamicViscosityLookupTable[Dynamic Viscosity (kg/(m*s)], MATCH(I26, DynamicViscosityLookupTable[Temperature (K)], 1)) + ((I26 - LOOKUP(I26, DynamicViscosityLookupTable[Temperature (K)], DynamicViscosityLookupTable[Temperature (K)])) * (INDEX(DynamicViscosityLookupTable[Dynamic Viscosity (kg/(m*s)], MATCH(I26, DynamicViscosityLookupTable[Temperature (K)], 1) + 1) - INDEX(DynamicViscosityLookupTable[Dynamic Viscosity (kg/(m*s)], MATCH(I26, DynamicViscosityLookupTable[Temperature (K)], 1))) / (INDEX(DynamicViscosityLookupTable[Temperature (K)], MATCH(I26, DynamicViscosityLookupTable[Temperature (K)], 1) + 1) - LOOKUP(I26, DynamicViscosityLookupTable[Temperature (K)], DynamicViscosityLookupTable[Temperature (K)])))</f>
        <v>1.8517807E-5</v>
      </c>
    </row>
    <row r="27" spans="2:16" x14ac:dyDescent="0.25">
      <c r="B27" s="1"/>
      <c r="F27" s="10">
        <v>1200</v>
      </c>
      <c r="G27" s="18">
        <f t="shared" si="5"/>
        <v>3937.0078740157478</v>
      </c>
      <c r="H27" s="9">
        <f t="shared" si="0"/>
        <v>2601</v>
      </c>
      <c r="I27" s="11">
        <f t="shared" si="1"/>
        <v>298.346</v>
      </c>
      <c r="J27" s="12">
        <f t="shared" si="6"/>
        <v>25.196000000000026</v>
      </c>
      <c r="K27" s="14">
        <f t="shared" si="7"/>
        <v>9.7876312294832015</v>
      </c>
      <c r="L27" s="11">
        <f t="shared" si="2"/>
        <v>75813.608849019554</v>
      </c>
      <c r="M27" s="15">
        <f t="shared" si="8"/>
        <v>75.813608849019559</v>
      </c>
      <c r="N27" s="14">
        <f t="shared" si="3"/>
        <v>0.88523270243331953</v>
      </c>
      <c r="O27" s="16">
        <f t="shared" si="4"/>
        <v>346.26522517835519</v>
      </c>
      <c r="P27" s="17" cm="1">
        <f t="array" ref="P27">INDEX(DynamicViscosityLookupTable[Dynamic Viscosity (kg/(m*s)], MATCH(I27, DynamicViscosityLookupTable[Temperature (K)], 1)) + ((I27 - LOOKUP(I27, DynamicViscosityLookupTable[Temperature (K)], DynamicViscosityLookupTable[Temperature (K)])) * (INDEX(DynamicViscosityLookupTable[Dynamic Viscosity (kg/(m*s)], MATCH(I27, DynamicViscosityLookupTable[Temperature (K)], 1) + 1) - INDEX(DynamicViscosityLookupTable[Dynamic Viscosity (kg/(m*s)], MATCH(I27, DynamicViscosityLookupTable[Temperature (K)], 1))) / (INDEX(DynamicViscosityLookupTable[Temperature (K)], MATCH(I27, DynamicViscosityLookupTable[Temperature (K)], 1) + 1) - LOOKUP(I27, DynamicViscosityLookupTable[Temperature (K)], DynamicViscosityLookupTable[Temperature (K)])))</f>
        <v>1.8499016000000001E-5</v>
      </c>
    </row>
    <row r="28" spans="2:16" x14ac:dyDescent="0.25">
      <c r="B28" s="1"/>
      <c r="F28" s="10">
        <v>1250</v>
      </c>
      <c r="G28" s="18">
        <f t="shared" si="5"/>
        <v>4101.049868766404</v>
      </c>
      <c r="H28" s="9">
        <f t="shared" si="0"/>
        <v>2651</v>
      </c>
      <c r="I28" s="11">
        <f t="shared" si="1"/>
        <v>297.9375</v>
      </c>
      <c r="J28" s="12">
        <f t="shared" si="6"/>
        <v>24.787500000000023</v>
      </c>
      <c r="K28" s="14">
        <f t="shared" si="7"/>
        <v>9.787477098146649</v>
      </c>
      <c r="L28" s="11">
        <f t="shared" si="2"/>
        <v>75408.617392064887</v>
      </c>
      <c r="M28" s="15">
        <f t="shared" si="8"/>
        <v>75.408617392064883</v>
      </c>
      <c r="N28" s="14">
        <f t="shared" si="3"/>
        <v>0.88171109846698359</v>
      </c>
      <c r="O28" s="16">
        <f t="shared" si="4"/>
        <v>346.02808810206773</v>
      </c>
      <c r="P28" s="17" cm="1">
        <f t="array" ref="P28">INDEX(DynamicViscosityLookupTable[Dynamic Viscosity (kg/(m*s)], MATCH(I28, DynamicViscosityLookupTable[Temperature (K)], 1)) + ((I28 - LOOKUP(I28, DynamicViscosityLookupTable[Temperature (K)], DynamicViscosityLookupTable[Temperature (K)])) * (INDEX(DynamicViscosityLookupTable[Dynamic Viscosity (kg/(m*s)], MATCH(I28, DynamicViscosityLookupTable[Temperature (K)], 1) + 1) - INDEX(DynamicViscosityLookupTable[Dynamic Viscosity (kg/(m*s)], MATCH(I28, DynamicViscosityLookupTable[Temperature (K)], 1))) / (INDEX(DynamicViscosityLookupTable[Temperature (K)], MATCH(I28, DynamicViscosityLookupTable[Temperature (K)], 1) + 1) - LOOKUP(I28, DynamicViscosityLookupTable[Temperature (K)], DynamicViscosityLookupTable[Temperature (K)])))</f>
        <v>1.8479800000000002E-5</v>
      </c>
    </row>
    <row r="29" spans="2:16" x14ac:dyDescent="0.25">
      <c r="B29" s="1"/>
      <c r="F29" s="10">
        <v>1300</v>
      </c>
      <c r="G29" s="18">
        <f t="shared" si="5"/>
        <v>4265.0918635170601</v>
      </c>
      <c r="H29" s="9">
        <f t="shared" si="0"/>
        <v>2701</v>
      </c>
      <c r="I29" s="11">
        <f t="shared" si="1"/>
        <v>297.529</v>
      </c>
      <c r="J29" s="12">
        <f t="shared" si="6"/>
        <v>24.379000000000019</v>
      </c>
      <c r="K29" s="14">
        <f t="shared" si="7"/>
        <v>9.7873229704220037</v>
      </c>
      <c r="L29" s="11">
        <f t="shared" si="2"/>
        <v>75006.317386354349</v>
      </c>
      <c r="M29" s="15">
        <f t="shared" si="8"/>
        <v>75.006317386354354</v>
      </c>
      <c r="N29" s="14">
        <f t="shared" si="3"/>
        <v>0.87821133720159694</v>
      </c>
      <c r="O29" s="16">
        <f t="shared" si="4"/>
        <v>345.79078840149521</v>
      </c>
      <c r="P29" s="17" cm="1">
        <f t="array" ref="P29">INDEX(DynamicViscosityLookupTable[Dynamic Viscosity (kg/(m*s)], MATCH(I29, DynamicViscosityLookupTable[Temperature (K)], 1)) + ((I29 - LOOKUP(I29, DynamicViscosityLookupTable[Temperature (K)], DynamicViscosityLookupTable[Temperature (K)])) * (INDEX(DynamicViscosityLookupTable[Dynamic Viscosity (kg/(m*s)], MATCH(I29, DynamicViscosityLookupTable[Temperature (K)], 1) + 1) - INDEX(DynamicViscosityLookupTable[Dynamic Viscosity (kg/(m*s)], MATCH(I29, DynamicViscosityLookupTable[Temperature (K)], 1))) / (INDEX(DynamicViscosityLookupTable[Temperature (K)], MATCH(I29, DynamicViscosityLookupTable[Temperature (K)], 1) + 1) - LOOKUP(I29, DynamicViscosityLookupTable[Temperature (K)], DynamicViscosityLookupTable[Temperature (K)])))</f>
        <v>1.8460192000000001E-5</v>
      </c>
    </row>
    <row r="30" spans="2:16" x14ac:dyDescent="0.25">
      <c r="B30" s="1"/>
      <c r="F30" s="10">
        <v>1350</v>
      </c>
      <c r="G30" s="18">
        <f t="shared" si="5"/>
        <v>4429.1338582677163</v>
      </c>
      <c r="H30" s="9">
        <f t="shared" si="0"/>
        <v>2751</v>
      </c>
      <c r="I30" s="11">
        <f t="shared" si="1"/>
        <v>297.12049999999999</v>
      </c>
      <c r="J30" s="12">
        <f t="shared" si="6"/>
        <v>23.970500000000015</v>
      </c>
      <c r="K30" s="14">
        <f t="shared" si="7"/>
        <v>9.7871688463092745</v>
      </c>
      <c r="L30" s="11">
        <f t="shared" si="2"/>
        <v>74606.687486585433</v>
      </c>
      <c r="M30" s="15">
        <f t="shared" si="8"/>
        <v>74.606687486585429</v>
      </c>
      <c r="N30" s="14">
        <f t="shared" si="3"/>
        <v>0.87473325846428196</v>
      </c>
      <c r="O30" s="16">
        <f t="shared" si="4"/>
        <v>345.55332574160383</v>
      </c>
      <c r="P30" s="17" cm="1">
        <f t="array" ref="P30">INDEX(DynamicViscosityLookupTable[Dynamic Viscosity (kg/(m*s)], MATCH(I30, DynamicViscosityLookupTable[Temperature (K)], 1)) + ((I30 - LOOKUP(I30, DynamicViscosityLookupTable[Temperature (K)], DynamicViscosityLookupTable[Temperature (K)])) * (INDEX(DynamicViscosityLookupTable[Dynamic Viscosity (kg/(m*s)], MATCH(I30, DynamicViscosityLookupTable[Temperature (K)], 1) + 1) - INDEX(DynamicViscosityLookupTable[Dynamic Viscosity (kg/(m*s)], MATCH(I30, DynamicViscosityLookupTable[Temperature (K)], 1))) / (INDEX(DynamicViscosityLookupTable[Temperature (K)], MATCH(I30, DynamicViscosityLookupTable[Temperature (K)], 1) + 1) - LOOKUP(I30, DynamicViscosityLookupTable[Temperature (K)], DynamicViscosityLookupTable[Temperature (K)])))</f>
        <v>1.8440584000000001E-5</v>
      </c>
    </row>
    <row r="31" spans="2:16" x14ac:dyDescent="0.25">
      <c r="B31" s="1"/>
      <c r="F31" s="10">
        <v>1400</v>
      </c>
      <c r="G31" s="18">
        <f t="shared" si="5"/>
        <v>4593.1758530183724</v>
      </c>
      <c r="H31" s="9">
        <f t="shared" si="0"/>
        <v>2801</v>
      </c>
      <c r="I31" s="11">
        <f t="shared" si="1"/>
        <v>296.71199999999999</v>
      </c>
      <c r="J31" s="12">
        <f t="shared" si="6"/>
        <v>23.562000000000012</v>
      </c>
      <c r="K31" s="14">
        <f t="shared" si="7"/>
        <v>9.7870147258084561</v>
      </c>
      <c r="L31" s="11">
        <f t="shared" si="2"/>
        <v>74209.706543956912</v>
      </c>
      <c r="M31" s="15">
        <f t="shared" si="8"/>
        <v>74.209706543956912</v>
      </c>
      <c r="N31" s="14">
        <f t="shared" si="3"/>
        <v>0.87127670350715603</v>
      </c>
      <c r="O31" s="16">
        <f t="shared" si="4"/>
        <v>345.31569978620763</v>
      </c>
      <c r="P31" s="17" cm="1">
        <f t="array" ref="P31">INDEX(DynamicViscosityLookupTable[Dynamic Viscosity (kg/(m*s)], MATCH(I31, DynamicViscosityLookupTable[Temperature (K)], 1)) + ((I31 - LOOKUP(I31, DynamicViscosityLookupTable[Temperature (K)], DynamicViscosityLookupTable[Temperature (K)])) * (INDEX(DynamicViscosityLookupTable[Dynamic Viscosity (kg/(m*s)], MATCH(I31, DynamicViscosityLookupTable[Temperature (K)], 1) + 1) - INDEX(DynamicViscosityLookupTable[Dynamic Viscosity (kg/(m*s)], MATCH(I31, DynamicViscosityLookupTable[Temperature (K)], 1))) / (INDEX(DynamicViscosityLookupTable[Temperature (K)], MATCH(I31, DynamicViscosityLookupTable[Temperature (K)], 1) + 1) - LOOKUP(I31, DynamicViscosityLookupTable[Temperature (K)], DynamicViscosityLookupTable[Temperature (K)])))</f>
        <v>1.8420976E-5</v>
      </c>
    </row>
    <row r="32" spans="2:16" x14ac:dyDescent="0.25">
      <c r="B32" s="1"/>
      <c r="F32" s="10">
        <v>1450</v>
      </c>
      <c r="G32" s="18">
        <f t="shared" si="5"/>
        <v>4757.2178477690286</v>
      </c>
      <c r="H32" s="9">
        <f t="shared" si="0"/>
        <v>2851</v>
      </c>
      <c r="I32" s="11">
        <f t="shared" si="1"/>
        <v>296.30349999999999</v>
      </c>
      <c r="J32" s="12">
        <f t="shared" si="6"/>
        <v>23.153500000000008</v>
      </c>
      <c r="K32" s="14">
        <f t="shared" si="7"/>
        <v>9.7868606089195502</v>
      </c>
      <c r="L32" s="11">
        <f t="shared" si="2"/>
        <v>73815.353604110438</v>
      </c>
      <c r="M32" s="15">
        <f t="shared" si="8"/>
        <v>73.815353604110442</v>
      </c>
      <c r="N32" s="14">
        <f t="shared" si="3"/>
        <v>0.8678415149929527</v>
      </c>
      <c r="O32" s="16">
        <f t="shared" si="4"/>
        <v>345.07791019796321</v>
      </c>
      <c r="P32" s="17" cm="1">
        <f t="array" ref="P32">INDEX(DynamicViscosityLookupTable[Dynamic Viscosity (kg/(m*s)], MATCH(I32, DynamicViscosityLookupTable[Temperature (K)], 1)) + ((I32 - LOOKUP(I32, DynamicViscosityLookupTable[Temperature (K)], DynamicViscosityLookupTable[Temperature (K)])) * (INDEX(DynamicViscosityLookupTable[Dynamic Viscosity (kg/(m*s)], MATCH(I32, DynamicViscosityLookupTable[Temperature (K)], 1) + 1) - INDEX(DynamicViscosityLookupTable[Dynamic Viscosity (kg/(m*s)], MATCH(I32, DynamicViscosityLookupTable[Temperature (K)], 1))) / (INDEX(DynamicViscosityLookupTable[Temperature (K)], MATCH(I32, DynamicViscosityLookupTable[Temperature (K)], 1) + 1) - LOOKUP(I32, DynamicViscosityLookupTable[Temperature (K)], DynamicViscosityLookupTable[Temperature (K)])))</f>
        <v>1.8401368000000002E-5</v>
      </c>
    </row>
    <row r="33" spans="2:16" x14ac:dyDescent="0.25">
      <c r="B33" s="1"/>
      <c r="F33" s="10">
        <v>1500</v>
      </c>
      <c r="G33" s="18">
        <f t="shared" si="5"/>
        <v>4921.2598425196848</v>
      </c>
      <c r="H33" s="9">
        <f t="shared" si="0"/>
        <v>2901</v>
      </c>
      <c r="I33" s="11">
        <f t="shared" si="1"/>
        <v>295.89499999999998</v>
      </c>
      <c r="J33" s="12">
        <f t="shared" si="6"/>
        <v>22.745000000000005</v>
      </c>
      <c r="K33" s="14">
        <f t="shared" si="7"/>
        <v>9.7867064956425551</v>
      </c>
      <c r="L33" s="11">
        <f t="shared" si="2"/>
        <v>73423.607905096738</v>
      </c>
      <c r="M33" s="15">
        <f t="shared" si="8"/>
        <v>73.423607905096745</v>
      </c>
      <c r="N33" s="14">
        <f t="shared" si="3"/>
        <v>0.86442753698081487</v>
      </c>
      <c r="O33" s="16">
        <f t="shared" si="4"/>
        <v>344.83995663836419</v>
      </c>
      <c r="P33" s="17" cm="1">
        <f t="array" ref="P33">INDEX(DynamicViscosityLookupTable[Dynamic Viscosity (kg/(m*s)], MATCH(I33, DynamicViscosityLookupTable[Temperature (K)], 1)) + ((I33 - LOOKUP(I33, DynamicViscosityLookupTable[Temperature (K)], DynamicViscosityLookupTable[Temperature (K)])) * (INDEX(DynamicViscosityLookupTable[Dynamic Viscosity (kg/(m*s)], MATCH(I33, DynamicViscosityLookupTable[Temperature (K)], 1) + 1) - INDEX(DynamicViscosityLookupTable[Dynamic Viscosity (kg/(m*s)], MATCH(I33, DynamicViscosityLookupTable[Temperature (K)], 1))) / (INDEX(DynamicViscosityLookupTable[Temperature (K)], MATCH(I33, DynamicViscosityLookupTable[Temperature (K)], 1) + 1) - LOOKUP(I33, DynamicViscosityLookupTable[Temperature (K)], DynamicViscosityLookupTable[Temperature (K)])))</f>
        <v>1.8381760000000001E-5</v>
      </c>
    </row>
    <row r="34" spans="2:16" x14ac:dyDescent="0.25">
      <c r="B34" s="1"/>
      <c r="F34" s="10">
        <v>1550</v>
      </c>
      <c r="G34" s="18">
        <f t="shared" si="5"/>
        <v>5085.3018372703409</v>
      </c>
      <c r="H34" s="9">
        <f t="shared" si="0"/>
        <v>2951</v>
      </c>
      <c r="I34" s="11">
        <f t="shared" si="1"/>
        <v>295.48649999999998</v>
      </c>
      <c r="J34" s="12">
        <f t="shared" si="6"/>
        <v>22.336500000000001</v>
      </c>
      <c r="K34" s="14">
        <f t="shared" si="7"/>
        <v>9.7865523859774743</v>
      </c>
      <c r="L34" s="11">
        <f t="shared" si="2"/>
        <v>73034.448875365269</v>
      </c>
      <c r="M34" s="15">
        <f t="shared" si="8"/>
        <v>73.034448875365271</v>
      </c>
      <c r="N34" s="14">
        <f t="shared" si="3"/>
        <v>0.86103461491224698</v>
      </c>
      <c r="O34" s="16">
        <f t="shared" si="4"/>
        <v>344.60183876773522</v>
      </c>
      <c r="P34" s="17" cm="1">
        <f t="array" ref="P34">INDEX(DynamicViscosityLookupTable[Dynamic Viscosity (kg/(m*s)], MATCH(I34, DynamicViscosityLookupTable[Temperature (K)], 1)) + ((I34 - LOOKUP(I34, DynamicViscosityLookupTable[Temperature (K)], DynamicViscosityLookupTable[Temperature (K)])) * (INDEX(DynamicViscosityLookupTable[Dynamic Viscosity (kg/(m*s)], MATCH(I34, DynamicViscosityLookupTable[Temperature (K)], 1) + 1) - INDEX(DynamicViscosityLookupTable[Dynamic Viscosity (kg/(m*s)], MATCH(I34, DynamicViscosityLookupTable[Temperature (K)], 1))) / (INDEX(DynamicViscosityLookupTable[Temperature (K)], MATCH(I34, DynamicViscosityLookupTable[Temperature (K)], 1) + 1) - LOOKUP(I34, DynamicViscosityLookupTable[Temperature (K)], DynamicViscosityLookupTable[Temperature (K)])))</f>
        <v>1.8362152000000001E-5</v>
      </c>
    </row>
    <row r="35" spans="2:16" x14ac:dyDescent="0.25">
      <c r="B35" s="1"/>
      <c r="F35" s="10">
        <v>1600</v>
      </c>
      <c r="G35" s="18">
        <f t="shared" si="5"/>
        <v>5249.3438320209971</v>
      </c>
      <c r="H35" s="9">
        <f t="shared" si="0"/>
        <v>3001</v>
      </c>
      <c r="I35" s="11">
        <f t="shared" si="1"/>
        <v>295.07799999999997</v>
      </c>
      <c r="J35" s="12">
        <f t="shared" si="6"/>
        <v>21.927999999999997</v>
      </c>
      <c r="K35" s="14">
        <f t="shared" si="7"/>
        <v>9.7863982799243061</v>
      </c>
      <c r="L35" s="11">
        <f t="shared" si="2"/>
        <v>72647.856131777808</v>
      </c>
      <c r="M35" s="15">
        <f t="shared" si="8"/>
        <v>72.647856131777814</v>
      </c>
      <c r="N35" s="14">
        <f t="shared" si="3"/>
        <v>0.85766259559723146</v>
      </c>
      <c r="O35" s="16">
        <f t="shared" si="4"/>
        <v>344.36355624522685</v>
      </c>
      <c r="P35" s="17" cm="1">
        <f t="array" ref="P35">INDEX(DynamicViscosityLookupTable[Dynamic Viscosity (kg/(m*s)], MATCH(I35, DynamicViscosityLookupTable[Temperature (K)], 1)) + ((I35 - LOOKUP(I35, DynamicViscosityLookupTable[Temperature (K)], DynamicViscosityLookupTable[Temperature (K)])) * (INDEX(DynamicViscosityLookupTable[Dynamic Viscosity (kg/(m*s)], MATCH(I35, DynamicViscosityLookupTable[Temperature (K)], 1) + 1) - INDEX(DynamicViscosityLookupTable[Dynamic Viscosity (kg/(m*s)], MATCH(I35, DynamicViscosityLookupTable[Temperature (K)], 1))) / (INDEX(DynamicViscosityLookupTable[Temperature (K)], MATCH(I35, DynamicViscosityLookupTable[Temperature (K)], 1) + 1) - LOOKUP(I35, DynamicViscosityLookupTable[Temperature (K)], DynamicViscosityLookupTable[Temperature (K)])))</f>
        <v>1.8342544E-5</v>
      </c>
    </row>
    <row r="36" spans="2:16" x14ac:dyDescent="0.25">
      <c r="B36" s="1"/>
      <c r="F36" s="10">
        <v>1650</v>
      </c>
      <c r="G36" s="18">
        <f t="shared" si="5"/>
        <v>5413.3858267716532</v>
      </c>
      <c r="H36" s="9">
        <f t="shared" si="0"/>
        <v>3051</v>
      </c>
      <c r="I36" s="11">
        <f t="shared" si="1"/>
        <v>294.66949999999997</v>
      </c>
      <c r="J36" s="12">
        <f t="shared" si="6"/>
        <v>21.519499999999994</v>
      </c>
      <c r="K36" s="14">
        <f t="shared" si="7"/>
        <v>9.7862441774830486</v>
      </c>
      <c r="L36" s="11">
        <f t="shared" si="2"/>
        <v>72263.809477644696</v>
      </c>
      <c r="M36" s="15">
        <f t="shared" si="8"/>
        <v>72.263809477644699</v>
      </c>
      <c r="N36" s="14">
        <f t="shared" si="3"/>
        <v>0.85431132720049974</v>
      </c>
      <c r="O36" s="16">
        <f t="shared" si="4"/>
        <v>344.12510872880932</v>
      </c>
      <c r="P36" s="17" cm="1">
        <f t="array" ref="P36">INDEX(DynamicViscosityLookupTable[Dynamic Viscosity (kg/(m*s)], MATCH(I36, DynamicViscosityLookupTable[Temperature (K)], 1)) + ((I36 - LOOKUP(I36, DynamicViscosityLookupTable[Temperature (K)], DynamicViscosityLookupTable[Temperature (K)])) * (INDEX(DynamicViscosityLookupTable[Dynamic Viscosity (kg/(m*s)], MATCH(I36, DynamicViscosityLookupTable[Temperature (K)], 1) + 1) - INDEX(DynamicViscosityLookupTable[Dynamic Viscosity (kg/(m*s)], MATCH(I36, DynamicViscosityLookupTable[Temperature (K)], 1))) / (INDEX(DynamicViscosityLookupTable[Temperature (K)], MATCH(I36, DynamicViscosityLookupTable[Temperature (K)], 1) + 1) - LOOKUP(I36, DynamicViscosityLookupTable[Temperature (K)], DynamicViscosityLookupTable[Temperature (K)])))</f>
        <v>1.8322935999999999E-5</v>
      </c>
    </row>
    <row r="37" spans="2:16" x14ac:dyDescent="0.25">
      <c r="B37" s="1"/>
      <c r="F37" s="10">
        <v>1700</v>
      </c>
      <c r="G37" s="18">
        <f t="shared" si="5"/>
        <v>5577.4278215223094</v>
      </c>
      <c r="H37" s="9">
        <f t="shared" si="0"/>
        <v>3101</v>
      </c>
      <c r="I37" s="11">
        <f t="shared" si="1"/>
        <v>294.26099999999997</v>
      </c>
      <c r="J37" s="12">
        <f t="shared" si="6"/>
        <v>21.11099999999999</v>
      </c>
      <c r="K37" s="14">
        <f t="shared" si="7"/>
        <v>9.7860900786537055</v>
      </c>
      <c r="L37" s="11">
        <f t="shared" si="2"/>
        <v>71882.288900784639</v>
      </c>
      <c r="M37" s="15">
        <f t="shared" si="8"/>
        <v>71.882288900784644</v>
      </c>
      <c r="N37" s="14">
        <f t="shared" si="3"/>
        <v>0.85098065922796595</v>
      </c>
      <c r="O37" s="16">
        <f t="shared" si="4"/>
        <v>343.88649587526714</v>
      </c>
      <c r="P37" s="17" cm="1">
        <f t="array" ref="P37">INDEX(DynamicViscosityLookupTable[Dynamic Viscosity (kg/(m*s)], MATCH(I37, DynamicViscosityLookupTable[Temperature (K)], 1)) + ((I37 - LOOKUP(I37, DynamicViscosityLookupTable[Temperature (K)], DynamicViscosityLookupTable[Temperature (K)])) * (INDEX(DynamicViscosityLookupTable[Dynamic Viscosity (kg/(m*s)], MATCH(I37, DynamicViscosityLookupTable[Temperature (K)], 1) + 1) - INDEX(DynamicViscosityLookupTable[Dynamic Viscosity (kg/(m*s)], MATCH(I37, DynamicViscosityLookupTable[Temperature (K)], 1))) / (INDEX(DynamicViscosityLookupTable[Temperature (K)], MATCH(I37, DynamicViscosityLookupTable[Temperature (K)], 1) + 1) - LOOKUP(I37, DynamicViscosityLookupTable[Temperature (K)], DynamicViscosityLookupTable[Temperature (K)])))</f>
        <v>1.8303327999999998E-5</v>
      </c>
    </row>
    <row r="38" spans="2:16" x14ac:dyDescent="0.25">
      <c r="B38" s="1"/>
      <c r="F38" s="10">
        <v>1750</v>
      </c>
      <c r="G38" s="18">
        <f t="shared" si="5"/>
        <v>5741.4698162729655</v>
      </c>
      <c r="H38" s="9">
        <f t="shared" si="0"/>
        <v>3151</v>
      </c>
      <c r="I38" s="11">
        <f t="shared" si="1"/>
        <v>293.85249999999996</v>
      </c>
      <c r="J38" s="12">
        <f t="shared" si="6"/>
        <v>20.702499999999986</v>
      </c>
      <c r="K38" s="14">
        <f t="shared" si="7"/>
        <v>9.7859359834362731</v>
      </c>
      <c r="L38" s="11">
        <f t="shared" si="2"/>
        <v>71503.274571606715</v>
      </c>
      <c r="M38" s="15">
        <f t="shared" si="8"/>
        <v>71.50327457160671</v>
      </c>
      <c r="N38" s="14">
        <f t="shared" si="3"/>
        <v>0.84767044251331114</v>
      </c>
      <c r="O38" s="16">
        <f t="shared" si="4"/>
        <v>343.64771734019337</v>
      </c>
      <c r="P38" s="17" cm="1">
        <f t="array" ref="P38">INDEX(DynamicViscosityLookupTable[Dynamic Viscosity (kg/(m*s)], MATCH(I38, DynamicViscosityLookupTable[Temperature (K)], 1)) + ((I38 - LOOKUP(I38, DynamicViscosityLookupTable[Temperature (K)], DynamicViscosityLookupTable[Temperature (K)])) * (INDEX(DynamicViscosityLookupTable[Dynamic Viscosity (kg/(m*s)], MATCH(I38, DynamicViscosityLookupTable[Temperature (K)], 1) + 1) - INDEX(DynamicViscosityLookupTable[Dynamic Viscosity (kg/(m*s)], MATCH(I38, DynamicViscosityLookupTable[Temperature (K)], 1))) / (INDEX(DynamicViscosityLookupTable[Temperature (K)], MATCH(I38, DynamicViscosityLookupTable[Temperature (K)], 1) + 1) - LOOKUP(I38, DynamicViscosityLookupTable[Temperature (K)], DynamicViscosityLookupTable[Temperature (K)])))</f>
        <v>1.8283720000000001E-5</v>
      </c>
    </row>
    <row r="39" spans="2:16" x14ac:dyDescent="0.25">
      <c r="B39" s="1"/>
      <c r="F39" s="10">
        <v>1800</v>
      </c>
      <c r="G39" s="18">
        <f t="shared" si="5"/>
        <v>5905.5118110236217</v>
      </c>
      <c r="H39" s="9">
        <f t="shared" si="0"/>
        <v>3201</v>
      </c>
      <c r="I39" s="11">
        <f t="shared" si="1"/>
        <v>293.44399999999996</v>
      </c>
      <c r="J39" s="12">
        <f t="shared" si="6"/>
        <v>20.293999999999983</v>
      </c>
      <c r="K39" s="14">
        <f t="shared" si="7"/>
        <v>9.7857818918307533</v>
      </c>
      <c r="L39" s="11">
        <f t="shared" si="2"/>
        <v>71126.74684121483</v>
      </c>
      <c r="M39" s="15">
        <f t="shared" si="8"/>
        <v>71.126746841214825</v>
      </c>
      <c r="N39" s="14">
        <f t="shared" si="3"/>
        <v>0.84438052920472273</v>
      </c>
      <c r="O39" s="16">
        <f t="shared" si="4"/>
        <v>343.40877277798359</v>
      </c>
      <c r="P39" s="17" cm="1">
        <f t="array" ref="P39">INDEX(DynamicViscosityLookupTable[Dynamic Viscosity (kg/(m*s)], MATCH(I39, DynamicViscosityLookupTable[Temperature (K)], 1)) + ((I39 - LOOKUP(I39, DynamicViscosityLookupTable[Temperature (K)], DynamicViscosityLookupTable[Temperature (K)])) * (INDEX(DynamicViscosityLookupTable[Dynamic Viscosity (kg/(m*s)], MATCH(I39, DynamicViscosityLookupTable[Temperature (K)], 1) + 1) - INDEX(DynamicViscosityLookupTable[Dynamic Viscosity (kg/(m*s)], MATCH(I39, DynamicViscosityLookupTable[Temperature (K)], 1))) / (INDEX(DynamicViscosityLookupTable[Temperature (K)], MATCH(I39, DynamicViscosityLookupTable[Temperature (K)], 1) + 1) - LOOKUP(I39, DynamicViscosityLookupTable[Temperature (K)], DynamicViscosityLookupTable[Temperature (K)])))</f>
        <v>1.8264112E-5</v>
      </c>
    </row>
    <row r="40" spans="2:16" x14ac:dyDescent="0.25">
      <c r="B40" s="1"/>
      <c r="F40" s="10">
        <v>1850</v>
      </c>
      <c r="G40" s="18">
        <f t="shared" si="5"/>
        <v>6069.5538057742779</v>
      </c>
      <c r="H40" s="9">
        <f t="shared" si="0"/>
        <v>3251</v>
      </c>
      <c r="I40" s="11">
        <f t="shared" si="1"/>
        <v>293.03549999999996</v>
      </c>
      <c r="J40" s="12">
        <f t="shared" si="6"/>
        <v>19.885499999999979</v>
      </c>
      <c r="K40" s="14">
        <f t="shared" si="7"/>
        <v>9.785627803837146</v>
      </c>
      <c r="L40" s="11">
        <f t="shared" si="2"/>
        <v>70752.686239534552</v>
      </c>
      <c r="M40" s="15">
        <f t="shared" si="8"/>
        <v>70.752686239534555</v>
      </c>
      <c r="N40" s="14">
        <f t="shared" si="3"/>
        <v>0.84111077275178858</v>
      </c>
      <c r="O40" s="16">
        <f t="shared" si="4"/>
        <v>343.16966184183019</v>
      </c>
      <c r="P40" s="17" cm="1">
        <f t="array" ref="P40">INDEX(DynamicViscosityLookupTable[Dynamic Viscosity (kg/(m*s)], MATCH(I40, DynamicViscosityLookupTable[Temperature (K)], 1)) + ((I40 - LOOKUP(I40, DynamicViscosityLookupTable[Temperature (K)], DynamicViscosityLookupTable[Temperature (K)])) * (INDEX(DynamicViscosityLookupTable[Dynamic Viscosity (kg/(m*s)], MATCH(I40, DynamicViscosityLookupTable[Temperature (K)], 1) + 1) - INDEX(DynamicViscosityLookupTable[Dynamic Viscosity (kg/(m*s)], MATCH(I40, DynamicViscosityLookupTable[Temperature (K)], 1))) / (INDEX(DynamicViscosityLookupTable[Temperature (K)], MATCH(I40, DynamicViscosityLookupTable[Temperature (K)], 1) + 1) - LOOKUP(I40, DynamicViscosityLookupTable[Temperature (K)], DynamicViscosityLookupTable[Temperature (K)])))</f>
        <v>1.8244732999999999E-5</v>
      </c>
    </row>
    <row r="41" spans="2:16" x14ac:dyDescent="0.25">
      <c r="F41" s="10">
        <v>1900</v>
      </c>
      <c r="G41" s="18">
        <f t="shared" si="5"/>
        <v>6233.595800524934</v>
      </c>
      <c r="H41" s="9">
        <f t="shared" si="0"/>
        <v>3301</v>
      </c>
      <c r="I41" s="11">
        <f t="shared" si="1"/>
        <v>292.62699999999995</v>
      </c>
      <c r="J41" s="12">
        <f t="shared" si="6"/>
        <v>19.476999999999975</v>
      </c>
      <c r="K41" s="14">
        <f t="shared" si="7"/>
        <v>9.7854737194554513</v>
      </c>
      <c r="L41" s="11">
        <f t="shared" si="2"/>
        <v>70381.073473460987</v>
      </c>
      <c r="M41" s="15">
        <f t="shared" si="8"/>
        <v>70.381073473460987</v>
      </c>
      <c r="N41" s="14">
        <f t="shared" si="3"/>
        <v>0.83786102789253114</v>
      </c>
      <c r="O41" s="16">
        <f t="shared" si="4"/>
        <v>342.93038418371646</v>
      </c>
      <c r="P41" s="17" cm="1">
        <f t="array" ref="P41">INDEX(DynamicViscosityLookupTable[Dynamic Viscosity (kg/(m*s)], MATCH(I41, DynamicViscosityLookupTable[Temperature (K)], 1)) + ((I41 - LOOKUP(I41, DynamicViscosityLookupTable[Temperature (K)], DynamicViscosityLookupTable[Temperature (K)])) * (INDEX(DynamicViscosityLookupTable[Dynamic Viscosity (kg/(m*s)], MATCH(I41, DynamicViscosityLookupTable[Temperature (K)], 1) + 1) - INDEX(DynamicViscosityLookupTable[Dynamic Viscosity (kg/(m*s)], MATCH(I41, DynamicViscosityLookupTable[Temperature (K)], 1))) / (INDEX(DynamicViscosityLookupTable[Temperature (K)], MATCH(I41, DynamicViscosityLookupTable[Temperature (K)], 1) + 1) - LOOKUP(I41, DynamicViscosityLookupTable[Temperature (K)], DynamicViscosityLookupTable[Temperature (K)])))</f>
        <v>1.8225941999999999E-5</v>
      </c>
    </row>
    <row r="42" spans="2:16" x14ac:dyDescent="0.25">
      <c r="F42" s="10">
        <v>1950</v>
      </c>
      <c r="G42" s="18">
        <f t="shared" si="5"/>
        <v>6397.6377952755902</v>
      </c>
      <c r="H42" s="9">
        <f t="shared" si="0"/>
        <v>3351</v>
      </c>
      <c r="I42" s="11">
        <f t="shared" si="1"/>
        <v>292.21849999999995</v>
      </c>
      <c r="J42" s="12">
        <f t="shared" si="6"/>
        <v>19.068499999999972</v>
      </c>
      <c r="K42" s="14">
        <f t="shared" si="7"/>
        <v>9.7853196386856691</v>
      </c>
      <c r="L42" s="11">
        <f t="shared" si="2"/>
        <v>70011.889425028858</v>
      </c>
      <c r="M42" s="15">
        <f t="shared" si="8"/>
        <v>70.011889425028855</v>
      </c>
      <c r="N42" s="14">
        <f t="shared" si="3"/>
        <v>0.83463115064059867</v>
      </c>
      <c r="O42" s="16">
        <f t="shared" si="4"/>
        <v>342.69093945441085</v>
      </c>
      <c r="P42" s="17" cm="1">
        <f t="array" ref="P42">INDEX(DynamicViscosityLookupTable[Dynamic Viscosity (kg/(m*s)], MATCH(I42, DynamicViscosityLookupTable[Temperature (K)], 1)) + ((I42 - LOOKUP(I42, DynamicViscosityLookupTable[Temperature (K)], DynamicViscosityLookupTable[Temperature (K)])) * (INDEX(DynamicViscosityLookupTable[Dynamic Viscosity (kg/(m*s)], MATCH(I42, DynamicViscosityLookupTable[Temperature (K)], 1) + 1) - INDEX(DynamicViscosityLookupTable[Dynamic Viscosity (kg/(m*s)], MATCH(I42, DynamicViscosityLookupTable[Temperature (K)], 1))) / (INDEX(DynamicViscosityLookupTable[Temperature (K)], MATCH(I42, DynamicViscosityLookupTable[Temperature (K)], 1) + 1) - LOOKUP(I42, DynamicViscosityLookupTable[Temperature (K)], DynamicViscosityLookupTable[Temperature (K)])))</f>
        <v>1.8207151E-5</v>
      </c>
    </row>
    <row r="43" spans="2:16" x14ac:dyDescent="0.25">
      <c r="F43" s="10">
        <v>2000</v>
      </c>
      <c r="G43" s="18">
        <f t="shared" si="5"/>
        <v>6561.6797900262463</v>
      </c>
      <c r="H43" s="9">
        <f t="shared" si="0"/>
        <v>3401</v>
      </c>
      <c r="I43" s="11">
        <f t="shared" si="1"/>
        <v>291.81</v>
      </c>
      <c r="J43" s="12">
        <f t="shared" si="6"/>
        <v>18.660000000000025</v>
      </c>
      <c r="K43" s="14">
        <f t="shared" si="7"/>
        <v>9.7851655615277995</v>
      </c>
      <c r="L43" s="11">
        <f t="shared" si="2"/>
        <v>69645.115149603356</v>
      </c>
      <c r="M43" s="15">
        <f t="shared" si="8"/>
        <v>69.645115149603356</v>
      </c>
      <c r="N43" s="14">
        <f t="shared" si="3"/>
        <v>0.8314209982725963</v>
      </c>
      <c r="O43" s="16">
        <f t="shared" si="4"/>
        <v>342.4513273034608</v>
      </c>
      <c r="P43" s="17" cm="1">
        <f t="array" ref="P43">INDEX(DynamicViscosityLookupTable[Dynamic Viscosity (kg/(m*s)], MATCH(I43, DynamicViscosityLookupTable[Temperature (K)], 1)) + ((I43 - LOOKUP(I43, DynamicViscosityLookupTable[Temperature (K)], DynamicViscosityLookupTable[Temperature (K)])) * (INDEX(DynamicViscosityLookupTable[Dynamic Viscosity (kg/(m*s)], MATCH(I43, DynamicViscosityLookupTable[Temperature (K)], 1) + 1) - INDEX(DynamicViscosityLookupTable[Dynamic Viscosity (kg/(m*s)], MATCH(I43, DynamicViscosityLookupTable[Temperature (K)], 1))) / (INDEX(DynamicViscosityLookupTable[Temperature (K)], MATCH(I43, DynamicViscosityLookupTable[Temperature (K)], 1) + 1) - LOOKUP(I43, DynamicViscosityLookupTable[Temperature (K)], DynamicViscosityLookupTable[Temperature (K)])))</f>
        <v>1.8188360000000001E-5</v>
      </c>
    </row>
    <row r="44" spans="2:16" x14ac:dyDescent="0.25">
      <c r="F44" s="10">
        <v>2050</v>
      </c>
      <c r="G44" s="18">
        <f t="shared" si="5"/>
        <v>6725.7217847769025</v>
      </c>
      <c r="H44" s="9">
        <f t="shared" si="0"/>
        <v>3451</v>
      </c>
      <c r="I44" s="11">
        <f t="shared" si="1"/>
        <v>291.4015</v>
      </c>
      <c r="J44" s="12">
        <f t="shared" si="6"/>
        <v>18.251500000000021</v>
      </c>
      <c r="K44" s="14">
        <f t="shared" si="7"/>
        <v>9.7850114879818406</v>
      </c>
      <c r="L44" s="11">
        <f t="shared" si="2"/>
        <v>69280.731874092191</v>
      </c>
      <c r="M44" s="15">
        <f t="shared" si="8"/>
        <v>69.280731874092197</v>
      </c>
      <c r="N44" s="14">
        <f t="shared" si="3"/>
        <v>0.82823042931556345</v>
      </c>
      <c r="O44" s="16">
        <f t="shared" si="4"/>
        <v>342.2115473791867</v>
      </c>
      <c r="P44" s="17" cm="1">
        <f t="array" ref="P44">INDEX(DynamicViscosityLookupTable[Dynamic Viscosity (kg/(m*s)], MATCH(I44, DynamicViscosityLookupTable[Temperature (K)], 1)) + ((I44 - LOOKUP(I44, DynamicViscosityLookupTable[Temperature (K)], DynamicViscosityLookupTable[Temperature (K)])) * (INDEX(DynamicViscosityLookupTable[Dynamic Viscosity (kg/(m*s)], MATCH(I44, DynamicViscosityLookupTable[Temperature (K)], 1) + 1) - INDEX(DynamicViscosityLookupTable[Dynamic Viscosity (kg/(m*s)], MATCH(I44, DynamicViscosityLookupTable[Temperature (K)], 1))) / (INDEX(DynamicViscosityLookupTable[Temperature (K)], MATCH(I44, DynamicViscosityLookupTable[Temperature (K)], 1) + 1) - LOOKUP(I44, DynamicViscosityLookupTable[Temperature (K)], DynamicViscosityLookupTable[Temperature (K)])))</f>
        <v>1.8169569000000002E-5</v>
      </c>
    </row>
    <row r="45" spans="2:16" x14ac:dyDescent="0.25">
      <c r="F45" s="10">
        <v>2100</v>
      </c>
      <c r="G45" s="18">
        <f t="shared" si="5"/>
        <v>6889.7637795275587</v>
      </c>
      <c r="H45" s="9">
        <f t="shared" si="0"/>
        <v>3501</v>
      </c>
      <c r="I45" s="11">
        <f t="shared" si="1"/>
        <v>290.99299999999999</v>
      </c>
      <c r="J45" s="12">
        <f t="shared" si="6"/>
        <v>17.843000000000018</v>
      </c>
      <c r="K45" s="14">
        <f t="shared" si="7"/>
        <v>9.7848574180477979</v>
      </c>
      <c r="L45" s="11">
        <f t="shared" si="2"/>
        <v>68918.720995178126</v>
      </c>
      <c r="M45" s="15">
        <f t="shared" si="8"/>
        <v>68.91872099517812</v>
      </c>
      <c r="N45" s="14">
        <f t="shared" si="3"/>
        <v>0.82505930353459234</v>
      </c>
      <c r="O45" s="16">
        <f t="shared" si="4"/>
        <v>341.97159932867618</v>
      </c>
      <c r="P45" s="17" cm="1">
        <f t="array" ref="P45">INDEX(DynamicViscosityLookupTable[Dynamic Viscosity (kg/(m*s)], MATCH(I45, DynamicViscosityLookupTable[Temperature (K)], 1)) + ((I45 - LOOKUP(I45, DynamicViscosityLookupTable[Temperature (K)], DynamicViscosityLookupTable[Temperature (K)])) * (INDEX(DynamicViscosityLookupTable[Dynamic Viscosity (kg/(m*s)], MATCH(I45, DynamicViscosityLookupTable[Temperature (K)], 1) + 1) - INDEX(DynamicViscosityLookupTable[Dynamic Viscosity (kg/(m*s)], MATCH(I45, DynamicViscosityLookupTable[Temperature (K)], 1))) / (INDEX(DynamicViscosityLookupTable[Temperature (K)], MATCH(I45, DynamicViscosityLookupTable[Temperature (K)], 1) + 1) - LOOKUP(I45, DynamicViscosityLookupTable[Temperature (K)], DynamicViscosityLookupTable[Temperature (K)])))</f>
        <v>1.8150778000000002E-5</v>
      </c>
    </row>
    <row r="46" spans="2:16" x14ac:dyDescent="0.25">
      <c r="F46" s="10">
        <v>2150</v>
      </c>
      <c r="G46" s="18">
        <f t="shared" si="5"/>
        <v>7053.8057742782148</v>
      </c>
      <c r="H46" s="9">
        <f t="shared" si="0"/>
        <v>3551</v>
      </c>
      <c r="I46" s="11">
        <f t="shared" si="1"/>
        <v>290.58449999999999</v>
      </c>
      <c r="J46" s="12">
        <f t="shared" si="6"/>
        <v>17.434500000000014</v>
      </c>
      <c r="K46" s="14">
        <f t="shared" si="7"/>
        <v>9.7847033517256641</v>
      </c>
      <c r="L46" s="11">
        <f t="shared" si="2"/>
        <v>68559.064077572184</v>
      </c>
      <c r="M46" s="15">
        <f t="shared" si="8"/>
        <v>68.559064077572188</v>
      </c>
      <c r="N46" s="14">
        <f t="shared" si="3"/>
        <v>0.82190748192058849</v>
      </c>
      <c r="O46" s="16">
        <f t="shared" si="4"/>
        <v>341.73148279777791</v>
      </c>
      <c r="P46" s="17" cm="1">
        <f t="array" ref="P46">INDEX(DynamicViscosityLookupTable[Dynamic Viscosity (kg/(m*s)], MATCH(I46, DynamicViscosityLookupTable[Temperature (K)], 1)) + ((I46 - LOOKUP(I46, DynamicViscosityLookupTable[Temperature (K)], DynamicViscosityLookupTable[Temperature (K)])) * (INDEX(DynamicViscosityLookupTable[Dynamic Viscosity (kg/(m*s)], MATCH(I46, DynamicViscosityLookupTable[Temperature (K)], 1) + 1) - INDEX(DynamicViscosityLookupTable[Dynamic Viscosity (kg/(m*s)], MATCH(I46, DynamicViscosityLookupTable[Temperature (K)], 1))) / (INDEX(DynamicViscosityLookupTable[Temperature (K)], MATCH(I46, DynamicViscosityLookupTable[Temperature (K)], 1) + 1) - LOOKUP(I46, DynamicViscosityLookupTable[Temperature (K)], DynamicViscosityLookupTable[Temperature (K)])))</f>
        <v>1.8131987E-5</v>
      </c>
    </row>
    <row r="47" spans="2:16" x14ac:dyDescent="0.25">
      <c r="F47" s="10">
        <v>2200</v>
      </c>
      <c r="G47" s="18">
        <f t="shared" si="5"/>
        <v>7217.847769028871</v>
      </c>
      <c r="H47" s="9">
        <f t="shared" si="0"/>
        <v>3601</v>
      </c>
      <c r="I47" s="11">
        <f t="shared" si="1"/>
        <v>290.17599999999999</v>
      </c>
      <c r="J47" s="12">
        <f t="shared" si="6"/>
        <v>17.02600000000001</v>
      </c>
      <c r="K47" s="14">
        <f t="shared" si="7"/>
        <v>9.7845492890154429</v>
      </c>
      <c r="L47" s="11">
        <f t="shared" si="2"/>
        <v>68201.742852286421</v>
      </c>
      <c r="M47" s="15">
        <f t="shared" si="8"/>
        <v>68.201742852286415</v>
      </c>
      <c r="N47" s="14">
        <f t="shared" si="3"/>
        <v>0.81877482667816337</v>
      </c>
      <c r="O47" s="16">
        <f t="shared" si="4"/>
        <v>341.49119743109526</v>
      </c>
      <c r="P47" s="17" cm="1">
        <f t="array" ref="P47">INDEX(DynamicViscosityLookupTable[Dynamic Viscosity (kg/(m*s)], MATCH(I47, DynamicViscosityLookupTable[Temperature (K)], 1)) + ((I47 - LOOKUP(I47, DynamicViscosityLookupTable[Temperature (K)], DynamicViscosityLookupTable[Temperature (K)])) * (INDEX(DynamicViscosityLookupTable[Dynamic Viscosity (kg/(m*s)], MATCH(I47, DynamicViscosityLookupTable[Temperature (K)], 1) + 1) - INDEX(DynamicViscosityLookupTable[Dynamic Viscosity (kg/(m*s)], MATCH(I47, DynamicViscosityLookupTable[Temperature (K)], 1))) / (INDEX(DynamicViscosityLookupTable[Temperature (K)], MATCH(I47, DynamicViscosityLookupTable[Temperature (K)], 1) + 1) - LOOKUP(I47, DynamicViscosityLookupTable[Temperature (K)], DynamicViscosityLookupTable[Temperature (K)])))</f>
        <v>1.8113196E-5</v>
      </c>
    </row>
    <row r="48" spans="2:16" x14ac:dyDescent="0.25">
      <c r="F48" s="10">
        <v>2250</v>
      </c>
      <c r="G48" s="18">
        <f t="shared" si="5"/>
        <v>7381.8897637795271</v>
      </c>
      <c r="H48" s="9">
        <f t="shared" si="0"/>
        <v>3651</v>
      </c>
      <c r="I48" s="11">
        <f t="shared" si="1"/>
        <v>289.76749999999998</v>
      </c>
      <c r="J48" s="12">
        <f t="shared" si="6"/>
        <v>16.617500000000007</v>
      </c>
      <c r="K48" s="14">
        <f t="shared" si="7"/>
        <v>9.7843952299171342</v>
      </c>
      <c r="L48" s="11">
        <f t="shared" si="2"/>
        <v>67846.73921492738</v>
      </c>
      <c r="M48" s="15">
        <f t="shared" si="8"/>
        <v>67.846739214927382</v>
      </c>
      <c r="N48" s="14">
        <f t="shared" si="3"/>
        <v>0.81566120121367358</v>
      </c>
      <c r="O48" s="16">
        <f t="shared" si="4"/>
        <v>341.25074287198055</v>
      </c>
      <c r="P48" s="17" cm="1">
        <f t="array" ref="P48">INDEX(DynamicViscosityLookupTable[Dynamic Viscosity (kg/(m*s)], MATCH(I48, DynamicViscosityLookupTable[Temperature (K)], 1)) + ((I48 - LOOKUP(I48, DynamicViscosityLookupTable[Temperature (K)], DynamicViscosityLookupTable[Temperature (K)])) * (INDEX(DynamicViscosityLookupTable[Dynamic Viscosity (kg/(m*s)], MATCH(I48, DynamicViscosityLookupTable[Temperature (K)], 1) + 1) - INDEX(DynamicViscosityLookupTable[Dynamic Viscosity (kg/(m*s)], MATCH(I48, DynamicViscosityLookupTable[Temperature (K)], 1))) / (INDEX(DynamicViscosityLookupTable[Temperature (K)], MATCH(I48, DynamicViscosityLookupTable[Temperature (K)], 1) + 1) - LOOKUP(I48, DynamicViscosityLookupTable[Temperature (K)], DynamicViscosityLookupTable[Temperature (K)])))</f>
        <v>1.8094405000000001E-5</v>
      </c>
    </row>
    <row r="49" spans="6:16" x14ac:dyDescent="0.25">
      <c r="F49" s="10">
        <v>2300</v>
      </c>
      <c r="G49" s="18">
        <f t="shared" si="5"/>
        <v>7545.9317585301833</v>
      </c>
      <c r="H49" s="9">
        <f t="shared" si="0"/>
        <v>3701</v>
      </c>
      <c r="I49" s="11">
        <f t="shared" si="1"/>
        <v>289.35899999999998</v>
      </c>
      <c r="J49" s="12">
        <f t="shared" si="6"/>
        <v>16.209000000000003</v>
      </c>
      <c r="K49" s="14">
        <f t="shared" si="7"/>
        <v>9.7842411744307398</v>
      </c>
      <c r="L49" s="11">
        <f t="shared" si="2"/>
        <v>67494.03522400849</v>
      </c>
      <c r="M49" s="15">
        <f t="shared" si="8"/>
        <v>67.494035224008485</v>
      </c>
      <c r="N49" s="14">
        <f t="shared" si="3"/>
        <v>0.81256647012338612</v>
      </c>
      <c r="O49" s="16">
        <f t="shared" si="4"/>
        <v>341.01011876252869</v>
      </c>
      <c r="P49" s="17" cm="1">
        <f t="array" ref="P49">INDEX(DynamicViscosityLookupTable[Dynamic Viscosity (kg/(m*s)], MATCH(I49, DynamicViscosityLookupTable[Temperature (K)], 1)) + ((I49 - LOOKUP(I49, DynamicViscosityLookupTable[Temperature (K)], DynamicViscosityLookupTable[Temperature (K)])) * (INDEX(DynamicViscosityLookupTable[Dynamic Viscosity (kg/(m*s)], MATCH(I49, DynamicViscosityLookupTable[Temperature (K)], 1) + 1) - INDEX(DynamicViscosityLookupTable[Dynamic Viscosity (kg/(m*s)], MATCH(I49, DynamicViscosityLookupTable[Temperature (K)], 1))) / (INDEX(DynamicViscosityLookupTable[Temperature (K)], MATCH(I49, DynamicViscosityLookupTable[Temperature (K)], 1) + 1) - LOOKUP(I49, DynamicViscosityLookupTable[Temperature (K)], DynamicViscosityLookupTable[Temperature (K)])))</f>
        <v>1.8075614000000002E-5</v>
      </c>
    </row>
    <row r="50" spans="6:16" x14ac:dyDescent="0.25">
      <c r="F50" s="10">
        <v>2350</v>
      </c>
      <c r="G50" s="18">
        <f t="shared" si="5"/>
        <v>7709.9737532808394</v>
      </c>
      <c r="H50" s="9">
        <f t="shared" si="0"/>
        <v>3751</v>
      </c>
      <c r="I50" s="11">
        <f t="shared" si="1"/>
        <v>288.95049999999998</v>
      </c>
      <c r="J50" s="12">
        <f t="shared" si="6"/>
        <v>15.8005</v>
      </c>
      <c r="K50" s="14">
        <f t="shared" si="7"/>
        <v>9.7840871225562562</v>
      </c>
      <c r="L50" s="11">
        <f t="shared" si="2"/>
        <v>67143.613099282302</v>
      </c>
      <c r="M50" s="15">
        <f t="shared" si="8"/>
        <v>67.143613099282305</v>
      </c>
      <c r="N50" s="14">
        <f t="shared" si="3"/>
        <v>0.80949049918178273</v>
      </c>
      <c r="O50" s="16">
        <f t="shared" si="4"/>
        <v>340.76932474357079</v>
      </c>
      <c r="P50" s="17" cm="1">
        <f t="array" ref="P50">INDEX(DynamicViscosityLookupTable[Dynamic Viscosity (kg/(m*s)], MATCH(I50, DynamicViscosityLookupTable[Temperature (K)], 1)) + ((I50 - LOOKUP(I50, DynamicViscosityLookupTable[Temperature (K)], DynamicViscosityLookupTable[Temperature (K)])) * (INDEX(DynamicViscosityLookupTable[Dynamic Viscosity (kg/(m*s)], MATCH(I50, DynamicViscosityLookupTable[Temperature (K)], 1) + 1) - INDEX(DynamicViscosityLookupTable[Dynamic Viscosity (kg/(m*s)], MATCH(I50, DynamicViscosityLookupTable[Temperature (K)], 1))) / (INDEX(DynamicViscosityLookupTable[Temperature (K)], MATCH(I50, DynamicViscosityLookupTable[Temperature (K)], 1) + 1) - LOOKUP(I50, DynamicViscosityLookupTable[Temperature (K)], DynamicViscosityLookupTable[Temperature (K)])))</f>
        <v>1.8056822999999999E-5</v>
      </c>
    </row>
    <row r="51" spans="6:16" x14ac:dyDescent="0.25">
      <c r="F51" s="10">
        <v>2400</v>
      </c>
      <c r="G51" s="18">
        <f t="shared" si="5"/>
        <v>7874.0157480314956</v>
      </c>
      <c r="H51" s="9">
        <f t="shared" si="0"/>
        <v>3801</v>
      </c>
      <c r="I51" s="11">
        <f t="shared" si="1"/>
        <v>288.54199999999997</v>
      </c>
      <c r="J51" s="12">
        <f t="shared" si="6"/>
        <v>15.391999999999996</v>
      </c>
      <c r="K51" s="14">
        <f t="shared" si="7"/>
        <v>9.7839330742936834</v>
      </c>
      <c r="L51" s="11">
        <f t="shared" si="2"/>
        <v>66795.45522009171</v>
      </c>
      <c r="M51" s="15">
        <f t="shared" si="8"/>
        <v>66.795455220091711</v>
      </c>
      <c r="N51" s="14">
        <f t="shared" si="3"/>
        <v>0.80643315532999438</v>
      </c>
      <c r="O51" s="16">
        <f t="shared" si="4"/>
        <v>340.52836045466836</v>
      </c>
      <c r="P51" s="17" cm="1">
        <f t="array" ref="P51">INDEX(DynamicViscosityLookupTable[Dynamic Viscosity (kg/(m*s)], MATCH(I51, DynamicViscosityLookupTable[Temperature (K)], 1)) + ((I51 - LOOKUP(I51, DynamicViscosityLookupTable[Temperature (K)], DynamicViscosityLookupTable[Temperature (K)])) * (INDEX(DynamicViscosityLookupTable[Dynamic Viscosity (kg/(m*s)], MATCH(I51, DynamicViscosityLookupTable[Temperature (K)], 1) + 1) - INDEX(DynamicViscosityLookupTable[Dynamic Viscosity (kg/(m*s)], MATCH(I51, DynamicViscosityLookupTable[Temperature (K)], 1))) / (INDEX(DynamicViscosityLookupTable[Temperature (K)], MATCH(I51, DynamicViscosityLookupTable[Temperature (K)], 1) + 1) - LOOKUP(I51, DynamicViscosityLookupTable[Temperature (K)], DynamicViscosityLookupTable[Temperature (K)])))</f>
        <v>1.8038032E-5</v>
      </c>
    </row>
    <row r="52" spans="6:16" x14ac:dyDescent="0.25">
      <c r="F52" s="10">
        <v>2450</v>
      </c>
      <c r="G52" s="18">
        <f t="shared" si="5"/>
        <v>8038.0577427821518</v>
      </c>
      <c r="H52" s="9">
        <f t="shared" si="0"/>
        <v>3851</v>
      </c>
      <c r="I52" s="11">
        <f t="shared" si="1"/>
        <v>288.13349999999997</v>
      </c>
      <c r="J52" s="12">
        <f t="shared" si="6"/>
        <v>14.983499999999992</v>
      </c>
      <c r="K52" s="14">
        <f t="shared" si="7"/>
        <v>9.7837790296430249</v>
      </c>
      <c r="L52" s="11">
        <f t="shared" si="2"/>
        <v>66449.544123739877</v>
      </c>
      <c r="M52" s="15">
        <f t="shared" si="8"/>
        <v>66.449544123739884</v>
      </c>
      <c r="N52" s="14">
        <f t="shared" si="3"/>
        <v>0.80339430666436329</v>
      </c>
      <c r="O52" s="16">
        <f t="shared" si="4"/>
        <v>340.28722553410648</v>
      </c>
      <c r="P52" s="17" cm="1">
        <f t="array" ref="P52">INDEX(DynamicViscosityLookupTable[Dynamic Viscosity (kg/(m*s)], MATCH(I52, DynamicViscosityLookupTable[Temperature (K)], 1)) + ((I52 - LOOKUP(I52, DynamicViscosityLookupTable[Temperature (K)], DynamicViscosityLookupTable[Temperature (K)])) * (INDEX(DynamicViscosityLookupTable[Dynamic Viscosity (kg/(m*s)], MATCH(I52, DynamicViscosityLookupTable[Temperature (K)], 1) + 1) - INDEX(DynamicViscosityLookupTable[Dynamic Viscosity (kg/(m*s)], MATCH(I52, DynamicViscosityLookupTable[Temperature (K)], 1))) / (INDEX(DynamicViscosityLookupTable[Temperature (K)], MATCH(I52, DynamicViscosityLookupTable[Temperature (K)], 1) + 1) - LOOKUP(I52, DynamicViscosityLookupTable[Temperature (K)], DynamicViscosityLookupTable[Temperature (K)])))</f>
        <v>1.8019208E-5</v>
      </c>
    </row>
    <row r="53" spans="6:16" x14ac:dyDescent="0.25">
      <c r="F53" s="10">
        <v>2500</v>
      </c>
      <c r="G53" s="18">
        <f t="shared" si="5"/>
        <v>8202.0997375328079</v>
      </c>
      <c r="H53" s="9">
        <f t="shared" si="0"/>
        <v>3901</v>
      </c>
      <c r="I53" s="11">
        <f t="shared" si="1"/>
        <v>287.72499999999997</v>
      </c>
      <c r="J53" s="12">
        <f t="shared" si="6"/>
        <v>14.574999999999989</v>
      </c>
      <c r="K53" s="14">
        <f t="shared" si="7"/>
        <v>9.783624988604279</v>
      </c>
      <c r="L53" s="11">
        <f t="shared" si="2"/>
        <v>66105.862503879107</v>
      </c>
      <c r="M53" s="15">
        <f t="shared" si="8"/>
        <v>66.105862503879109</v>
      </c>
      <c r="N53" s="14">
        <f t="shared" si="3"/>
        <v>0.80037382242513599</v>
      </c>
      <c r="O53" s="16">
        <f t="shared" si="4"/>
        <v>340.04591961888786</v>
      </c>
      <c r="P53" s="17" cm="1">
        <f t="array" ref="P53">INDEX(DynamicViscosityLookupTable[Dynamic Viscosity (kg/(m*s)], MATCH(I53, DynamicViscosityLookupTable[Temperature (K)], 1)) + ((I53 - LOOKUP(I53, DynamicViscosityLookupTable[Temperature (K)], DynamicViscosityLookupTable[Temperature (K)])) * (INDEX(DynamicViscosityLookupTable[Dynamic Viscosity (kg/(m*s)], MATCH(I53, DynamicViscosityLookupTable[Temperature (K)], 1) + 1) - INDEX(DynamicViscosityLookupTable[Dynamic Viscosity (kg/(m*s)], MATCH(I53, DynamicViscosityLookupTable[Temperature (K)], 1))) / (INDEX(DynamicViscosityLookupTable[Temperature (K)], MATCH(I53, DynamicViscosityLookupTable[Temperature (K)], 1) + 1) - LOOKUP(I53, DynamicViscosityLookupTable[Temperature (K)], DynamicViscosityLookupTable[Temperature (K)])))</f>
        <v>1.79996E-5</v>
      </c>
    </row>
    <row r="54" spans="6:16" x14ac:dyDescent="0.25">
      <c r="F54" s="10">
        <v>2550</v>
      </c>
      <c r="G54" s="18">
        <f t="shared" si="5"/>
        <v>8366.1417322834641</v>
      </c>
      <c r="H54" s="9">
        <f t="shared" si="0"/>
        <v>3951</v>
      </c>
      <c r="I54" s="11">
        <f t="shared" si="1"/>
        <v>287.31649999999996</v>
      </c>
      <c r="J54" s="12">
        <f t="shared" si="6"/>
        <v>14.166499999999985</v>
      </c>
      <c r="K54" s="14">
        <f t="shared" si="7"/>
        <v>9.7834709511774456</v>
      </c>
      <c r="L54" s="11">
        <f t="shared" si="2"/>
        <v>65764.39320891806</v>
      </c>
      <c r="M54" s="15">
        <f t="shared" si="8"/>
        <v>65.764393208918065</v>
      </c>
      <c r="N54" s="14">
        <f t="shared" si="3"/>
        <v>0.79737157298528505</v>
      </c>
      <c r="O54" s="16">
        <f t="shared" si="4"/>
        <v>339.80444234472634</v>
      </c>
      <c r="P54" s="17" cm="1">
        <f t="array" ref="P54">INDEX(DynamicViscosityLookupTable[Dynamic Viscosity (kg/(m*s)], MATCH(I54, DynamicViscosityLookupTable[Temperature (K)], 1)) + ((I54 - LOOKUP(I54, DynamicViscosityLookupTable[Temperature (K)], DynamicViscosityLookupTable[Temperature (K)])) * (INDEX(DynamicViscosityLookupTable[Dynamic Viscosity (kg/(m*s)], MATCH(I54, DynamicViscosityLookupTable[Temperature (K)], 1) + 1) - INDEX(DynamicViscosityLookupTable[Dynamic Viscosity (kg/(m*s)], MATCH(I54, DynamicViscosityLookupTable[Temperature (K)], 1))) / (INDEX(DynamicViscosityLookupTable[Temperature (K)], MATCH(I54, DynamicViscosityLookupTable[Temperature (K)], 1) + 1) - LOOKUP(I54, DynamicViscosityLookupTable[Temperature (K)], DynamicViscosityLookupTable[Temperature (K)])))</f>
        <v>1.7979991999999999E-5</v>
      </c>
    </row>
    <row r="55" spans="6:16" x14ac:dyDescent="0.25">
      <c r="F55" s="10">
        <v>2600</v>
      </c>
      <c r="G55" s="18">
        <f t="shared" si="5"/>
        <v>8530.1837270341202</v>
      </c>
      <c r="H55" s="9">
        <f t="shared" si="0"/>
        <v>4001</v>
      </c>
      <c r="I55" s="11">
        <f t="shared" si="1"/>
        <v>286.90799999999996</v>
      </c>
      <c r="J55" s="12">
        <f t="shared" si="6"/>
        <v>13.757999999999981</v>
      </c>
      <c r="K55" s="14">
        <f t="shared" si="7"/>
        <v>9.7833169173625247</v>
      </c>
      <c r="L55" s="11">
        <f t="shared" si="2"/>
        <v>65425.119240447006</v>
      </c>
      <c r="M55" s="15">
        <f t="shared" si="8"/>
        <v>65.425119240447003</v>
      </c>
      <c r="N55" s="14">
        <f t="shared" si="3"/>
        <v>0.79438742983945021</v>
      </c>
      <c r="O55" s="16">
        <f t="shared" si="4"/>
        <v>339.56279334604045</v>
      </c>
      <c r="P55" s="17" cm="1">
        <f t="array" ref="P55">INDEX(DynamicViscosityLookupTable[Dynamic Viscosity (kg/(m*s)], MATCH(I55, DynamicViscosityLookupTable[Temperature (K)], 1)) + ((I55 - LOOKUP(I55, DynamicViscosityLookupTable[Temperature (K)], DynamicViscosityLookupTable[Temperature (K)])) * (INDEX(DynamicViscosityLookupTable[Dynamic Viscosity (kg/(m*s)], MATCH(I55, DynamicViscosityLookupTable[Temperature (K)], 1) + 1) - INDEX(DynamicViscosityLookupTable[Dynamic Viscosity (kg/(m*s)], MATCH(I55, DynamicViscosityLookupTable[Temperature (K)], 1))) / (INDEX(DynamicViscosityLookupTable[Temperature (K)], MATCH(I55, DynamicViscosityLookupTable[Temperature (K)], 1) + 1) - LOOKUP(I55, DynamicViscosityLookupTable[Temperature (K)], DynamicViscosityLookupTable[Temperature (K)])))</f>
        <v>1.7960383999999998E-5</v>
      </c>
    </row>
    <row r="56" spans="6:16" x14ac:dyDescent="0.25">
      <c r="F56" s="10">
        <v>2650</v>
      </c>
      <c r="G56" s="18">
        <f t="shared" si="5"/>
        <v>8694.2257217847764</v>
      </c>
      <c r="H56" s="9">
        <f t="shared" si="0"/>
        <v>4051</v>
      </c>
      <c r="I56" s="11">
        <f t="shared" si="1"/>
        <v>286.49949999999995</v>
      </c>
      <c r="J56" s="12">
        <f t="shared" si="6"/>
        <v>13.349499999999978</v>
      </c>
      <c r="K56" s="14">
        <f t="shared" si="7"/>
        <v>9.7831628871595147</v>
      </c>
      <c r="L56" s="11">
        <f t="shared" si="2"/>
        <v>65088.023751681147</v>
      </c>
      <c r="M56" s="15">
        <f t="shared" si="8"/>
        <v>65.088023751681149</v>
      </c>
      <c r="N56" s="14">
        <f t="shared" si="3"/>
        <v>0.79142126559300874</v>
      </c>
      <c r="O56" s="16">
        <f t="shared" si="4"/>
        <v>339.32097225594691</v>
      </c>
      <c r="P56" s="17" cm="1">
        <f t="array" ref="P56">INDEX(DynamicViscosityLookupTable[Dynamic Viscosity (kg/(m*s)], MATCH(I56, DynamicViscosityLookupTable[Temperature (K)], 1)) + ((I56 - LOOKUP(I56, DynamicViscosityLookupTable[Temperature (K)], DynamicViscosityLookupTable[Temperature (K)])) * (INDEX(DynamicViscosityLookupTable[Dynamic Viscosity (kg/(m*s)], MATCH(I56, DynamicViscosityLookupTable[Temperature (K)], 1) + 1) - INDEX(DynamicViscosityLookupTable[Dynamic Viscosity (kg/(m*s)], MATCH(I56, DynamicViscosityLookupTable[Temperature (K)], 1))) / (INDEX(DynamicViscosityLookupTable[Temperature (K)], MATCH(I56, DynamicViscosityLookupTable[Temperature (K)], 1) + 1) - LOOKUP(I56, DynamicViscosityLookupTable[Temperature (K)], DynamicViscosityLookupTable[Temperature (K)])))</f>
        <v>1.7940776E-5</v>
      </c>
    </row>
    <row r="57" spans="6:16" x14ac:dyDescent="0.25">
      <c r="F57" s="10">
        <v>2700</v>
      </c>
      <c r="G57" s="18">
        <f t="shared" si="5"/>
        <v>8858.2677165354326</v>
      </c>
      <c r="H57" s="9">
        <f t="shared" si="0"/>
        <v>4101</v>
      </c>
      <c r="I57" s="11">
        <f t="shared" si="1"/>
        <v>286.09099999999995</v>
      </c>
      <c r="J57" s="12">
        <f t="shared" si="6"/>
        <v>12.940999999999974</v>
      </c>
      <c r="K57" s="14">
        <f t="shared" si="7"/>
        <v>9.7830088605684171</v>
      </c>
      <c r="L57" s="11">
        <f t="shared" si="2"/>
        <v>64753.090045921876</v>
      </c>
      <c r="M57" s="15">
        <f t="shared" si="8"/>
        <v>64.75309004592188</v>
      </c>
      <c r="N57" s="14">
        <f t="shared" si="3"/>
        <v>0.78847295395126804</v>
      </c>
      <c r="O57" s="16">
        <f t="shared" si="4"/>
        <v>339.07897870625419</v>
      </c>
      <c r="P57" s="17" cm="1">
        <f t="array" ref="P57">INDEX(DynamicViscosityLookupTable[Dynamic Viscosity (kg/(m*s)], MATCH(I57, DynamicViscosityLookupTable[Temperature (K)], 1)) + ((I57 - LOOKUP(I57, DynamicViscosityLookupTable[Temperature (K)], DynamicViscosityLookupTable[Temperature (K)])) * (INDEX(DynamicViscosityLookupTable[Dynamic Viscosity (kg/(m*s)], MATCH(I57, DynamicViscosityLookupTable[Temperature (K)], 1) + 1) - INDEX(DynamicViscosityLookupTable[Dynamic Viscosity (kg/(m*s)], MATCH(I57, DynamicViscosityLookupTable[Temperature (K)], 1))) / (INDEX(DynamicViscosityLookupTable[Temperature (K)], MATCH(I57, DynamicViscosityLookupTable[Temperature (K)], 1) + 1) - LOOKUP(I57, DynamicViscosityLookupTable[Temperature (K)], DynamicViscosityLookupTable[Temperature (K)])))</f>
        <v>1.7921168E-5</v>
      </c>
    </row>
    <row r="58" spans="6:16" x14ac:dyDescent="0.25">
      <c r="F58" s="10">
        <v>2750</v>
      </c>
      <c r="G58" s="18">
        <f t="shared" si="5"/>
        <v>9022.3097112860887</v>
      </c>
      <c r="H58" s="9">
        <f t="shared" si="0"/>
        <v>4151</v>
      </c>
      <c r="I58" s="11">
        <f t="shared" si="1"/>
        <v>285.6825</v>
      </c>
      <c r="J58" s="12">
        <f t="shared" si="6"/>
        <v>12.532500000000027</v>
      </c>
      <c r="K58" s="14">
        <f t="shared" si="7"/>
        <v>9.7828548375892321</v>
      </c>
      <c r="L58" s="11">
        <f t="shared" si="2"/>
        <v>64420.301575034973</v>
      </c>
      <c r="M58" s="15">
        <f t="shared" si="8"/>
        <v>64.420301575034969</v>
      </c>
      <c r="N58" s="14">
        <f t="shared" si="3"/>
        <v>0.78554236970877223</v>
      </c>
      <c r="O58" s="16">
        <f t="shared" si="4"/>
        <v>338.83681232745613</v>
      </c>
      <c r="P58" s="17" cm="1">
        <f t="array" ref="P58">INDEX(DynamicViscosityLookupTable[Dynamic Viscosity (kg/(m*s)], MATCH(I58, DynamicViscosityLookupTable[Temperature (K)], 1)) + ((I58 - LOOKUP(I58, DynamicViscosityLookupTable[Temperature (K)], DynamicViscosityLookupTable[Temperature (K)])) * (INDEX(DynamicViscosityLookupTable[Dynamic Viscosity (kg/(m*s)], MATCH(I58, DynamicViscosityLookupTable[Temperature (K)], 1) + 1) - INDEX(DynamicViscosityLookupTable[Dynamic Viscosity (kg/(m*s)], MATCH(I58, DynamicViscosityLookupTable[Temperature (K)], 1))) / (INDEX(DynamicViscosityLookupTable[Temperature (K)], MATCH(I58, DynamicViscosityLookupTable[Temperature (K)], 1) + 1) - LOOKUP(I58, DynamicViscosityLookupTable[Temperature (K)], DynamicViscosityLookupTable[Temperature (K)])))</f>
        <v>1.7901560000000002E-5</v>
      </c>
    </row>
    <row r="59" spans="6:16" x14ac:dyDescent="0.25">
      <c r="F59" s="10">
        <v>2800</v>
      </c>
      <c r="G59" s="18">
        <f t="shared" si="5"/>
        <v>9186.3517060367449</v>
      </c>
      <c r="H59" s="9">
        <f t="shared" si="0"/>
        <v>4201</v>
      </c>
      <c r="I59" s="11">
        <f t="shared" si="1"/>
        <v>285.274</v>
      </c>
      <c r="J59" s="12">
        <f t="shared" si="6"/>
        <v>12.124000000000024</v>
      </c>
      <c r="K59" s="14">
        <f t="shared" si="7"/>
        <v>9.7827008182219597</v>
      </c>
      <c r="L59" s="11">
        <f t="shared" si="2"/>
        <v>64089.641937946632</v>
      </c>
      <c r="M59" s="15">
        <f t="shared" si="8"/>
        <v>64.089641937946638</v>
      </c>
      <c r="N59" s="14">
        <f t="shared" si="3"/>
        <v>0.78262938873873622</v>
      </c>
      <c r="O59" s="16">
        <f t="shared" si="4"/>
        <v>338.59447274872497</v>
      </c>
      <c r="P59" s="17" cm="1">
        <f t="array" ref="P59">INDEX(DynamicViscosityLookupTable[Dynamic Viscosity (kg/(m*s)], MATCH(I59, DynamicViscosityLookupTable[Temperature (K)], 1)) + ((I59 - LOOKUP(I59, DynamicViscosityLookupTable[Temperature (K)], DynamicViscosityLookupTable[Temperature (K)])) * (INDEX(DynamicViscosityLookupTable[Dynamic Viscosity (kg/(m*s)], MATCH(I59, DynamicViscosityLookupTable[Temperature (K)], 1) + 1) - INDEX(DynamicViscosityLookupTable[Dynamic Viscosity (kg/(m*s)], MATCH(I59, DynamicViscosityLookupTable[Temperature (K)], 1))) / (INDEX(DynamicViscosityLookupTable[Temperature (K)], MATCH(I59, DynamicViscosityLookupTable[Temperature (K)], 1) + 1) - LOOKUP(I59, DynamicViscosityLookupTable[Temperature (K)], DynamicViscosityLookupTable[Temperature (K)])))</f>
        <v>1.7881952000000001E-5</v>
      </c>
    </row>
    <row r="60" spans="6:16" x14ac:dyDescent="0.25">
      <c r="F60" s="10">
        <v>2850</v>
      </c>
      <c r="G60" s="18">
        <f t="shared" si="5"/>
        <v>9350.393700787401</v>
      </c>
      <c r="H60" s="9">
        <f t="shared" si="0"/>
        <v>4251</v>
      </c>
      <c r="I60" s="11">
        <f t="shared" si="1"/>
        <v>284.8655</v>
      </c>
      <c r="J60" s="12">
        <f t="shared" si="6"/>
        <v>11.71550000000002</v>
      </c>
      <c r="K60" s="14">
        <f t="shared" si="7"/>
        <v>9.7825468024665998</v>
      </c>
      <c r="L60" s="11">
        <f t="shared" si="2"/>
        <v>63761.094879156379</v>
      </c>
      <c r="M60" s="15">
        <f t="shared" si="8"/>
        <v>63.761094879156381</v>
      </c>
      <c r="N60" s="14">
        <f t="shared" si="3"/>
        <v>0.77973388798259358</v>
      </c>
      <c r="O60" s="16">
        <f t="shared" si="4"/>
        <v>338.35195959790502</v>
      </c>
      <c r="P60" s="17" cm="1">
        <f t="array" ref="P60">INDEX(DynamicViscosityLookupTable[Dynamic Viscosity (kg/(m*s)], MATCH(I60, DynamicViscosityLookupTable[Temperature (K)], 1)) + ((I60 - LOOKUP(I60, DynamicViscosityLookupTable[Temperature (K)], DynamicViscosityLookupTable[Temperature (K)])) * (INDEX(DynamicViscosityLookupTable[Dynamic Viscosity (kg/(m*s)], MATCH(I60, DynamicViscosityLookupTable[Temperature (K)], 1) + 1) - INDEX(DynamicViscosityLookupTable[Dynamic Viscosity (kg/(m*s)], MATCH(I60, DynamicViscosityLookupTable[Temperature (K)], 1))) / (INDEX(DynamicViscosityLookupTable[Temperature (K)], MATCH(I60, DynamicViscosityLookupTable[Temperature (K)], 1) + 1) - LOOKUP(I60, DynamicViscosityLookupTable[Temperature (K)], DynamicViscosityLookupTable[Temperature (K)])))</f>
        <v>1.7862344E-5</v>
      </c>
    </row>
    <row r="61" spans="6:16" x14ac:dyDescent="0.25">
      <c r="F61" s="10">
        <v>2900</v>
      </c>
      <c r="G61" s="18">
        <f t="shared" si="5"/>
        <v>9514.4356955380572</v>
      </c>
      <c r="H61" s="9">
        <f t="shared" si="0"/>
        <v>4301</v>
      </c>
      <c r="I61" s="11">
        <f t="shared" si="1"/>
        <v>284.45699999999999</v>
      </c>
      <c r="J61" s="12">
        <f t="shared" si="6"/>
        <v>11.307000000000016</v>
      </c>
      <c r="K61" s="14">
        <f t="shared" si="7"/>
        <v>9.7823927903231525</v>
      </c>
      <c r="L61" s="11">
        <f t="shared" si="2"/>
        <v>63434.644287266703</v>
      </c>
      <c r="M61" s="15">
        <f t="shared" si="8"/>
        <v>63.4346442872667</v>
      </c>
      <c r="N61" s="14">
        <f t="shared" si="3"/>
        <v>0.77685574543965952</v>
      </c>
      <c r="O61" s="16">
        <f t="shared" si="4"/>
        <v>338.10927250150604</v>
      </c>
      <c r="P61" s="17" cm="1">
        <f t="array" ref="P61">INDEX(DynamicViscosityLookupTable[Dynamic Viscosity (kg/(m*s)], MATCH(I61, DynamicViscosityLookupTable[Temperature (K)], 1)) + ((I61 - LOOKUP(I61, DynamicViscosityLookupTable[Temperature (K)], DynamicViscosityLookupTable[Temperature (K)])) * (INDEX(DynamicViscosityLookupTable[Dynamic Viscosity (kg/(m*s)], MATCH(I61, DynamicViscosityLookupTable[Temperature (K)], 1) + 1) - INDEX(DynamicViscosityLookupTable[Dynamic Viscosity (kg/(m*s)], MATCH(I61, DynamicViscosityLookupTable[Temperature (K)], 1))) / (INDEX(DynamicViscosityLookupTable[Temperature (K)], MATCH(I61, DynamicViscosityLookupTable[Temperature (K)], 1) + 1) - LOOKUP(I61, DynamicViscosityLookupTable[Temperature (K)], DynamicViscosityLookupTable[Temperature (K)])))</f>
        <v>1.7842736E-5</v>
      </c>
    </row>
    <row r="62" spans="6:16" x14ac:dyDescent="0.25">
      <c r="F62" s="10">
        <v>2950</v>
      </c>
      <c r="G62" s="18">
        <f t="shared" si="5"/>
        <v>9678.4776902887133</v>
      </c>
      <c r="H62" s="9">
        <f t="shared" si="0"/>
        <v>4351</v>
      </c>
      <c r="I62" s="11">
        <f t="shared" si="1"/>
        <v>284.04849999999999</v>
      </c>
      <c r="J62" s="12">
        <f t="shared" si="6"/>
        <v>10.898500000000013</v>
      </c>
      <c r="K62" s="14">
        <f t="shared" si="7"/>
        <v>9.7822387817916177</v>
      </c>
      <c r="L62" s="11">
        <f t="shared" si="2"/>
        <v>63110.274193529687</v>
      </c>
      <c r="M62" s="15">
        <f t="shared" si="8"/>
        <v>63.11027419352969</v>
      </c>
      <c r="N62" s="14">
        <f t="shared" si="3"/>
        <v>0.773994840156914</v>
      </c>
      <c r="O62" s="16">
        <f t="shared" si="4"/>
        <v>337.86641108469632</v>
      </c>
      <c r="P62" s="17" cm="1">
        <f t="array" ref="P62">INDEX(DynamicViscosityLookupTable[Dynamic Viscosity (kg/(m*s)], MATCH(I62, DynamicViscosityLookupTable[Temperature (K)], 1)) + ((I62 - LOOKUP(I62, DynamicViscosityLookupTable[Temperature (K)], DynamicViscosityLookupTable[Temperature (K)])) * (INDEX(DynamicViscosityLookupTable[Dynamic Viscosity (kg/(m*s)], MATCH(I62, DynamicViscosityLookupTable[Temperature (K)], 1) + 1) - INDEX(DynamicViscosityLookupTable[Dynamic Viscosity (kg/(m*s)], MATCH(I62, DynamicViscosityLookupTable[Temperature (K)], 1))) / (INDEX(DynamicViscosityLookupTable[Temperature (K)], MATCH(I62, DynamicViscosityLookupTable[Temperature (K)], 1) + 1) - LOOKUP(I62, DynamicViscosityLookupTable[Temperature (K)], DynamicViscosityLookupTable[Temperature (K)])))</f>
        <v>1.7823127999999999E-5</v>
      </c>
    </row>
    <row r="63" spans="6:16" x14ac:dyDescent="0.25">
      <c r="F63" s="10">
        <v>3000</v>
      </c>
      <c r="G63" s="18">
        <f t="shared" si="5"/>
        <v>9842.5196850393695</v>
      </c>
      <c r="H63" s="9">
        <f t="shared" si="0"/>
        <v>4401</v>
      </c>
      <c r="I63" s="11">
        <f t="shared" si="1"/>
        <v>283.64</v>
      </c>
      <c r="J63" s="12">
        <f t="shared" si="6"/>
        <v>10.490000000000009</v>
      </c>
      <c r="K63" s="14">
        <f t="shared" si="7"/>
        <v>9.7820847768719954</v>
      </c>
      <c r="L63" s="11">
        <f t="shared" si="2"/>
        <v>62787.968770409498</v>
      </c>
      <c r="M63" s="15">
        <f t="shared" si="8"/>
        <v>62.787968770409499</v>
      </c>
      <c r="N63" s="14">
        <f t="shared" si="3"/>
        <v>0.7711510522188908</v>
      </c>
      <c r="O63" s="16">
        <f t="shared" si="4"/>
        <v>337.62337497129596</v>
      </c>
      <c r="P63" s="17" cm="1">
        <f t="array" ref="P63">INDEX(DynamicViscosityLookupTable[Dynamic Viscosity (kg/(m*s)], MATCH(I63, DynamicViscosityLookupTable[Temperature (K)], 1)) + ((I63 - LOOKUP(I63, DynamicViscosityLookupTable[Temperature (K)], DynamicViscosityLookupTable[Temperature (K)])) * (INDEX(DynamicViscosityLookupTable[Dynamic Viscosity (kg/(m*s)], MATCH(I63, DynamicViscosityLookupTable[Temperature (K)], 1) + 1) - INDEX(DynamicViscosityLookupTable[Dynamic Viscosity (kg/(m*s)], MATCH(I63, DynamicViscosityLookupTable[Temperature (K)], 1))) / (INDEX(DynamicViscosityLookupTable[Temperature (K)], MATCH(I63, DynamicViscosityLookupTable[Temperature (K)], 1) + 1) - LOOKUP(I63, DynamicViscosityLookupTable[Temperature (K)], DynamicViscosityLookupTable[Temperature (K)])))</f>
        <v>1.7803520000000001E-5</v>
      </c>
    </row>
    <row r="64" spans="6:16" x14ac:dyDescent="0.25">
      <c r="F64" s="10">
        <v>3050</v>
      </c>
      <c r="G64" s="18">
        <f t="shared" si="5"/>
        <v>10006.561679790026</v>
      </c>
      <c r="H64" s="9">
        <f t="shared" si="0"/>
        <v>4451</v>
      </c>
      <c r="I64" s="11">
        <f t="shared" si="1"/>
        <v>283.23149999999998</v>
      </c>
      <c r="J64" s="12">
        <f t="shared" si="6"/>
        <v>10.081500000000005</v>
      </c>
      <c r="K64" s="14">
        <f t="shared" si="7"/>
        <v>9.7819307755642857</v>
      </c>
      <c r="L64" s="11">
        <f t="shared" si="2"/>
        <v>62467.712330161659</v>
      </c>
      <c r="M64" s="15">
        <f t="shared" si="8"/>
        <v>62.46771233016166</v>
      </c>
      <c r="N64" s="14">
        <f t="shared" si="3"/>
        <v>0.76832426273768484</v>
      </c>
      <c r="O64" s="16">
        <f t="shared" si="4"/>
        <v>337.38016378377023</v>
      </c>
      <c r="P64" s="17" cm="1">
        <f t="array" ref="P64">INDEX(DynamicViscosityLookupTable[Dynamic Viscosity (kg/(m*s)], MATCH(I64, DynamicViscosityLookupTable[Temperature (K)], 1)) + ((I64 - LOOKUP(I64, DynamicViscosityLookupTable[Temperature (K)], DynamicViscosityLookupTable[Temperature (K)])) * (INDEX(DynamicViscosityLookupTable[Dynamic Viscosity (kg/(m*s)], MATCH(I64, DynamicViscosityLookupTable[Temperature (K)], 1) + 1) - INDEX(DynamicViscosityLookupTable[Dynamic Viscosity (kg/(m*s)], MATCH(I64, DynamicViscosityLookupTable[Temperature (K)], 1))) / (INDEX(DynamicViscosityLookupTable[Temperature (K)], MATCH(I64, DynamicViscosityLookupTable[Temperature (K)], 1) + 1) - LOOKUP(I64, DynamicViscosityLookupTable[Temperature (K)], DynamicViscosityLookupTable[Temperature (K)])))</f>
        <v>1.7783912E-5</v>
      </c>
    </row>
    <row r="65" spans="6:16" x14ac:dyDescent="0.25">
      <c r="F65" s="10">
        <v>3100</v>
      </c>
      <c r="G65" s="18">
        <f t="shared" si="5"/>
        <v>10170.603674540682</v>
      </c>
      <c r="H65" s="9">
        <f t="shared" si="0"/>
        <v>4501</v>
      </c>
      <c r="I65" s="11">
        <f t="shared" si="1"/>
        <v>282.82299999999998</v>
      </c>
      <c r="J65" s="12">
        <f t="shared" si="6"/>
        <v>9.6730000000000018</v>
      </c>
      <c r="K65" s="14">
        <f t="shared" si="7"/>
        <v>9.7817767778684868</v>
      </c>
      <c r="L65" s="11">
        <f t="shared" si="2"/>
        <v>62149.489323428097</v>
      </c>
      <c r="M65" s="15">
        <f t="shared" si="8"/>
        <v>62.149489323428099</v>
      </c>
      <c r="N65" s="14">
        <f t="shared" si="3"/>
        <v>0.76551435384306832</v>
      </c>
      <c r="O65" s="16">
        <f t="shared" si="4"/>
        <v>337.13677714322256</v>
      </c>
      <c r="P65" s="17" cm="1">
        <f t="array" ref="P65">INDEX(DynamicViscosityLookupTable[Dynamic Viscosity (kg/(m*s)], MATCH(I65, DynamicViscosityLookupTable[Temperature (K)], 1)) + ((I65 - LOOKUP(I65, DynamicViscosityLookupTable[Temperature (K)], DynamicViscosityLookupTable[Temperature (K)])) * (INDEX(DynamicViscosityLookupTable[Dynamic Viscosity (kg/(m*s)], MATCH(I65, DynamicViscosityLookupTable[Temperature (K)], 1) + 1) - INDEX(DynamicViscosityLookupTable[Dynamic Viscosity (kg/(m*s)], MATCH(I65, DynamicViscosityLookupTable[Temperature (K)], 1))) / (INDEX(DynamicViscosityLookupTable[Temperature (K)], MATCH(I65, DynamicViscosityLookupTable[Temperature (K)], 1) + 1) - LOOKUP(I65, DynamicViscosityLookupTable[Temperature (K)], DynamicViscosityLookupTable[Temperature (K)])))</f>
        <v>1.7764304E-5</v>
      </c>
    </row>
    <row r="66" spans="6:16" x14ac:dyDescent="0.25">
      <c r="F66" s="10">
        <v>3150</v>
      </c>
      <c r="G66" s="18">
        <f t="shared" si="5"/>
        <v>10334.645669291338</v>
      </c>
      <c r="H66" s="9">
        <f t="shared" si="0"/>
        <v>4551</v>
      </c>
      <c r="I66" s="11">
        <f t="shared" si="1"/>
        <v>282.41449999999998</v>
      </c>
      <c r="J66" s="12">
        <f t="shared" si="6"/>
        <v>9.2644999999999982</v>
      </c>
      <c r="K66" s="14">
        <f t="shared" si="7"/>
        <v>9.7816227837846021</v>
      </c>
      <c r="L66" s="11">
        <f t="shared" si="2"/>
        <v>61833.284337847967</v>
      </c>
      <c r="M66" s="15">
        <f t="shared" si="8"/>
        <v>61.833284337847964</v>
      </c>
      <c r="N66" s="14">
        <f t="shared" si="3"/>
        <v>0.76272120867271509</v>
      </c>
      <c r="O66" s="16">
        <f t="shared" si="4"/>
        <v>336.89321466938782</v>
      </c>
      <c r="P66" s="17" cm="1">
        <f t="array" ref="P66">INDEX(DynamicViscosityLookupTable[Dynamic Viscosity (kg/(m*s)], MATCH(I66, DynamicViscosityLookupTable[Temperature (K)], 1)) + ((I66 - LOOKUP(I66, DynamicViscosityLookupTable[Temperature (K)], DynamicViscosityLookupTable[Temperature (K)])) * (INDEX(DynamicViscosityLookupTable[Dynamic Viscosity (kg/(m*s)], MATCH(I66, DynamicViscosityLookupTable[Temperature (K)], 1) + 1) - INDEX(DynamicViscosityLookupTable[Dynamic Viscosity (kg/(m*s)], MATCH(I66, DynamicViscosityLookupTable[Temperature (K)], 1))) / (INDEX(DynamicViscosityLookupTable[Temperature (K)], MATCH(I66, DynamicViscosityLookupTable[Temperature (K)], 1) + 1) - LOOKUP(I66, DynamicViscosityLookupTable[Temperature (K)], DynamicViscosityLookupTable[Temperature (K)])))</f>
        <v>1.7744695999999999E-5</v>
      </c>
    </row>
    <row r="67" spans="6:16" x14ac:dyDescent="0.25">
      <c r="F67" s="10">
        <v>3200</v>
      </c>
      <c r="G67" s="18">
        <f t="shared" si="5"/>
        <v>10498.687664041994</v>
      </c>
      <c r="H67" s="9">
        <f t="shared" ref="H67:H130" si="9">F67+$B$9</f>
        <v>4601</v>
      </c>
      <c r="I67" s="11">
        <f t="shared" ref="I67:I130" si="10">$D$5+$D$6*F67</f>
        <v>282.00599999999997</v>
      </c>
      <c r="J67" s="12">
        <f t="shared" si="6"/>
        <v>8.8559999999999945</v>
      </c>
      <c r="K67" s="14">
        <f t="shared" si="7"/>
        <v>9.7814687933126283</v>
      </c>
      <c r="L67" s="11">
        <f t="shared" ref="L67:L130" si="11">$D$7*POWER(1-F67*$D$6/$D$5,K67/($B$15*$D$6))</f>
        <v>61519.082096684215</v>
      </c>
      <c r="M67" s="15">
        <f t="shared" si="8"/>
        <v>61.519082096684215</v>
      </c>
      <c r="N67" s="14">
        <f t="shared" ref="N67:N130" si="12">L67/($B$15*I67)</f>
        <v>0.75994471136253439</v>
      </c>
      <c r="O67" s="16">
        <f t="shared" ref="O67:O130" si="13">SQRT($B$14*$B$15*I67)</f>
        <v>336.6494759806252</v>
      </c>
      <c r="P67" s="17" cm="1">
        <f t="array" ref="P67">INDEX(DynamicViscosityLookupTable[Dynamic Viscosity (kg/(m*s)], MATCH(I67, DynamicViscosityLookupTable[Temperature (K)], 1)) + ((I67 - LOOKUP(I67, DynamicViscosityLookupTable[Temperature (K)], DynamicViscosityLookupTable[Temperature (K)])) * (INDEX(DynamicViscosityLookupTable[Dynamic Viscosity (kg/(m*s)], MATCH(I67, DynamicViscosityLookupTable[Temperature (K)], 1) + 1) - INDEX(DynamicViscosityLookupTable[Dynamic Viscosity (kg/(m*s)], MATCH(I67, DynamicViscosityLookupTable[Temperature (K)], 1))) / (INDEX(DynamicViscosityLookupTable[Temperature (K)], MATCH(I67, DynamicViscosityLookupTable[Temperature (K)], 1) + 1) - LOOKUP(I67, DynamicViscosityLookupTable[Temperature (K)], DynamicViscosityLookupTable[Temperature (K)])))</f>
        <v>1.7725087999999998E-5</v>
      </c>
    </row>
    <row r="68" spans="6:16" x14ac:dyDescent="0.25">
      <c r="F68" s="10">
        <v>3250</v>
      </c>
      <c r="G68" s="18">
        <f t="shared" ref="G68:G131" si="14">F68/0.3048</f>
        <v>10662.72965879265</v>
      </c>
      <c r="H68" s="9">
        <f t="shared" si="9"/>
        <v>4651</v>
      </c>
      <c r="I68" s="11">
        <f t="shared" si="10"/>
        <v>281.59749999999997</v>
      </c>
      <c r="J68" s="12">
        <f t="shared" ref="J68:J131" si="15">I68-273.15</f>
        <v>8.4474999999999909</v>
      </c>
      <c r="K68" s="14">
        <f t="shared" ref="K68:K131" si="16">$D$9*(1-($D$17-$D$18*(SIN($D$8)^2))*H68+$D$19*H68^2)</f>
        <v>9.781314806452567</v>
      </c>
      <c r="L68" s="11">
        <f t="shared" si="11"/>
        <v>61206.867457465662</v>
      </c>
      <c r="M68" s="15">
        <f t="shared" ref="M68:M131" si="17">L68/1000</f>
        <v>61.206867457465663</v>
      </c>
      <c r="N68" s="14">
        <f t="shared" si="12"/>
        <v>0.75718474703711292</v>
      </c>
      <c r="O68" s="16">
        <f t="shared" si="13"/>
        <v>336.4055606939113</v>
      </c>
      <c r="P68" s="17" cm="1">
        <f t="array" ref="P68">INDEX(DynamicViscosityLookupTable[Dynamic Viscosity (kg/(m*s)], MATCH(I68, DynamicViscosityLookupTable[Temperature (K)], 1)) + ((I68 - LOOKUP(I68, DynamicViscosityLookupTable[Temperature (K)], DynamicViscosityLookupTable[Temperature (K)])) * (INDEX(DynamicViscosityLookupTable[Dynamic Viscosity (kg/(m*s)], MATCH(I68, DynamicViscosityLookupTable[Temperature (K)], 1) + 1) - INDEX(DynamicViscosityLookupTable[Dynamic Viscosity (kg/(m*s)], MATCH(I68, DynamicViscosityLookupTable[Temperature (K)], 1))) / (INDEX(DynamicViscosityLookupTable[Temperature (K)], MATCH(I68, DynamicViscosityLookupTable[Temperature (K)], 1) + 1) - LOOKUP(I68, DynamicViscosityLookupTable[Temperature (K)], DynamicViscosityLookupTable[Temperature (K)])))</f>
        <v>1.770548E-5</v>
      </c>
    </row>
    <row r="69" spans="6:16" x14ac:dyDescent="0.25">
      <c r="F69" s="10">
        <v>3300</v>
      </c>
      <c r="G69" s="18">
        <f t="shared" si="14"/>
        <v>10826.771653543306</v>
      </c>
      <c r="H69" s="9">
        <f t="shared" si="9"/>
        <v>4701</v>
      </c>
      <c r="I69" s="11">
        <f t="shared" si="10"/>
        <v>281.18899999999996</v>
      </c>
      <c r="J69" s="12">
        <f t="shared" si="15"/>
        <v>8.0389999999999873</v>
      </c>
      <c r="K69" s="14">
        <f t="shared" si="16"/>
        <v>9.7811608232044183</v>
      </c>
      <c r="L69" s="11">
        <f t="shared" si="11"/>
        <v>60896.625410643966</v>
      </c>
      <c r="M69" s="15">
        <f t="shared" si="17"/>
        <v>60.896625410643964</v>
      </c>
      <c r="N69" s="14">
        <f t="shared" si="12"/>
        <v>0.75444120180025764</v>
      </c>
      <c r="O69" s="16">
        <f t="shared" si="13"/>
        <v>336.16146842483323</v>
      </c>
      <c r="P69" s="17" cm="1">
        <f t="array" ref="P69">INDEX(DynamicViscosityLookupTable[Dynamic Viscosity (kg/(m*s)], MATCH(I69, DynamicViscosityLookupTable[Temperature (K)], 1)) + ((I69 - LOOKUP(I69, DynamicViscosityLookupTable[Temperature (K)], DynamicViscosityLookupTable[Temperature (K)])) * (INDEX(DynamicViscosityLookupTable[Dynamic Viscosity (kg/(m*s)], MATCH(I69, DynamicViscosityLookupTable[Temperature (K)], 1) + 1) - INDEX(DynamicViscosityLookupTable[Dynamic Viscosity (kg/(m*s)], MATCH(I69, DynamicViscosityLookupTable[Temperature (K)], 1))) / (INDEX(DynamicViscosityLookupTable[Temperature (K)], MATCH(I69, DynamicViscosityLookupTable[Temperature (K)], 1) + 1) - LOOKUP(I69, DynamicViscosityLookupTable[Temperature (K)], DynamicViscosityLookupTable[Temperature (K)])))</f>
        <v>1.7685872E-5</v>
      </c>
    </row>
    <row r="70" spans="6:16" x14ac:dyDescent="0.25">
      <c r="F70" s="10">
        <v>3350</v>
      </c>
      <c r="G70" s="18">
        <f t="shared" si="14"/>
        <v>10990.813648293963</v>
      </c>
      <c r="H70" s="9">
        <f t="shared" si="9"/>
        <v>4751</v>
      </c>
      <c r="I70" s="11">
        <f t="shared" si="10"/>
        <v>280.78049999999996</v>
      </c>
      <c r="J70" s="12">
        <f t="shared" si="15"/>
        <v>7.6304999999999836</v>
      </c>
      <c r="K70" s="14">
        <f t="shared" si="16"/>
        <v>9.7810068435681821</v>
      </c>
      <c r="L70" s="11">
        <f t="shared" si="11"/>
        <v>60588.341078266021</v>
      </c>
      <c r="M70" s="15">
        <f t="shared" si="17"/>
        <v>60.588341078266019</v>
      </c>
      <c r="N70" s="14">
        <f t="shared" si="12"/>
        <v>0.75171396272564706</v>
      </c>
      <c r="O70" s="16">
        <f t="shared" si="13"/>
        <v>335.91719878758141</v>
      </c>
      <c r="P70" s="17" cm="1">
        <f t="array" ref="P70">INDEX(DynamicViscosityLookupTable[Dynamic Viscosity (kg/(m*s)], MATCH(I70, DynamicViscosityLookupTable[Temperature (K)], 1)) + ((I70 - LOOKUP(I70, DynamicViscosityLookupTable[Temperature (K)], DynamicViscosityLookupTable[Temperature (K)])) * (INDEX(DynamicViscosityLookupTable[Dynamic Viscosity (kg/(m*s)], MATCH(I70, DynamicViscosityLookupTable[Temperature (K)], 1) + 1) - INDEX(DynamicViscosityLookupTable[Dynamic Viscosity (kg/(m*s)], MATCH(I70, DynamicViscosityLookupTable[Temperature (K)], 1))) / (INDEX(DynamicViscosityLookupTable[Temperature (K)], MATCH(I70, DynamicViscosityLookupTable[Temperature (K)], 1) + 1) - LOOKUP(I70, DynamicViscosityLookupTable[Temperature (K)], DynamicViscosityLookupTable[Temperature (K)])))</f>
        <v>1.7666263999999999E-5</v>
      </c>
    </row>
    <row r="71" spans="6:16" x14ac:dyDescent="0.25">
      <c r="F71" s="10">
        <v>3400</v>
      </c>
      <c r="G71" s="18">
        <f t="shared" si="14"/>
        <v>11154.855643044619</v>
      </c>
      <c r="H71" s="9">
        <f t="shared" si="9"/>
        <v>4801</v>
      </c>
      <c r="I71" s="11">
        <f t="shared" si="10"/>
        <v>280.37199999999996</v>
      </c>
      <c r="J71" s="12">
        <f t="shared" si="15"/>
        <v>7.22199999999998</v>
      </c>
      <c r="K71" s="14">
        <f t="shared" si="16"/>
        <v>9.7808528675438584</v>
      </c>
      <c r="L71" s="11">
        <f t="shared" si="11"/>
        <v>60281.999712661003</v>
      </c>
      <c r="M71" s="15">
        <f t="shared" si="17"/>
        <v>60.281999712661005</v>
      </c>
      <c r="N71" s="14">
        <f t="shared" si="12"/>
        <v>0.74900291784758388</v>
      </c>
      <c r="O71" s="16">
        <f t="shared" si="13"/>
        <v>335.6727513949424</v>
      </c>
      <c r="P71" s="17" cm="1">
        <f t="array" ref="P71">INDEX(DynamicViscosityLookupTable[Dynamic Viscosity (kg/(m*s)], MATCH(I71, DynamicViscosityLookupTable[Temperature (K)], 1)) + ((I71 - LOOKUP(I71, DynamicViscosityLookupTable[Temperature (K)], DynamicViscosityLookupTable[Temperature (K)])) * (INDEX(DynamicViscosityLookupTable[Dynamic Viscosity (kg/(m*s)], MATCH(I71, DynamicViscosityLookupTable[Temperature (K)], 1) + 1) - INDEX(DynamicViscosityLookupTable[Dynamic Viscosity (kg/(m*s)], MATCH(I71, DynamicViscosityLookupTable[Temperature (K)], 1))) / (INDEX(DynamicViscosityLookupTable[Temperature (K)], MATCH(I71, DynamicViscosityLookupTable[Temperature (K)], 1) + 1) - LOOKUP(I71, DynamicViscosityLookupTable[Temperature (K)], DynamicViscosityLookupTable[Temperature (K)])))</f>
        <v>1.7646655999999998E-5</v>
      </c>
    </row>
    <row r="72" spans="6:16" x14ac:dyDescent="0.25">
      <c r="F72" s="10">
        <v>3450</v>
      </c>
      <c r="G72" s="18">
        <f t="shared" si="14"/>
        <v>11318.897637795275</v>
      </c>
      <c r="H72" s="9">
        <f t="shared" si="9"/>
        <v>4851</v>
      </c>
      <c r="I72" s="11">
        <f t="shared" si="10"/>
        <v>279.96349999999995</v>
      </c>
      <c r="J72" s="12">
        <f t="shared" si="15"/>
        <v>6.8134999999999764</v>
      </c>
      <c r="K72" s="14">
        <f t="shared" si="16"/>
        <v>9.7806988951314473</v>
      </c>
      <c r="L72" s="11">
        <f t="shared" si="11"/>
        <v>59977.586695142192</v>
      </c>
      <c r="M72" s="15">
        <f t="shared" si="17"/>
        <v>59.977586695142193</v>
      </c>
      <c r="N72" s="14">
        <f t="shared" si="12"/>
        <v>0.74630795615184997</v>
      </c>
      <c r="O72" s="16">
        <f t="shared" si="13"/>
        <v>335.42812585829188</v>
      </c>
      <c r="P72" s="17" cm="1">
        <f t="array" ref="P72">INDEX(DynamicViscosityLookupTable[Dynamic Viscosity (kg/(m*s)], MATCH(I72, DynamicViscosityLookupTable[Temperature (K)], 1)) + ((I72 - LOOKUP(I72, DynamicViscosityLookupTable[Temperature (K)], DynamicViscosityLookupTable[Temperature (K)])) * (INDEX(DynamicViscosityLookupTable[Dynamic Viscosity (kg/(m*s)], MATCH(I72, DynamicViscosityLookupTable[Temperature (K)], 1) + 1) - INDEX(DynamicViscosityLookupTable[Dynamic Viscosity (kg/(m*s)], MATCH(I72, DynamicViscosityLookupTable[Temperature (K)], 1))) / (INDEX(DynamicViscosityLookupTable[Temperature (K)], MATCH(I72, DynamicViscosityLookupTable[Temperature (K)], 1) + 1) - LOOKUP(I72, DynamicViscosityLookupTable[Temperature (K)], DynamicViscosityLookupTable[Temperature (K)])))</f>
        <v>1.7627048E-5</v>
      </c>
    </row>
    <row r="73" spans="6:16" x14ac:dyDescent="0.25">
      <c r="F73" s="10">
        <v>3500</v>
      </c>
      <c r="G73" s="18">
        <f t="shared" si="14"/>
        <v>11482.939632545931</v>
      </c>
      <c r="H73" s="9">
        <f t="shared" si="9"/>
        <v>4901</v>
      </c>
      <c r="I73" s="11">
        <f t="shared" si="10"/>
        <v>279.55499999999995</v>
      </c>
      <c r="J73" s="12">
        <f t="shared" si="15"/>
        <v>6.4049999999999727</v>
      </c>
      <c r="K73" s="14">
        <f t="shared" si="16"/>
        <v>9.780544926330947</v>
      </c>
      <c r="L73" s="11">
        <f t="shared" si="11"/>
        <v>59675.087534723396</v>
      </c>
      <c r="M73" s="15">
        <f t="shared" si="17"/>
        <v>59.675087534723396</v>
      </c>
      <c r="N73" s="14">
        <f t="shared" si="12"/>
        <v>0.7436289675666623</v>
      </c>
      <c r="O73" s="16">
        <f t="shared" si="13"/>
        <v>335.18332178758749</v>
      </c>
      <c r="P73" s="17" cm="1">
        <f t="array" ref="P73">INDEX(DynamicViscosityLookupTable[Dynamic Viscosity (kg/(m*s)], MATCH(I73, DynamicViscosityLookupTable[Temperature (K)], 1)) + ((I73 - LOOKUP(I73, DynamicViscosityLookupTable[Temperature (K)], DynamicViscosityLookupTable[Temperature (K)])) * (INDEX(DynamicViscosityLookupTable[Dynamic Viscosity (kg/(m*s)], MATCH(I73, DynamicViscosityLookupTable[Temperature (K)], 1) + 1) - INDEX(DynamicViscosityLookupTable[Dynamic Viscosity (kg/(m*s)], MATCH(I73, DynamicViscosityLookupTable[Temperature (K)], 1))) / (INDEX(DynamicViscosityLookupTable[Temperature (K)], MATCH(I73, DynamicViscosityLookupTable[Temperature (K)], 1) + 1) - LOOKUP(I73, DynamicViscosityLookupTable[Temperature (K)], DynamicViscosityLookupTable[Temperature (K)])))</f>
        <v>1.760744E-5</v>
      </c>
    </row>
    <row r="74" spans="6:16" x14ac:dyDescent="0.25">
      <c r="F74" s="10">
        <v>3550</v>
      </c>
      <c r="G74" s="18">
        <f t="shared" si="14"/>
        <v>11646.981627296587</v>
      </c>
      <c r="H74" s="9">
        <f t="shared" si="9"/>
        <v>4951</v>
      </c>
      <c r="I74" s="11">
        <f t="shared" si="10"/>
        <v>279.1465</v>
      </c>
      <c r="J74" s="12">
        <f t="shared" si="15"/>
        <v>5.9965000000000259</v>
      </c>
      <c r="K74" s="14">
        <f t="shared" si="16"/>
        <v>9.780390961142361</v>
      </c>
      <c r="L74" s="11">
        <f t="shared" si="11"/>
        <v>59374.487866849202</v>
      </c>
      <c r="M74" s="15">
        <f t="shared" si="17"/>
        <v>59.374487866849201</v>
      </c>
      <c r="N74" s="14">
        <f t="shared" si="12"/>
        <v>0.7409658429537237</v>
      </c>
      <c r="O74" s="16">
        <f t="shared" si="13"/>
        <v>334.93833879136133</v>
      </c>
      <c r="P74" s="17" cm="1">
        <f t="array" ref="P74">INDEX(DynamicViscosityLookupTable[Dynamic Viscosity (kg/(m*s)], MATCH(I74, DynamicViscosityLookupTable[Temperature (K)], 1)) + ((I74 - LOOKUP(I74, DynamicViscosityLookupTable[Temperature (K)], DynamicViscosityLookupTable[Temperature (K)])) * (INDEX(DynamicViscosityLookupTable[Dynamic Viscosity (kg/(m*s)], MATCH(I74, DynamicViscosityLookupTable[Temperature (K)], 1) + 1) - INDEX(DynamicViscosityLookupTable[Dynamic Viscosity (kg/(m*s)], MATCH(I74, DynamicViscosityLookupTable[Temperature (K)], 1))) / (INDEX(DynamicViscosityLookupTable[Temperature (K)], MATCH(I74, DynamicViscosityLookupTable[Temperature (K)], 1) + 1) - LOOKUP(I74, DynamicViscosityLookupTable[Temperature (K)], DynamicViscosityLookupTable[Temperature (K)])))</f>
        <v>1.7587832000000002E-5</v>
      </c>
    </row>
    <row r="75" spans="6:16" x14ac:dyDescent="0.25">
      <c r="F75" s="10">
        <v>3600</v>
      </c>
      <c r="G75" s="18">
        <f t="shared" si="14"/>
        <v>11811.023622047243</v>
      </c>
      <c r="H75" s="9">
        <f t="shared" si="9"/>
        <v>5001</v>
      </c>
      <c r="I75" s="11">
        <f t="shared" si="10"/>
        <v>278.738</v>
      </c>
      <c r="J75" s="12">
        <f t="shared" si="15"/>
        <v>5.5880000000000223</v>
      </c>
      <c r="K75" s="14">
        <f t="shared" si="16"/>
        <v>9.7802369995656857</v>
      </c>
      <c r="L75" s="11">
        <f t="shared" si="11"/>
        <v>59075.773452140093</v>
      </c>
      <c r="M75" s="15">
        <f t="shared" si="17"/>
        <v>59.075773452140091</v>
      </c>
      <c r="N75" s="14">
        <f t="shared" si="12"/>
        <v>0.73831847409937978</v>
      </c>
      <c r="O75" s="16">
        <f t="shared" si="13"/>
        <v>334.69317647671289</v>
      </c>
      <c r="P75" s="17" cm="1">
        <f t="array" ref="P75">INDEX(DynamicViscosityLookupTable[Dynamic Viscosity (kg/(m*s)], MATCH(I75, DynamicViscosityLookupTable[Temperature (K)], 1)) + ((I75 - LOOKUP(I75, DynamicViscosityLookupTable[Temperature (K)], DynamicViscosityLookupTable[Temperature (K)])) * (INDEX(DynamicViscosityLookupTable[Dynamic Viscosity (kg/(m*s)], MATCH(I75, DynamicViscosityLookupTable[Temperature (K)], 1) + 1) - INDEX(DynamicViscosityLookupTable[Dynamic Viscosity (kg/(m*s)], MATCH(I75, DynamicViscosityLookupTable[Temperature (K)], 1))) / (INDEX(DynamicViscosityLookupTable[Temperature (K)], MATCH(I75, DynamicViscosityLookupTable[Temperature (K)], 1) + 1) - LOOKUP(I75, DynamicViscosityLookupTable[Temperature (K)], DynamicViscosityLookupTable[Temperature (K)])))</f>
        <v>1.7568224000000001E-5</v>
      </c>
    </row>
    <row r="76" spans="6:16" x14ac:dyDescent="0.25">
      <c r="F76" s="10">
        <v>3650</v>
      </c>
      <c r="G76" s="18">
        <f t="shared" si="14"/>
        <v>11975.0656167979</v>
      </c>
      <c r="H76" s="9">
        <f t="shared" si="9"/>
        <v>5051</v>
      </c>
      <c r="I76" s="11">
        <f t="shared" si="10"/>
        <v>278.3295</v>
      </c>
      <c r="J76" s="12">
        <f t="shared" si="15"/>
        <v>5.1795000000000186</v>
      </c>
      <c r="K76" s="14">
        <f t="shared" si="16"/>
        <v>9.7800830416009248</v>
      </c>
      <c r="L76" s="11">
        <f t="shared" si="11"/>
        <v>58778.930175150919</v>
      </c>
      <c r="M76" s="15">
        <f t="shared" si="17"/>
        <v>58.778930175150919</v>
      </c>
      <c r="N76" s="14">
        <f t="shared" si="12"/>
        <v>0.73568675370586423</v>
      </c>
      <c r="O76" s="16">
        <f t="shared" si="13"/>
        <v>334.44783444930152</v>
      </c>
      <c r="P76" s="17" cm="1">
        <f t="array" ref="P76">INDEX(DynamicViscosityLookupTable[Dynamic Viscosity (kg/(m*s)], MATCH(I76, DynamicViscosityLookupTable[Temperature (K)], 1)) + ((I76 - LOOKUP(I76, DynamicViscosityLookupTable[Temperature (K)], DynamicViscosityLookupTable[Temperature (K)])) * (INDEX(DynamicViscosityLookupTable[Dynamic Viscosity (kg/(m*s)], MATCH(I76, DynamicViscosityLookupTable[Temperature (K)], 1) + 1) - INDEX(DynamicViscosityLookupTable[Dynamic Viscosity (kg/(m*s)], MATCH(I76, DynamicViscosityLookupTable[Temperature (K)], 1))) / (INDEX(DynamicViscosityLookupTable[Temperature (K)], MATCH(I76, DynamicViscosityLookupTable[Temperature (K)], 1) + 1) - LOOKUP(I76, DynamicViscosityLookupTable[Temperature (K)], DynamicViscosityLookupTable[Temperature (K)])))</f>
        <v>1.7548616000000004E-5</v>
      </c>
    </row>
    <row r="77" spans="6:16" x14ac:dyDescent="0.25">
      <c r="F77" s="10">
        <v>3700</v>
      </c>
      <c r="G77" s="18">
        <f t="shared" si="14"/>
        <v>12139.107611548556</v>
      </c>
      <c r="H77" s="9">
        <f t="shared" si="9"/>
        <v>5101</v>
      </c>
      <c r="I77" s="11">
        <f t="shared" si="10"/>
        <v>277.92099999999999</v>
      </c>
      <c r="J77" s="12">
        <f t="shared" si="15"/>
        <v>4.771000000000015</v>
      </c>
      <c r="K77" s="14">
        <f t="shared" si="16"/>
        <v>9.7799290872480729</v>
      </c>
      <c r="L77" s="11">
        <f t="shared" si="11"/>
        <v>58483.944043143565</v>
      </c>
      <c r="M77" s="15">
        <f t="shared" si="17"/>
        <v>58.483944043143566</v>
      </c>
      <c r="N77" s="14">
        <f t="shared" si="12"/>
        <v>0.73307057538264686</v>
      </c>
      <c r="O77" s="16">
        <f t="shared" si="13"/>
        <v>334.20231231333918</v>
      </c>
      <c r="P77" s="17" cm="1">
        <f t="array" ref="P77">INDEX(DynamicViscosityLookupTable[Dynamic Viscosity (kg/(m*s)], MATCH(I77, DynamicViscosityLookupTable[Temperature (K)], 1)) + ((I77 - LOOKUP(I77, DynamicViscosityLookupTable[Temperature (K)], DynamicViscosityLookupTable[Temperature (K)])) * (INDEX(DynamicViscosityLookupTable[Dynamic Viscosity (kg/(m*s)], MATCH(I77, DynamicViscosityLookupTable[Temperature (K)], 1) + 1) - INDEX(DynamicViscosityLookupTable[Dynamic Viscosity (kg/(m*s)], MATCH(I77, DynamicViscosityLookupTable[Temperature (K)], 1))) / (INDEX(DynamicViscosityLookupTable[Temperature (K)], MATCH(I77, DynamicViscosityLookupTable[Temperature (K)], 1) + 1) - LOOKUP(I77, DynamicViscosityLookupTable[Temperature (K)], DynamicViscosityLookupTable[Temperature (K)])))</f>
        <v>1.7528550000000003E-5</v>
      </c>
    </row>
    <row r="78" spans="6:16" x14ac:dyDescent="0.25">
      <c r="F78" s="10">
        <v>3750</v>
      </c>
      <c r="G78" s="18">
        <f t="shared" si="14"/>
        <v>12303.149606299212</v>
      </c>
      <c r="H78" s="9">
        <f t="shared" si="9"/>
        <v>5151</v>
      </c>
      <c r="I78" s="11">
        <f t="shared" si="10"/>
        <v>277.51249999999999</v>
      </c>
      <c r="J78" s="12">
        <f t="shared" si="15"/>
        <v>4.3625000000000114</v>
      </c>
      <c r="K78" s="14">
        <f t="shared" si="16"/>
        <v>9.779775136507137</v>
      </c>
      <c r="L78" s="11">
        <f t="shared" si="11"/>
        <v>58190.801184872922</v>
      </c>
      <c r="M78" s="15">
        <f t="shared" si="17"/>
        <v>58.190801184872925</v>
      </c>
      <c r="N78" s="14">
        <f t="shared" si="12"/>
        <v>0.73046983363787088</v>
      </c>
      <c r="O78" s="16">
        <f t="shared" si="13"/>
        <v>333.95660967158295</v>
      </c>
      <c r="P78" s="17" cm="1">
        <f t="array" ref="P78">INDEX(DynamicViscosityLookupTable[Dynamic Viscosity (kg/(m*s)], MATCH(I78, DynamicViscosityLookupTable[Temperature (K)], 1)) + ((I78 - LOOKUP(I78, DynamicViscosityLookupTable[Temperature (K)], DynamicViscosityLookupTable[Temperature (K)])) * (INDEX(DynamicViscosityLookupTable[Dynamic Viscosity (kg/(m*s)], MATCH(I78, DynamicViscosityLookupTable[Temperature (K)], 1) + 1) - INDEX(DynamicViscosityLookupTable[Dynamic Viscosity (kg/(m*s)], MATCH(I78, DynamicViscosityLookupTable[Temperature (K)], 1))) / (INDEX(DynamicViscosityLookupTable[Temperature (K)], MATCH(I78, DynamicViscosityLookupTable[Temperature (K)], 1) + 1) - LOOKUP(I78, DynamicViscosityLookupTable[Temperature (K)], DynamicViscosityLookupTable[Temperature (K)])))</f>
        <v>1.7508125000000001E-5</v>
      </c>
    </row>
    <row r="79" spans="6:16" x14ac:dyDescent="0.25">
      <c r="F79" s="10">
        <v>3800</v>
      </c>
      <c r="G79" s="18">
        <f t="shared" si="14"/>
        <v>12467.191601049868</v>
      </c>
      <c r="H79" s="9">
        <f t="shared" si="9"/>
        <v>5201</v>
      </c>
      <c r="I79" s="11">
        <f t="shared" si="10"/>
        <v>277.10399999999998</v>
      </c>
      <c r="J79" s="12">
        <f t="shared" si="15"/>
        <v>3.9540000000000077</v>
      </c>
      <c r="K79" s="14">
        <f t="shared" si="16"/>
        <v>9.779621189378112</v>
      </c>
      <c r="L79" s="11">
        <f t="shared" si="11"/>
        <v>57899.487849386773</v>
      </c>
      <c r="M79" s="15">
        <f t="shared" si="17"/>
        <v>57.899487849386773</v>
      </c>
      <c r="N79" s="14">
        <f t="shared" si="12"/>
        <v>0.72788442386988916</v>
      </c>
      <c r="O79" s="16">
        <f t="shared" si="13"/>
        <v>333.71072612532748</v>
      </c>
      <c r="P79" s="17" cm="1">
        <f t="array" ref="P79">INDEX(DynamicViscosityLookupTable[Dynamic Viscosity (kg/(m*s)], MATCH(I79, DynamicViscosityLookupTable[Temperature (K)], 1)) + ((I79 - LOOKUP(I79, DynamicViscosityLookupTable[Temperature (K)], DynamicViscosityLookupTable[Temperature (K)])) * (INDEX(DynamicViscosityLookupTable[Dynamic Viscosity (kg/(m*s)], MATCH(I79, DynamicViscosityLookupTable[Temperature (K)], 1) + 1) - INDEX(DynamicViscosityLookupTable[Dynamic Viscosity (kg/(m*s)], MATCH(I79, DynamicViscosityLookupTable[Temperature (K)], 1))) / (INDEX(DynamicViscosityLookupTable[Temperature (K)], MATCH(I79, DynamicViscosityLookupTable[Temperature (K)], 1) + 1) - LOOKUP(I79, DynamicViscosityLookupTable[Temperature (K)], DynamicViscosityLookupTable[Temperature (K)])))</f>
        <v>1.7487700000000002E-5</v>
      </c>
    </row>
    <row r="80" spans="6:16" x14ac:dyDescent="0.25">
      <c r="F80" s="10">
        <v>3850</v>
      </c>
      <c r="G80" s="18">
        <f t="shared" si="14"/>
        <v>12631.233595800524</v>
      </c>
      <c r="H80" s="9">
        <f t="shared" si="9"/>
        <v>5251</v>
      </c>
      <c r="I80" s="11">
        <f t="shared" si="10"/>
        <v>276.69549999999998</v>
      </c>
      <c r="J80" s="12">
        <f t="shared" si="15"/>
        <v>3.5455000000000041</v>
      </c>
      <c r="K80" s="14">
        <f t="shared" si="16"/>
        <v>9.7794672458609995</v>
      </c>
      <c r="L80" s="11">
        <f t="shared" si="11"/>
        <v>57609.990404838252</v>
      </c>
      <c r="M80" s="15">
        <f t="shared" si="17"/>
        <v>57.60999040483825</v>
      </c>
      <c r="N80" s="14">
        <f t="shared" si="12"/>
        <v>0.72531424235888486</v>
      </c>
      <c r="O80" s="16">
        <f t="shared" si="13"/>
        <v>333.46466127439743</v>
      </c>
      <c r="P80" s="17" cm="1">
        <f t="array" ref="P80">INDEX(DynamicViscosityLookupTable[Dynamic Viscosity (kg/(m*s)], MATCH(I80, DynamicViscosityLookupTable[Temperature (K)], 1)) + ((I80 - LOOKUP(I80, DynamicViscosityLookupTable[Temperature (K)], DynamicViscosityLookupTable[Temperature (K)])) * (INDEX(DynamicViscosityLookupTable[Dynamic Viscosity (kg/(m*s)], MATCH(I80, DynamicViscosityLookupTable[Temperature (K)], 1) + 1) - INDEX(DynamicViscosityLookupTable[Dynamic Viscosity (kg/(m*s)], MATCH(I80, DynamicViscosityLookupTable[Temperature (K)], 1))) / (INDEX(DynamicViscosityLookupTable[Temperature (K)], MATCH(I80, DynamicViscosityLookupTable[Temperature (K)], 1) + 1) - LOOKUP(I80, DynamicViscosityLookupTable[Temperature (K)], DynamicViscosityLookupTable[Temperature (K)])))</f>
        <v>1.7467275E-5</v>
      </c>
    </row>
    <row r="81" spans="6:16" x14ac:dyDescent="0.25">
      <c r="F81" s="10">
        <v>3900</v>
      </c>
      <c r="G81" s="18">
        <f t="shared" si="14"/>
        <v>12795.27559055118</v>
      </c>
      <c r="H81" s="9">
        <f t="shared" si="9"/>
        <v>5301</v>
      </c>
      <c r="I81" s="11">
        <f t="shared" si="10"/>
        <v>276.28699999999998</v>
      </c>
      <c r="J81" s="12">
        <f t="shared" si="15"/>
        <v>3.1370000000000005</v>
      </c>
      <c r="K81" s="14">
        <f t="shared" si="16"/>
        <v>9.7793133059557995</v>
      </c>
      <c r="L81" s="11">
        <f t="shared" si="11"/>
        <v>57322.295337312251</v>
      </c>
      <c r="M81" s="15">
        <f t="shared" si="17"/>
        <v>57.322295337312248</v>
      </c>
      <c r="N81" s="14">
        <f t="shared" si="12"/>
        <v>0.72275918625859326</v>
      </c>
      <c r="O81" s="16">
        <f t="shared" si="13"/>
        <v>333.21841471714004</v>
      </c>
      <c r="P81" s="17" cm="1">
        <f t="array" ref="P81">INDEX(DynamicViscosityLookupTable[Dynamic Viscosity (kg/(m*s)], MATCH(I81, DynamicViscosityLookupTable[Temperature (K)], 1)) + ((I81 - LOOKUP(I81, DynamicViscosityLookupTable[Temperature (K)], DynamicViscosityLookupTable[Temperature (K)])) * (INDEX(DynamicViscosityLookupTable[Dynamic Viscosity (kg/(m*s)], MATCH(I81, DynamicViscosityLookupTable[Temperature (K)], 1) + 1) - INDEX(DynamicViscosityLookupTable[Dynamic Viscosity (kg/(m*s)], MATCH(I81, DynamicViscosityLookupTable[Temperature (K)], 1))) / (INDEX(DynamicViscosityLookupTable[Temperature (K)], MATCH(I81, DynamicViscosityLookupTable[Temperature (K)], 1) + 1) - LOOKUP(I81, DynamicViscosityLookupTable[Temperature (K)], DynamicViscosityLookupTable[Temperature (K)])))</f>
        <v>1.7446850000000001E-5</v>
      </c>
    </row>
    <row r="82" spans="6:16" x14ac:dyDescent="0.25">
      <c r="F82" s="10">
        <v>3950</v>
      </c>
      <c r="G82" s="18">
        <f t="shared" si="14"/>
        <v>12959.317585301837</v>
      </c>
      <c r="H82" s="9">
        <f t="shared" si="9"/>
        <v>5351</v>
      </c>
      <c r="I82" s="11">
        <f t="shared" si="10"/>
        <v>275.87849999999997</v>
      </c>
      <c r="J82" s="12">
        <f t="shared" si="15"/>
        <v>2.7284999999999968</v>
      </c>
      <c r="K82" s="14">
        <f t="shared" si="16"/>
        <v>9.7791593696625121</v>
      </c>
      <c r="L82" s="11">
        <f t="shared" si="11"/>
        <v>57036.389249664142</v>
      </c>
      <c r="M82" s="15">
        <f t="shared" si="17"/>
        <v>57.03638924966414</v>
      </c>
      <c r="N82" s="14">
        <f t="shared" si="12"/>
        <v>0.72021915358810418</v>
      </c>
      <c r="O82" s="16">
        <f t="shared" si="13"/>
        <v>332.97198605041723</v>
      </c>
      <c r="P82" s="17" cm="1">
        <f t="array" ref="P82">INDEX(DynamicViscosityLookupTable[Dynamic Viscosity (kg/(m*s)], MATCH(I82, DynamicViscosityLookupTable[Temperature (K)], 1)) + ((I82 - LOOKUP(I82, DynamicViscosityLookupTable[Temperature (K)], DynamicViscosityLookupTable[Temperature (K)])) * (INDEX(DynamicViscosityLookupTable[Dynamic Viscosity (kg/(m*s)], MATCH(I82, DynamicViscosityLookupTable[Temperature (K)], 1) + 1) - INDEX(DynamicViscosityLookupTable[Dynamic Viscosity (kg/(m*s)], MATCH(I82, DynamicViscosityLookupTable[Temperature (K)], 1))) / (INDEX(DynamicViscosityLookupTable[Temperature (K)], MATCH(I82, DynamicViscosityLookupTable[Temperature (K)], 1) + 1) - LOOKUP(I82, DynamicViscosityLookupTable[Temperature (K)], DynamicViscosityLookupTable[Temperature (K)])))</f>
        <v>1.7426425000000001E-5</v>
      </c>
    </row>
    <row r="83" spans="6:16" x14ac:dyDescent="0.25">
      <c r="F83" s="10">
        <v>4000</v>
      </c>
      <c r="G83" s="18">
        <f t="shared" si="14"/>
        <v>13123.359580052493</v>
      </c>
      <c r="H83" s="9">
        <f t="shared" si="9"/>
        <v>5401</v>
      </c>
      <c r="I83" s="11">
        <f t="shared" si="10"/>
        <v>275.46999999999997</v>
      </c>
      <c r="J83" s="12">
        <f t="shared" si="15"/>
        <v>2.3199999999999932</v>
      </c>
      <c r="K83" s="14">
        <f t="shared" si="16"/>
        <v>9.7790054369811354</v>
      </c>
      <c r="L83" s="11">
        <f t="shared" si="11"/>
        <v>56752.258860371738</v>
      </c>
      <c r="M83" s="15">
        <f t="shared" si="17"/>
        <v>56.75225886037174</v>
      </c>
      <c r="N83" s="14">
        <f t="shared" si="12"/>
        <v>0.7176940432237614</v>
      </c>
      <c r="O83" s="16">
        <f t="shared" si="13"/>
        <v>332.72537486959806</v>
      </c>
      <c r="P83" s="17" cm="1">
        <f t="array" ref="P83">INDEX(DynamicViscosityLookupTable[Dynamic Viscosity (kg/(m*s)], MATCH(I83, DynamicViscosityLookupTable[Temperature (K)], 1)) + ((I83 - LOOKUP(I83, DynamicViscosityLookupTable[Temperature (K)], DynamicViscosityLookupTable[Temperature (K)])) * (INDEX(DynamicViscosityLookupTable[Dynamic Viscosity (kg/(m*s)], MATCH(I83, DynamicViscosityLookupTable[Temperature (K)], 1) + 1) - INDEX(DynamicViscosityLookupTable[Dynamic Viscosity (kg/(m*s)], MATCH(I83, DynamicViscosityLookupTable[Temperature (K)], 1))) / (INDEX(DynamicViscosityLookupTable[Temperature (K)], MATCH(I83, DynamicViscosityLookupTable[Temperature (K)], 1) + 1) - LOOKUP(I83, DynamicViscosityLookupTable[Temperature (K)], DynamicViscosityLookupTable[Temperature (K)])))</f>
        <v>1.7405999999999999E-5</v>
      </c>
    </row>
    <row r="84" spans="6:16" x14ac:dyDescent="0.25">
      <c r="F84" s="10">
        <v>4050</v>
      </c>
      <c r="G84" s="18">
        <f t="shared" si="14"/>
        <v>13287.401574803149</v>
      </c>
      <c r="H84" s="9">
        <f t="shared" si="9"/>
        <v>5451</v>
      </c>
      <c r="I84" s="11">
        <f t="shared" si="10"/>
        <v>275.06149999999997</v>
      </c>
      <c r="J84" s="12">
        <f t="shared" si="15"/>
        <v>1.9114999999999895</v>
      </c>
      <c r="K84" s="14">
        <f t="shared" si="16"/>
        <v>9.7788515079116731</v>
      </c>
      <c r="L84" s="11">
        <f t="shared" si="11"/>
        <v>56469.891002399585</v>
      </c>
      <c r="M84" s="15">
        <f t="shared" si="17"/>
        <v>56.469891002399585</v>
      </c>
      <c r="N84" s="14">
        <f t="shared" si="12"/>
        <v>0.71518375489114394</v>
      </c>
      <c r="O84" s="16">
        <f t="shared" si="13"/>
        <v>332.47858076855096</v>
      </c>
      <c r="P84" s="17" cm="1">
        <f t="array" ref="P84">INDEX(DynamicViscosityLookupTable[Dynamic Viscosity (kg/(m*s)], MATCH(I84, DynamicViscosityLookupTable[Temperature (K)], 1)) + ((I84 - LOOKUP(I84, DynamicViscosityLookupTable[Temperature (K)], DynamicViscosityLookupTable[Temperature (K)])) * (INDEX(DynamicViscosityLookupTable[Dynamic Viscosity (kg/(m*s)], MATCH(I84, DynamicViscosityLookupTable[Temperature (K)], 1) + 1) - INDEX(DynamicViscosityLookupTable[Dynamic Viscosity (kg/(m*s)], MATCH(I84, DynamicViscosityLookupTable[Temperature (K)], 1))) / (INDEX(DynamicViscosityLookupTable[Temperature (K)], MATCH(I84, DynamicViscosityLookupTable[Temperature (K)], 1) + 1) - LOOKUP(I84, DynamicViscosityLookupTable[Temperature (K)], DynamicViscosityLookupTable[Temperature (K)])))</f>
        <v>1.7385575E-5</v>
      </c>
    </row>
    <row r="85" spans="6:16" x14ac:dyDescent="0.25">
      <c r="F85" s="10">
        <v>4100</v>
      </c>
      <c r="G85" s="18">
        <f t="shared" si="14"/>
        <v>13451.443569553805</v>
      </c>
      <c r="H85" s="9">
        <f t="shared" si="9"/>
        <v>5501</v>
      </c>
      <c r="I85" s="11">
        <f t="shared" si="10"/>
        <v>274.65299999999996</v>
      </c>
      <c r="J85" s="12">
        <f t="shared" si="15"/>
        <v>1.5029999999999859</v>
      </c>
      <c r="K85" s="14">
        <f t="shared" si="16"/>
        <v>9.7786975824541216</v>
      </c>
      <c r="L85" s="11">
        <f t="shared" si="11"/>
        <v>56189.27262207614</v>
      </c>
      <c r="M85" s="15">
        <f t="shared" si="17"/>
        <v>56.189272622076139</v>
      </c>
      <c r="N85" s="14">
        <f t="shared" si="12"/>
        <v>0.71268818915714005</v>
      </c>
      <c r="O85" s="16">
        <f t="shared" si="13"/>
        <v>332.23160333963591</v>
      </c>
      <c r="P85" s="17" cm="1">
        <f t="array" ref="P85">INDEX(DynamicViscosityLookupTable[Dynamic Viscosity (kg/(m*s)], MATCH(I85, DynamicViscosityLookupTable[Temperature (K)], 1)) + ((I85 - LOOKUP(I85, DynamicViscosityLookupTable[Temperature (K)], DynamicViscosityLookupTable[Temperature (K)])) * (INDEX(DynamicViscosityLookupTable[Dynamic Viscosity (kg/(m*s)], MATCH(I85, DynamicViscosityLookupTable[Temperature (K)], 1) + 1) - INDEX(DynamicViscosityLookupTable[Dynamic Viscosity (kg/(m*s)], MATCH(I85, DynamicViscosityLookupTable[Temperature (K)], 1))) / (INDEX(DynamicViscosityLookupTable[Temperature (K)], MATCH(I85, DynamicViscosityLookupTable[Temperature (K)], 1) + 1) - LOOKUP(I85, DynamicViscosityLookupTable[Temperature (K)], DynamicViscosityLookupTable[Temperature (K)])))</f>
        <v>1.7365149999999998E-5</v>
      </c>
    </row>
    <row r="86" spans="6:16" x14ac:dyDescent="0.25">
      <c r="F86" s="10">
        <v>4150</v>
      </c>
      <c r="G86" s="18">
        <f t="shared" si="14"/>
        <v>13615.485564304461</v>
      </c>
      <c r="H86" s="9">
        <f t="shared" si="9"/>
        <v>5551</v>
      </c>
      <c r="I86" s="11">
        <f t="shared" si="10"/>
        <v>274.24449999999996</v>
      </c>
      <c r="J86" s="12">
        <f t="shared" si="15"/>
        <v>1.0944999999999823</v>
      </c>
      <c r="K86" s="14">
        <f t="shared" si="16"/>
        <v>9.7785436606084826</v>
      </c>
      <c r="L86" s="11">
        <f t="shared" si="11"/>
        <v>55910.390777982822</v>
      </c>
      <c r="M86" s="15">
        <f t="shared" si="17"/>
        <v>55.910390777982819</v>
      </c>
      <c r="N86" s="14">
        <f t="shared" si="12"/>
        <v>0.71020724742210151</v>
      </c>
      <c r="O86" s="16">
        <f t="shared" si="13"/>
        <v>331.98444217369661</v>
      </c>
      <c r="P86" s="17" cm="1">
        <f t="array" ref="P86">INDEX(DynamicViscosityLookupTable[Dynamic Viscosity (kg/(m*s)], MATCH(I86, DynamicViscosityLookupTable[Temperature (K)], 1)) + ((I86 - LOOKUP(I86, DynamicViscosityLookupTable[Temperature (K)], DynamicViscosityLookupTable[Temperature (K)])) * (INDEX(DynamicViscosityLookupTable[Dynamic Viscosity (kg/(m*s)], MATCH(I86, DynamicViscosityLookupTable[Temperature (K)], 1) + 1) - INDEX(DynamicViscosityLookupTable[Dynamic Viscosity (kg/(m*s)], MATCH(I86, DynamicViscosityLookupTable[Temperature (K)], 1))) / (INDEX(DynamicViscosityLookupTable[Temperature (K)], MATCH(I86, DynamicViscosityLookupTable[Temperature (K)], 1) + 1) - LOOKUP(I86, DynamicViscosityLookupTable[Temperature (K)], DynamicViscosityLookupTable[Temperature (K)])))</f>
        <v>1.7344724999999999E-5</v>
      </c>
    </row>
    <row r="87" spans="6:16" x14ac:dyDescent="0.25">
      <c r="F87" s="10">
        <v>4200</v>
      </c>
      <c r="G87" s="18">
        <f t="shared" si="14"/>
        <v>13779.527559055117</v>
      </c>
      <c r="H87" s="9">
        <f t="shared" si="9"/>
        <v>5601</v>
      </c>
      <c r="I87" s="11">
        <f t="shared" si="10"/>
        <v>273.83599999999996</v>
      </c>
      <c r="J87" s="12">
        <f t="shared" si="15"/>
        <v>0.68599999999997863</v>
      </c>
      <c r="K87" s="14">
        <f t="shared" si="16"/>
        <v>9.7783897423747561</v>
      </c>
      <c r="L87" s="11">
        <f t="shared" si="11"/>
        <v>55633.232639855596</v>
      </c>
      <c r="M87" s="15">
        <f t="shared" si="17"/>
        <v>55.633232639855599</v>
      </c>
      <c r="N87" s="14">
        <f t="shared" si="12"/>
        <v>0.70774083191208592</v>
      </c>
      <c r="O87" s="16">
        <f t="shared" si="13"/>
        <v>331.73709686005242</v>
      </c>
      <c r="P87" s="17" cm="1">
        <f t="array" ref="P87">INDEX(DynamicViscosityLookupTable[Dynamic Viscosity (kg/(m*s)], MATCH(I87, DynamicViscosityLookupTable[Temperature (K)], 1)) + ((I87 - LOOKUP(I87, DynamicViscosityLookupTable[Temperature (K)], DynamicViscosityLookupTable[Temperature (K)])) * (INDEX(DynamicViscosityLookupTable[Dynamic Viscosity (kg/(m*s)], MATCH(I87, DynamicViscosityLookupTable[Temperature (K)], 1) + 1) - INDEX(DynamicViscosityLookupTable[Dynamic Viscosity (kg/(m*s)], MATCH(I87, DynamicViscosityLookupTable[Temperature (K)], 1))) / (INDEX(DynamicViscosityLookupTable[Temperature (K)], MATCH(I87, DynamicViscosityLookupTable[Temperature (K)], 1) + 1) - LOOKUP(I87, DynamicViscosityLookupTable[Temperature (K)], DynamicViscosityLookupTable[Temperature (K)])))</f>
        <v>1.7324299999999999E-5</v>
      </c>
    </row>
    <row r="88" spans="6:16" x14ac:dyDescent="0.25">
      <c r="F88" s="10">
        <v>4250</v>
      </c>
      <c r="G88" s="18">
        <f t="shared" si="14"/>
        <v>13943.569553805773</v>
      </c>
      <c r="H88" s="9">
        <f t="shared" si="9"/>
        <v>5651</v>
      </c>
      <c r="I88" s="11">
        <f t="shared" si="10"/>
        <v>273.42749999999995</v>
      </c>
      <c r="J88" s="12">
        <f t="shared" si="15"/>
        <v>0.27749999999997499</v>
      </c>
      <c r="K88" s="14">
        <f t="shared" si="16"/>
        <v>9.7782358277529422</v>
      </c>
      <c r="L88" s="11">
        <f t="shared" si="11"/>
        <v>55357.785487498484</v>
      </c>
      <c r="M88" s="15">
        <f t="shared" si="17"/>
        <v>55.357785487498482</v>
      </c>
      <c r="N88" s="14">
        <f t="shared" si="12"/>
        <v>0.70528884567118333</v>
      </c>
      <c r="O88" s="16">
        <f t="shared" si="13"/>
        <v>331.48956698649073</v>
      </c>
      <c r="P88" s="17" cm="1">
        <f t="array" ref="P88">INDEX(DynamicViscosityLookupTable[Dynamic Viscosity (kg/(m*s)], MATCH(I88, DynamicViscosityLookupTable[Temperature (K)], 1)) + ((I88 - LOOKUP(I88, DynamicViscosityLookupTable[Temperature (K)], DynamicViscosityLookupTable[Temperature (K)])) * (INDEX(DynamicViscosityLookupTable[Dynamic Viscosity (kg/(m*s)], MATCH(I88, DynamicViscosityLookupTable[Temperature (K)], 1) + 1) - INDEX(DynamicViscosityLookupTable[Dynamic Viscosity (kg/(m*s)], MATCH(I88, DynamicViscosityLookupTable[Temperature (K)], 1))) / (INDEX(DynamicViscosityLookupTable[Temperature (K)], MATCH(I88, DynamicViscosityLookupTable[Temperature (K)], 1) + 1) - LOOKUP(I88, DynamicViscosityLookupTable[Temperature (K)], DynamicViscosityLookupTable[Temperature (K)])))</f>
        <v>1.7303874999999997E-5</v>
      </c>
    </row>
    <row r="89" spans="6:16" x14ac:dyDescent="0.25">
      <c r="F89" s="10">
        <v>4300</v>
      </c>
      <c r="G89" s="18">
        <f t="shared" si="14"/>
        <v>14107.61154855643</v>
      </c>
      <c r="H89" s="9">
        <f t="shared" si="9"/>
        <v>5701</v>
      </c>
      <c r="I89" s="11">
        <f t="shared" si="10"/>
        <v>273.01900000000001</v>
      </c>
      <c r="J89" s="12">
        <f t="shared" si="15"/>
        <v>-0.13099999999997181</v>
      </c>
      <c r="K89" s="14">
        <f t="shared" si="16"/>
        <v>9.7780819167430426</v>
      </c>
      <c r="L89" s="11">
        <f t="shared" si="11"/>
        <v>55084.036709709202</v>
      </c>
      <c r="M89" s="15">
        <f t="shared" si="17"/>
        <v>55.084036709709203</v>
      </c>
      <c r="N89" s="14">
        <f t="shared" si="12"/>
        <v>0.70285119255392692</v>
      </c>
      <c r="O89" s="16">
        <f t="shared" si="13"/>
        <v>331.24185213925858</v>
      </c>
      <c r="P89" s="17" cm="1">
        <f t="array" ref="P89">INDEX(DynamicViscosityLookupTable[Dynamic Viscosity (kg/(m*s)], MATCH(I89, DynamicViscosityLookupTable[Temperature (K)], 1)) + ((I89 - LOOKUP(I89, DynamicViscosityLookupTable[Temperature (K)], DynamicViscosityLookupTable[Temperature (K)])) * (INDEX(DynamicViscosityLookupTable[Dynamic Viscosity (kg/(m*s)], MATCH(I89, DynamicViscosityLookupTable[Temperature (K)], 1) + 1) - INDEX(DynamicViscosityLookupTable[Dynamic Viscosity (kg/(m*s)], MATCH(I89, DynamicViscosityLookupTable[Temperature (K)], 1))) / (INDEX(DynamicViscosityLookupTable[Temperature (K)], MATCH(I89, DynamicViscosityLookupTable[Temperature (K)], 1) + 1) - LOOKUP(I89, DynamicViscosityLookupTable[Temperature (K)], DynamicViscosityLookupTable[Temperature (K)])))</f>
        <v>1.7283581E-5</v>
      </c>
    </row>
    <row r="90" spans="6:16" x14ac:dyDescent="0.25">
      <c r="F90" s="10">
        <v>4350</v>
      </c>
      <c r="G90" s="18">
        <f t="shared" si="14"/>
        <v>14271.653543307086</v>
      </c>
      <c r="H90" s="9">
        <f t="shared" si="9"/>
        <v>5751</v>
      </c>
      <c r="I90" s="11">
        <f t="shared" si="10"/>
        <v>272.6105</v>
      </c>
      <c r="J90" s="12">
        <f t="shared" si="15"/>
        <v>-0.53949999999997544</v>
      </c>
      <c r="K90" s="14">
        <f t="shared" si="16"/>
        <v>9.7779280093450538</v>
      </c>
      <c r="L90" s="11">
        <f t="shared" si="11"/>
        <v>54811.973803216024</v>
      </c>
      <c r="M90" s="15">
        <f t="shared" si="17"/>
        <v>54.811973803216027</v>
      </c>
      <c r="N90" s="14">
        <f t="shared" si="12"/>
        <v>0.7004277772177796</v>
      </c>
      <c r="O90" s="16">
        <f t="shared" si="13"/>
        <v>330.99395190305484</v>
      </c>
      <c r="P90" s="17" cm="1">
        <f t="array" ref="P90">INDEX(DynamicViscosityLookupTable[Dynamic Viscosity (kg/(m*s)], MATCH(I90, DynamicViscosityLookupTable[Temperature (K)], 1)) + ((I90 - LOOKUP(I90, DynamicViscosityLookupTable[Temperature (K)], DynamicViscosityLookupTable[Temperature (K)])) * (INDEX(DynamicViscosityLookupTable[Dynamic Viscosity (kg/(m*s)], MATCH(I90, DynamicViscosityLookupTable[Temperature (K)], 1) + 1) - INDEX(DynamicViscosityLookupTable[Dynamic Viscosity (kg/(m*s)], MATCH(I90, DynamicViscosityLookupTable[Temperature (K)], 1))) / (INDEX(DynamicViscosityLookupTable[Temperature (K)], MATCH(I90, DynamicViscosityLookupTable[Temperature (K)], 1) + 1) - LOOKUP(I90, DynamicViscosityLookupTable[Temperature (K)], DynamicViscosityLookupTable[Temperature (K)])))</f>
        <v>1.7263564500000001E-5</v>
      </c>
    </row>
    <row r="91" spans="6:16" x14ac:dyDescent="0.25">
      <c r="F91" s="10">
        <v>4400</v>
      </c>
      <c r="G91" s="18">
        <f t="shared" si="14"/>
        <v>14435.695538057742</v>
      </c>
      <c r="H91" s="9">
        <f t="shared" si="9"/>
        <v>5801</v>
      </c>
      <c r="I91" s="11">
        <f t="shared" si="10"/>
        <v>272.202</v>
      </c>
      <c r="J91" s="12">
        <f t="shared" si="15"/>
        <v>-0.94799999999997908</v>
      </c>
      <c r="K91" s="14">
        <f t="shared" si="16"/>
        <v>9.7777741055589757</v>
      </c>
      <c r="L91" s="11">
        <f t="shared" si="11"/>
        <v>54541.584371626821</v>
      </c>
      <c r="M91" s="15">
        <f t="shared" si="17"/>
        <v>54.541584371626818</v>
      </c>
      <c r="N91" s="14">
        <f t="shared" si="12"/>
        <v>0.69801850511570918</v>
      </c>
      <c r="O91" s="16">
        <f t="shared" si="13"/>
        <v>330.74586586102191</v>
      </c>
      <c r="P91" s="17" cm="1">
        <f t="array" ref="P91">INDEX(DynamicViscosityLookupTable[Dynamic Viscosity (kg/(m*s)], MATCH(I91, DynamicViscosityLookupTable[Temperature (K)], 1)) + ((I91 - LOOKUP(I91, DynamicViscosityLookupTable[Temperature (K)], DynamicViscosityLookupTable[Temperature (K)])) * (INDEX(DynamicViscosityLookupTable[Dynamic Viscosity (kg/(m*s)], MATCH(I91, DynamicViscosityLookupTable[Temperature (K)], 1) + 1) - INDEX(DynamicViscosityLookupTable[Dynamic Viscosity (kg/(m*s)], MATCH(I91, DynamicViscosityLookupTable[Temperature (K)], 1))) / (INDEX(DynamicViscosityLookupTable[Temperature (K)], MATCH(I91, DynamicViscosityLookupTable[Temperature (K)], 1) + 1) - LOOKUP(I91, DynamicViscosityLookupTable[Temperature (K)], DynamicViscosityLookupTable[Temperature (K)])))</f>
        <v>1.7243548E-5</v>
      </c>
    </row>
    <row r="92" spans="6:16" x14ac:dyDescent="0.25">
      <c r="F92" s="10">
        <v>4450</v>
      </c>
      <c r="G92" s="18">
        <f t="shared" si="14"/>
        <v>14599.737532808398</v>
      </c>
      <c r="H92" s="9">
        <f t="shared" si="9"/>
        <v>5851</v>
      </c>
      <c r="I92" s="11">
        <f t="shared" si="10"/>
        <v>271.79349999999999</v>
      </c>
      <c r="J92" s="12">
        <f t="shared" si="15"/>
        <v>-1.3564999999999827</v>
      </c>
      <c r="K92" s="14">
        <f t="shared" si="16"/>
        <v>9.777620205384812</v>
      </c>
      <c r="L92" s="11">
        <f t="shared" si="11"/>
        <v>54272.856124389291</v>
      </c>
      <c r="M92" s="15">
        <f t="shared" si="17"/>
        <v>54.272856124389293</v>
      </c>
      <c r="N92" s="14">
        <f t="shared" si="12"/>
        <v>0.6956232824888392</v>
      </c>
      <c r="O92" s="16">
        <f t="shared" si="13"/>
        <v>330.49759359473768</v>
      </c>
      <c r="P92" s="17" cm="1">
        <f t="array" ref="P92">INDEX(DynamicViscosityLookupTable[Dynamic Viscosity (kg/(m*s)], MATCH(I92, DynamicViscosityLookupTable[Temperature (K)], 1)) + ((I92 - LOOKUP(I92, DynamicViscosityLookupTable[Temperature (K)], DynamicViscosityLookupTable[Temperature (K)])) * (INDEX(DynamicViscosityLookupTable[Dynamic Viscosity (kg/(m*s)], MATCH(I92, DynamicViscosityLookupTable[Temperature (K)], 1) + 1) - INDEX(DynamicViscosityLookupTable[Dynamic Viscosity (kg/(m*s)], MATCH(I92, DynamicViscosityLookupTable[Temperature (K)], 1))) / (INDEX(DynamicViscosityLookupTable[Temperature (K)], MATCH(I92, DynamicViscosityLookupTable[Temperature (K)], 1) + 1) - LOOKUP(I92, DynamicViscosityLookupTable[Temperature (K)], DynamicViscosityLookupTable[Temperature (K)])))</f>
        <v>1.7223531499999998E-5</v>
      </c>
    </row>
    <row r="93" spans="6:16" x14ac:dyDescent="0.25">
      <c r="F93" s="10">
        <v>4500</v>
      </c>
      <c r="G93" s="18">
        <f t="shared" si="14"/>
        <v>14763.779527559054</v>
      </c>
      <c r="H93" s="9">
        <f t="shared" si="9"/>
        <v>5901</v>
      </c>
      <c r="I93" s="11">
        <f t="shared" si="10"/>
        <v>271.38499999999999</v>
      </c>
      <c r="J93" s="12">
        <f t="shared" si="15"/>
        <v>-1.7649999999999864</v>
      </c>
      <c r="K93" s="14">
        <f t="shared" si="16"/>
        <v>9.7774663088225608</v>
      </c>
      <c r="L93" s="11">
        <f t="shared" si="11"/>
        <v>54005.776875762567</v>
      </c>
      <c r="M93" s="15">
        <f t="shared" si="17"/>
        <v>54.005776875762564</v>
      </c>
      <c r="N93" s="14">
        <f t="shared" si="12"/>
        <v>0.69324201635917992</v>
      </c>
      <c r="O93" s="16">
        <f t="shared" si="13"/>
        <v>330.24913468420732</v>
      </c>
      <c r="P93" s="17" cm="1">
        <f t="array" ref="P93">INDEX(DynamicViscosityLookupTable[Dynamic Viscosity (kg/(m*s)], MATCH(I93, DynamicViscosityLookupTable[Temperature (K)], 1)) + ((I93 - LOOKUP(I93, DynamicViscosityLookupTable[Temperature (K)], DynamicViscosityLookupTable[Temperature (K)])) * (INDEX(DynamicViscosityLookupTable[Dynamic Viscosity (kg/(m*s)], MATCH(I93, DynamicViscosityLookupTable[Temperature (K)], 1) + 1) - INDEX(DynamicViscosityLookupTable[Dynamic Viscosity (kg/(m*s)], MATCH(I93, DynamicViscosityLookupTable[Temperature (K)], 1))) / (INDEX(DynamicViscosityLookupTable[Temperature (K)], MATCH(I93, DynamicViscosityLookupTable[Temperature (K)], 1) + 1) - LOOKUP(I93, DynamicViscosityLookupTable[Temperature (K)], DynamicViscosityLookupTable[Temperature (K)])))</f>
        <v>1.7203515E-5</v>
      </c>
    </row>
    <row r="94" spans="6:16" x14ac:dyDescent="0.25">
      <c r="F94" s="10">
        <v>4550</v>
      </c>
      <c r="G94" s="18">
        <f t="shared" si="14"/>
        <v>14927.82152230971</v>
      </c>
      <c r="H94" s="9">
        <f t="shared" si="9"/>
        <v>5951</v>
      </c>
      <c r="I94" s="11">
        <f t="shared" si="10"/>
        <v>270.97649999999999</v>
      </c>
      <c r="J94" s="12">
        <f t="shared" si="15"/>
        <v>-2.17349999999999</v>
      </c>
      <c r="K94" s="14">
        <f t="shared" si="16"/>
        <v>9.7773124158722204</v>
      </c>
      <c r="L94" s="11">
        <f t="shared" si="11"/>
        <v>53740.33454380004</v>
      </c>
      <c r="M94" s="15">
        <f t="shared" si="17"/>
        <v>53.740334543800039</v>
      </c>
      <c r="N94" s="14">
        <f t="shared" si="12"/>
        <v>0.69087461452243804</v>
      </c>
      <c r="O94" s="16">
        <f t="shared" si="13"/>
        <v>330.0004887078548</v>
      </c>
      <c r="P94" s="17" cm="1">
        <f t="array" ref="P94">INDEX(DynamicViscosityLookupTable[Dynamic Viscosity (kg/(m*s)], MATCH(I94, DynamicViscosityLookupTable[Temperature (K)], 1)) + ((I94 - LOOKUP(I94, DynamicViscosityLookupTable[Temperature (K)], DynamicViscosityLookupTable[Temperature (K)])) * (INDEX(DynamicViscosityLookupTable[Dynamic Viscosity (kg/(m*s)], MATCH(I94, DynamicViscosityLookupTable[Temperature (K)], 1) + 1) - INDEX(DynamicViscosityLookupTable[Dynamic Viscosity (kg/(m*s)], MATCH(I94, DynamicViscosityLookupTable[Temperature (K)], 1))) / (INDEX(DynamicViscosityLookupTable[Temperature (K)], MATCH(I94, DynamicViscosityLookupTable[Temperature (K)], 1) + 1) - LOOKUP(I94, DynamicViscosityLookupTable[Temperature (K)], DynamicViscosityLookupTable[Temperature (K)])))</f>
        <v>1.7183498499999998E-5</v>
      </c>
    </row>
    <row r="95" spans="6:16" x14ac:dyDescent="0.25">
      <c r="F95" s="10">
        <v>4600</v>
      </c>
      <c r="G95" s="18">
        <f t="shared" si="14"/>
        <v>15091.863517060367</v>
      </c>
      <c r="H95" s="9">
        <f t="shared" si="9"/>
        <v>6001</v>
      </c>
      <c r="I95" s="11">
        <f t="shared" si="10"/>
        <v>270.56799999999998</v>
      </c>
      <c r="J95" s="12">
        <f t="shared" si="15"/>
        <v>-2.5819999999999936</v>
      </c>
      <c r="K95" s="14">
        <f t="shared" si="16"/>
        <v>9.7771585265337926</v>
      </c>
      <c r="L95" s="11">
        <f t="shared" si="11"/>
        <v>53476.517149343344</v>
      </c>
      <c r="M95" s="15">
        <f t="shared" si="17"/>
        <v>53.476517149343344</v>
      </c>
      <c r="N95" s="14">
        <f t="shared" si="12"/>
        <v>0.68852098554090446</v>
      </c>
      <c r="O95" s="16">
        <f t="shared" si="13"/>
        <v>329.7516552425148</v>
      </c>
      <c r="P95" s="17" cm="1">
        <f t="array" ref="P95">INDEX(DynamicViscosityLookupTable[Dynamic Viscosity (kg/(m*s)], MATCH(I95, DynamicViscosityLookupTable[Temperature (K)], 1)) + ((I95 - LOOKUP(I95, DynamicViscosityLookupTable[Temperature (K)], DynamicViscosityLookupTable[Temperature (K)])) * (INDEX(DynamicViscosityLookupTable[Dynamic Viscosity (kg/(m*s)], MATCH(I95, DynamicViscosityLookupTable[Temperature (K)], 1) + 1) - INDEX(DynamicViscosityLookupTable[Dynamic Viscosity (kg/(m*s)], MATCH(I95, DynamicViscosityLookupTable[Temperature (K)], 1))) / (INDEX(DynamicViscosityLookupTable[Temperature (K)], MATCH(I95, DynamicViscosityLookupTable[Temperature (K)], 1) + 1) - LOOKUP(I95, DynamicViscosityLookupTable[Temperature (K)], DynamicViscosityLookupTable[Temperature (K)])))</f>
        <v>1.7163482E-5</v>
      </c>
    </row>
    <row r="96" spans="6:16" x14ac:dyDescent="0.25">
      <c r="F96" s="10">
        <v>4650</v>
      </c>
      <c r="G96" s="18">
        <f t="shared" si="14"/>
        <v>15255.905511811023</v>
      </c>
      <c r="H96" s="9">
        <f t="shared" si="9"/>
        <v>6051</v>
      </c>
      <c r="I96" s="11">
        <f t="shared" si="10"/>
        <v>270.15949999999998</v>
      </c>
      <c r="J96" s="12">
        <f t="shared" si="15"/>
        <v>-2.9904999999999973</v>
      </c>
      <c r="K96" s="14">
        <f t="shared" si="16"/>
        <v>9.7770046408072773</v>
      </c>
      <c r="L96" s="11">
        <f t="shared" si="11"/>
        <v>53214.312815026977</v>
      </c>
      <c r="M96" s="15">
        <f t="shared" si="17"/>
        <v>53.214312815026979</v>
      </c>
      <c r="N96" s="14">
        <f t="shared" si="12"/>
        <v>0.68618103873641445</v>
      </c>
      <c r="O96" s="16">
        <f t="shared" si="13"/>
        <v>329.50263386342397</v>
      </c>
      <c r="P96" s="17" cm="1">
        <f t="array" ref="P96">INDEX(DynamicViscosityLookupTable[Dynamic Viscosity (kg/(m*s)], MATCH(I96, DynamicViscosityLookupTable[Temperature (K)], 1)) + ((I96 - LOOKUP(I96, DynamicViscosityLookupTable[Temperature (K)], DynamicViscosityLookupTable[Temperature (K)])) * (INDEX(DynamicViscosityLookupTable[Dynamic Viscosity (kg/(m*s)], MATCH(I96, DynamicViscosityLookupTable[Temperature (K)], 1) + 1) - INDEX(DynamicViscosityLookupTable[Dynamic Viscosity (kg/(m*s)], MATCH(I96, DynamicViscosityLookupTable[Temperature (K)], 1))) / (INDEX(DynamicViscosityLookupTable[Temperature (K)], MATCH(I96, DynamicViscosityLookupTable[Temperature (K)], 1) + 1) - LOOKUP(I96, DynamicViscosityLookupTable[Temperature (K)], DynamicViscosityLookupTable[Temperature (K)])))</f>
        <v>1.7143465499999998E-5</v>
      </c>
    </row>
    <row r="97" spans="6:16" x14ac:dyDescent="0.25">
      <c r="F97" s="10">
        <v>4700</v>
      </c>
      <c r="G97" s="18">
        <f t="shared" si="14"/>
        <v>15419.947506561679</v>
      </c>
      <c r="H97" s="9">
        <f t="shared" si="9"/>
        <v>6101</v>
      </c>
      <c r="I97" s="11">
        <f t="shared" si="10"/>
        <v>269.75099999999998</v>
      </c>
      <c r="J97" s="12">
        <f t="shared" si="15"/>
        <v>-3.3990000000000009</v>
      </c>
      <c r="K97" s="14">
        <f t="shared" si="16"/>
        <v>9.7768507586926745</v>
      </c>
      <c r="L97" s="11">
        <f t="shared" si="11"/>
        <v>52953.709764294072</v>
      </c>
      <c r="M97" s="15">
        <f t="shared" si="17"/>
        <v>52.953709764294075</v>
      </c>
      <c r="N97" s="14">
        <f t="shared" si="12"/>
        <v>0.68385468418338868</v>
      </c>
      <c r="O97" s="16">
        <f t="shared" si="13"/>
        <v>329.25342414421289</v>
      </c>
      <c r="P97" s="17" cm="1">
        <f t="array" ref="P97">INDEX(DynamicViscosityLookupTable[Dynamic Viscosity (kg/(m*s)], MATCH(I97, DynamicViscosityLookupTable[Temperature (K)], 1)) + ((I97 - LOOKUP(I97, DynamicViscosityLookupTable[Temperature (K)], DynamicViscosityLookupTable[Temperature (K)])) * (INDEX(DynamicViscosityLookupTable[Dynamic Viscosity (kg/(m*s)], MATCH(I97, DynamicViscosityLookupTable[Temperature (K)], 1) + 1) - INDEX(DynamicViscosityLookupTable[Dynamic Viscosity (kg/(m*s)], MATCH(I97, DynamicViscosityLookupTable[Temperature (K)], 1))) / (INDEX(DynamicViscosityLookupTable[Temperature (K)], MATCH(I97, DynamicViscosityLookupTable[Temperature (K)], 1) + 1) - LOOKUP(I97, DynamicViscosityLookupTable[Temperature (K)], DynamicViscosityLookupTable[Temperature (K)])))</f>
        <v>1.7123449E-5</v>
      </c>
    </row>
    <row r="98" spans="6:16" x14ac:dyDescent="0.25">
      <c r="F98" s="10">
        <v>4750</v>
      </c>
      <c r="G98" s="18">
        <f t="shared" si="14"/>
        <v>15583.989501312335</v>
      </c>
      <c r="H98" s="9">
        <f t="shared" si="9"/>
        <v>6151</v>
      </c>
      <c r="I98" s="11">
        <f t="shared" si="10"/>
        <v>269.34249999999997</v>
      </c>
      <c r="J98" s="12">
        <f t="shared" si="15"/>
        <v>-3.8075000000000045</v>
      </c>
      <c r="K98" s="14">
        <f t="shared" si="16"/>
        <v>9.7766968801899861</v>
      </c>
      <c r="L98" s="11">
        <f t="shared" si="11"/>
        <v>52694.696320422634</v>
      </c>
      <c r="M98" s="15">
        <f t="shared" si="17"/>
        <v>52.694696320422636</v>
      </c>
      <c r="N98" s="14">
        <f t="shared" si="12"/>
        <v>0.68154183270194602</v>
      </c>
      <c r="O98" s="16">
        <f t="shared" si="13"/>
        <v>329.00402565689717</v>
      </c>
      <c r="P98" s="17" cm="1">
        <f t="array" ref="P98">INDEX(DynamicViscosityLookupTable[Dynamic Viscosity (kg/(m*s)], MATCH(I98, DynamicViscosityLookupTable[Temperature (K)], 1)) + ((I98 - LOOKUP(I98, DynamicViscosityLookupTable[Temperature (K)], DynamicViscosityLookupTable[Temperature (K)])) * (INDEX(DynamicViscosityLookupTable[Dynamic Viscosity (kg/(m*s)], MATCH(I98, DynamicViscosityLookupTable[Temperature (K)], 1) + 1) - INDEX(DynamicViscosityLookupTable[Dynamic Viscosity (kg/(m*s)], MATCH(I98, DynamicViscosityLookupTable[Temperature (K)], 1))) / (INDEX(DynamicViscosityLookupTable[Temperature (K)], MATCH(I98, DynamicViscosityLookupTable[Temperature (K)], 1) + 1) - LOOKUP(I98, DynamicViscosityLookupTable[Temperature (K)], DynamicViscosityLookupTable[Temperature (K)])))</f>
        <v>1.7103432499999998E-5</v>
      </c>
    </row>
    <row r="99" spans="6:16" x14ac:dyDescent="0.25">
      <c r="F99" s="10">
        <v>4800</v>
      </c>
      <c r="G99" s="18">
        <f t="shared" si="14"/>
        <v>15748.031496062991</v>
      </c>
      <c r="H99" s="9">
        <f t="shared" si="9"/>
        <v>6201</v>
      </c>
      <c r="I99" s="11">
        <f t="shared" si="10"/>
        <v>268.93399999999997</v>
      </c>
      <c r="J99" s="12">
        <f t="shared" si="15"/>
        <v>-4.2160000000000082</v>
      </c>
      <c r="K99" s="14">
        <f t="shared" si="16"/>
        <v>9.7765430052992084</v>
      </c>
      <c r="L99" s="11">
        <f t="shared" si="11"/>
        <v>52437.260905562296</v>
      </c>
      <c r="M99" s="15">
        <f t="shared" si="17"/>
        <v>52.437260905562297</v>
      </c>
      <c r="N99" s="14">
        <f t="shared" si="12"/>
        <v>0.67924239585108881</v>
      </c>
      <c r="O99" s="16">
        <f t="shared" si="13"/>
        <v>328.75443797186915</v>
      </c>
      <c r="P99" s="17" cm="1">
        <f t="array" ref="P99">INDEX(DynamicViscosityLookupTable[Dynamic Viscosity (kg/(m*s)], MATCH(I99, DynamicViscosityLookupTable[Temperature (K)], 1)) + ((I99 - LOOKUP(I99, DynamicViscosityLookupTable[Temperature (K)], DynamicViscosityLookupTable[Temperature (K)])) * (INDEX(DynamicViscosityLookupTable[Dynamic Viscosity (kg/(m*s)], MATCH(I99, DynamicViscosityLookupTable[Temperature (K)], 1) + 1) - INDEX(DynamicViscosityLookupTable[Dynamic Viscosity (kg/(m*s)], MATCH(I99, DynamicViscosityLookupTable[Temperature (K)], 1))) / (INDEX(DynamicViscosityLookupTable[Temperature (K)], MATCH(I99, DynamicViscosityLookupTable[Temperature (K)], 1) + 1) - LOOKUP(I99, DynamicViscosityLookupTable[Temperature (K)], DynamicViscosityLookupTable[Temperature (K)])))</f>
        <v>1.7083415999999997E-5</v>
      </c>
    </row>
    <row r="100" spans="6:16" x14ac:dyDescent="0.25">
      <c r="F100" s="10">
        <v>4850</v>
      </c>
      <c r="G100" s="18">
        <f t="shared" si="14"/>
        <v>15912.073490813647</v>
      </c>
      <c r="H100" s="9">
        <f t="shared" si="9"/>
        <v>6251</v>
      </c>
      <c r="I100" s="11">
        <f t="shared" si="10"/>
        <v>268.52549999999997</v>
      </c>
      <c r="J100" s="12">
        <f t="shared" si="15"/>
        <v>-4.6245000000000118</v>
      </c>
      <c r="K100" s="14">
        <f t="shared" si="16"/>
        <v>9.7763891340203433</v>
      </c>
      <c r="L100" s="11">
        <f t="shared" si="11"/>
        <v>52181.392039781778</v>
      </c>
      <c r="M100" s="15">
        <f t="shared" si="17"/>
        <v>52.181392039781777</v>
      </c>
      <c r="N100" s="14">
        <f t="shared" si="12"/>
        <v>0.67695628592196677</v>
      </c>
      <c r="O100" s="16">
        <f t="shared" si="13"/>
        <v>328.50466065788913</v>
      </c>
      <c r="P100" s="17" cm="1">
        <f t="array" ref="P100">INDEX(DynamicViscosityLookupTable[Dynamic Viscosity (kg/(m*s)], MATCH(I100, DynamicViscosityLookupTable[Temperature (K)], 1)) + ((I100 - LOOKUP(I100, DynamicViscosityLookupTable[Temperature (K)], DynamicViscosityLookupTable[Temperature (K)])) * (INDEX(DynamicViscosityLookupTable[Dynamic Viscosity (kg/(m*s)], MATCH(I100, DynamicViscosityLookupTable[Temperature (K)], 1) + 1) - INDEX(DynamicViscosityLookupTable[Dynamic Viscosity (kg/(m*s)], MATCH(I100, DynamicViscosityLookupTable[Temperature (K)], 1))) / (INDEX(DynamicViscosityLookupTable[Temperature (K)], MATCH(I100, DynamicViscosityLookupTable[Temperature (K)], 1) + 1) - LOOKUP(I100, DynamicViscosityLookupTable[Temperature (K)], DynamicViscosityLookupTable[Temperature (K)])))</f>
        <v>1.7063399499999999E-5</v>
      </c>
    </row>
    <row r="101" spans="6:16" x14ac:dyDescent="0.25">
      <c r="F101" s="10">
        <v>4900</v>
      </c>
      <c r="G101" s="18">
        <f t="shared" si="14"/>
        <v>16076.115485564304</v>
      </c>
      <c r="H101" s="9">
        <f t="shared" si="9"/>
        <v>6301</v>
      </c>
      <c r="I101" s="11">
        <f t="shared" si="10"/>
        <v>268.11699999999996</v>
      </c>
      <c r="J101" s="12">
        <f t="shared" si="15"/>
        <v>-5.0330000000000155</v>
      </c>
      <c r="K101" s="14">
        <f t="shared" si="16"/>
        <v>9.7762352663533889</v>
      </c>
      <c r="L101" s="11">
        <f t="shared" si="11"/>
        <v>51927.078340126158</v>
      </c>
      <c r="M101" s="15">
        <f t="shared" si="17"/>
        <v>51.927078340126158</v>
      </c>
      <c r="N101" s="14">
        <f t="shared" si="12"/>
        <v>0.67468341593120473</v>
      </c>
      <c r="O101" s="16">
        <f t="shared" si="13"/>
        <v>328.25469328207663</v>
      </c>
      <c r="P101" s="17" cm="1">
        <f t="array" ref="P101">INDEX(DynamicViscosityLookupTable[Dynamic Viscosity (kg/(m*s)], MATCH(I101, DynamicViscosityLookupTable[Temperature (K)], 1)) + ((I101 - LOOKUP(I101, DynamicViscosityLookupTable[Temperature (K)], DynamicViscosityLookupTable[Temperature (K)])) * (INDEX(DynamicViscosityLookupTable[Dynamic Viscosity (kg/(m*s)], MATCH(I101, DynamicViscosityLookupTable[Temperature (K)], 1) + 1) - INDEX(DynamicViscosityLookupTable[Dynamic Viscosity (kg/(m*s)], MATCH(I101, DynamicViscosityLookupTable[Temperature (K)], 1))) / (INDEX(DynamicViscosityLookupTable[Temperature (K)], MATCH(I101, DynamicViscosityLookupTable[Temperature (K)], 1) + 1) - LOOKUP(I101, DynamicViscosityLookupTable[Temperature (K)], DynamicViscosityLookupTable[Temperature (K)])))</f>
        <v>1.7043382999999997E-5</v>
      </c>
    </row>
    <row r="102" spans="6:16" x14ac:dyDescent="0.25">
      <c r="F102" s="10">
        <v>4950</v>
      </c>
      <c r="G102" s="18">
        <f t="shared" si="14"/>
        <v>16240.15748031496</v>
      </c>
      <c r="H102" s="9">
        <f t="shared" si="9"/>
        <v>6351</v>
      </c>
      <c r="I102" s="11">
        <f t="shared" si="10"/>
        <v>267.70849999999996</v>
      </c>
      <c r="J102" s="12">
        <f t="shared" si="15"/>
        <v>-5.4415000000000191</v>
      </c>
      <c r="K102" s="14">
        <f t="shared" si="16"/>
        <v>9.7760814022983489</v>
      </c>
      <c r="L102" s="11">
        <f t="shared" si="11"/>
        <v>51674.308519684666</v>
      </c>
      <c r="M102" s="15">
        <f t="shared" si="17"/>
        <v>51.674308519684665</v>
      </c>
      <c r="N102" s="14">
        <f t="shared" si="12"/>
        <v>0.67242369961430737</v>
      </c>
      <c r="O102" s="16">
        <f t="shared" si="13"/>
        <v>328.00453540990179</v>
      </c>
      <c r="P102" s="17" cm="1">
        <f t="array" ref="P102">INDEX(DynamicViscosityLookupTable[Dynamic Viscosity (kg/(m*s)], MATCH(I102, DynamicViscosityLookupTable[Temperature (K)], 1)) + ((I102 - LOOKUP(I102, DynamicViscosityLookupTable[Temperature (K)], DynamicViscosityLookupTable[Temperature (K)])) * (INDEX(DynamicViscosityLookupTable[Dynamic Viscosity (kg/(m*s)], MATCH(I102, DynamicViscosityLookupTable[Temperature (K)], 1) + 1) - INDEX(DynamicViscosityLookupTable[Dynamic Viscosity (kg/(m*s)], MATCH(I102, DynamicViscosityLookupTable[Temperature (K)], 1))) / (INDEX(DynamicViscosityLookupTable[Temperature (K)], MATCH(I102, DynamicViscosityLookupTable[Temperature (K)], 1) + 1) - LOOKUP(I102, DynamicViscosityLookupTable[Temperature (K)], DynamicViscosityLookupTable[Temperature (K)])))</f>
        <v>1.7023366499999999E-5</v>
      </c>
    </row>
    <row r="103" spans="6:16" x14ac:dyDescent="0.25">
      <c r="F103" s="10">
        <v>5000</v>
      </c>
      <c r="G103" s="18">
        <f t="shared" si="14"/>
        <v>16404.199475065616</v>
      </c>
      <c r="H103" s="9">
        <f t="shared" si="9"/>
        <v>6401</v>
      </c>
      <c r="I103" s="11">
        <f t="shared" si="10"/>
        <v>267.29999999999995</v>
      </c>
      <c r="J103" s="12">
        <f t="shared" si="15"/>
        <v>-5.8500000000000227</v>
      </c>
      <c r="K103" s="14">
        <f t="shared" si="16"/>
        <v>9.7759275418552214</v>
      </c>
      <c r="L103" s="11">
        <f t="shared" si="11"/>
        <v>51423.071386668496</v>
      </c>
      <c r="M103" s="15">
        <f t="shared" si="17"/>
        <v>51.423071386668497</v>
      </c>
      <c r="N103" s="14">
        <f t="shared" si="12"/>
        <v>0.67017705141913453</v>
      </c>
      <c r="O103" s="16">
        <f t="shared" si="13"/>
        <v>327.75418660517647</v>
      </c>
      <c r="P103" s="17" cm="1">
        <f t="array" ref="P103">INDEX(DynamicViscosityLookupTable[Dynamic Viscosity (kg/(m*s)], MATCH(I103, DynamicViscosityLookupTable[Temperature (K)], 1)) + ((I103 - LOOKUP(I103, DynamicViscosityLookupTable[Temperature (K)], DynamicViscosityLookupTable[Temperature (K)])) * (INDEX(DynamicViscosityLookupTable[Dynamic Viscosity (kg/(m*s)], MATCH(I103, DynamicViscosityLookupTable[Temperature (K)], 1) + 1) - INDEX(DynamicViscosityLookupTable[Dynamic Viscosity (kg/(m*s)], MATCH(I103, DynamicViscosityLookupTable[Temperature (K)], 1))) / (INDEX(DynamicViscosityLookupTable[Temperature (K)], MATCH(I103, DynamicViscosityLookupTable[Temperature (K)], 1) + 1) - LOOKUP(I103, DynamicViscosityLookupTable[Temperature (K)], DynamicViscosityLookupTable[Temperature (K)])))</f>
        <v>1.7003349999999997E-5</v>
      </c>
    </row>
    <row r="104" spans="6:16" x14ac:dyDescent="0.25">
      <c r="F104" s="10">
        <v>5050</v>
      </c>
      <c r="G104" s="18">
        <f t="shared" si="14"/>
        <v>16568.241469816272</v>
      </c>
      <c r="H104" s="9">
        <f t="shared" si="9"/>
        <v>6451</v>
      </c>
      <c r="I104" s="11">
        <f t="shared" si="10"/>
        <v>266.89149999999995</v>
      </c>
      <c r="J104" s="12">
        <f t="shared" si="15"/>
        <v>-6.2585000000000264</v>
      </c>
      <c r="K104" s="14">
        <f t="shared" si="16"/>
        <v>9.7757736850240047</v>
      </c>
      <c r="L104" s="11">
        <f t="shared" si="11"/>
        <v>51173.355843498386</v>
      </c>
      <c r="M104" s="15">
        <f t="shared" si="17"/>
        <v>51.173355843498385</v>
      </c>
      <c r="N104" s="14">
        <f t="shared" si="12"/>
        <v>0.66794338649944196</v>
      </c>
      <c r="O104" s="16">
        <f t="shared" si="13"/>
        <v>327.50364643004531</v>
      </c>
      <c r="P104" s="17" cm="1">
        <f t="array" ref="P104">INDEX(DynamicViscosityLookupTable[Dynamic Viscosity (kg/(m*s)], MATCH(I104, DynamicViscosityLookupTable[Temperature (K)], 1)) + ((I104 - LOOKUP(I104, DynamicViscosityLookupTable[Temperature (K)], DynamicViscosityLookupTable[Temperature (K)])) * (INDEX(DynamicViscosityLookupTable[Dynamic Viscosity (kg/(m*s)], MATCH(I104, DynamicViscosityLookupTable[Temperature (K)], 1) + 1) - INDEX(DynamicViscosityLookupTable[Dynamic Viscosity (kg/(m*s)], MATCH(I104, DynamicViscosityLookupTable[Temperature (K)], 1))) / (INDEX(DynamicViscosityLookupTable[Temperature (K)], MATCH(I104, DynamicViscosityLookupTable[Temperature (K)], 1) + 1) - LOOKUP(I104, DynamicViscosityLookupTable[Temperature (K)], DynamicViscosityLookupTable[Temperature (K)])))</f>
        <v>1.6983333499999999E-5</v>
      </c>
    </row>
    <row r="105" spans="6:16" x14ac:dyDescent="0.25">
      <c r="F105" s="10">
        <v>5100</v>
      </c>
      <c r="G105" s="18">
        <f t="shared" si="14"/>
        <v>16732.283464566928</v>
      </c>
      <c r="H105" s="9">
        <f t="shared" si="9"/>
        <v>6501</v>
      </c>
      <c r="I105" s="11">
        <f t="shared" si="10"/>
        <v>266.48299999999995</v>
      </c>
      <c r="J105" s="12">
        <f t="shared" si="15"/>
        <v>-6.66700000000003</v>
      </c>
      <c r="K105" s="14">
        <f t="shared" si="16"/>
        <v>9.7756198318047005</v>
      </c>
      <c r="L105" s="11">
        <f t="shared" si="11"/>
        <v>50925.150885902149</v>
      </c>
      <c r="M105" s="15">
        <f t="shared" si="17"/>
        <v>50.925150885902148</v>
      </c>
      <c r="N105" s="14">
        <f t="shared" si="12"/>
        <v>0.66572262070849586</v>
      </c>
      <c r="O105" s="16">
        <f t="shared" si="13"/>
        <v>327.25291444497702</v>
      </c>
      <c r="P105" s="17" cm="1">
        <f t="array" ref="P105">INDEX(DynamicViscosityLookupTable[Dynamic Viscosity (kg/(m*s)], MATCH(I105, DynamicViscosityLookupTable[Temperature (K)], 1)) + ((I105 - LOOKUP(I105, DynamicViscosityLookupTable[Temperature (K)], DynamicViscosityLookupTable[Temperature (K)])) * (INDEX(DynamicViscosityLookupTable[Dynamic Viscosity (kg/(m*s)], MATCH(I105, DynamicViscosityLookupTable[Temperature (K)], 1) + 1) - INDEX(DynamicViscosityLookupTable[Dynamic Viscosity (kg/(m*s)], MATCH(I105, DynamicViscosityLookupTable[Temperature (K)], 1))) / (INDEX(DynamicViscosityLookupTable[Temperature (K)], MATCH(I105, DynamicViscosityLookupTable[Temperature (K)], 1) + 1) - LOOKUP(I105, DynamicViscosityLookupTable[Temperature (K)], DynamicViscosityLookupTable[Temperature (K)])))</f>
        <v>1.6963316999999997E-5</v>
      </c>
    </row>
    <row r="106" spans="6:16" x14ac:dyDescent="0.25">
      <c r="F106" s="10">
        <v>5150</v>
      </c>
      <c r="G106" s="18">
        <f t="shared" si="14"/>
        <v>16896.325459317584</v>
      </c>
      <c r="H106" s="9">
        <f t="shared" si="9"/>
        <v>6551</v>
      </c>
      <c r="I106" s="11">
        <f t="shared" si="10"/>
        <v>266.0745</v>
      </c>
      <c r="J106" s="12">
        <f t="shared" si="15"/>
        <v>-7.0754999999999768</v>
      </c>
      <c r="K106" s="14">
        <f t="shared" si="16"/>
        <v>9.7754659821973107</v>
      </c>
      <c r="L106" s="11">
        <f t="shared" si="11"/>
        <v>50678.445602021748</v>
      </c>
      <c r="M106" s="15">
        <f t="shared" si="17"/>
        <v>50.678445602021746</v>
      </c>
      <c r="N106" s="14">
        <f t="shared" si="12"/>
        <v>0.66351467059275038</v>
      </c>
      <c r="O106" s="16">
        <f t="shared" si="13"/>
        <v>327.0019902087551</v>
      </c>
      <c r="P106" s="17" cm="1">
        <f t="array" ref="P106">INDEX(DynamicViscosityLookupTable[Dynamic Viscosity (kg/(m*s)], MATCH(I106, DynamicViscosityLookupTable[Temperature (K)], 1)) + ((I106 - LOOKUP(I106, DynamicViscosityLookupTable[Temperature (K)], DynamicViscosityLookupTable[Temperature (K)])) * (INDEX(DynamicViscosityLookupTable[Dynamic Viscosity (kg/(m*s)], MATCH(I106, DynamicViscosityLookupTable[Temperature (K)], 1) + 1) - INDEX(DynamicViscosityLookupTable[Dynamic Viscosity (kg/(m*s)], MATCH(I106, DynamicViscosityLookupTable[Temperature (K)], 1))) / (INDEX(DynamicViscosityLookupTable[Temperature (K)], MATCH(I106, DynamicViscosityLookupTable[Temperature (K)], 1) + 1) - LOOKUP(I106, DynamicViscosityLookupTable[Temperature (K)], DynamicViscosityLookupTable[Temperature (K)])))</f>
        <v>1.6943300499999999E-5</v>
      </c>
    </row>
    <row r="107" spans="6:16" x14ac:dyDescent="0.25">
      <c r="F107" s="10">
        <v>5200</v>
      </c>
      <c r="G107" s="18">
        <f t="shared" si="14"/>
        <v>17060.36745406824</v>
      </c>
      <c r="H107" s="9">
        <f t="shared" si="9"/>
        <v>6601</v>
      </c>
      <c r="I107" s="11">
        <f t="shared" si="10"/>
        <v>265.666</v>
      </c>
      <c r="J107" s="12">
        <f t="shared" si="15"/>
        <v>-7.4839999999999804</v>
      </c>
      <c r="K107" s="14">
        <f t="shared" si="16"/>
        <v>9.7753121362018316</v>
      </c>
      <c r="L107" s="11">
        <f t="shared" si="11"/>
        <v>50433.229171530293</v>
      </c>
      <c r="M107" s="15">
        <f t="shared" si="17"/>
        <v>50.433229171530293</v>
      </c>
      <c r="N107" s="14">
        <f t="shared" si="12"/>
        <v>0.66131945338559983</v>
      </c>
      <c r="O107" s="16">
        <f t="shared" si="13"/>
        <v>326.75087327846899</v>
      </c>
      <c r="P107" s="17" cm="1">
        <f t="array" ref="P107">INDEX(DynamicViscosityLookupTable[Dynamic Viscosity (kg/(m*s)], MATCH(I107, DynamicViscosityLookupTable[Temperature (K)], 1)) + ((I107 - LOOKUP(I107, DynamicViscosityLookupTable[Temperature (K)], DynamicViscosityLookupTable[Temperature (K)])) * (INDEX(DynamicViscosityLookupTable[Dynamic Viscosity (kg/(m*s)], MATCH(I107, DynamicViscosityLookupTable[Temperature (K)], 1) + 1) - INDEX(DynamicViscosityLookupTable[Dynamic Viscosity (kg/(m*s)], MATCH(I107, DynamicViscosityLookupTable[Temperature (K)], 1))) / (INDEX(DynamicViscosityLookupTable[Temperature (K)], MATCH(I107, DynamicViscosityLookupTable[Temperature (K)], 1) + 1) - LOOKUP(I107, DynamicViscosityLookupTable[Temperature (K)], DynamicViscosityLookupTable[Temperature (K)])))</f>
        <v>1.6923284000000001E-5</v>
      </c>
    </row>
    <row r="108" spans="6:16" x14ac:dyDescent="0.25">
      <c r="F108" s="10">
        <v>5250</v>
      </c>
      <c r="G108" s="18">
        <f t="shared" si="14"/>
        <v>17224.409448818897</v>
      </c>
      <c r="H108" s="9">
        <f t="shared" si="9"/>
        <v>6651</v>
      </c>
      <c r="I108" s="11">
        <f t="shared" si="10"/>
        <v>265.25749999999999</v>
      </c>
      <c r="J108" s="12">
        <f t="shared" si="15"/>
        <v>-7.8924999999999841</v>
      </c>
      <c r="K108" s="14">
        <f t="shared" si="16"/>
        <v>9.7751582938182651</v>
      </c>
      <c r="L108" s="11">
        <f t="shared" si="11"/>
        <v>50189.490864757856</v>
      </c>
      <c r="M108" s="15">
        <f t="shared" si="17"/>
        <v>50.189490864757857</v>
      </c>
      <c r="N108" s="14">
        <f t="shared" si="12"/>
        <v>0.65913688700118578</v>
      </c>
      <c r="O108" s="16">
        <f t="shared" si="13"/>
        <v>326.4995632095048</v>
      </c>
      <c r="P108" s="17" cm="1">
        <f t="array" ref="P108">INDEX(DynamicViscosityLookupTable[Dynamic Viscosity (kg/(m*s)], MATCH(I108, DynamicViscosityLookupTable[Temperature (K)], 1)) + ((I108 - LOOKUP(I108, DynamicViscosityLookupTable[Temperature (K)], DynamicViscosityLookupTable[Temperature (K)])) * (INDEX(DynamicViscosityLookupTable[Dynamic Viscosity (kg/(m*s)], MATCH(I108, DynamicViscosityLookupTable[Temperature (K)], 1) + 1) - INDEX(DynamicViscosityLookupTable[Dynamic Viscosity (kg/(m*s)], MATCH(I108, DynamicViscosityLookupTable[Temperature (K)], 1))) / (INDEX(DynamicViscosityLookupTable[Temperature (K)], MATCH(I108, DynamicViscosityLookupTable[Temperature (K)], 1) + 1) - LOOKUP(I108, DynamicViscosityLookupTable[Temperature (K)], DynamicViscosityLookupTable[Temperature (K)])))</f>
        <v>1.6903267499999999E-5</v>
      </c>
    </row>
    <row r="109" spans="6:16" x14ac:dyDescent="0.25">
      <c r="F109" s="10">
        <v>5300</v>
      </c>
      <c r="G109" s="18">
        <f t="shared" si="14"/>
        <v>17388.451443569553</v>
      </c>
      <c r="H109" s="9">
        <f t="shared" si="9"/>
        <v>6701</v>
      </c>
      <c r="I109" s="11">
        <f t="shared" si="10"/>
        <v>264.84899999999999</v>
      </c>
      <c r="J109" s="12">
        <f t="shared" si="15"/>
        <v>-8.3009999999999877</v>
      </c>
      <c r="K109" s="14">
        <f t="shared" si="16"/>
        <v>9.7750044550466111</v>
      </c>
      <c r="L109" s="11">
        <f t="shared" si="11"/>
        <v>49947.220041827335</v>
      </c>
      <c r="M109" s="15">
        <f t="shared" si="17"/>
        <v>49.947220041827336</v>
      </c>
      <c r="N109" s="14">
        <f t="shared" si="12"/>
        <v>0.65696689002828257</v>
      </c>
      <c r="O109" s="16">
        <f t="shared" si="13"/>
        <v>326.2480595555362</v>
      </c>
      <c r="P109" s="17" cm="1">
        <f t="array" ref="P109">INDEX(DynamicViscosityLookupTable[Dynamic Viscosity (kg/(m*s)], MATCH(I109, DynamicViscosityLookupTable[Temperature (K)], 1)) + ((I109 - LOOKUP(I109, DynamicViscosityLookupTable[Temperature (K)], DynamicViscosityLookupTable[Temperature (K)])) * (INDEX(DynamicViscosityLookupTable[Dynamic Viscosity (kg/(m*s)], MATCH(I109, DynamicViscosityLookupTable[Temperature (K)], 1) + 1) - INDEX(DynamicViscosityLookupTable[Dynamic Viscosity (kg/(m*s)], MATCH(I109, DynamicViscosityLookupTable[Temperature (K)], 1))) / (INDEX(DynamicViscosityLookupTable[Temperature (K)], MATCH(I109, DynamicViscosityLookupTable[Temperature (K)], 1) + 1) - LOOKUP(I109, DynamicViscosityLookupTable[Temperature (K)], DynamicViscosityLookupTable[Temperature (K)])))</f>
        <v>1.6883251000000001E-5</v>
      </c>
    </row>
    <row r="110" spans="6:16" x14ac:dyDescent="0.25">
      <c r="F110" s="10">
        <v>5350</v>
      </c>
      <c r="G110" s="18">
        <f t="shared" si="14"/>
        <v>17552.493438320209</v>
      </c>
      <c r="H110" s="9">
        <f t="shared" si="9"/>
        <v>6751</v>
      </c>
      <c r="I110" s="11">
        <f t="shared" si="10"/>
        <v>264.44049999999999</v>
      </c>
      <c r="J110" s="12">
        <f t="shared" si="15"/>
        <v>-8.7094999999999914</v>
      </c>
      <c r="K110" s="14">
        <f t="shared" si="16"/>
        <v>9.7748506198868697</v>
      </c>
      <c r="L110" s="11">
        <f t="shared" si="11"/>
        <v>49706.406151799143</v>
      </c>
      <c r="M110" s="15">
        <f t="shared" si="17"/>
        <v>49.706406151799143</v>
      </c>
      <c r="N110" s="14">
        <f t="shared" si="12"/>
        <v>0.65480938172423919</v>
      </c>
      <c r="O110" s="16">
        <f t="shared" si="13"/>
        <v>325.99636186851535</v>
      </c>
      <c r="P110" s="17" cm="1">
        <f t="array" ref="P110">INDEX(DynamicViscosityLookupTable[Dynamic Viscosity (kg/(m*s)], MATCH(I110, DynamicViscosityLookupTable[Temperature (K)], 1)) + ((I110 - LOOKUP(I110, DynamicViscosityLookupTable[Temperature (K)], DynamicViscosityLookupTable[Temperature (K)])) * (INDEX(DynamicViscosityLookupTable[Dynamic Viscosity (kg/(m*s)], MATCH(I110, DynamicViscosityLookupTable[Temperature (K)], 1) + 1) - INDEX(DynamicViscosityLookupTable[Dynamic Viscosity (kg/(m*s)], MATCH(I110, DynamicViscosityLookupTable[Temperature (K)], 1))) / (INDEX(DynamicViscosityLookupTable[Temperature (K)], MATCH(I110, DynamicViscosityLookupTable[Temperature (K)], 1) + 1) - LOOKUP(I110, DynamicViscosityLookupTable[Temperature (K)], DynamicViscosityLookupTable[Temperature (K)])))</f>
        <v>1.6863234499999999E-5</v>
      </c>
    </row>
    <row r="111" spans="6:16" x14ac:dyDescent="0.25">
      <c r="F111" s="10">
        <v>5400</v>
      </c>
      <c r="G111" s="18">
        <f t="shared" si="14"/>
        <v>17716.535433070865</v>
      </c>
      <c r="H111" s="9">
        <f t="shared" si="9"/>
        <v>6801</v>
      </c>
      <c r="I111" s="11">
        <f t="shared" si="10"/>
        <v>264.03199999999998</v>
      </c>
      <c r="J111" s="12">
        <f t="shared" si="15"/>
        <v>-9.117999999999995</v>
      </c>
      <c r="K111" s="14">
        <f t="shared" si="16"/>
        <v>9.774696788339039</v>
      </c>
      <c r="L111" s="11">
        <f t="shared" si="11"/>
        <v>49467.03873182505</v>
      </c>
      <c r="M111" s="15">
        <f t="shared" si="17"/>
        <v>49.467038731825049</v>
      </c>
      <c r="N111" s="14">
        <f t="shared" si="12"/>
        <v>0.65266428200898785</v>
      </c>
      <c r="O111" s="16">
        <f t="shared" si="13"/>
        <v>325.74446969866324</v>
      </c>
      <c r="P111" s="17" cm="1">
        <f t="array" ref="P111">INDEX(DynamicViscosityLookupTable[Dynamic Viscosity (kg/(m*s)], MATCH(I111, DynamicViscosityLookupTable[Temperature (K)], 1)) + ((I111 - LOOKUP(I111, DynamicViscosityLookupTable[Temperature (K)], DynamicViscosityLookupTable[Temperature (K)])) * (INDEX(DynamicViscosityLookupTable[Dynamic Viscosity (kg/(m*s)], MATCH(I111, DynamicViscosityLookupTable[Temperature (K)], 1) + 1) - INDEX(DynamicViscosityLookupTable[Dynamic Viscosity (kg/(m*s)], MATCH(I111, DynamicViscosityLookupTable[Temperature (K)], 1))) / (INDEX(DynamicViscosityLookupTable[Temperature (K)], MATCH(I111, DynamicViscosityLookupTable[Temperature (K)], 1) + 1) - LOOKUP(I111, DynamicViscosityLookupTable[Temperature (K)], DynamicViscosityLookupTable[Temperature (K)])))</f>
        <v>1.6843217999999997E-5</v>
      </c>
    </row>
    <row r="112" spans="6:16" x14ac:dyDescent="0.25">
      <c r="F112" s="10">
        <v>5450</v>
      </c>
      <c r="G112" s="18">
        <f t="shared" si="14"/>
        <v>17880.577427821521</v>
      </c>
      <c r="H112" s="9">
        <f t="shared" si="9"/>
        <v>6851</v>
      </c>
      <c r="I112" s="11">
        <f t="shared" si="10"/>
        <v>263.62349999999998</v>
      </c>
      <c r="J112" s="12">
        <f t="shared" si="15"/>
        <v>-9.5264999999999986</v>
      </c>
      <c r="K112" s="14">
        <f t="shared" si="16"/>
        <v>9.7745429604031226</v>
      </c>
      <c r="L112" s="11">
        <f t="shared" si="11"/>
        <v>49229.10740631137</v>
      </c>
      <c r="M112" s="15">
        <f t="shared" si="17"/>
        <v>49.229107406311371</v>
      </c>
      <c r="N112" s="14">
        <f t="shared" si="12"/>
        <v>0.6505315114591198</v>
      </c>
      <c r="O112" s="16">
        <f t="shared" si="13"/>
        <v>325.49238259446054</v>
      </c>
      <c r="P112" s="17" cm="1">
        <f t="array" ref="P112">INDEX(DynamicViscosityLookupTable[Dynamic Viscosity (kg/(m*s)], MATCH(I112, DynamicViscosityLookupTable[Temperature (K)], 1)) + ((I112 - LOOKUP(I112, DynamicViscosityLookupTable[Temperature (K)], DynamicViscosityLookupTable[Temperature (K)])) * (INDEX(DynamicViscosityLookupTable[Dynamic Viscosity (kg/(m*s)], MATCH(I112, DynamicViscosityLookupTable[Temperature (K)], 1) + 1) - INDEX(DynamicViscosityLookupTable[Dynamic Viscosity (kg/(m*s)], MATCH(I112, DynamicViscosityLookupTable[Temperature (K)], 1))) / (INDEX(DynamicViscosityLookupTable[Temperature (K)], MATCH(I112, DynamicViscosityLookupTable[Temperature (K)], 1) + 1) - LOOKUP(I112, DynamicViscosityLookupTable[Temperature (K)], DynamicViscosityLookupTable[Temperature (K)])))</f>
        <v>1.6823201499999999E-5</v>
      </c>
    </row>
    <row r="113" spans="6:16" x14ac:dyDescent="0.25">
      <c r="F113" s="10">
        <v>5500</v>
      </c>
      <c r="G113" s="18">
        <f t="shared" si="14"/>
        <v>18044.619422572177</v>
      </c>
      <c r="H113" s="9">
        <f t="shared" si="9"/>
        <v>6901</v>
      </c>
      <c r="I113" s="11">
        <f t="shared" si="10"/>
        <v>263.21499999999997</v>
      </c>
      <c r="J113" s="12">
        <f t="shared" si="15"/>
        <v>-9.9350000000000023</v>
      </c>
      <c r="K113" s="14">
        <f t="shared" si="16"/>
        <v>9.7743891360791189</v>
      </c>
      <c r="L113" s="11">
        <f t="shared" si="11"/>
        <v>48992.601886090495</v>
      </c>
      <c r="M113" s="15">
        <f t="shared" si="17"/>
        <v>48.992601886090497</v>
      </c>
      <c r="N113" s="14">
        <f t="shared" si="12"/>
        <v>0.64841099130201507</v>
      </c>
      <c r="O113" s="16">
        <f t="shared" si="13"/>
        <v>325.240100102638</v>
      </c>
      <c r="P113" s="17" cm="1">
        <f t="array" ref="P113">INDEX(DynamicViscosityLookupTable[Dynamic Viscosity (kg/(m*s)], MATCH(I113, DynamicViscosityLookupTable[Temperature (K)], 1)) + ((I113 - LOOKUP(I113, DynamicViscosityLookupTable[Temperature (K)], DynamicViscosityLookupTable[Temperature (K)])) * (INDEX(DynamicViscosityLookupTable[Dynamic Viscosity (kg/(m*s)], MATCH(I113, DynamicViscosityLookupTable[Temperature (K)], 1) + 1) - INDEX(DynamicViscosityLookupTable[Dynamic Viscosity (kg/(m*s)], MATCH(I113, DynamicViscosityLookupTable[Temperature (K)], 1))) / (INDEX(DynamicViscosityLookupTable[Temperature (K)], MATCH(I113, DynamicViscosityLookupTable[Temperature (K)], 1) + 1) - LOOKUP(I113, DynamicViscosityLookupTable[Temperature (K)], DynamicViscosityLookupTable[Temperature (K)])))</f>
        <v>1.6803184999999998E-5</v>
      </c>
    </row>
    <row r="114" spans="6:16" x14ac:dyDescent="0.25">
      <c r="F114" s="10">
        <v>5550</v>
      </c>
      <c r="G114" s="18">
        <f t="shared" si="14"/>
        <v>18208.661417322834</v>
      </c>
      <c r="H114" s="9">
        <f t="shared" si="9"/>
        <v>6951</v>
      </c>
      <c r="I114" s="11">
        <f t="shared" si="10"/>
        <v>262.80649999999997</v>
      </c>
      <c r="J114" s="12">
        <f t="shared" si="15"/>
        <v>-10.343500000000006</v>
      </c>
      <c r="K114" s="14">
        <f t="shared" si="16"/>
        <v>9.7742353153670258</v>
      </c>
      <c r="L114" s="11">
        <f t="shared" si="11"/>
        <v>48757.511967601793</v>
      </c>
      <c r="M114" s="15">
        <f t="shared" si="17"/>
        <v>48.757511967601793</v>
      </c>
      <c r="N114" s="14">
        <f t="shared" si="12"/>
        <v>0.64630264341004406</v>
      </c>
      <c r="O114" s="16">
        <f t="shared" si="13"/>
        <v>324.98762176816717</v>
      </c>
      <c r="P114" s="17" cm="1">
        <f t="array" ref="P114">INDEX(DynamicViscosityLookupTable[Dynamic Viscosity (kg/(m*s)], MATCH(I114, DynamicViscosityLookupTable[Temperature (K)], 1)) + ((I114 - LOOKUP(I114, DynamicViscosityLookupTable[Temperature (K)], DynamicViscosityLookupTable[Temperature (K)])) * (INDEX(DynamicViscosityLookupTable[Dynamic Viscosity (kg/(m*s)], MATCH(I114, DynamicViscosityLookupTable[Temperature (K)], 1) + 1) - INDEX(DynamicViscosityLookupTable[Dynamic Viscosity (kg/(m*s)], MATCH(I114, DynamicViscosityLookupTable[Temperature (K)], 1))) / (INDEX(DynamicViscosityLookupTable[Temperature (K)], MATCH(I114, DynamicViscosityLookupTable[Temperature (K)], 1) + 1) - LOOKUP(I114, DynamicViscosityLookupTable[Temperature (K)], DynamicViscosityLookupTable[Temperature (K)])))</f>
        <v>1.6782825E-5</v>
      </c>
    </row>
    <row r="115" spans="6:16" x14ac:dyDescent="0.25">
      <c r="F115" s="10">
        <v>5600</v>
      </c>
      <c r="G115" s="18">
        <f t="shared" si="14"/>
        <v>18372.70341207349</v>
      </c>
      <c r="H115" s="9">
        <f t="shared" si="9"/>
        <v>7001</v>
      </c>
      <c r="I115" s="11">
        <f t="shared" si="10"/>
        <v>262.39799999999997</v>
      </c>
      <c r="J115" s="12">
        <f t="shared" si="15"/>
        <v>-10.75200000000001</v>
      </c>
      <c r="K115" s="14">
        <f t="shared" si="16"/>
        <v>9.7740814982668471</v>
      </c>
      <c r="L115" s="11">
        <f t="shared" si="11"/>
        <v>48523.827532080919</v>
      </c>
      <c r="M115" s="15">
        <f t="shared" si="17"/>
        <v>48.523827532080922</v>
      </c>
      <c r="N115" s="14">
        <f t="shared" si="12"/>
        <v>0.64420639029482496</v>
      </c>
      <c r="O115" s="16">
        <f t="shared" si="13"/>
        <v>324.73494713425072</v>
      </c>
      <c r="P115" s="17" cm="1">
        <f t="array" ref="P115">INDEX(DynamicViscosityLookupTable[Dynamic Viscosity (kg/(m*s)], MATCH(I115, DynamicViscosityLookupTable[Temperature (K)], 1)) + ((I115 - LOOKUP(I115, DynamicViscosityLookupTable[Temperature (K)], DynamicViscosityLookupTable[Temperature (K)])) * (INDEX(DynamicViscosityLookupTable[Dynamic Viscosity (kg/(m*s)], MATCH(I115, DynamicViscosityLookupTable[Temperature (K)], 1) + 1) - INDEX(DynamicViscosityLookupTable[Dynamic Viscosity (kg/(m*s)], MATCH(I115, DynamicViscosityLookupTable[Temperature (K)], 1))) / (INDEX(DynamicViscosityLookupTable[Temperature (K)], MATCH(I115, DynamicViscosityLookupTable[Temperature (K)], 1) + 1) - LOOKUP(I115, DynamicViscosityLookupTable[Temperature (K)], DynamicViscosityLookupTable[Temperature (K)])))</f>
        <v>1.6762399999999997E-5</v>
      </c>
    </row>
    <row r="116" spans="6:16" x14ac:dyDescent="0.25">
      <c r="F116" s="10">
        <v>5650</v>
      </c>
      <c r="G116" s="18">
        <f t="shared" si="14"/>
        <v>18536.745406824146</v>
      </c>
      <c r="H116" s="9">
        <f t="shared" si="9"/>
        <v>7051</v>
      </c>
      <c r="I116" s="11">
        <f t="shared" si="10"/>
        <v>261.98949999999996</v>
      </c>
      <c r="J116" s="12">
        <f t="shared" si="15"/>
        <v>-11.160500000000013</v>
      </c>
      <c r="K116" s="14">
        <f t="shared" si="16"/>
        <v>9.7739276847785792</v>
      </c>
      <c r="L116" s="11">
        <f t="shared" si="11"/>
        <v>48291.538544757779</v>
      </c>
      <c r="M116" s="15">
        <f t="shared" si="17"/>
        <v>48.291538544757778</v>
      </c>
      <c r="N116" s="14">
        <f t="shared" si="12"/>
        <v>0.64212215510154214</v>
      </c>
      <c r="O116" s="16">
        <f t="shared" si="13"/>
        <v>324.48207574231259</v>
      </c>
      <c r="P116" s="17" cm="1">
        <f t="array" ref="P116">INDEX(DynamicViscosityLookupTable[Dynamic Viscosity (kg/(m*s)], MATCH(I116, DynamicViscosityLookupTable[Temperature (K)], 1)) + ((I116 - LOOKUP(I116, DynamicViscosityLookupTable[Temperature (K)], DynamicViscosityLookupTable[Temperature (K)])) * (INDEX(DynamicViscosityLookupTable[Dynamic Viscosity (kg/(m*s)], MATCH(I116, DynamicViscosityLookupTable[Temperature (K)], 1) + 1) - INDEX(DynamicViscosityLookupTable[Dynamic Viscosity (kg/(m*s)], MATCH(I116, DynamicViscosityLookupTable[Temperature (K)], 1))) / (INDEX(DynamicViscosityLookupTable[Temperature (K)], MATCH(I116, DynamicViscosityLookupTable[Temperature (K)], 1) + 1) - LOOKUP(I116, DynamicViscosityLookupTable[Temperature (K)], DynamicViscosityLookupTable[Temperature (K)])))</f>
        <v>1.6741974999999998E-5</v>
      </c>
    </row>
    <row r="117" spans="6:16" x14ac:dyDescent="0.25">
      <c r="F117" s="10">
        <v>5700</v>
      </c>
      <c r="G117" s="18">
        <f t="shared" si="14"/>
        <v>18700.787401574802</v>
      </c>
      <c r="H117" s="9">
        <f t="shared" si="9"/>
        <v>7101</v>
      </c>
      <c r="I117" s="11">
        <f t="shared" si="10"/>
        <v>261.58099999999996</v>
      </c>
      <c r="J117" s="12">
        <f t="shared" si="15"/>
        <v>-11.569000000000017</v>
      </c>
      <c r="K117" s="14">
        <f t="shared" si="16"/>
        <v>9.7737738749022238</v>
      </c>
      <c r="L117" s="11">
        <f t="shared" si="11"/>
        <v>48060.635054062936</v>
      </c>
      <c r="M117" s="15">
        <f t="shared" si="17"/>
        <v>48.060635054062935</v>
      </c>
      <c r="N117" s="14">
        <f t="shared" si="12"/>
        <v>0.64004986160332578</v>
      </c>
      <c r="O117" s="16">
        <f t="shared" si="13"/>
        <v>324.22900713198874</v>
      </c>
      <c r="P117" s="17" cm="1">
        <f t="array" ref="P117">INDEX(DynamicViscosityLookupTable[Dynamic Viscosity (kg/(m*s)], MATCH(I117, DynamicViscosityLookupTable[Temperature (K)], 1)) + ((I117 - LOOKUP(I117, DynamicViscosityLookupTable[Temperature (K)], DynamicViscosityLookupTable[Temperature (K)])) * (INDEX(DynamicViscosityLookupTable[Dynamic Viscosity (kg/(m*s)], MATCH(I117, DynamicViscosityLookupTable[Temperature (K)], 1) + 1) - INDEX(DynamicViscosityLookupTable[Dynamic Viscosity (kg/(m*s)], MATCH(I117, DynamicViscosityLookupTable[Temperature (K)], 1))) / (INDEX(DynamicViscosityLookupTable[Temperature (K)], MATCH(I117, DynamicViscosityLookupTable[Temperature (K)], 1) + 1) - LOOKUP(I117, DynamicViscosityLookupTable[Temperature (K)], DynamicViscosityLookupTable[Temperature (K)])))</f>
        <v>1.6721549999999999E-5</v>
      </c>
    </row>
    <row r="118" spans="6:16" x14ac:dyDescent="0.25">
      <c r="F118" s="10">
        <v>5750</v>
      </c>
      <c r="G118" s="18">
        <f t="shared" si="14"/>
        <v>18864.829396325458</v>
      </c>
      <c r="H118" s="9">
        <f t="shared" si="9"/>
        <v>7151</v>
      </c>
      <c r="I118" s="11">
        <f t="shared" si="10"/>
        <v>261.17249999999996</v>
      </c>
      <c r="J118" s="12">
        <f t="shared" si="15"/>
        <v>-11.97750000000002</v>
      </c>
      <c r="K118" s="14">
        <f t="shared" si="16"/>
        <v>9.773620068637781</v>
      </c>
      <c r="L118" s="11">
        <f t="shared" si="11"/>
        <v>47831.107190842777</v>
      </c>
      <c r="M118" s="15">
        <f t="shared" si="17"/>
        <v>47.831107190842779</v>
      </c>
      <c r="N118" s="14">
        <f t="shared" si="12"/>
        <v>0.63798943419569343</v>
      </c>
      <c r="O118" s="16">
        <f t="shared" si="13"/>
        <v>323.97574084111687</v>
      </c>
      <c r="P118" s="17" cm="1">
        <f t="array" ref="P118">INDEX(DynamicViscosityLookupTable[Dynamic Viscosity (kg/(m*s)], MATCH(I118, DynamicViscosityLookupTable[Temperature (K)], 1)) + ((I118 - LOOKUP(I118, DynamicViscosityLookupTable[Temperature (K)], DynamicViscosityLookupTable[Temperature (K)])) * (INDEX(DynamicViscosityLookupTable[Dynamic Viscosity (kg/(m*s)], MATCH(I118, DynamicViscosityLookupTable[Temperature (K)], 1) + 1) - INDEX(DynamicViscosityLookupTable[Dynamic Viscosity (kg/(m*s)], MATCH(I118, DynamicViscosityLookupTable[Temperature (K)], 1))) / (INDEX(DynamicViscosityLookupTable[Temperature (K)], MATCH(I118, DynamicViscosityLookupTable[Temperature (K)], 1) + 1) - LOOKUP(I118, DynamicViscosityLookupTable[Temperature (K)], DynamicViscosityLookupTable[Temperature (K)])))</f>
        <v>1.6701124999999997E-5</v>
      </c>
    </row>
    <row r="119" spans="6:16" x14ac:dyDescent="0.25">
      <c r="F119" s="10">
        <v>5800</v>
      </c>
      <c r="G119" s="18">
        <f t="shared" si="14"/>
        <v>19028.871391076114</v>
      </c>
      <c r="H119" s="9">
        <f t="shared" si="9"/>
        <v>7201</v>
      </c>
      <c r="I119" s="11">
        <f t="shared" si="10"/>
        <v>260.76399999999995</v>
      </c>
      <c r="J119" s="12">
        <f t="shared" si="15"/>
        <v>-12.386000000000024</v>
      </c>
      <c r="K119" s="14">
        <f t="shared" si="16"/>
        <v>9.7734662659852507</v>
      </c>
      <c r="L119" s="11">
        <f t="shared" si="11"/>
        <v>47602.945167582315</v>
      </c>
      <c r="M119" s="15">
        <f t="shared" si="17"/>
        <v>47.602945167582313</v>
      </c>
      <c r="N119" s="14">
        <f t="shared" si="12"/>
        <v>0.63594079789104208</v>
      </c>
      <c r="O119" s="16">
        <f t="shared" si="13"/>
        <v>323.72227640572686</v>
      </c>
      <c r="P119" s="17" cm="1">
        <f t="array" ref="P119">INDEX(DynamicViscosityLookupTable[Dynamic Viscosity (kg/(m*s)], MATCH(I119, DynamicViscosityLookupTable[Temperature (K)], 1)) + ((I119 - LOOKUP(I119, DynamicViscosityLookupTable[Temperature (K)], DynamicViscosityLookupTable[Temperature (K)])) * (INDEX(DynamicViscosityLookupTable[Dynamic Viscosity (kg/(m*s)], MATCH(I119, DynamicViscosityLookupTable[Temperature (K)], 1) + 1) - INDEX(DynamicViscosityLookupTable[Dynamic Viscosity (kg/(m*s)], MATCH(I119, DynamicViscosityLookupTable[Temperature (K)], 1))) / (INDEX(DynamicViscosityLookupTable[Temperature (K)], MATCH(I119, DynamicViscosityLookupTable[Temperature (K)], 1) + 1) - LOOKUP(I119, DynamicViscosityLookupTable[Temperature (K)], DynamicViscosityLookupTable[Temperature (K)])))</f>
        <v>1.6680699999999998E-5</v>
      </c>
    </row>
    <row r="120" spans="6:16" x14ac:dyDescent="0.25">
      <c r="F120" s="10">
        <v>5850</v>
      </c>
      <c r="G120" s="18">
        <f t="shared" si="14"/>
        <v>19192.913385826771</v>
      </c>
      <c r="H120" s="9">
        <f t="shared" si="9"/>
        <v>7251</v>
      </c>
      <c r="I120" s="11">
        <f t="shared" si="10"/>
        <v>260.35550000000001</v>
      </c>
      <c r="J120" s="12">
        <f t="shared" si="15"/>
        <v>-12.794499999999971</v>
      </c>
      <c r="K120" s="14">
        <f t="shared" si="16"/>
        <v>9.7733124669446312</v>
      </c>
      <c r="L120" s="11">
        <f t="shared" si="11"/>
        <v>47376.13927763683</v>
      </c>
      <c r="M120" s="15">
        <f t="shared" si="17"/>
        <v>47.376139277636831</v>
      </c>
      <c r="N120" s="14">
        <f t="shared" si="12"/>
        <v>0.63390387831320749</v>
      </c>
      <c r="O120" s="16">
        <f t="shared" si="13"/>
        <v>323.46861336003093</v>
      </c>
      <c r="P120" s="17" cm="1">
        <f t="array" ref="P120">INDEX(DynamicViscosityLookupTable[Dynamic Viscosity (kg/(m*s)], MATCH(I120, DynamicViscosityLookupTable[Temperature (K)], 1)) + ((I120 - LOOKUP(I120, DynamicViscosityLookupTable[Temperature (K)], DynamicViscosityLookupTable[Temperature (K)])) * (INDEX(DynamicViscosityLookupTable[Dynamic Viscosity (kg/(m*s)], MATCH(I120, DynamicViscosityLookupTable[Temperature (K)], 1) + 1) - INDEX(DynamicViscosityLookupTable[Dynamic Viscosity (kg/(m*s)], MATCH(I120, DynamicViscosityLookupTable[Temperature (K)], 1))) / (INDEX(DynamicViscosityLookupTable[Temperature (K)], MATCH(I120, DynamicViscosityLookupTable[Temperature (K)], 1) + 1) - LOOKUP(I120, DynamicViscosityLookupTable[Temperature (K)], DynamicViscosityLookupTable[Temperature (K)])))</f>
        <v>1.6660274999999999E-5</v>
      </c>
    </row>
    <row r="121" spans="6:16" x14ac:dyDescent="0.25">
      <c r="F121" s="10">
        <v>5900</v>
      </c>
      <c r="G121" s="18">
        <f t="shared" si="14"/>
        <v>19356.955380577427</v>
      </c>
      <c r="H121" s="9">
        <f t="shared" si="9"/>
        <v>7301</v>
      </c>
      <c r="I121" s="11">
        <f t="shared" si="10"/>
        <v>259.947</v>
      </c>
      <c r="J121" s="12">
        <f t="shared" si="15"/>
        <v>-13.202999999999975</v>
      </c>
      <c r="K121" s="14">
        <f t="shared" si="16"/>
        <v>9.7731586715159242</v>
      </c>
      <c r="L121" s="11">
        <f t="shared" si="11"/>
        <v>47150.679894471257</v>
      </c>
      <c r="M121" s="15">
        <f t="shared" si="17"/>
        <v>47.15067989447126</v>
      </c>
      <c r="N121" s="14">
        <f t="shared" si="12"/>
        <v>0.63187860169207533</v>
      </c>
      <c r="O121" s="16">
        <f t="shared" si="13"/>
        <v>323.21475123641324</v>
      </c>
      <c r="P121" s="17" cm="1">
        <f t="array" ref="P121">INDEX(DynamicViscosityLookupTable[Dynamic Viscosity (kg/(m*s)], MATCH(I121, DynamicViscosityLookupTable[Temperature (K)], 1)) + ((I121 - LOOKUP(I121, DynamicViscosityLookupTable[Temperature (K)], DynamicViscosityLookupTable[Temperature (K)])) * (INDEX(DynamicViscosityLookupTable[Dynamic Viscosity (kg/(m*s)], MATCH(I121, DynamicViscosityLookupTable[Temperature (K)], 1) + 1) - INDEX(DynamicViscosityLookupTable[Dynamic Viscosity (kg/(m*s)], MATCH(I121, DynamicViscosityLookupTable[Temperature (K)], 1))) / (INDEX(DynamicViscosityLookupTable[Temperature (K)], MATCH(I121, DynamicViscosityLookupTable[Temperature (K)], 1) + 1) - LOOKUP(I121, DynamicViscosityLookupTable[Temperature (K)], DynamicViscosityLookupTable[Temperature (K)])))</f>
        <v>1.663985E-5</v>
      </c>
    </row>
    <row r="122" spans="6:16" x14ac:dyDescent="0.25">
      <c r="F122" s="10">
        <v>5950</v>
      </c>
      <c r="G122" s="18">
        <f t="shared" si="14"/>
        <v>19520.997375328083</v>
      </c>
      <c r="H122" s="9">
        <f t="shared" si="9"/>
        <v>7351</v>
      </c>
      <c r="I122" s="11">
        <f t="shared" si="10"/>
        <v>259.5385</v>
      </c>
      <c r="J122" s="12">
        <f t="shared" si="15"/>
        <v>-13.611499999999978</v>
      </c>
      <c r="K122" s="14">
        <f t="shared" si="16"/>
        <v>9.7730048796991316</v>
      </c>
      <c r="L122" s="11">
        <f t="shared" si="11"/>
        <v>46926.557470907879</v>
      </c>
      <c r="M122" s="15">
        <f t="shared" si="17"/>
        <v>46.926557470907881</v>
      </c>
      <c r="N122" s="14">
        <f t="shared" si="12"/>
        <v>0.6298648948582517</v>
      </c>
      <c r="O122" s="16">
        <f t="shared" si="13"/>
        <v>322.9606895654203</v>
      </c>
      <c r="P122" s="17" cm="1">
        <f t="array" ref="P122">INDEX(DynamicViscosityLookupTable[Dynamic Viscosity (kg/(m*s)], MATCH(I122, DynamicViscosityLookupTable[Temperature (K)], 1)) + ((I122 - LOOKUP(I122, DynamicViscosityLookupTable[Temperature (K)], DynamicViscosityLookupTable[Temperature (K)])) * (INDEX(DynamicViscosityLookupTable[Dynamic Viscosity (kg/(m*s)], MATCH(I122, DynamicViscosityLookupTable[Temperature (K)], 1) + 1) - INDEX(DynamicViscosityLookupTable[Dynamic Viscosity (kg/(m*s)], MATCH(I122, DynamicViscosityLookupTable[Temperature (K)], 1))) / (INDEX(DynamicViscosityLookupTable[Temperature (K)], MATCH(I122, DynamicViscosityLookupTable[Temperature (K)], 1) + 1) - LOOKUP(I122, DynamicViscosityLookupTable[Temperature (K)], DynamicViscosityLookupTable[Temperature (K)])))</f>
        <v>1.6619425000000001E-5</v>
      </c>
    </row>
    <row r="123" spans="6:16" x14ac:dyDescent="0.25">
      <c r="F123" s="10">
        <v>6000</v>
      </c>
      <c r="G123" s="18">
        <f t="shared" si="14"/>
        <v>19685.039370078739</v>
      </c>
      <c r="H123" s="9">
        <f t="shared" si="9"/>
        <v>7401</v>
      </c>
      <c r="I123" s="11">
        <f t="shared" si="10"/>
        <v>259.13</v>
      </c>
      <c r="J123" s="12">
        <f t="shared" si="15"/>
        <v>-14.019999999999982</v>
      </c>
      <c r="K123" s="14">
        <f t="shared" si="16"/>
        <v>9.7728510914942497</v>
      </c>
      <c r="L123" s="11">
        <f t="shared" si="11"/>
        <v>46703.762538381561</v>
      </c>
      <c r="M123" s="15">
        <f t="shared" si="17"/>
        <v>46.703762538381561</v>
      </c>
      <c r="N123" s="14">
        <f t="shared" si="12"/>
        <v>0.62786268523778743</v>
      </c>
      <c r="O123" s="16">
        <f t="shared" si="13"/>
        <v>322.70642787575071</v>
      </c>
      <c r="P123" s="17" cm="1">
        <f t="array" ref="P123">INDEX(DynamicViscosityLookupTable[Dynamic Viscosity (kg/(m*s)], MATCH(I123, DynamicViscosityLookupTable[Temperature (K)], 1)) + ((I123 - LOOKUP(I123, DynamicViscosityLookupTable[Temperature (K)], DynamicViscosityLookupTable[Temperature (K)])) * (INDEX(DynamicViscosityLookupTable[Dynamic Viscosity (kg/(m*s)], MATCH(I123, DynamicViscosityLookupTable[Temperature (K)], 1) + 1) - INDEX(DynamicViscosityLookupTable[Dynamic Viscosity (kg/(m*s)], MATCH(I123, DynamicViscosityLookupTable[Temperature (K)], 1))) / (INDEX(DynamicViscosityLookupTable[Temperature (K)], MATCH(I123, DynamicViscosityLookupTable[Temperature (K)], 1) + 1) - LOOKUP(I123, DynamicViscosityLookupTable[Temperature (K)], DynamicViscosityLookupTable[Temperature (K)])))</f>
        <v>1.6598999999999998E-5</v>
      </c>
    </row>
    <row r="124" spans="6:16" x14ac:dyDescent="0.25">
      <c r="F124" s="10">
        <v>6050</v>
      </c>
      <c r="G124" s="18">
        <f t="shared" si="14"/>
        <v>19849.081364829395</v>
      </c>
      <c r="H124" s="9">
        <f t="shared" si="9"/>
        <v>7451</v>
      </c>
      <c r="I124" s="11">
        <f t="shared" si="10"/>
        <v>258.72149999999999</v>
      </c>
      <c r="J124" s="12">
        <f t="shared" si="15"/>
        <v>-14.428499999999985</v>
      </c>
      <c r="K124" s="14">
        <f t="shared" si="16"/>
        <v>9.7726973069012821</v>
      </c>
      <c r="L124" s="11">
        <f t="shared" si="11"/>
        <v>46482.285706203103</v>
      </c>
      <c r="M124" s="15">
        <f t="shared" si="17"/>
        <v>46.482285706203101</v>
      </c>
      <c r="N124" s="14">
        <f t="shared" si="12"/>
        <v>0.62587190084695921</v>
      </c>
      <c r="O124" s="16">
        <f t="shared" si="13"/>
        <v>322.45196569424479</v>
      </c>
      <c r="P124" s="17" cm="1">
        <f t="array" ref="P124">INDEX(DynamicViscosityLookupTable[Dynamic Viscosity (kg/(m*s)], MATCH(I124, DynamicViscosityLookupTable[Temperature (K)], 1)) + ((I124 - LOOKUP(I124, DynamicViscosityLookupTable[Temperature (K)], DynamicViscosityLookupTable[Temperature (K)])) * (INDEX(DynamicViscosityLookupTable[Dynamic Viscosity (kg/(m*s)], MATCH(I124, DynamicViscosityLookupTable[Temperature (K)], 1) + 1) - INDEX(DynamicViscosityLookupTable[Dynamic Viscosity (kg/(m*s)], MATCH(I124, DynamicViscosityLookupTable[Temperature (K)], 1))) / (INDEX(DynamicViscosityLookupTable[Temperature (K)], MATCH(I124, DynamicViscosityLookupTable[Temperature (K)], 1) + 1) - LOOKUP(I124, DynamicViscosityLookupTable[Temperature (K)], DynamicViscosityLookupTable[Temperature (K)])))</f>
        <v>1.6578574999999999E-5</v>
      </c>
    </row>
    <row r="125" spans="6:16" x14ac:dyDescent="0.25">
      <c r="F125" s="10">
        <v>6100</v>
      </c>
      <c r="G125" s="18">
        <f t="shared" si="14"/>
        <v>20013.123359580051</v>
      </c>
      <c r="H125" s="9">
        <f t="shared" si="9"/>
        <v>7501</v>
      </c>
      <c r="I125" s="11">
        <f t="shared" si="10"/>
        <v>258.31299999999999</v>
      </c>
      <c r="J125" s="12">
        <f t="shared" si="15"/>
        <v>-14.836999999999989</v>
      </c>
      <c r="K125" s="14">
        <f t="shared" si="16"/>
        <v>9.7725435259202253</v>
      </c>
      <c r="L125" s="11">
        <f t="shared" si="11"/>
        <v>46262.117660830292</v>
      </c>
      <c r="M125" s="15">
        <f t="shared" si="17"/>
        <v>46.262117660830292</v>
      </c>
      <c r="N125" s="14">
        <f t="shared" si="12"/>
        <v>0.62389247028710559</v>
      </c>
      <c r="O125" s="16">
        <f t="shared" si="13"/>
        <v>322.19730254587438</v>
      </c>
      <c r="P125" s="17" cm="1">
        <f t="array" ref="P125">INDEX(DynamicViscosityLookupTable[Dynamic Viscosity (kg/(m*s)], MATCH(I125, DynamicViscosityLookupTable[Temperature (K)], 1)) + ((I125 - LOOKUP(I125, DynamicViscosityLookupTable[Temperature (K)], DynamicViscosityLookupTable[Temperature (K)])) * (INDEX(DynamicViscosityLookupTable[Dynamic Viscosity (kg/(m*s)], MATCH(I125, DynamicViscosityLookupTable[Temperature (K)], 1) + 1) - INDEX(DynamicViscosityLookupTable[Dynamic Viscosity (kg/(m*s)], MATCH(I125, DynamicViscosityLookupTable[Temperature (K)], 1))) / (INDEX(DynamicViscosityLookupTable[Temperature (K)], MATCH(I125, DynamicViscosityLookupTable[Temperature (K)], 1) + 1) - LOOKUP(I125, DynamicViscosityLookupTable[Temperature (K)], DynamicViscosityLookupTable[Temperature (K)])))</f>
        <v>1.655815E-5</v>
      </c>
    </row>
    <row r="126" spans="6:16" x14ac:dyDescent="0.25">
      <c r="F126" s="10">
        <v>6150</v>
      </c>
      <c r="G126" s="18">
        <f t="shared" si="14"/>
        <v>20177.165354330707</v>
      </c>
      <c r="H126" s="9">
        <f t="shared" si="9"/>
        <v>7551</v>
      </c>
      <c r="I126" s="11">
        <f t="shared" si="10"/>
        <v>257.90449999999998</v>
      </c>
      <c r="J126" s="12">
        <f t="shared" si="15"/>
        <v>-15.245499999999993</v>
      </c>
      <c r="K126" s="14">
        <f t="shared" si="16"/>
        <v>9.7723897485510811</v>
      </c>
      <c r="L126" s="11">
        <f t="shared" si="11"/>
        <v>46043.249165146524</v>
      </c>
      <c r="M126" s="15">
        <f t="shared" si="17"/>
        <v>46.043249165146527</v>
      </c>
      <c r="N126" s="14">
        <f t="shared" si="12"/>
        <v>0.62192432273951759</v>
      </c>
      <c r="O126" s="16">
        <f t="shared" si="13"/>
        <v>321.94243795373274</v>
      </c>
      <c r="P126" s="17" cm="1">
        <f t="array" ref="P126">INDEX(DynamicViscosityLookupTable[Dynamic Viscosity (kg/(m*s)], MATCH(I126, DynamicViscosityLookupTable[Temperature (K)], 1)) + ((I126 - LOOKUP(I126, DynamicViscosityLookupTable[Temperature (K)], DynamicViscosityLookupTable[Temperature (K)])) * (INDEX(DynamicViscosityLookupTable[Dynamic Viscosity (kg/(m*s)], MATCH(I126, DynamicViscosityLookupTable[Temperature (K)], 1) + 1) - INDEX(DynamicViscosityLookupTable[Dynamic Viscosity (kg/(m*s)], MATCH(I126, DynamicViscosityLookupTable[Temperature (K)], 1))) / (INDEX(DynamicViscosityLookupTable[Temperature (K)], MATCH(I126, DynamicViscosityLookupTable[Temperature (K)], 1) + 1) - LOOKUP(I126, DynamicViscosityLookupTable[Temperature (K)], DynamicViscosityLookupTable[Temperature (K)])))</f>
        <v>1.6537724999999998E-5</v>
      </c>
    </row>
    <row r="127" spans="6:16" x14ac:dyDescent="0.25">
      <c r="F127" s="10">
        <v>6200</v>
      </c>
      <c r="G127" s="18">
        <f t="shared" si="14"/>
        <v>20341.207349081364</v>
      </c>
      <c r="H127" s="9">
        <f t="shared" si="9"/>
        <v>7601</v>
      </c>
      <c r="I127" s="11">
        <f t="shared" si="10"/>
        <v>257.49599999999998</v>
      </c>
      <c r="J127" s="12">
        <f t="shared" si="15"/>
        <v>-15.653999999999996</v>
      </c>
      <c r="K127" s="14">
        <f t="shared" si="16"/>
        <v>9.7722359747938512</v>
      </c>
      <c r="L127" s="11">
        <f t="shared" si="11"/>
        <v>45825.671057746964</v>
      </c>
      <c r="M127" s="15">
        <f t="shared" si="17"/>
        <v>45.825671057746966</v>
      </c>
      <c r="N127" s="14">
        <f t="shared" si="12"/>
        <v>0.61996738796038087</v>
      </c>
      <c r="O127" s="16">
        <f t="shared" si="13"/>
        <v>321.68737143902365</v>
      </c>
      <c r="P127" s="17" cm="1">
        <f t="array" ref="P127">INDEX(DynamicViscosityLookupTable[Dynamic Viscosity (kg/(m*s)], MATCH(I127, DynamicViscosityLookupTable[Temperature (K)], 1)) + ((I127 - LOOKUP(I127, DynamicViscosityLookupTable[Temperature (K)], DynamicViscosityLookupTable[Temperature (K)])) * (INDEX(DynamicViscosityLookupTable[Dynamic Viscosity (kg/(m*s)], MATCH(I127, DynamicViscosityLookupTable[Temperature (K)], 1) + 1) - INDEX(DynamicViscosityLookupTable[Dynamic Viscosity (kg/(m*s)], MATCH(I127, DynamicViscosityLookupTable[Temperature (K)], 1))) / (INDEX(DynamicViscosityLookupTable[Temperature (K)], MATCH(I127, DynamicViscosityLookupTable[Temperature (K)], 1) + 1) - LOOKUP(I127, DynamicViscosityLookupTable[Temperature (K)], DynamicViscosityLookupTable[Temperature (K)])))</f>
        <v>1.6517299999999999E-5</v>
      </c>
    </row>
    <row r="128" spans="6:16" x14ac:dyDescent="0.25">
      <c r="F128" s="10">
        <v>6250</v>
      </c>
      <c r="G128" s="18">
        <f t="shared" si="14"/>
        <v>20505.24934383202</v>
      </c>
      <c r="H128" s="9">
        <f t="shared" si="9"/>
        <v>7651</v>
      </c>
      <c r="I128" s="11">
        <f t="shared" si="10"/>
        <v>257.08749999999998</v>
      </c>
      <c r="J128" s="12">
        <f t="shared" si="15"/>
        <v>-16.0625</v>
      </c>
      <c r="K128" s="14">
        <f t="shared" si="16"/>
        <v>9.7720822046485321</v>
      </c>
      <c r="L128" s="11">
        <f t="shared" si="11"/>
        <v>45609.374252232446</v>
      </c>
      <c r="M128" s="15">
        <f t="shared" si="17"/>
        <v>45.609374252232449</v>
      </c>
      <c r="N128" s="14">
        <f t="shared" si="12"/>
        <v>0.6180215962757748</v>
      </c>
      <c r="O128" s="16">
        <f t="shared" si="13"/>
        <v>321.43210252105138</v>
      </c>
      <c r="P128" s="17" cm="1">
        <f t="array" ref="P128">INDEX(DynamicViscosityLookupTable[Dynamic Viscosity (kg/(m*s)], MATCH(I128, DynamicViscosityLookupTable[Temperature (K)], 1)) + ((I128 - LOOKUP(I128, DynamicViscosityLookupTable[Temperature (K)], DynamicViscosityLookupTable[Temperature (K)])) * (INDEX(DynamicViscosityLookupTable[Dynamic Viscosity (kg/(m*s)], MATCH(I128, DynamicViscosityLookupTable[Temperature (K)], 1) + 1) - INDEX(DynamicViscosityLookupTable[Dynamic Viscosity (kg/(m*s)], MATCH(I128, DynamicViscosityLookupTable[Temperature (K)], 1))) / (INDEX(DynamicViscosityLookupTable[Temperature (K)], MATCH(I128, DynamicViscosityLookupTable[Temperature (K)], 1) + 1) - LOOKUP(I128, DynamicViscosityLookupTable[Temperature (K)], DynamicViscosityLookupTable[Temperature (K)])))</f>
        <v>1.6496874999999999E-5</v>
      </c>
    </row>
    <row r="129" spans="6:16" x14ac:dyDescent="0.25">
      <c r="F129" s="10">
        <v>6300</v>
      </c>
      <c r="G129" s="18">
        <f t="shared" si="14"/>
        <v>20669.291338582676</v>
      </c>
      <c r="H129" s="9">
        <f t="shared" si="9"/>
        <v>7701</v>
      </c>
      <c r="I129" s="11">
        <f t="shared" si="10"/>
        <v>256.67899999999997</v>
      </c>
      <c r="J129" s="12">
        <f t="shared" si="15"/>
        <v>-16.471000000000004</v>
      </c>
      <c r="K129" s="14">
        <f t="shared" si="16"/>
        <v>9.7719284381151237</v>
      </c>
      <c r="L129" s="11">
        <f t="shared" si="11"/>
        <v>45394.349736510325</v>
      </c>
      <c r="M129" s="15">
        <f t="shared" si="17"/>
        <v>45.394349736510328</v>
      </c>
      <c r="N129" s="14">
        <f t="shared" si="12"/>
        <v>0.61608687857671995</v>
      </c>
      <c r="O129" s="16">
        <f t="shared" si="13"/>
        <v>321.17663071720983</v>
      </c>
      <c r="P129" s="17" cm="1">
        <f t="array" ref="P129">INDEX(DynamicViscosityLookupTable[Dynamic Viscosity (kg/(m*s)], MATCH(I129, DynamicViscosityLookupTable[Temperature (K)], 1)) + ((I129 - LOOKUP(I129, DynamicViscosityLookupTable[Temperature (K)], DynamicViscosityLookupTable[Temperature (K)])) * (INDEX(DynamicViscosityLookupTable[Dynamic Viscosity (kg/(m*s)], MATCH(I129, DynamicViscosityLookupTable[Temperature (K)], 1) + 1) - INDEX(DynamicViscosityLookupTable[Dynamic Viscosity (kg/(m*s)], MATCH(I129, DynamicViscosityLookupTable[Temperature (K)], 1))) / (INDEX(DynamicViscosityLookupTable[Temperature (K)], MATCH(I129, DynamicViscosityLookupTable[Temperature (K)], 1) + 1) - LOOKUP(I129, DynamicViscosityLookupTable[Temperature (K)], DynamicViscosityLookupTable[Temperature (K)])))</f>
        <v>1.6476449999999997E-5</v>
      </c>
    </row>
    <row r="130" spans="6:16" x14ac:dyDescent="0.25">
      <c r="F130" s="10">
        <v>6350</v>
      </c>
      <c r="G130" s="18">
        <f t="shared" si="14"/>
        <v>20833.333333333332</v>
      </c>
      <c r="H130" s="9">
        <f t="shared" si="9"/>
        <v>7751</v>
      </c>
      <c r="I130" s="11">
        <f t="shared" si="10"/>
        <v>256.27049999999997</v>
      </c>
      <c r="J130" s="12">
        <f t="shared" si="15"/>
        <v>-16.879500000000007</v>
      </c>
      <c r="K130" s="14">
        <f t="shared" si="16"/>
        <v>9.7717746751936296</v>
      </c>
      <c r="L130" s="11">
        <f t="shared" si="11"/>
        <v>45180.588572102897</v>
      </c>
      <c r="M130" s="15">
        <f t="shared" si="17"/>
        <v>45.180588572102899</v>
      </c>
      <c r="N130" s="14">
        <f t="shared" si="12"/>
        <v>0.61416316631427814</v>
      </c>
      <c r="O130" s="16">
        <f t="shared" si="13"/>
        <v>320.92095554297214</v>
      </c>
      <c r="P130" s="17" cm="1">
        <f t="array" ref="P130">INDEX(DynamicViscosityLookupTable[Dynamic Viscosity (kg/(m*s)], MATCH(I130, DynamicViscosityLookupTable[Temperature (K)], 1)) + ((I130 - LOOKUP(I130, DynamicViscosityLookupTable[Temperature (K)], DynamicViscosityLookupTable[Temperature (K)])) * (INDEX(DynamicViscosityLookupTable[Dynamic Viscosity (kg/(m*s)], MATCH(I130, DynamicViscosityLookupTable[Temperature (K)], 1) + 1) - INDEX(DynamicViscosityLookupTable[Dynamic Viscosity (kg/(m*s)], MATCH(I130, DynamicViscosityLookupTable[Temperature (K)], 1))) / (INDEX(DynamicViscosityLookupTable[Temperature (K)], MATCH(I130, DynamicViscosityLookupTable[Temperature (K)], 1) + 1) - LOOKUP(I130, DynamicViscosityLookupTable[Temperature (K)], DynamicViscosityLookupTable[Temperature (K)])))</f>
        <v>1.6456024999999998E-5</v>
      </c>
    </row>
    <row r="131" spans="6:16" x14ac:dyDescent="0.25">
      <c r="F131" s="10">
        <v>6400</v>
      </c>
      <c r="G131" s="18">
        <f t="shared" si="14"/>
        <v>20997.375328083988</v>
      </c>
      <c r="H131" s="9">
        <f t="shared" ref="H131:H194" si="18">F131+$B$9</f>
        <v>7801</v>
      </c>
      <c r="I131" s="11">
        <f t="shared" ref="I131:I194" si="19">$D$5+$D$6*F131</f>
        <v>255.86199999999997</v>
      </c>
      <c r="J131" s="12">
        <f t="shared" si="15"/>
        <v>-17.288000000000011</v>
      </c>
      <c r="K131" s="14">
        <f t="shared" si="16"/>
        <v>9.7716209158840464</v>
      </c>
      <c r="L131" s="11">
        <f t="shared" ref="L131:L194" si="20">$D$7*POWER(1-F131*$D$6/$D$5,K131/($B$15*$D$6))</f>
        <v>44968.081893463124</v>
      </c>
      <c r="M131" s="15">
        <f t="shared" si="17"/>
        <v>44.968081893463122</v>
      </c>
      <c r="N131" s="14">
        <f t="shared" ref="N131:N194" si="21">L131/($B$15*I131)</f>
        <v>0.61225039149470784</v>
      </c>
      <c r="O131" s="16">
        <f t="shared" ref="O131:O194" si="22">SQRT($B$14*$B$15*I131)</f>
        <v>320.66507651187959</v>
      </c>
      <c r="P131" s="17" cm="1">
        <f t="array" ref="P131">INDEX(DynamicViscosityLookupTable[Dynamic Viscosity (kg/(m*s)], MATCH(I131, DynamicViscosityLookupTable[Temperature (K)], 1)) + ((I131 - LOOKUP(I131, DynamicViscosityLookupTable[Temperature (K)], DynamicViscosityLookupTable[Temperature (K)])) * (INDEX(DynamicViscosityLookupTable[Dynamic Viscosity (kg/(m*s)], MATCH(I131, DynamicViscosityLookupTable[Temperature (K)], 1) + 1) - INDEX(DynamicViscosityLookupTable[Dynamic Viscosity (kg/(m*s)], MATCH(I131, DynamicViscosityLookupTable[Temperature (K)], 1))) / (INDEX(DynamicViscosityLookupTable[Temperature (K)], MATCH(I131, DynamicViscosityLookupTable[Temperature (K)], 1) + 1) - LOOKUP(I131, DynamicViscosityLookupTable[Temperature (K)], DynamicViscosityLookupTable[Temperature (K)])))</f>
        <v>1.6435599999999999E-5</v>
      </c>
    </row>
    <row r="132" spans="6:16" x14ac:dyDescent="0.25">
      <c r="F132" s="10">
        <v>6450</v>
      </c>
      <c r="G132" s="18">
        <f t="shared" ref="G132:G195" si="23">F132/0.3048</f>
        <v>21161.417322834644</v>
      </c>
      <c r="H132" s="9">
        <f t="shared" si="18"/>
        <v>7851</v>
      </c>
      <c r="I132" s="11">
        <f t="shared" si="19"/>
        <v>255.45349999999996</v>
      </c>
      <c r="J132" s="12">
        <f t="shared" ref="J132:J195" si="24">I132-273.15</f>
        <v>-17.696500000000015</v>
      </c>
      <c r="K132" s="14">
        <f t="shared" ref="K132:K195" si="25">$D$9*(1-($D$17-$D$18*(SIN($D$8)^2))*H132+$D$19*H132^2)</f>
        <v>9.7714671601863774</v>
      </c>
      <c r="L132" s="11">
        <f t="shared" si="20"/>
        <v>44756.820907297202</v>
      </c>
      <c r="M132" s="15">
        <f t="shared" ref="M132:M195" si="26">L132/1000</f>
        <v>44.756820907297204</v>
      </c>
      <c r="N132" s="14">
        <f t="shared" si="21"/>
        <v>0.61034848667466479</v>
      </c>
      <c r="O132" s="16">
        <f t="shared" si="22"/>
        <v>320.40899313553126</v>
      </c>
      <c r="P132" s="17" cm="1">
        <f t="array" ref="P132">INDEX(DynamicViscosityLookupTable[Dynamic Viscosity (kg/(m*s)], MATCH(I132, DynamicViscosityLookupTable[Temperature (K)], 1)) + ((I132 - LOOKUP(I132, DynamicViscosityLookupTable[Temperature (K)], DynamicViscosityLookupTable[Temperature (K)])) * (INDEX(DynamicViscosityLookupTable[Dynamic Viscosity (kg/(m*s)], MATCH(I132, DynamicViscosityLookupTable[Temperature (K)], 1) + 1) - INDEX(DynamicViscosityLookupTable[Dynamic Viscosity (kg/(m*s)], MATCH(I132, DynamicViscosityLookupTable[Temperature (K)], 1))) / (INDEX(DynamicViscosityLookupTable[Temperature (K)], MATCH(I132, DynamicViscosityLookupTable[Temperature (K)], 1) + 1) - LOOKUP(I132, DynamicViscosityLookupTable[Temperature (K)], DynamicViscosityLookupTable[Temperature (K)])))</f>
        <v>1.6415174999999997E-5</v>
      </c>
    </row>
    <row r="133" spans="6:16" x14ac:dyDescent="0.25">
      <c r="F133" s="10">
        <v>6500</v>
      </c>
      <c r="G133" s="18">
        <f t="shared" si="23"/>
        <v>21325.459317585301</v>
      </c>
      <c r="H133" s="9">
        <f t="shared" si="18"/>
        <v>7901</v>
      </c>
      <c r="I133" s="11">
        <f t="shared" si="19"/>
        <v>255.04499999999996</v>
      </c>
      <c r="J133" s="12">
        <f t="shared" si="24"/>
        <v>-18.105000000000018</v>
      </c>
      <c r="K133" s="14">
        <f t="shared" si="25"/>
        <v>9.771313408100621</v>
      </c>
      <c r="L133" s="11">
        <f t="shared" si="20"/>
        <v>44546.79689189441</v>
      </c>
      <c r="M133" s="15">
        <f t="shared" si="26"/>
        <v>44.546796891894409</v>
      </c>
      <c r="N133" s="14">
        <f t="shared" si="21"/>
        <v>0.60845738495645552</v>
      </c>
      <c r="O133" s="16">
        <f t="shared" si="22"/>
        <v>320.15270492357274</v>
      </c>
      <c r="P133" s="17" cm="1">
        <f t="array" ref="P133">INDEX(DynamicViscosityLookupTable[Dynamic Viscosity (kg/(m*s)], MATCH(I133, DynamicViscosityLookupTable[Temperature (K)], 1)) + ((I133 - LOOKUP(I133, DynamicViscosityLookupTable[Temperature (K)], DynamicViscosityLookupTable[Temperature (K)])) * (INDEX(DynamicViscosityLookupTable[Dynamic Viscosity (kg/(m*s)], MATCH(I133, DynamicViscosityLookupTable[Temperature (K)], 1) + 1) - INDEX(DynamicViscosityLookupTable[Dynamic Viscosity (kg/(m*s)], MATCH(I133, DynamicViscosityLookupTable[Temperature (K)], 1))) / (INDEX(DynamicViscosityLookupTable[Temperature (K)], MATCH(I133, DynamicViscosityLookupTable[Temperature (K)], 1) + 1) - LOOKUP(I133, DynamicViscosityLookupTable[Temperature (K)], DynamicViscosityLookupTable[Temperature (K)])))</f>
        <v>1.6394749999999997E-5</v>
      </c>
    </row>
    <row r="134" spans="6:16" x14ac:dyDescent="0.25">
      <c r="F134" s="10">
        <v>6550</v>
      </c>
      <c r="G134" s="18">
        <f t="shared" si="23"/>
        <v>21489.501312335957</v>
      </c>
      <c r="H134" s="9">
        <f t="shared" si="18"/>
        <v>7951</v>
      </c>
      <c r="I134" s="11">
        <f t="shared" si="19"/>
        <v>254.63649999999998</v>
      </c>
      <c r="J134" s="12">
        <f t="shared" si="24"/>
        <v>-18.513499999999993</v>
      </c>
      <c r="K134" s="14">
        <f t="shared" si="25"/>
        <v>9.7711596596267754</v>
      </c>
      <c r="L134" s="11">
        <f t="shared" si="20"/>
        <v>44338.001196463942</v>
      </c>
      <c r="M134" s="15">
        <f t="shared" si="26"/>
        <v>44.338001196463942</v>
      </c>
      <c r="N134" s="14">
        <f t="shared" si="21"/>
        <v>0.60657701998334268</v>
      </c>
      <c r="O134" s="16">
        <f t="shared" si="22"/>
        <v>319.8962113836854</v>
      </c>
      <c r="P134" s="17" cm="1">
        <f t="array" ref="P134">INDEX(DynamicViscosityLookupTable[Dynamic Viscosity (kg/(m*s)], MATCH(I134, DynamicViscosityLookupTable[Temperature (K)], 1)) + ((I134 - LOOKUP(I134, DynamicViscosityLookupTable[Temperature (K)], DynamicViscosityLookupTable[Temperature (K)])) * (INDEX(DynamicViscosityLookupTable[Dynamic Viscosity (kg/(m*s)], MATCH(I134, DynamicViscosityLookupTable[Temperature (K)], 1) + 1) - INDEX(DynamicViscosityLookupTable[Dynamic Viscosity (kg/(m*s)], MATCH(I134, DynamicViscosityLookupTable[Temperature (K)], 1))) / (INDEX(DynamicViscosityLookupTable[Temperature (K)], MATCH(I134, DynamicViscosityLookupTable[Temperature (K)], 1) + 1) - LOOKUP(I134, DynamicViscosityLookupTable[Temperature (K)], DynamicViscosityLookupTable[Temperature (K)])))</f>
        <v>1.6374324999999998E-5</v>
      </c>
    </row>
    <row r="135" spans="6:16" x14ac:dyDescent="0.25">
      <c r="F135" s="10">
        <v>6600</v>
      </c>
      <c r="G135" s="18">
        <f t="shared" si="23"/>
        <v>21653.543307086613</v>
      </c>
      <c r="H135" s="9">
        <f t="shared" si="18"/>
        <v>8001</v>
      </c>
      <c r="I135" s="11">
        <f t="shared" si="19"/>
        <v>254.22799999999998</v>
      </c>
      <c r="J135" s="12">
        <f t="shared" si="24"/>
        <v>-18.921999999999997</v>
      </c>
      <c r="K135" s="14">
        <f t="shared" si="25"/>
        <v>9.7710059147648423</v>
      </c>
      <c r="L135" s="11">
        <f t="shared" si="20"/>
        <v>44130.42524047834</v>
      </c>
      <c r="M135" s="15">
        <f t="shared" si="26"/>
        <v>44.130425240478338</v>
      </c>
      <c r="N135" s="14">
        <f t="shared" si="21"/>
        <v>0.60470732593489385</v>
      </c>
      <c r="O135" s="16">
        <f t="shared" si="22"/>
        <v>319.6395120215754</v>
      </c>
      <c r="P135" s="17" cm="1">
        <f t="array" ref="P135">INDEX(DynamicViscosityLookupTable[Dynamic Viscosity (kg/(m*s)], MATCH(I135, DynamicViscosityLookupTable[Temperature (K)], 1)) + ((I135 - LOOKUP(I135, DynamicViscosityLookupTable[Temperature (K)], DynamicViscosityLookupTable[Temperature (K)])) * (INDEX(DynamicViscosityLookupTable[Dynamic Viscosity (kg/(m*s)], MATCH(I135, DynamicViscosityLookupTable[Temperature (K)], 1) + 1) - INDEX(DynamicViscosityLookupTable[Dynamic Viscosity (kg/(m*s)], MATCH(I135, DynamicViscosityLookupTable[Temperature (K)], 1))) / (INDEX(DynamicViscosityLookupTable[Temperature (K)], MATCH(I135, DynamicViscosityLookupTable[Temperature (K)], 1) + 1) - LOOKUP(I135, DynamicViscosityLookupTable[Temperature (K)], DynamicViscosityLookupTable[Temperature (K)])))</f>
        <v>1.6353899999999999E-5</v>
      </c>
    </row>
    <row r="136" spans="6:16" x14ac:dyDescent="0.25">
      <c r="F136" s="10">
        <v>6650</v>
      </c>
      <c r="G136" s="18">
        <f t="shared" si="23"/>
        <v>21817.585301837269</v>
      </c>
      <c r="H136" s="9">
        <f t="shared" si="18"/>
        <v>8051</v>
      </c>
      <c r="I136" s="11">
        <f t="shared" si="19"/>
        <v>253.81949999999998</v>
      </c>
      <c r="J136" s="12">
        <f t="shared" si="24"/>
        <v>-19.330500000000001</v>
      </c>
      <c r="K136" s="14">
        <f t="shared" si="25"/>
        <v>9.7708521735148235</v>
      </c>
      <c r="L136" s="11">
        <f t="shared" si="20"/>
        <v>43924.060513024102</v>
      </c>
      <c r="M136" s="15">
        <f t="shared" si="26"/>
        <v>43.924060513024102</v>
      </c>
      <c r="N136" s="14">
        <f t="shared" si="21"/>
        <v>0.60284823752238448</v>
      </c>
      <c r="O136" s="16">
        <f t="shared" si="22"/>
        <v>319.38260634096241</v>
      </c>
      <c r="P136" s="17" cm="1">
        <f t="array" ref="P136">INDEX(DynamicViscosityLookupTable[Dynamic Viscosity (kg/(m*s)], MATCH(I136, DynamicViscosityLookupTable[Temperature (K)], 1)) + ((I136 - LOOKUP(I136, DynamicViscosityLookupTable[Temperature (K)], DynamicViscosityLookupTable[Temperature (K)])) * (INDEX(DynamicViscosityLookupTable[Dynamic Viscosity (kg/(m*s)], MATCH(I136, DynamicViscosityLookupTable[Temperature (K)], 1) + 1) - INDEX(DynamicViscosityLookupTable[Dynamic Viscosity (kg/(m*s)], MATCH(I136, DynamicViscosityLookupTable[Temperature (K)], 1))) / (INDEX(DynamicViscosityLookupTable[Temperature (K)], MATCH(I136, DynamicViscosityLookupTable[Temperature (K)], 1) + 1) - LOOKUP(I136, DynamicViscosityLookupTable[Temperature (K)], DynamicViscosityLookupTable[Temperature (K)])))</f>
        <v>1.6333474999999997E-5</v>
      </c>
    </row>
    <row r="137" spans="6:16" x14ac:dyDescent="0.25">
      <c r="F137" s="10">
        <v>6700</v>
      </c>
      <c r="G137" s="18">
        <f t="shared" si="23"/>
        <v>21981.627296587925</v>
      </c>
      <c r="H137" s="9">
        <f t="shared" si="18"/>
        <v>8101</v>
      </c>
      <c r="I137" s="11">
        <f t="shared" si="19"/>
        <v>253.41099999999997</v>
      </c>
      <c r="J137" s="12">
        <f t="shared" si="24"/>
        <v>-19.739000000000004</v>
      </c>
      <c r="K137" s="14">
        <f t="shared" si="25"/>
        <v>9.7706984358767137</v>
      </c>
      <c r="L137" s="11">
        <f t="shared" si="20"/>
        <v>43718.898572158796</v>
      </c>
      <c r="M137" s="15">
        <f t="shared" si="26"/>
        <v>43.718898572158793</v>
      </c>
      <c r="N137" s="14">
        <f t="shared" si="21"/>
        <v>0.6009996899842458</v>
      </c>
      <c r="O137" s="16">
        <f t="shared" si="22"/>
        <v>319.12549384356851</v>
      </c>
      <c r="P137" s="17" cm="1">
        <f t="array" ref="P137">INDEX(DynamicViscosityLookupTable[Dynamic Viscosity (kg/(m*s)], MATCH(I137, DynamicViscosityLookupTable[Temperature (K)], 1)) + ((I137 - LOOKUP(I137, DynamicViscosityLookupTable[Temperature (K)], DynamicViscosityLookupTable[Temperature (K)])) * (INDEX(DynamicViscosityLookupTable[Dynamic Viscosity (kg/(m*s)], MATCH(I137, DynamicViscosityLookupTable[Temperature (K)], 1) + 1) - INDEX(DynamicViscosityLookupTable[Dynamic Viscosity (kg/(m*s)], MATCH(I137, DynamicViscosityLookupTable[Temperature (K)], 1))) / (INDEX(DynamicViscosityLookupTable[Temperature (K)], MATCH(I137, DynamicViscosityLookupTable[Temperature (K)], 1) + 1) - LOOKUP(I137, DynamicViscosityLookupTable[Temperature (K)], DynamicViscosityLookupTable[Temperature (K)])))</f>
        <v>1.6313049999999998E-5</v>
      </c>
    </row>
    <row r="138" spans="6:16" x14ac:dyDescent="0.25">
      <c r="F138" s="10">
        <v>6750</v>
      </c>
      <c r="G138" s="18">
        <f t="shared" si="23"/>
        <v>22145.669291338581</v>
      </c>
      <c r="H138" s="9">
        <f t="shared" si="18"/>
        <v>8151</v>
      </c>
      <c r="I138" s="11">
        <f t="shared" si="19"/>
        <v>253.00249999999997</v>
      </c>
      <c r="J138" s="12">
        <f t="shared" si="24"/>
        <v>-20.147500000000008</v>
      </c>
      <c r="K138" s="14">
        <f t="shared" si="25"/>
        <v>9.7705447018505183</v>
      </c>
      <c r="L138" s="11">
        <f t="shared" si="20"/>
        <v>43514.931044274839</v>
      </c>
      <c r="M138" s="15">
        <f t="shared" si="26"/>
        <v>43.514931044274839</v>
      </c>
      <c r="N138" s="14">
        <f t="shared" si="21"/>
        <v>0.59916161908155996</v>
      </c>
      <c r="O138" s="16">
        <f t="shared" si="22"/>
        <v>318.86817402910691</v>
      </c>
      <c r="P138" s="17" cm="1">
        <f t="array" ref="P138">INDEX(DynamicViscosityLookupTable[Dynamic Viscosity (kg/(m*s)], MATCH(I138, DynamicViscosityLookupTable[Temperature (K)], 1)) + ((I138 - LOOKUP(I138, DynamicViscosityLookupTable[Temperature (K)], DynamicViscosityLookupTable[Temperature (K)])) * (INDEX(DynamicViscosityLookupTable[Dynamic Viscosity (kg/(m*s)], MATCH(I138, DynamicViscosityLookupTable[Temperature (K)], 1) + 1) - INDEX(DynamicViscosityLookupTable[Dynamic Viscosity (kg/(m*s)], MATCH(I138, DynamicViscosityLookupTable[Temperature (K)], 1))) / (INDEX(DynamicViscosityLookupTable[Temperature (K)], MATCH(I138, DynamicViscosityLookupTable[Temperature (K)], 1) + 1) - LOOKUP(I138, DynamicViscosityLookupTable[Temperature (K)], DynamicViscosityLookupTable[Temperature (K)])))</f>
        <v>1.6292477499999999E-5</v>
      </c>
    </row>
    <row r="139" spans="6:16" x14ac:dyDescent="0.25">
      <c r="F139" s="10">
        <v>6800</v>
      </c>
      <c r="G139" s="18">
        <f t="shared" si="23"/>
        <v>22309.711286089238</v>
      </c>
      <c r="H139" s="9">
        <f t="shared" si="18"/>
        <v>8201</v>
      </c>
      <c r="I139" s="11">
        <f t="shared" si="19"/>
        <v>252.59399999999997</v>
      </c>
      <c r="J139" s="12">
        <f t="shared" si="24"/>
        <v>-20.556000000000012</v>
      </c>
      <c r="K139" s="14">
        <f t="shared" si="25"/>
        <v>9.7703909714362354</v>
      </c>
      <c r="L139" s="11">
        <f t="shared" si="20"/>
        <v>43312.149623469973</v>
      </c>
      <c r="M139" s="15">
        <f t="shared" si="26"/>
        <v>43.312149623469971</v>
      </c>
      <c r="N139" s="14">
        <f t="shared" si="21"/>
        <v>0.59733396109360537</v>
      </c>
      <c r="O139" s="16">
        <f t="shared" si="22"/>
        <v>318.61064639527052</v>
      </c>
      <c r="P139" s="17" cm="1">
        <f t="array" ref="P139">INDEX(DynamicViscosityLookupTable[Dynamic Viscosity (kg/(m*s)], MATCH(I139, DynamicViscosityLookupTable[Temperature (K)], 1)) + ((I139 - LOOKUP(I139, DynamicViscosityLookupTable[Temperature (K)], DynamicViscosityLookupTable[Temperature (K)])) * (INDEX(DynamicViscosityLookupTable[Dynamic Viscosity (kg/(m*s)], MATCH(I139, DynamicViscosityLookupTable[Temperature (K)], 1) + 1) - INDEX(DynamicViscosityLookupTable[Dynamic Viscosity (kg/(m*s)], MATCH(I139, DynamicViscosityLookupTable[Temperature (K)], 1))) / (INDEX(DynamicViscosityLookupTable[Temperature (K)], MATCH(I139, DynamicViscosityLookupTable[Temperature (K)], 1) + 1) - LOOKUP(I139, DynamicViscosityLookupTable[Temperature (K)], DynamicViscosityLookupTable[Temperature (K)])))</f>
        <v>1.6271643999999999E-5</v>
      </c>
    </row>
    <row r="140" spans="6:16" x14ac:dyDescent="0.25">
      <c r="F140" s="10">
        <v>6850</v>
      </c>
      <c r="G140" s="18">
        <f t="shared" si="23"/>
        <v>22473.753280839894</v>
      </c>
      <c r="H140" s="9">
        <f t="shared" si="18"/>
        <v>8251</v>
      </c>
      <c r="I140" s="11">
        <f t="shared" si="19"/>
        <v>252.18549999999999</v>
      </c>
      <c r="J140" s="12">
        <f t="shared" si="24"/>
        <v>-20.964499999999987</v>
      </c>
      <c r="K140" s="14">
        <f t="shared" si="25"/>
        <v>9.7702372446338632</v>
      </c>
      <c r="L140" s="11">
        <f t="shared" si="20"/>
        <v>43110.54607092424</v>
      </c>
      <c r="M140" s="15">
        <f t="shared" si="26"/>
        <v>43.110546070924237</v>
      </c>
      <c r="N140" s="14">
        <f t="shared" si="21"/>
        <v>0.59551665281344601</v>
      </c>
      <c r="O140" s="16">
        <f t="shared" si="22"/>
        <v>318.35291043772071</v>
      </c>
      <c r="P140" s="17" cm="1">
        <f t="array" ref="P140">INDEX(DynamicViscosityLookupTable[Dynamic Viscosity (kg/(m*s)], MATCH(I140, DynamicViscosityLookupTable[Temperature (K)], 1)) + ((I140 - LOOKUP(I140, DynamicViscosityLookupTable[Temperature (K)], DynamicViscosityLookupTable[Temperature (K)])) * (INDEX(DynamicViscosityLookupTable[Dynamic Viscosity (kg/(m*s)], MATCH(I140, DynamicViscosityLookupTable[Temperature (K)], 1) + 1) - INDEX(DynamicViscosityLookupTable[Dynamic Viscosity (kg/(m*s)], MATCH(I140, DynamicViscosityLookupTable[Temperature (K)], 1))) / (INDEX(DynamicViscosityLookupTable[Temperature (K)], MATCH(I140, DynamicViscosityLookupTable[Temperature (K)], 1) + 1) - LOOKUP(I140, DynamicViscosityLookupTable[Temperature (K)], DynamicViscosityLookupTable[Temperature (K)])))</f>
        <v>1.6250810499999999E-5</v>
      </c>
    </row>
    <row r="141" spans="6:16" x14ac:dyDescent="0.25">
      <c r="F141" s="10">
        <v>6900</v>
      </c>
      <c r="G141" s="18">
        <f t="shared" si="23"/>
        <v>22637.79527559055</v>
      </c>
      <c r="H141" s="9">
        <f t="shared" si="18"/>
        <v>8301</v>
      </c>
      <c r="I141" s="11">
        <f t="shared" si="19"/>
        <v>251.77699999999999</v>
      </c>
      <c r="J141" s="12">
        <f t="shared" si="24"/>
        <v>-21.37299999999999</v>
      </c>
      <c r="K141" s="14">
        <f t="shared" si="25"/>
        <v>9.7700835214434054</v>
      </c>
      <c r="L141" s="11">
        <f t="shared" si="20"/>
        <v>42910.112214283108</v>
      </c>
      <c r="M141" s="15">
        <f t="shared" si="26"/>
        <v>42.91011221428311</v>
      </c>
      <c r="N141" s="14">
        <f t="shared" si="21"/>
        <v>0.59370963154356537</v>
      </c>
      <c r="O141" s="16">
        <f t="shared" si="22"/>
        <v>318.09496565007555</v>
      </c>
      <c r="P141" s="17" cm="1">
        <f t="array" ref="P141">INDEX(DynamicViscosityLookupTable[Dynamic Viscosity (kg/(m*s)], MATCH(I141, DynamicViscosityLookupTable[Temperature (K)], 1)) + ((I141 - LOOKUP(I141, DynamicViscosityLookupTable[Temperature (K)], DynamicViscosityLookupTable[Temperature (K)])) * (INDEX(DynamicViscosityLookupTable[Dynamic Viscosity (kg/(m*s)], MATCH(I141, DynamicViscosityLookupTable[Temperature (K)], 1) + 1) - INDEX(DynamicViscosityLookupTable[Dynamic Viscosity (kg/(m*s)], MATCH(I141, DynamicViscosityLookupTable[Temperature (K)], 1))) / (INDEX(DynamicViscosityLookupTable[Temperature (K)], MATCH(I141, DynamicViscosityLookupTable[Temperature (K)], 1) + 1) - LOOKUP(I141, DynamicViscosityLookupTable[Temperature (K)], DynamicViscosityLookupTable[Temperature (K)])))</f>
        <v>1.6229976999999999E-5</v>
      </c>
    </row>
    <row r="142" spans="6:16" x14ac:dyDescent="0.25">
      <c r="F142" s="10">
        <v>6950</v>
      </c>
      <c r="G142" s="18">
        <f t="shared" si="23"/>
        <v>22801.837270341206</v>
      </c>
      <c r="H142" s="9">
        <f t="shared" si="18"/>
        <v>8351</v>
      </c>
      <c r="I142" s="11">
        <f t="shared" si="19"/>
        <v>251.36849999999998</v>
      </c>
      <c r="J142" s="12">
        <f t="shared" si="24"/>
        <v>-21.781499999999994</v>
      </c>
      <c r="K142" s="14">
        <f t="shared" si="25"/>
        <v>9.7699298018648602</v>
      </c>
      <c r="L142" s="11">
        <f t="shared" si="20"/>
        <v>42710.839947047301</v>
      </c>
      <c r="M142" s="15">
        <f t="shared" si="26"/>
        <v>42.710839947047305</v>
      </c>
      <c r="N142" s="14">
        <f t="shared" si="21"/>
        <v>0.59191283509154891</v>
      </c>
      <c r="O142" s="16">
        <f t="shared" si="22"/>
        <v>317.83681152389829</v>
      </c>
      <c r="P142" s="17" cm="1">
        <f t="array" ref="P142">INDEX(DynamicViscosityLookupTable[Dynamic Viscosity (kg/(m*s)], MATCH(I142, DynamicViscosityLookupTable[Temperature (K)], 1)) + ((I142 - LOOKUP(I142, DynamicViscosityLookupTable[Temperature (K)], DynamicViscosityLookupTable[Temperature (K)])) * (INDEX(DynamicViscosityLookupTable[Dynamic Viscosity (kg/(m*s)], MATCH(I142, DynamicViscosityLookupTable[Temperature (K)], 1) + 1) - INDEX(DynamicViscosityLookupTable[Dynamic Viscosity (kg/(m*s)], MATCH(I142, DynamicViscosityLookupTable[Temperature (K)], 1))) / (INDEX(DynamicViscosityLookupTable[Temperature (K)], MATCH(I142, DynamicViscosityLookupTable[Temperature (K)], 1) + 1) - LOOKUP(I142, DynamicViscosityLookupTable[Temperature (K)], DynamicViscosityLookupTable[Temperature (K)])))</f>
        <v>1.6209143499999999E-5</v>
      </c>
    </row>
    <row r="143" spans="6:16" x14ac:dyDescent="0.25">
      <c r="F143" s="10">
        <v>7000</v>
      </c>
      <c r="G143" s="18">
        <f t="shared" si="23"/>
        <v>22965.879265091862</v>
      </c>
      <c r="H143" s="9">
        <f t="shared" si="18"/>
        <v>8401</v>
      </c>
      <c r="I143" s="11">
        <f t="shared" si="19"/>
        <v>250.95999999999998</v>
      </c>
      <c r="J143" s="12">
        <f t="shared" si="24"/>
        <v>-22.189999999999998</v>
      </c>
      <c r="K143" s="14">
        <f t="shared" si="25"/>
        <v>9.7697760858982257</v>
      </c>
      <c r="L143" s="11">
        <f t="shared" si="20"/>
        <v>42512.721227968796</v>
      </c>
      <c r="M143" s="15">
        <f t="shared" si="26"/>
        <v>42.512721227968797</v>
      </c>
      <c r="N143" s="14">
        <f t="shared" si="21"/>
        <v>0.5901262017658111</v>
      </c>
      <c r="O143" s="16">
        <f t="shared" si="22"/>
        <v>317.5784475486858</v>
      </c>
      <c r="P143" s="17" cm="1">
        <f t="array" ref="P143">INDEX(DynamicViscosityLookupTable[Dynamic Viscosity (kg/(m*s)], MATCH(I143, DynamicViscosityLookupTable[Temperature (K)], 1)) + ((I143 - LOOKUP(I143, DynamicViscosityLookupTable[Temperature (K)], DynamicViscosityLookupTable[Temperature (K)])) * (INDEX(DynamicViscosityLookupTable[Dynamic Viscosity (kg/(m*s)], MATCH(I143, DynamicViscosityLookupTable[Temperature (K)], 1) + 1) - INDEX(DynamicViscosityLookupTable[Dynamic Viscosity (kg/(m*s)], MATCH(I143, DynamicViscosityLookupTable[Temperature (K)], 1))) / (INDEX(DynamicViscosityLookupTable[Temperature (K)], MATCH(I143, DynamicViscosityLookupTable[Temperature (K)], 1) + 1) - LOOKUP(I143, DynamicViscosityLookupTable[Temperature (K)], DynamicViscosityLookupTable[Temperature (K)])))</f>
        <v>1.618831E-5</v>
      </c>
    </row>
    <row r="144" spans="6:16" x14ac:dyDescent="0.25">
      <c r="F144" s="10">
        <v>7050</v>
      </c>
      <c r="G144" s="18">
        <f t="shared" si="23"/>
        <v>23129.921259842518</v>
      </c>
      <c r="H144" s="9">
        <f t="shared" si="18"/>
        <v>8451</v>
      </c>
      <c r="I144" s="11">
        <f t="shared" si="19"/>
        <v>250.55149999999998</v>
      </c>
      <c r="J144" s="12">
        <f t="shared" si="24"/>
        <v>-22.598500000000001</v>
      </c>
      <c r="K144" s="14">
        <f t="shared" si="25"/>
        <v>9.7696223735435037</v>
      </c>
      <c r="L144" s="11">
        <f t="shared" si="20"/>
        <v>42315.74808045286</v>
      </c>
      <c r="M144" s="15">
        <f t="shared" si="26"/>
        <v>42.315748080452863</v>
      </c>
      <c r="N144" s="14">
        <f t="shared" si="21"/>
        <v>0.58834967037136432</v>
      </c>
      <c r="O144" s="16">
        <f t="shared" si="22"/>
        <v>317.31987321185647</v>
      </c>
      <c r="P144" s="17" cm="1">
        <f t="array" ref="P144">INDEX(DynamicViscosityLookupTable[Dynamic Viscosity (kg/(m*s)], MATCH(I144, DynamicViscosityLookupTable[Temperature (K)], 1)) + ((I144 - LOOKUP(I144, DynamicViscosityLookupTable[Temperature (K)], DynamicViscosityLookupTable[Temperature (K)])) * (INDEX(DynamicViscosityLookupTable[Dynamic Viscosity (kg/(m*s)], MATCH(I144, DynamicViscosityLookupTable[Temperature (K)], 1) + 1) - INDEX(DynamicViscosityLookupTable[Dynamic Viscosity (kg/(m*s)], MATCH(I144, DynamicViscosityLookupTable[Temperature (K)], 1))) / (INDEX(DynamicViscosityLookupTable[Temperature (K)], MATCH(I144, DynamicViscosityLookupTable[Temperature (K)], 1) + 1) - LOOKUP(I144, DynamicViscosityLookupTable[Temperature (K)], DynamicViscosityLookupTable[Temperature (K)])))</f>
        <v>1.61674765E-5</v>
      </c>
    </row>
    <row r="145" spans="6:16" x14ac:dyDescent="0.25">
      <c r="F145" s="10">
        <v>7100</v>
      </c>
      <c r="G145" s="18">
        <f t="shared" si="23"/>
        <v>23293.963254593174</v>
      </c>
      <c r="H145" s="9">
        <f t="shared" si="18"/>
        <v>8501</v>
      </c>
      <c r="I145" s="11">
        <f t="shared" si="19"/>
        <v>250.14299999999997</v>
      </c>
      <c r="J145" s="12">
        <f t="shared" si="24"/>
        <v>-23.007000000000005</v>
      </c>
      <c r="K145" s="14">
        <f t="shared" si="25"/>
        <v>9.7694686648006961</v>
      </c>
      <c r="L145" s="11">
        <f t="shared" si="20"/>
        <v>42119.912591966568</v>
      </c>
      <c r="M145" s="15">
        <f t="shared" si="26"/>
        <v>42.119912591966568</v>
      </c>
      <c r="N145" s="14">
        <f t="shared" si="21"/>
        <v>0.58658318020563571</v>
      </c>
      <c r="O145" s="16">
        <f t="shared" si="22"/>
        <v>317.0610879987388</v>
      </c>
      <c r="P145" s="17" cm="1">
        <f t="array" ref="P145">INDEX(DynamicViscosityLookupTable[Dynamic Viscosity (kg/(m*s)], MATCH(I145, DynamicViscosityLookupTable[Temperature (K)], 1)) + ((I145 - LOOKUP(I145, DynamicViscosityLookupTable[Temperature (K)], DynamicViscosityLookupTable[Temperature (K)])) * (INDEX(DynamicViscosityLookupTable[Dynamic Viscosity (kg/(m*s)], MATCH(I145, DynamicViscosityLookupTable[Temperature (K)], 1) + 1) - INDEX(DynamicViscosityLookupTable[Dynamic Viscosity (kg/(m*s)], MATCH(I145, DynamicViscosityLookupTable[Temperature (K)], 1))) / (INDEX(DynamicViscosityLookupTable[Temperature (K)], MATCH(I145, DynamicViscosityLookupTable[Temperature (K)], 1) + 1) - LOOKUP(I145, DynamicViscosityLookupTable[Temperature (K)], DynamicViscosityLookupTable[Temperature (K)])))</f>
        <v>1.6146642999999996E-5</v>
      </c>
    </row>
    <row r="146" spans="6:16" x14ac:dyDescent="0.25">
      <c r="F146" s="10">
        <v>7150</v>
      </c>
      <c r="G146" s="18">
        <f t="shared" si="23"/>
        <v>23458.005249343831</v>
      </c>
      <c r="H146" s="9">
        <f t="shared" si="18"/>
        <v>8551</v>
      </c>
      <c r="I146" s="11">
        <f t="shared" si="19"/>
        <v>249.73449999999997</v>
      </c>
      <c r="J146" s="12">
        <f t="shared" si="24"/>
        <v>-23.415500000000009</v>
      </c>
      <c r="K146" s="14">
        <f t="shared" si="25"/>
        <v>9.7693149596697992</v>
      </c>
      <c r="L146" s="11">
        <f t="shared" si="20"/>
        <v>41925.206913453039</v>
      </c>
      <c r="M146" s="15">
        <f t="shared" si="26"/>
        <v>41.925206913453039</v>
      </c>
      <c r="N146" s="14">
        <f t="shared" si="21"/>
        <v>0.58482667105432473</v>
      </c>
      <c r="O146" s="16">
        <f t="shared" si="22"/>
        <v>316.80209139255902</v>
      </c>
      <c r="P146" s="17" cm="1">
        <f t="array" ref="P146">INDEX(DynamicViscosityLookupTable[Dynamic Viscosity (kg/(m*s)], MATCH(I146, DynamicViscosityLookupTable[Temperature (K)], 1)) + ((I146 - LOOKUP(I146, DynamicViscosityLookupTable[Temperature (K)], DynamicViscosityLookupTable[Temperature (K)])) * (INDEX(DynamicViscosityLookupTable[Dynamic Viscosity (kg/(m*s)], MATCH(I146, DynamicViscosityLookupTable[Temperature (K)], 1) + 1) - INDEX(DynamicViscosityLookupTable[Dynamic Viscosity (kg/(m*s)], MATCH(I146, DynamicViscosityLookupTable[Temperature (K)], 1))) / (INDEX(DynamicViscosityLookupTable[Temperature (K)], MATCH(I146, DynamicViscosityLookupTable[Temperature (K)], 1) + 1) - LOOKUP(I146, DynamicViscosityLookupTable[Temperature (K)], DynamicViscosityLookupTable[Temperature (K)])))</f>
        <v>1.6125809499999997E-5</v>
      </c>
    </row>
    <row r="147" spans="6:16" x14ac:dyDescent="0.25">
      <c r="F147" s="10">
        <v>7200</v>
      </c>
      <c r="G147" s="18">
        <f t="shared" si="23"/>
        <v>23622.047244094487</v>
      </c>
      <c r="H147" s="9">
        <f t="shared" si="18"/>
        <v>8601</v>
      </c>
      <c r="I147" s="11">
        <f t="shared" si="19"/>
        <v>249.32599999999996</v>
      </c>
      <c r="J147" s="12">
        <f t="shared" si="24"/>
        <v>-23.824000000000012</v>
      </c>
      <c r="K147" s="14">
        <f t="shared" si="25"/>
        <v>9.7691612581508149</v>
      </c>
      <c r="L147" s="11">
        <f t="shared" si="20"/>
        <v>41731.623258751839</v>
      </c>
      <c r="M147" s="15">
        <f t="shared" si="26"/>
        <v>41.731623258751839</v>
      </c>
      <c r="N147" s="14">
        <f t="shared" si="21"/>
        <v>0.58308008318730375</v>
      </c>
      <c r="O147" s="16">
        <f t="shared" si="22"/>
        <v>316.54288287442921</v>
      </c>
      <c r="P147" s="17" cm="1">
        <f t="array" ref="P147">INDEX(DynamicViscosityLookupTable[Dynamic Viscosity (kg/(m*s)], MATCH(I147, DynamicViscosityLookupTable[Temperature (K)], 1)) + ((I147 - LOOKUP(I147, DynamicViscosityLookupTable[Temperature (K)], DynamicViscosityLookupTable[Temperature (K)])) * (INDEX(DynamicViscosityLookupTable[Dynamic Viscosity (kg/(m*s)], MATCH(I147, DynamicViscosityLookupTable[Temperature (K)], 1) + 1) - INDEX(DynamicViscosityLookupTable[Dynamic Viscosity (kg/(m*s)], MATCH(I147, DynamicViscosityLookupTable[Temperature (K)], 1))) / (INDEX(DynamicViscosityLookupTable[Temperature (K)], MATCH(I147, DynamicViscosityLookupTable[Temperature (K)], 1) + 1) - LOOKUP(I147, DynamicViscosityLookupTable[Temperature (K)], DynamicViscosityLookupTable[Temperature (K)])))</f>
        <v>1.6104975999999997E-5</v>
      </c>
    </row>
    <row r="148" spans="6:16" x14ac:dyDescent="0.25">
      <c r="F148" s="10">
        <v>7250</v>
      </c>
      <c r="G148" s="18">
        <f t="shared" si="23"/>
        <v>23786.089238845143</v>
      </c>
      <c r="H148" s="9">
        <f t="shared" si="18"/>
        <v>8651</v>
      </c>
      <c r="I148" s="11">
        <f t="shared" si="19"/>
        <v>248.91749999999996</v>
      </c>
      <c r="J148" s="12">
        <f t="shared" si="24"/>
        <v>-24.232500000000016</v>
      </c>
      <c r="K148" s="14">
        <f t="shared" si="25"/>
        <v>9.7690075602437414</v>
      </c>
      <c r="L148" s="11">
        <f t="shared" si="20"/>
        <v>41539.153904025385</v>
      </c>
      <c r="M148" s="15">
        <f t="shared" si="26"/>
        <v>41.539153904025383</v>
      </c>
      <c r="N148" s="14">
        <f t="shared" si="21"/>
        <v>0.58134335735456399</v>
      </c>
      <c r="O148" s="16">
        <f t="shared" si="22"/>
        <v>316.28346192333538</v>
      </c>
      <c r="P148" s="17" cm="1">
        <f t="array" ref="P148">INDEX(DynamicViscosityLookupTable[Dynamic Viscosity (kg/(m*s)], MATCH(I148, DynamicViscosityLookupTable[Temperature (K)], 1)) + ((I148 - LOOKUP(I148, DynamicViscosityLookupTable[Temperature (K)], DynamicViscosityLookupTable[Temperature (K)])) * (INDEX(DynamicViscosityLookupTable[Dynamic Viscosity (kg/(m*s)], MATCH(I148, DynamicViscosityLookupTable[Temperature (K)], 1) + 1) - INDEX(DynamicViscosityLookupTable[Dynamic Viscosity (kg/(m*s)], MATCH(I148, DynamicViscosityLookupTable[Temperature (K)], 1))) / (INDEX(DynamicViscosityLookupTable[Temperature (K)], MATCH(I148, DynamicViscosityLookupTable[Temperature (K)], 1) + 1) - LOOKUP(I148, DynamicViscosityLookupTable[Temperature (K)], DynamicViscosityLookupTable[Temperature (K)])))</f>
        <v>1.6084142499999997E-5</v>
      </c>
    </row>
    <row r="149" spans="6:16" x14ac:dyDescent="0.25">
      <c r="F149" s="10">
        <v>7300</v>
      </c>
      <c r="G149" s="18">
        <f t="shared" si="23"/>
        <v>23950.131233595799</v>
      </c>
      <c r="H149" s="9">
        <f t="shared" si="18"/>
        <v>8701</v>
      </c>
      <c r="I149" s="11">
        <f t="shared" si="19"/>
        <v>248.50899999999999</v>
      </c>
      <c r="J149" s="12">
        <f t="shared" si="24"/>
        <v>-24.640999999999991</v>
      </c>
      <c r="K149" s="14">
        <f t="shared" si="25"/>
        <v>9.7688538659485822</v>
      </c>
      <c r="L149" s="11">
        <f t="shared" si="20"/>
        <v>41347.791187191047</v>
      </c>
      <c r="M149" s="15">
        <f t="shared" si="26"/>
        <v>41.347791187191049</v>
      </c>
      <c r="N149" s="14">
        <f t="shared" si="21"/>
        <v>0.57961643478220093</v>
      </c>
      <c r="O149" s="16">
        <f t="shared" si="22"/>
        <v>316.02382801612481</v>
      </c>
      <c r="P149" s="17" cm="1">
        <f t="array" ref="P149">INDEX(DynamicViscosityLookupTable[Dynamic Viscosity (kg/(m*s)], MATCH(I149, DynamicViscosityLookupTable[Temperature (K)], 1)) + ((I149 - LOOKUP(I149, DynamicViscosityLookupTable[Temperature (K)], DynamicViscosityLookupTable[Temperature (K)])) * (INDEX(DynamicViscosityLookupTable[Dynamic Viscosity (kg/(m*s)], MATCH(I149, DynamicViscosityLookupTable[Temperature (K)], 1) + 1) - INDEX(DynamicViscosityLookupTable[Dynamic Viscosity (kg/(m*s)], MATCH(I149, DynamicViscosityLookupTable[Temperature (K)], 1))) / (INDEX(DynamicViscosityLookupTable[Temperature (K)], MATCH(I149, DynamicViscosityLookupTable[Temperature (K)], 1) + 1) - LOOKUP(I149, DynamicViscosityLookupTable[Temperature (K)], DynamicViscosityLookupTable[Temperature (K)])))</f>
        <v>1.6063308999999997E-5</v>
      </c>
    </row>
    <row r="150" spans="6:16" x14ac:dyDescent="0.25">
      <c r="F150" s="10">
        <v>7350</v>
      </c>
      <c r="G150" s="18">
        <f t="shared" si="23"/>
        <v>24114.173228346455</v>
      </c>
      <c r="H150" s="9">
        <f t="shared" si="18"/>
        <v>8751</v>
      </c>
      <c r="I150" s="11">
        <f t="shared" si="19"/>
        <v>248.10049999999998</v>
      </c>
      <c r="J150" s="12">
        <f t="shared" si="24"/>
        <v>-25.049499999999995</v>
      </c>
      <c r="K150" s="14">
        <f t="shared" si="25"/>
        <v>9.7687001752653355</v>
      </c>
      <c r="L150" s="11">
        <f t="shared" si="20"/>
        <v>41157.527507359162</v>
      </c>
      <c r="M150" s="15">
        <f t="shared" si="26"/>
        <v>41.157527507359163</v>
      </c>
      <c r="N150" s="14">
        <f t="shared" si="21"/>
        <v>0.57789925716844226</v>
      </c>
      <c r="O150" s="16">
        <f t="shared" si="22"/>
        <v>315.76398062749422</v>
      </c>
      <c r="P150" s="17" cm="1">
        <f t="array" ref="P150">INDEX(DynamicViscosityLookupTable[Dynamic Viscosity (kg/(m*s)], MATCH(I150, DynamicViscosityLookupTable[Temperature (K)], 1)) + ((I150 - LOOKUP(I150, DynamicViscosityLookupTable[Temperature (K)], DynamicViscosityLookupTable[Temperature (K)])) * (INDEX(DynamicViscosityLookupTable[Dynamic Viscosity (kg/(m*s)], MATCH(I150, DynamicViscosityLookupTable[Temperature (K)], 1) + 1) - INDEX(DynamicViscosityLookupTable[Dynamic Viscosity (kg/(m*s)], MATCH(I150, DynamicViscosityLookupTable[Temperature (K)], 1))) / (INDEX(DynamicViscosityLookupTable[Temperature (K)], MATCH(I150, DynamicViscosityLookupTable[Temperature (K)], 1) + 1) - LOOKUP(I150, DynamicViscosityLookupTable[Temperature (K)], DynamicViscosityLookupTable[Temperature (K)])))</f>
        <v>1.6042475499999997E-5</v>
      </c>
    </row>
    <row r="151" spans="6:16" x14ac:dyDescent="0.25">
      <c r="F151" s="10">
        <v>7400</v>
      </c>
      <c r="G151" s="18">
        <f t="shared" si="23"/>
        <v>24278.215223097111</v>
      </c>
      <c r="H151" s="9">
        <f t="shared" si="18"/>
        <v>8801</v>
      </c>
      <c r="I151" s="11">
        <f t="shared" si="19"/>
        <v>247.69199999999998</v>
      </c>
      <c r="J151" s="12">
        <f t="shared" si="24"/>
        <v>-25.457999999999998</v>
      </c>
      <c r="K151" s="14">
        <f t="shared" si="25"/>
        <v>9.7685464881940014</v>
      </c>
      <c r="L151" s="11">
        <f t="shared" si="20"/>
        <v>40968.355324276861</v>
      </c>
      <c r="M151" s="15">
        <f t="shared" si="26"/>
        <v>40.968355324276864</v>
      </c>
      <c r="N151" s="14">
        <f t="shared" si="21"/>
        <v>0.57619176667972016</v>
      </c>
      <c r="O151" s="16">
        <f t="shared" si="22"/>
        <v>315.50391922997704</v>
      </c>
      <c r="P151" s="17" cm="1">
        <f t="array" ref="P151">INDEX(DynamicViscosityLookupTable[Dynamic Viscosity (kg/(m*s)], MATCH(I151, DynamicViscosityLookupTable[Temperature (K)], 1)) + ((I151 - LOOKUP(I151, DynamicViscosityLookupTable[Temperature (K)], DynamicViscosityLookupTable[Temperature (K)])) * (INDEX(DynamicViscosityLookupTable[Dynamic Viscosity (kg/(m*s)], MATCH(I151, DynamicViscosityLookupTable[Temperature (K)], 1) + 1) - INDEX(DynamicViscosityLookupTable[Dynamic Viscosity (kg/(m*s)], MATCH(I151, DynamicViscosityLookupTable[Temperature (K)], 1))) / (INDEX(DynamicViscosityLookupTable[Temperature (K)], MATCH(I151, DynamicViscosityLookupTable[Temperature (K)], 1) + 1) - LOOKUP(I151, DynamicViscosityLookupTable[Temperature (K)], DynamicViscosityLookupTable[Temperature (K)])))</f>
        <v>1.6021641999999997E-5</v>
      </c>
    </row>
    <row r="152" spans="6:16" x14ac:dyDescent="0.25">
      <c r="F152" s="10">
        <v>7450</v>
      </c>
      <c r="G152" s="18">
        <f t="shared" si="23"/>
        <v>24442.257217847768</v>
      </c>
      <c r="H152" s="9">
        <f t="shared" si="18"/>
        <v>8851</v>
      </c>
      <c r="I152" s="11">
        <f t="shared" si="19"/>
        <v>247.28349999999998</v>
      </c>
      <c r="J152" s="12">
        <f t="shared" si="24"/>
        <v>-25.866500000000002</v>
      </c>
      <c r="K152" s="14">
        <f t="shared" si="25"/>
        <v>9.768392804734578</v>
      </c>
      <c r="L152" s="11">
        <f t="shared" si="20"/>
        <v>40780.267157777256</v>
      </c>
      <c r="M152" s="15">
        <f t="shared" si="26"/>
        <v>40.780267157777253</v>
      </c>
      <c r="N152" s="14">
        <f t="shared" si="21"/>
        <v>0.57449390594677718</v>
      </c>
      <c r="O152" s="16">
        <f t="shared" si="22"/>
        <v>315.24364329393097</v>
      </c>
      <c r="P152" s="17" cm="1">
        <f t="array" ref="P152">INDEX(DynamicViscosityLookupTable[Dynamic Viscosity (kg/(m*s)], MATCH(I152, DynamicViscosityLookupTable[Temperature (K)], 1)) + ((I152 - LOOKUP(I152, DynamicViscosityLookupTable[Temperature (K)], DynamicViscosityLookupTable[Temperature (K)])) * (INDEX(DynamicViscosityLookupTable[Dynamic Viscosity (kg/(m*s)], MATCH(I152, DynamicViscosityLookupTable[Temperature (K)], 1) + 1) - INDEX(DynamicViscosityLookupTable[Dynamic Viscosity (kg/(m*s)], MATCH(I152, DynamicViscosityLookupTable[Temperature (K)], 1))) / (INDEX(DynamicViscosityLookupTable[Temperature (K)], MATCH(I152, DynamicViscosityLookupTable[Temperature (K)], 1) + 1) - LOOKUP(I152, DynamicViscosityLookupTable[Temperature (K)], DynamicViscosityLookupTable[Temperature (K)])))</f>
        <v>1.6000808499999998E-5</v>
      </c>
    </row>
    <row r="153" spans="6:16" x14ac:dyDescent="0.25">
      <c r="F153" s="10">
        <v>7500</v>
      </c>
      <c r="G153" s="18">
        <f t="shared" si="23"/>
        <v>24606.299212598424</v>
      </c>
      <c r="H153" s="9">
        <f t="shared" si="18"/>
        <v>8901</v>
      </c>
      <c r="I153" s="11">
        <f t="shared" si="19"/>
        <v>246.87499999999997</v>
      </c>
      <c r="J153" s="12">
        <f t="shared" si="24"/>
        <v>-26.275000000000006</v>
      </c>
      <c r="K153" s="14">
        <f t="shared" si="25"/>
        <v>9.768239124887069</v>
      </c>
      <c r="L153" s="11">
        <f t="shared" si="20"/>
        <v>40593.255587234591</v>
      </c>
      <c r="M153" s="15">
        <f t="shared" si="26"/>
        <v>40.593255587234594</v>
      </c>
      <c r="N153" s="14">
        <f t="shared" si="21"/>
        <v>0.5728056180608212</v>
      </c>
      <c r="O153" s="16">
        <f t="shared" si="22"/>
        <v>314.98315228752551</v>
      </c>
      <c r="P153" s="17" cm="1">
        <f t="array" ref="P153">INDEX(DynamicViscosityLookupTable[Dynamic Viscosity (kg/(m*s)], MATCH(I153, DynamicViscosityLookupTable[Temperature (K)], 1)) + ((I153 - LOOKUP(I153, DynamicViscosityLookupTable[Temperature (K)], DynamicViscosityLookupTable[Temperature (K)])) * (INDEX(DynamicViscosityLookupTable[Dynamic Viscosity (kg/(m*s)], MATCH(I153, DynamicViscosityLookupTable[Temperature (K)], 1) + 1) - INDEX(DynamicViscosityLookupTable[Dynamic Viscosity (kg/(m*s)], MATCH(I153, DynamicViscosityLookupTable[Temperature (K)], 1))) / (INDEX(DynamicViscosityLookupTable[Temperature (K)], MATCH(I153, DynamicViscosityLookupTable[Temperature (K)], 1) + 1) - LOOKUP(I153, DynamicViscosityLookupTable[Temperature (K)], DynamicViscosityLookupTable[Temperature (K)])))</f>
        <v>1.5979974999999998E-5</v>
      </c>
    </row>
    <row r="154" spans="6:16" x14ac:dyDescent="0.25">
      <c r="F154" s="10">
        <v>7550</v>
      </c>
      <c r="G154" s="18">
        <f t="shared" si="23"/>
        <v>24770.34120734908</v>
      </c>
      <c r="H154" s="9">
        <f t="shared" si="18"/>
        <v>8951</v>
      </c>
      <c r="I154" s="11">
        <f t="shared" si="19"/>
        <v>246.46649999999997</v>
      </c>
      <c r="J154" s="12">
        <f t="shared" si="24"/>
        <v>-26.683500000000009</v>
      </c>
      <c r="K154" s="14">
        <f t="shared" si="25"/>
        <v>9.7680854486514708</v>
      </c>
      <c r="L154" s="11">
        <f t="shared" si="20"/>
        <v>40407.313251024665</v>
      </c>
      <c r="M154" s="15">
        <f t="shared" si="26"/>
        <v>40.407313251024668</v>
      </c>
      <c r="N154" s="14">
        <f t="shared" si="21"/>
        <v>0.5711268465697138</v>
      </c>
      <c r="O154" s="16">
        <f t="shared" si="22"/>
        <v>314.72244567672931</v>
      </c>
      <c r="P154" s="17" cm="1">
        <f t="array" ref="P154">INDEX(DynamicViscosityLookupTable[Dynamic Viscosity (kg/(m*s)], MATCH(I154, DynamicViscosityLookupTable[Temperature (K)], 1)) + ((I154 - LOOKUP(I154, DynamicViscosityLookupTable[Temperature (K)], DynamicViscosityLookupTable[Temperature (K)])) * (INDEX(DynamicViscosityLookupTable[Dynamic Viscosity (kg/(m*s)], MATCH(I154, DynamicViscosityLookupTable[Temperature (K)], 1) + 1) - INDEX(DynamicViscosityLookupTable[Dynamic Viscosity (kg/(m*s)], MATCH(I154, DynamicViscosityLookupTable[Temperature (K)], 1))) / (INDEX(DynamicViscosityLookupTable[Temperature (K)], MATCH(I154, DynamicViscosityLookupTable[Temperature (K)], 1) + 1) - LOOKUP(I154, DynamicViscosityLookupTable[Temperature (K)], DynamicViscosityLookupTable[Temperature (K)])))</f>
        <v>1.5959141499999998E-5</v>
      </c>
    </row>
    <row r="155" spans="6:16" x14ac:dyDescent="0.25">
      <c r="F155" s="10">
        <v>7600</v>
      </c>
      <c r="G155" s="18">
        <f t="shared" si="23"/>
        <v>24934.383202099736</v>
      </c>
      <c r="H155" s="9">
        <f t="shared" si="18"/>
        <v>9001</v>
      </c>
      <c r="I155" s="11">
        <f t="shared" si="19"/>
        <v>246.05799999999999</v>
      </c>
      <c r="J155" s="12">
        <f t="shared" si="24"/>
        <v>-27.091999999999985</v>
      </c>
      <c r="K155" s="14">
        <f t="shared" si="25"/>
        <v>9.7679317760277851</v>
      </c>
      <c r="L155" s="11">
        <f t="shared" si="20"/>
        <v>40222.432845991018</v>
      </c>
      <c r="M155" s="15">
        <f t="shared" si="26"/>
        <v>40.222432845991015</v>
      </c>
      <c r="N155" s="14">
        <f t="shared" si="21"/>
        <v>0.56945753547420319</v>
      </c>
      <c r="O155" s="16">
        <f t="shared" si="22"/>
        <v>314.46152292529706</v>
      </c>
      <c r="P155" s="17" cm="1">
        <f t="array" ref="P155">INDEX(DynamicViscosityLookupTable[Dynamic Viscosity (kg/(m*s)], MATCH(I155, DynamicViscosityLookupTable[Temperature (K)], 1)) + ((I155 - LOOKUP(I155, DynamicViscosityLookupTable[Temperature (K)], DynamicViscosityLookupTable[Temperature (K)])) * (INDEX(DynamicViscosityLookupTable[Dynamic Viscosity (kg/(m*s)], MATCH(I155, DynamicViscosityLookupTable[Temperature (K)], 1) + 1) - INDEX(DynamicViscosityLookupTable[Dynamic Viscosity (kg/(m*s)], MATCH(I155, DynamicViscosityLookupTable[Temperature (K)], 1))) / (INDEX(DynamicViscosityLookupTable[Temperature (K)], MATCH(I155, DynamicViscosityLookupTable[Temperature (K)], 1) + 1) - LOOKUP(I155, DynamicViscosityLookupTable[Temperature (K)], DynamicViscosityLookupTable[Temperature (K)])))</f>
        <v>1.5938307999999998E-5</v>
      </c>
    </row>
    <row r="156" spans="6:16" x14ac:dyDescent="0.25">
      <c r="F156" s="10">
        <v>7650</v>
      </c>
      <c r="G156" s="18">
        <f t="shared" si="23"/>
        <v>25098.425196850392</v>
      </c>
      <c r="H156" s="9">
        <f t="shared" si="18"/>
        <v>9051</v>
      </c>
      <c r="I156" s="11">
        <f t="shared" si="19"/>
        <v>245.64949999999999</v>
      </c>
      <c r="J156" s="12">
        <f t="shared" si="24"/>
        <v>-27.500499999999988</v>
      </c>
      <c r="K156" s="14">
        <f t="shared" si="25"/>
        <v>9.7677781070160101</v>
      </c>
      <c r="L156" s="11">
        <f t="shared" si="20"/>
        <v>40038.607126916155</v>
      </c>
      <c r="M156" s="15">
        <f t="shared" si="26"/>
        <v>40.038607126916155</v>
      </c>
      <c r="N156" s="14">
        <f t="shared" si="21"/>
        <v>0.56779762922419241</v>
      </c>
      <c r="O156" s="16">
        <f t="shared" si="22"/>
        <v>314.20038349475715</v>
      </c>
      <c r="P156" s="17" cm="1">
        <f t="array" ref="P156">INDEX(DynamicViscosityLookupTable[Dynamic Viscosity (kg/(m*s)], MATCH(I156, DynamicViscosityLookupTable[Temperature (K)], 1)) + ((I156 - LOOKUP(I156, DynamicViscosityLookupTable[Temperature (K)], DynamicViscosityLookupTable[Temperature (K)])) * (INDEX(DynamicViscosityLookupTable[Dynamic Viscosity (kg/(m*s)], MATCH(I156, DynamicViscosityLookupTable[Temperature (K)], 1) + 1) - INDEX(DynamicViscosityLookupTable[Dynamic Viscosity (kg/(m*s)], MATCH(I156, DynamicViscosityLookupTable[Temperature (K)], 1))) / (INDEX(DynamicViscosityLookupTable[Temperature (K)], MATCH(I156, DynamicViscosityLookupTable[Temperature (K)], 1) + 1) - LOOKUP(I156, DynamicViscosityLookupTable[Temperature (K)], DynamicViscosityLookupTable[Temperature (K)])))</f>
        <v>1.5917474499999998E-5</v>
      </c>
    </row>
    <row r="157" spans="6:16" x14ac:dyDescent="0.25">
      <c r="F157" s="10">
        <v>7700</v>
      </c>
      <c r="G157" s="18">
        <f t="shared" si="23"/>
        <v>25262.467191601048</v>
      </c>
      <c r="H157" s="9">
        <f t="shared" si="18"/>
        <v>9101</v>
      </c>
      <c r="I157" s="11">
        <f t="shared" si="19"/>
        <v>245.24099999999999</v>
      </c>
      <c r="J157" s="12">
        <f t="shared" si="24"/>
        <v>-27.908999999999992</v>
      </c>
      <c r="K157" s="14">
        <f t="shared" si="25"/>
        <v>9.7676244416161495</v>
      </c>
      <c r="L157" s="11">
        <f t="shared" si="20"/>
        <v>39855.828905998416</v>
      </c>
      <c r="M157" s="15">
        <f t="shared" si="26"/>
        <v>39.855828905998415</v>
      </c>
      <c r="N157" s="14">
        <f t="shared" si="21"/>
        <v>0.56614707271504705</v>
      </c>
      <c r="O157" s="16">
        <f t="shared" si="22"/>
        <v>313.9390268443982</v>
      </c>
      <c r="P157" s="17" cm="1">
        <f t="array" ref="P157">INDEX(DynamicViscosityLookupTable[Dynamic Viscosity (kg/(m*s)], MATCH(I157, DynamicViscosityLookupTable[Temperature (K)], 1)) + ((I157 - LOOKUP(I157, DynamicViscosityLookupTable[Temperature (K)], DynamicViscosityLookupTable[Temperature (K)])) * (INDEX(DynamicViscosityLookupTable[Dynamic Viscosity (kg/(m*s)], MATCH(I157, DynamicViscosityLookupTable[Temperature (K)], 1) + 1) - INDEX(DynamicViscosityLookupTable[Dynamic Viscosity (kg/(m*s)], MATCH(I157, DynamicViscosityLookupTable[Temperature (K)], 1))) / (INDEX(DynamicViscosityLookupTable[Temperature (K)], MATCH(I157, DynamicViscosityLookupTable[Temperature (K)], 1) + 1) - LOOKUP(I157, DynamicViscosityLookupTable[Temperature (K)], DynamicViscosityLookupTable[Temperature (K)])))</f>
        <v>1.5896640999999998E-5</v>
      </c>
    </row>
    <row r="158" spans="6:16" x14ac:dyDescent="0.25">
      <c r="F158" s="10">
        <v>7750</v>
      </c>
      <c r="G158" s="18">
        <f t="shared" si="23"/>
        <v>25426.509186351705</v>
      </c>
      <c r="H158" s="9">
        <f t="shared" si="18"/>
        <v>9151</v>
      </c>
      <c r="I158" s="11">
        <f t="shared" si="19"/>
        <v>244.83249999999998</v>
      </c>
      <c r="J158" s="12">
        <f t="shared" si="24"/>
        <v>-28.317499999999995</v>
      </c>
      <c r="K158" s="14">
        <f t="shared" si="25"/>
        <v>9.7674707798282014</v>
      </c>
      <c r="L158" s="11">
        <f t="shared" si="20"/>
        <v>39674.09105233413</v>
      </c>
      <c r="M158" s="15">
        <f t="shared" si="26"/>
        <v>39.674091052334127</v>
      </c>
      <c r="N158" s="14">
        <f t="shared" si="21"/>
        <v>0.56450581128394539</v>
      </c>
      <c r="O158" s="16">
        <f t="shared" si="22"/>
        <v>313.67745243125631</v>
      </c>
      <c r="P158" s="17" cm="1">
        <f t="array" ref="P158">INDEX(DynamicViscosityLookupTable[Dynamic Viscosity (kg/(m*s)], MATCH(I158, DynamicViscosityLookupTable[Temperature (K)], 1)) + ((I158 - LOOKUP(I158, DynamicViscosityLookupTable[Temperature (K)], DynamicViscosityLookupTable[Temperature (K)])) * (INDEX(DynamicViscosityLookupTable[Dynamic Viscosity (kg/(m*s)], MATCH(I158, DynamicViscosityLookupTable[Temperature (K)], 1) + 1) - INDEX(DynamicViscosityLookupTable[Dynamic Viscosity (kg/(m*s)], MATCH(I158, DynamicViscosityLookupTable[Temperature (K)], 1))) / (INDEX(DynamicViscosityLookupTable[Temperature (K)], MATCH(I158, DynamicViscosityLookupTable[Temperature (K)], 1) + 1) - LOOKUP(I158, DynamicViscosityLookupTable[Temperature (K)], DynamicViscosityLookupTable[Temperature (K)])))</f>
        <v>1.5875807499999999E-5</v>
      </c>
    </row>
    <row r="159" spans="6:16" x14ac:dyDescent="0.25">
      <c r="F159" s="10">
        <v>7800</v>
      </c>
      <c r="G159" s="18">
        <f t="shared" si="23"/>
        <v>25590.551181102361</v>
      </c>
      <c r="H159" s="9">
        <f t="shared" si="18"/>
        <v>9201</v>
      </c>
      <c r="I159" s="11">
        <f t="shared" si="19"/>
        <v>244.42399999999998</v>
      </c>
      <c r="J159" s="12">
        <f t="shared" si="24"/>
        <v>-28.725999999999999</v>
      </c>
      <c r="K159" s="14">
        <f t="shared" si="25"/>
        <v>9.7673171216521659</v>
      </c>
      <c r="L159" s="11">
        <f t="shared" si="20"/>
        <v>39493.386491404846</v>
      </c>
      <c r="M159" s="15">
        <f t="shared" si="26"/>
        <v>39.493386491404848</v>
      </c>
      <c r="N159" s="14">
        <f t="shared" si="21"/>
        <v>0.56287379070626054</v>
      </c>
      <c r="O159" s="16">
        <f t="shared" si="22"/>
        <v>313.41565971010186</v>
      </c>
      <c r="P159" s="17" cm="1">
        <f t="array" ref="P159">INDEX(DynamicViscosityLookupTable[Dynamic Viscosity (kg/(m*s)], MATCH(I159, DynamicViscosityLookupTable[Temperature (K)], 1)) + ((I159 - LOOKUP(I159, DynamicViscosityLookupTable[Temperature (K)], DynamicViscosityLookupTable[Temperature (K)])) * (INDEX(DynamicViscosityLookupTable[Dynamic Viscosity (kg/(m*s)], MATCH(I159, DynamicViscosityLookupTable[Temperature (K)], 1) + 1) - INDEX(DynamicViscosityLookupTable[Dynamic Viscosity (kg/(m*s)], MATCH(I159, DynamicViscosityLookupTable[Temperature (K)], 1))) / (INDEX(DynamicViscosityLookupTable[Temperature (K)], MATCH(I159, DynamicViscosityLookupTable[Temperature (K)], 1) + 1) - LOOKUP(I159, DynamicViscosityLookupTable[Temperature (K)], DynamicViscosityLookupTable[Temperature (K)])))</f>
        <v>1.5854973999999999E-5</v>
      </c>
    </row>
    <row r="160" spans="6:16" x14ac:dyDescent="0.25">
      <c r="F160" s="10">
        <v>7850</v>
      </c>
      <c r="G160" s="18">
        <f t="shared" si="23"/>
        <v>25754.593175853017</v>
      </c>
      <c r="H160" s="9">
        <f t="shared" si="18"/>
        <v>9251</v>
      </c>
      <c r="I160" s="11">
        <f t="shared" si="19"/>
        <v>244.01549999999997</v>
      </c>
      <c r="J160" s="12">
        <f t="shared" si="24"/>
        <v>-29.134500000000003</v>
      </c>
      <c r="K160" s="14">
        <f t="shared" si="25"/>
        <v>9.7671634670880429</v>
      </c>
      <c r="L160" s="11">
        <f t="shared" si="20"/>
        <v>39313.708204569884</v>
      </c>
      <c r="M160" s="15">
        <f t="shared" si="26"/>
        <v>39.313708204569885</v>
      </c>
      <c r="N160" s="14">
        <f t="shared" si="21"/>
        <v>0.56125095719198492</v>
      </c>
      <c r="O160" s="16">
        <f t="shared" si="22"/>
        <v>313.1536481334262</v>
      </c>
      <c r="P160" s="17" cm="1">
        <f t="array" ref="P160">INDEX(DynamicViscosityLookupTable[Dynamic Viscosity (kg/(m*s)], MATCH(I160, DynamicViscosityLookupTable[Temperature (K)], 1)) + ((I160 - LOOKUP(I160, DynamicViscosityLookupTable[Temperature (K)], DynamicViscosityLookupTable[Temperature (K)])) * (INDEX(DynamicViscosityLookupTable[Dynamic Viscosity (kg/(m*s)], MATCH(I160, DynamicViscosityLookupTable[Temperature (K)], 1) + 1) - INDEX(DynamicViscosityLookupTable[Dynamic Viscosity (kg/(m*s)], MATCH(I160, DynamicViscosityLookupTable[Temperature (K)], 1))) / (INDEX(DynamicViscosityLookupTable[Temperature (K)], MATCH(I160, DynamicViscosityLookupTable[Temperature (K)], 1) + 1) - LOOKUP(I160, DynamicViscosityLookupTable[Temperature (K)], DynamicViscosityLookupTable[Temperature (K)])))</f>
        <v>1.5834140499999999E-5</v>
      </c>
    </row>
    <row r="161" spans="6:16" x14ac:dyDescent="0.25">
      <c r="F161" s="10">
        <v>7900</v>
      </c>
      <c r="G161" s="18">
        <f t="shared" si="23"/>
        <v>25918.635170603673</v>
      </c>
      <c r="H161" s="9">
        <f t="shared" si="18"/>
        <v>9301</v>
      </c>
      <c r="I161" s="11">
        <f t="shared" si="19"/>
        <v>243.60699999999997</v>
      </c>
      <c r="J161" s="12">
        <f t="shared" si="24"/>
        <v>-29.543000000000006</v>
      </c>
      <c r="K161" s="14">
        <f t="shared" si="25"/>
        <v>9.7670098161358307</v>
      </c>
      <c r="L161" s="11">
        <f t="shared" si="20"/>
        <v>39135.049228563854</v>
      </c>
      <c r="M161" s="15">
        <f t="shared" si="26"/>
        <v>39.135049228563851</v>
      </c>
      <c r="N161" s="14">
        <f t="shared" si="21"/>
        <v>0.5596372573821885</v>
      </c>
      <c r="O161" s="16">
        <f t="shared" si="22"/>
        <v>312.89141715142813</v>
      </c>
      <c r="P161" s="17" cm="1">
        <f t="array" ref="P161">INDEX(DynamicViscosityLookupTable[Dynamic Viscosity (kg/(m*s)], MATCH(I161, DynamicViscosityLookupTable[Temperature (K)], 1)) + ((I161 - LOOKUP(I161, DynamicViscosityLookupTable[Temperature (K)], DynamicViscosityLookupTable[Temperature (K)])) * (INDEX(DynamicViscosityLookupTable[Dynamic Viscosity (kg/(m*s)], MATCH(I161, DynamicViscosityLookupTable[Temperature (K)], 1) + 1) - INDEX(DynamicViscosityLookupTable[Dynamic Viscosity (kg/(m*s)], MATCH(I161, DynamicViscosityLookupTable[Temperature (K)], 1))) / (INDEX(DynamicViscosityLookupTable[Temperature (K)], MATCH(I161, DynamicViscosityLookupTable[Temperature (K)], 1) + 1) - LOOKUP(I161, DynamicViscosityLookupTable[Temperature (K)], DynamicViscosityLookupTable[Temperature (K)])))</f>
        <v>1.5813306999999999E-5</v>
      </c>
    </row>
    <row r="162" spans="6:16" x14ac:dyDescent="0.25">
      <c r="F162" s="10">
        <v>7950</v>
      </c>
      <c r="G162" s="18">
        <f t="shared" si="23"/>
        <v>26082.677165354329</v>
      </c>
      <c r="H162" s="9">
        <f t="shared" si="18"/>
        <v>9351</v>
      </c>
      <c r="I162" s="11">
        <f t="shared" si="19"/>
        <v>243.19849999999997</v>
      </c>
      <c r="J162" s="12">
        <f t="shared" si="24"/>
        <v>-29.95150000000001</v>
      </c>
      <c r="K162" s="14">
        <f t="shared" si="25"/>
        <v>9.7668561687955329</v>
      </c>
      <c r="L162" s="11">
        <f t="shared" si="20"/>
        <v>38957.402654999554</v>
      </c>
      <c r="M162" s="15">
        <f t="shared" si="26"/>
        <v>38.957402654999555</v>
      </c>
      <c r="N162" s="14">
        <f t="shared" si="21"/>
        <v>0.55803263834551808</v>
      </c>
      <c r="O162" s="16">
        <f t="shared" si="22"/>
        <v>312.62896621200076</v>
      </c>
      <c r="P162" s="17" cm="1">
        <f t="array" ref="P162">INDEX(DynamicViscosityLookupTable[Dynamic Viscosity (kg/(m*s)], MATCH(I162, DynamicViscosityLookupTable[Temperature (K)], 1)) + ((I162 - LOOKUP(I162, DynamicViscosityLookupTable[Temperature (K)], DynamicViscosityLookupTable[Temperature (K)])) * (INDEX(DynamicViscosityLookupTable[Dynamic Viscosity (kg/(m*s)], MATCH(I162, DynamicViscosityLookupTable[Temperature (K)], 1) + 1) - INDEX(DynamicViscosityLookupTable[Dynamic Viscosity (kg/(m*s)], MATCH(I162, DynamicViscosityLookupTable[Temperature (K)], 1))) / (INDEX(DynamicViscosityLookupTable[Temperature (K)], MATCH(I162, DynamicViscosityLookupTable[Temperature (K)], 1) + 1) - LOOKUP(I162, DynamicViscosityLookupTable[Temperature (K)], DynamicViscosityLookupTable[Temperature (K)])))</f>
        <v>1.5792473499999999E-5</v>
      </c>
    </row>
    <row r="163" spans="6:16" x14ac:dyDescent="0.25">
      <c r="F163" s="10">
        <v>8000</v>
      </c>
      <c r="G163" s="18">
        <f t="shared" si="23"/>
        <v>26246.719160104985</v>
      </c>
      <c r="H163" s="9">
        <f t="shared" si="18"/>
        <v>9401</v>
      </c>
      <c r="I163" s="11">
        <f t="shared" si="19"/>
        <v>242.78999999999996</v>
      </c>
      <c r="J163" s="12">
        <f t="shared" si="24"/>
        <v>-30.360000000000014</v>
      </c>
      <c r="K163" s="14">
        <f t="shared" si="25"/>
        <v>9.7667025250671458</v>
      </c>
      <c r="L163" s="11">
        <f t="shared" si="20"/>
        <v>38780.761629875436</v>
      </c>
      <c r="M163" s="15">
        <f t="shared" si="26"/>
        <v>38.780761629875435</v>
      </c>
      <c r="N163" s="14">
        <f t="shared" si="21"/>
        <v>0.55643704757472789</v>
      </c>
      <c r="O163" s="16">
        <f t="shared" si="22"/>
        <v>312.36629476071778</v>
      </c>
      <c r="P163" s="17" cm="1">
        <f t="array" ref="P163">INDEX(DynamicViscosityLookupTable[Dynamic Viscosity (kg/(m*s)], MATCH(I163, DynamicViscosityLookupTable[Temperature (K)], 1)) + ((I163 - LOOKUP(I163, DynamicViscosityLookupTable[Temperature (K)], DynamicViscosityLookupTable[Temperature (K)])) * (INDEX(DynamicViscosityLookupTable[Dynamic Viscosity (kg/(m*s)], MATCH(I163, DynamicViscosityLookupTable[Temperature (K)], 1) + 1) - INDEX(DynamicViscosityLookupTable[Dynamic Viscosity (kg/(m*s)], MATCH(I163, DynamicViscosityLookupTable[Temperature (K)], 1))) / (INDEX(DynamicViscosityLookupTable[Temperature (K)], MATCH(I163, DynamicViscosityLookupTable[Temperature (K)], 1) + 1) - LOOKUP(I163, DynamicViscosityLookupTable[Temperature (K)], DynamicViscosityLookupTable[Temperature (K)])))</f>
        <v>1.5771279999999998E-5</v>
      </c>
    </row>
    <row r="164" spans="6:16" x14ac:dyDescent="0.25">
      <c r="F164" s="10">
        <v>8050</v>
      </c>
      <c r="G164" s="18">
        <f t="shared" si="23"/>
        <v>26410.761154855642</v>
      </c>
      <c r="H164" s="9">
        <f t="shared" si="18"/>
        <v>9451</v>
      </c>
      <c r="I164" s="11">
        <f t="shared" si="19"/>
        <v>242.38149999999996</v>
      </c>
      <c r="J164" s="12">
        <f t="shared" si="24"/>
        <v>-30.768500000000017</v>
      </c>
      <c r="K164" s="14">
        <f t="shared" si="25"/>
        <v>9.7665488849506712</v>
      </c>
      <c r="L164" s="11">
        <f t="shared" si="20"/>
        <v>38605.119353088303</v>
      </c>
      <c r="M164" s="15">
        <f t="shared" si="26"/>
        <v>38.605119353088305</v>
      </c>
      <c r="N164" s="14">
        <f t="shared" si="21"/>
        <v>0.55485043298324976</v>
      </c>
      <c r="O164" s="16">
        <f t="shared" si="22"/>
        <v>312.10340224081978</v>
      </c>
      <c r="P164" s="17" cm="1">
        <f t="array" ref="P164">INDEX(DynamicViscosityLookupTable[Dynamic Viscosity (kg/(m*s)], MATCH(I164, DynamicViscosityLookupTable[Temperature (K)], 1)) + ((I164 - LOOKUP(I164, DynamicViscosityLookupTable[Temperature (K)], DynamicViscosityLookupTable[Temperature (K)])) * (INDEX(DynamicViscosityLookupTable[Dynamic Viscosity (kg/(m*s)], MATCH(I164, DynamicViscosityLookupTable[Temperature (K)], 1) + 1) - INDEX(DynamicViscosityLookupTable[Dynamic Viscosity (kg/(m*s)], MATCH(I164, DynamicViscosityLookupTable[Temperature (K)], 1))) / (INDEX(DynamicViscosityLookupTable[Temperature (K)], MATCH(I164, DynamicViscosityLookupTable[Temperature (K)], 1) + 1) - LOOKUP(I164, DynamicViscosityLookupTable[Temperature (K)], DynamicViscosityLookupTable[Temperature (K)])))</f>
        <v>1.5750037999999997E-5</v>
      </c>
    </row>
    <row r="165" spans="6:16" x14ac:dyDescent="0.25">
      <c r="F165" s="10">
        <v>8100</v>
      </c>
      <c r="G165" s="18">
        <f t="shared" si="23"/>
        <v>26574.803149606298</v>
      </c>
      <c r="H165" s="9">
        <f t="shared" si="18"/>
        <v>9501</v>
      </c>
      <c r="I165" s="11">
        <f t="shared" si="19"/>
        <v>241.97299999999996</v>
      </c>
      <c r="J165" s="12">
        <f t="shared" si="24"/>
        <v>-31.177000000000021</v>
      </c>
      <c r="K165" s="14">
        <f t="shared" si="25"/>
        <v>9.7663952484461092</v>
      </c>
      <c r="L165" s="11">
        <f t="shared" si="20"/>
        <v>38430.469077950926</v>
      </c>
      <c r="M165" s="15">
        <f t="shared" si="26"/>
        <v>38.430469077950924</v>
      </c>
      <c r="N165" s="14">
        <f t="shared" si="21"/>
        <v>0.55327274290179862</v>
      </c>
      <c r="O165" s="16">
        <f t="shared" si="22"/>
        <v>311.84028809320046</v>
      </c>
      <c r="P165" s="17" cm="1">
        <f t="array" ref="P165">INDEX(DynamicViscosityLookupTable[Dynamic Viscosity (kg/(m*s)], MATCH(I165, DynamicViscosityLookupTable[Temperature (K)], 1)) + ((I165 - LOOKUP(I165, DynamicViscosityLookupTable[Temperature (K)], DynamicViscosityLookupTable[Temperature (K)])) * (INDEX(DynamicViscosityLookupTable[Dynamic Viscosity (kg/(m*s)], MATCH(I165, DynamicViscosityLookupTable[Temperature (K)], 1) + 1) - INDEX(DynamicViscosityLookupTable[Dynamic Viscosity (kg/(m*s)], MATCH(I165, DynamicViscosityLookupTable[Temperature (K)], 1))) / (INDEX(DynamicViscosityLookupTable[Temperature (K)], MATCH(I165, DynamicViscosityLookupTable[Temperature (K)], 1) + 1) - LOOKUP(I165, DynamicViscosityLookupTable[Temperature (K)], DynamicViscosityLookupTable[Temperature (K)])))</f>
        <v>1.5728795999999997E-5</v>
      </c>
    </row>
    <row r="166" spans="6:16" x14ac:dyDescent="0.25">
      <c r="F166" s="10">
        <v>8150</v>
      </c>
      <c r="G166" s="18">
        <f t="shared" si="23"/>
        <v>26738.845144356954</v>
      </c>
      <c r="H166" s="9">
        <f t="shared" si="18"/>
        <v>9551</v>
      </c>
      <c r="I166" s="11">
        <f t="shared" si="19"/>
        <v>241.56449999999998</v>
      </c>
      <c r="J166" s="12">
        <f t="shared" si="24"/>
        <v>-31.585499999999996</v>
      </c>
      <c r="K166" s="14">
        <f t="shared" si="25"/>
        <v>9.7662416155534597</v>
      </c>
      <c r="L166" s="11">
        <f t="shared" si="20"/>
        <v>38256.804110714402</v>
      </c>
      <c r="M166" s="15">
        <f t="shared" si="26"/>
        <v>38.256804110714398</v>
      </c>
      <c r="N166" s="14">
        <f t="shared" si="21"/>
        <v>0.55170392607501351</v>
      </c>
      <c r="O166" s="16">
        <f t="shared" si="22"/>
        <v>311.57695175639287</v>
      </c>
      <c r="P166" s="17" cm="1">
        <f t="array" ref="P166">INDEX(DynamicViscosityLookupTable[Dynamic Viscosity (kg/(m*s)], MATCH(I166, DynamicViscosityLookupTable[Temperature (K)], 1)) + ((I166 - LOOKUP(I166, DynamicViscosityLookupTable[Temperature (K)], DynamicViscosityLookupTable[Temperature (K)])) * (INDEX(DynamicViscosityLookupTable[Dynamic Viscosity (kg/(m*s)], MATCH(I166, DynamicViscosityLookupTable[Temperature (K)], 1) + 1) - INDEX(DynamicViscosityLookupTable[Dynamic Viscosity (kg/(m*s)], MATCH(I166, DynamicViscosityLookupTable[Temperature (K)], 1))) / (INDEX(DynamicViscosityLookupTable[Temperature (K)], MATCH(I166, DynamicViscosityLookupTable[Temperature (K)], 1) + 1) - LOOKUP(I166, DynamicViscosityLookupTable[Temperature (K)], DynamicViscosityLookupTable[Temperature (K)])))</f>
        <v>1.5707553999999999E-5</v>
      </c>
    </row>
    <row r="167" spans="6:16" x14ac:dyDescent="0.25">
      <c r="F167" s="10">
        <v>8200</v>
      </c>
      <c r="G167" s="18">
        <f t="shared" si="23"/>
        <v>26902.88713910761</v>
      </c>
      <c r="H167" s="9">
        <f t="shared" si="18"/>
        <v>9601</v>
      </c>
      <c r="I167" s="11">
        <f t="shared" si="19"/>
        <v>241.15599999999998</v>
      </c>
      <c r="J167" s="12">
        <f t="shared" si="24"/>
        <v>-31.994</v>
      </c>
      <c r="K167" s="14">
        <f t="shared" si="25"/>
        <v>9.7660879862727228</v>
      </c>
      <c r="L167" s="11">
        <f t="shared" si="20"/>
        <v>38084.117810095217</v>
      </c>
      <c r="M167" s="15">
        <f t="shared" si="26"/>
        <v>38.084117810095215</v>
      </c>
      <c r="N167" s="14">
        <f t="shared" si="21"/>
        <v>0.55014393165813114</v>
      </c>
      <c r="O167" s="16">
        <f t="shared" si="22"/>
        <v>311.31339266655539</v>
      </c>
      <c r="P167" s="17" cm="1">
        <f t="array" ref="P167">INDEX(DynamicViscosityLookupTable[Dynamic Viscosity (kg/(m*s)], MATCH(I167, DynamicViscosityLookupTable[Temperature (K)], 1)) + ((I167 - LOOKUP(I167, DynamicViscosityLookupTable[Temperature (K)], DynamicViscosityLookupTable[Temperature (K)])) * (INDEX(DynamicViscosityLookupTable[Dynamic Viscosity (kg/(m*s)], MATCH(I167, DynamicViscosityLookupTable[Temperature (K)], 1) + 1) - INDEX(DynamicViscosityLookupTable[Dynamic Viscosity (kg/(m*s)], MATCH(I167, DynamicViscosityLookupTable[Temperature (K)], 1))) / (INDEX(DynamicViscosityLookupTable[Temperature (K)], MATCH(I167, DynamicViscosityLookupTable[Temperature (K)], 1) + 1) - LOOKUP(I167, DynamicViscosityLookupTable[Temperature (K)], DynamicViscosityLookupTable[Temperature (K)])))</f>
        <v>1.5686311999999999E-5</v>
      </c>
    </row>
    <row r="168" spans="6:16" x14ac:dyDescent="0.25">
      <c r="F168" s="10">
        <v>8250</v>
      </c>
      <c r="G168" s="18">
        <f t="shared" si="23"/>
        <v>27066.929133858266</v>
      </c>
      <c r="H168" s="9">
        <f t="shared" si="18"/>
        <v>9651</v>
      </c>
      <c r="I168" s="11">
        <f t="shared" si="19"/>
        <v>240.74749999999997</v>
      </c>
      <c r="J168" s="12">
        <f t="shared" si="24"/>
        <v>-32.402500000000003</v>
      </c>
      <c r="K168" s="14">
        <f t="shared" si="25"/>
        <v>9.7659343606038984</v>
      </c>
      <c r="L168" s="11">
        <f t="shared" si="20"/>
        <v>37912.403586807231</v>
      </c>
      <c r="M168" s="15">
        <f t="shared" si="26"/>
        <v>37.91240358680723</v>
      </c>
      <c r="N168" s="14">
        <f t="shared" si="21"/>
        <v>0.54859270921369729</v>
      </c>
      <c r="O168" s="16">
        <f t="shared" si="22"/>
        <v>311.04961025745752</v>
      </c>
      <c r="P168" s="17" cm="1">
        <f t="array" ref="P168">INDEX(DynamicViscosityLookupTable[Dynamic Viscosity (kg/(m*s)], MATCH(I168, DynamicViscosityLookupTable[Temperature (K)], 1)) + ((I168 - LOOKUP(I168, DynamicViscosityLookupTable[Temperature (K)], DynamicViscosityLookupTable[Temperature (K)])) * (INDEX(DynamicViscosityLookupTable[Dynamic Viscosity (kg/(m*s)], MATCH(I168, DynamicViscosityLookupTable[Temperature (K)], 1) + 1) - INDEX(DynamicViscosityLookupTable[Dynamic Viscosity (kg/(m*s)], MATCH(I168, DynamicViscosityLookupTable[Temperature (K)], 1))) / (INDEX(DynamicViscosityLookupTable[Temperature (K)], MATCH(I168, DynamicViscosityLookupTable[Temperature (K)], 1) + 1) - LOOKUP(I168, DynamicViscosityLookupTable[Temperature (K)], DynamicViscosityLookupTable[Temperature (K)])))</f>
        <v>1.5665069999999998E-5</v>
      </c>
    </row>
    <row r="169" spans="6:16" x14ac:dyDescent="0.25">
      <c r="F169" s="10">
        <v>8300</v>
      </c>
      <c r="G169" s="18">
        <f t="shared" si="23"/>
        <v>27230.971128608922</v>
      </c>
      <c r="H169" s="9">
        <f t="shared" si="18"/>
        <v>9701</v>
      </c>
      <c r="I169" s="11">
        <f t="shared" si="19"/>
        <v>240.33899999999997</v>
      </c>
      <c r="J169" s="12">
        <f t="shared" si="24"/>
        <v>-32.811000000000007</v>
      </c>
      <c r="K169" s="14">
        <f t="shared" si="25"/>
        <v>9.7657807385469866</v>
      </c>
      <c r="L169" s="11">
        <f t="shared" si="20"/>
        <v>37741.654903098271</v>
      </c>
      <c r="M169" s="15">
        <f t="shared" si="26"/>
        <v>37.741654903098272</v>
      </c>
      <c r="N169" s="14">
        <f t="shared" si="21"/>
        <v>0.54705020870831123</v>
      </c>
      <c r="O169" s="16">
        <f t="shared" si="22"/>
        <v>310.78560396046583</v>
      </c>
      <c r="P169" s="17" cm="1">
        <f t="array" ref="P169">INDEX(DynamicViscosityLookupTable[Dynamic Viscosity (kg/(m*s)], MATCH(I169, DynamicViscosityLookupTable[Temperature (K)], 1)) + ((I169 - LOOKUP(I169, DynamicViscosityLookupTable[Temperature (K)], DynamicViscosityLookupTable[Temperature (K)])) * (INDEX(DynamicViscosityLookupTable[Dynamic Viscosity (kg/(m*s)], MATCH(I169, DynamicViscosityLookupTable[Temperature (K)], 1) + 1) - INDEX(DynamicViscosityLookupTable[Dynamic Viscosity (kg/(m*s)], MATCH(I169, DynamicViscosityLookupTable[Temperature (K)], 1))) / (INDEX(DynamicViscosityLookupTable[Temperature (K)], MATCH(I169, DynamicViscosityLookupTable[Temperature (K)], 1) + 1) - LOOKUP(I169, DynamicViscosityLookupTable[Temperature (K)], DynamicViscosityLookupTable[Temperature (K)])))</f>
        <v>1.5643827999999997E-5</v>
      </c>
    </row>
    <row r="170" spans="6:16" x14ac:dyDescent="0.25">
      <c r="F170" s="10">
        <v>8350</v>
      </c>
      <c r="G170" s="18">
        <f t="shared" si="23"/>
        <v>27395.013123359578</v>
      </c>
      <c r="H170" s="9">
        <f t="shared" si="18"/>
        <v>9751</v>
      </c>
      <c r="I170" s="11">
        <f t="shared" si="19"/>
        <v>239.93049999999999</v>
      </c>
      <c r="J170" s="12">
        <f t="shared" si="24"/>
        <v>-33.219499999999982</v>
      </c>
      <c r="K170" s="14">
        <f t="shared" si="25"/>
        <v>9.7656271201019855</v>
      </c>
      <c r="L170" s="11">
        <f t="shared" si="20"/>
        <v>37571.865272291281</v>
      </c>
      <c r="M170" s="15">
        <f t="shared" si="26"/>
        <v>37.571865272291284</v>
      </c>
      <c r="N170" s="14">
        <f t="shared" si="21"/>
        <v>0.54551638050940332</v>
      </c>
      <c r="O170" s="16">
        <f t="shared" si="22"/>
        <v>310.52137320452977</v>
      </c>
      <c r="P170" s="17" cm="1">
        <f t="array" ref="P170">INDEX(DynamicViscosityLookupTable[Dynamic Viscosity (kg/(m*s)], MATCH(I170, DynamicViscosityLookupTable[Temperature (K)], 1)) + ((I170 - LOOKUP(I170, DynamicViscosityLookupTable[Temperature (K)], DynamicViscosityLookupTable[Temperature (K)])) * (INDEX(DynamicViscosityLookupTable[Dynamic Viscosity (kg/(m*s)], MATCH(I170, DynamicViscosityLookupTable[Temperature (K)], 1) + 1) - INDEX(DynamicViscosityLookupTable[Dynamic Viscosity (kg/(m*s)], MATCH(I170, DynamicViscosityLookupTable[Temperature (K)], 1))) / (INDEX(DynamicViscosityLookupTable[Temperature (K)], MATCH(I170, DynamicViscosityLookupTable[Temperature (K)], 1) + 1) - LOOKUP(I170, DynamicViscosityLookupTable[Temperature (K)], DynamicViscosityLookupTable[Temperature (K)])))</f>
        <v>1.5622586E-5</v>
      </c>
    </row>
    <row r="171" spans="6:16" x14ac:dyDescent="0.25">
      <c r="F171" s="10">
        <v>8400</v>
      </c>
      <c r="G171" s="18">
        <f t="shared" si="23"/>
        <v>27559.055118110235</v>
      </c>
      <c r="H171" s="9">
        <f t="shared" si="18"/>
        <v>9801</v>
      </c>
      <c r="I171" s="11">
        <f t="shared" si="19"/>
        <v>239.52199999999999</v>
      </c>
      <c r="J171" s="12">
        <f t="shared" si="24"/>
        <v>-33.627999999999986</v>
      </c>
      <c r="K171" s="14">
        <f t="shared" si="25"/>
        <v>9.7654735052688988</v>
      </c>
      <c r="L171" s="11">
        <f t="shared" si="20"/>
        <v>37403.028258330145</v>
      </c>
      <c r="M171" s="15">
        <f t="shared" si="26"/>
        <v>37.403028258330146</v>
      </c>
      <c r="N171" s="14">
        <f t="shared" si="21"/>
        <v>0.54399117538204766</v>
      </c>
      <c r="O171" s="16">
        <f t="shared" si="22"/>
        <v>310.2569174161668</v>
      </c>
      <c r="P171" s="17" cm="1">
        <f t="array" ref="P171">INDEX(DynamicViscosityLookupTable[Dynamic Viscosity (kg/(m*s)], MATCH(I171, DynamicViscosityLookupTable[Temperature (K)], 1)) + ((I171 - LOOKUP(I171, DynamicViscosityLookupTable[Temperature (K)], DynamicViscosityLookupTable[Temperature (K)])) * (INDEX(DynamicViscosityLookupTable[Dynamic Viscosity (kg/(m*s)], MATCH(I171, DynamicViscosityLookupTable[Temperature (K)], 1) + 1) - INDEX(DynamicViscosityLookupTable[Dynamic Viscosity (kg/(m*s)], MATCH(I171, DynamicViscosityLookupTable[Temperature (K)], 1))) / (INDEX(DynamicViscosityLookupTable[Temperature (K)], MATCH(I171, DynamicViscosityLookupTable[Temperature (K)], 1) + 1) - LOOKUP(I171, DynamicViscosityLookupTable[Temperature (K)], DynamicViscosityLookupTable[Temperature (K)])))</f>
        <v>1.5601344E-5</v>
      </c>
    </row>
    <row r="172" spans="6:16" x14ac:dyDescent="0.25">
      <c r="F172" s="10">
        <v>8450</v>
      </c>
      <c r="G172" s="18">
        <f t="shared" si="23"/>
        <v>27723.097112860891</v>
      </c>
      <c r="H172" s="9">
        <f t="shared" si="18"/>
        <v>9851</v>
      </c>
      <c r="I172" s="11">
        <f t="shared" si="19"/>
        <v>239.11349999999999</v>
      </c>
      <c r="J172" s="12">
        <f t="shared" si="24"/>
        <v>-34.03649999999999</v>
      </c>
      <c r="K172" s="14">
        <f t="shared" si="25"/>
        <v>9.7653198940477228</v>
      </c>
      <c r="L172" s="11">
        <f t="shared" si="20"/>
        <v>37235.137475330012</v>
      </c>
      <c r="M172" s="15">
        <f t="shared" si="26"/>
        <v>37.235137475330014</v>
      </c>
      <c r="N172" s="14">
        <f t="shared" si="21"/>
        <v>0.54247454448580723</v>
      </c>
      <c r="O172" s="16">
        <f t="shared" si="22"/>
        <v>309.99223601944851</v>
      </c>
      <c r="P172" s="17" cm="1">
        <f t="array" ref="P172">INDEX(DynamicViscosityLookupTable[Dynamic Viscosity (kg/(m*s)], MATCH(I172, DynamicViscosityLookupTable[Temperature (K)], 1)) + ((I172 - LOOKUP(I172, DynamicViscosityLookupTable[Temperature (K)], DynamicViscosityLookupTable[Temperature (K)])) * (INDEX(DynamicViscosityLookupTable[Dynamic Viscosity (kg/(m*s)], MATCH(I172, DynamicViscosityLookupTable[Temperature (K)], 1) + 1) - INDEX(DynamicViscosityLookupTable[Dynamic Viscosity (kg/(m*s)], MATCH(I172, DynamicViscosityLookupTable[Temperature (K)], 1))) / (INDEX(DynamicViscosityLookupTable[Temperature (K)], MATCH(I172, DynamicViscosityLookupTable[Temperature (K)], 1) + 1) - LOOKUP(I172, DynamicViscosityLookupTable[Temperature (K)], DynamicViscosityLookupTable[Temperature (K)])))</f>
        <v>1.5580101999999999E-5</v>
      </c>
    </row>
    <row r="173" spans="6:16" x14ac:dyDescent="0.25">
      <c r="F173" s="10">
        <v>8500</v>
      </c>
      <c r="G173" s="18">
        <f t="shared" si="23"/>
        <v>27887.139107611547</v>
      </c>
      <c r="H173" s="9">
        <f t="shared" si="18"/>
        <v>9901</v>
      </c>
      <c r="I173" s="11">
        <f t="shared" si="19"/>
        <v>238.70499999999998</v>
      </c>
      <c r="J173" s="12">
        <f t="shared" si="24"/>
        <v>-34.444999999999993</v>
      </c>
      <c r="K173" s="14">
        <f t="shared" si="25"/>
        <v>9.7651662864384594</v>
      </c>
      <c r="L173" s="11">
        <f t="shared" si="20"/>
        <v>37068.186587132113</v>
      </c>
      <c r="M173" s="15">
        <f t="shared" si="26"/>
        <v>37.068186587132111</v>
      </c>
      <c r="N173" s="14">
        <f t="shared" si="21"/>
        <v>0.54096643937161282</v>
      </c>
      <c r="O173" s="16">
        <f t="shared" si="22"/>
        <v>309.72732843598538</v>
      </c>
      <c r="P173" s="17" cm="1">
        <f t="array" ref="P173">INDEX(DynamicViscosityLookupTable[Dynamic Viscosity (kg/(m*s)], MATCH(I173, DynamicViscosityLookupTable[Temperature (K)], 1)) + ((I173 - LOOKUP(I173, DynamicViscosityLookupTable[Temperature (K)], DynamicViscosityLookupTable[Temperature (K)])) * (INDEX(DynamicViscosityLookupTable[Dynamic Viscosity (kg/(m*s)], MATCH(I173, DynamicViscosityLookupTable[Temperature (K)], 1) + 1) - INDEX(DynamicViscosityLookupTable[Dynamic Viscosity (kg/(m*s)], MATCH(I173, DynamicViscosityLookupTable[Temperature (K)], 1))) / (INDEX(DynamicViscosityLookupTable[Temperature (K)], MATCH(I173, DynamicViscosityLookupTable[Temperature (K)], 1) + 1) - LOOKUP(I173, DynamicViscosityLookupTable[Temperature (K)], DynamicViscosityLookupTable[Temperature (K)])))</f>
        <v>1.5558859999999998E-5</v>
      </c>
    </row>
    <row r="174" spans="6:16" x14ac:dyDescent="0.25">
      <c r="F174" s="10">
        <v>8550</v>
      </c>
      <c r="G174" s="18">
        <f t="shared" si="23"/>
        <v>28051.181102362203</v>
      </c>
      <c r="H174" s="9">
        <f t="shared" si="18"/>
        <v>9951</v>
      </c>
      <c r="I174" s="11">
        <f t="shared" si="19"/>
        <v>238.29649999999998</v>
      </c>
      <c r="J174" s="12">
        <f t="shared" si="24"/>
        <v>-34.853499999999997</v>
      </c>
      <c r="K174" s="14">
        <f t="shared" si="25"/>
        <v>9.7650126824411103</v>
      </c>
      <c r="L174" s="11">
        <f t="shared" si="20"/>
        <v>36902.169306862881</v>
      </c>
      <c r="M174" s="15">
        <f t="shared" si="26"/>
        <v>36.902169306862881</v>
      </c>
      <c r="N174" s="14">
        <f t="shared" si="21"/>
        <v>0.53946681197867152</v>
      </c>
      <c r="O174" s="16">
        <f t="shared" si="22"/>
        <v>309.46219408491254</v>
      </c>
      <c r="P174" s="17" cm="1">
        <f t="array" ref="P174">INDEX(DynamicViscosityLookupTable[Dynamic Viscosity (kg/(m*s)], MATCH(I174, DynamicViscosityLookupTable[Temperature (K)], 1)) + ((I174 - LOOKUP(I174, DynamicViscosityLookupTable[Temperature (K)], DynamicViscosityLookupTable[Temperature (K)])) * (INDEX(DynamicViscosityLookupTable[Dynamic Viscosity (kg/(m*s)], MATCH(I174, DynamicViscosityLookupTable[Temperature (K)], 1) + 1) - INDEX(DynamicViscosityLookupTable[Dynamic Viscosity (kg/(m*s)], MATCH(I174, DynamicViscosityLookupTable[Temperature (K)], 1))) / (INDEX(DynamicViscosityLookupTable[Temperature (K)], MATCH(I174, DynamicViscosityLookupTable[Temperature (K)], 1) + 1) - LOOKUP(I174, DynamicViscosityLookupTable[Temperature (K)], DynamicViscosityLookupTable[Temperature (K)])))</f>
        <v>1.5537617999999998E-5</v>
      </c>
    </row>
    <row r="175" spans="6:16" x14ac:dyDescent="0.25">
      <c r="F175" s="10">
        <v>8600</v>
      </c>
      <c r="G175" s="18">
        <f t="shared" si="23"/>
        <v>28215.223097112859</v>
      </c>
      <c r="H175" s="9">
        <f t="shared" si="18"/>
        <v>10001</v>
      </c>
      <c r="I175" s="11">
        <f t="shared" si="19"/>
        <v>237.88799999999998</v>
      </c>
      <c r="J175" s="12">
        <f t="shared" si="24"/>
        <v>-35.262</v>
      </c>
      <c r="K175" s="14">
        <f t="shared" si="25"/>
        <v>9.764859082055672</v>
      </c>
      <c r="L175" s="11">
        <f t="shared" si="20"/>
        <v>36737.079396497698</v>
      </c>
      <c r="M175" s="15">
        <f t="shared" si="26"/>
        <v>36.737079396497698</v>
      </c>
      <c r="N175" s="14">
        <f t="shared" si="21"/>
        <v>0.53797561463141319</v>
      </c>
      <c r="O175" s="16">
        <f t="shared" si="22"/>
        <v>309.1968323828745</v>
      </c>
      <c r="P175" s="17" cm="1">
        <f t="array" ref="P175">INDEX(DynamicViscosityLookupTable[Dynamic Viscosity (kg/(m*s)], MATCH(I175, DynamicViscosityLookupTable[Temperature (K)], 1)) + ((I175 - LOOKUP(I175, DynamicViscosityLookupTable[Temperature (K)], DynamicViscosityLookupTable[Temperature (K)])) * (INDEX(DynamicViscosityLookupTable[Dynamic Viscosity (kg/(m*s)], MATCH(I175, DynamicViscosityLookupTable[Temperature (K)], 1) + 1) - INDEX(DynamicViscosityLookupTable[Dynamic Viscosity (kg/(m*s)], MATCH(I175, DynamicViscosityLookupTable[Temperature (K)], 1))) / (INDEX(DynamicViscosityLookupTable[Temperature (K)], MATCH(I175, DynamicViscosityLookupTable[Temperature (K)], 1) + 1) - LOOKUP(I175, DynamicViscosityLookupTable[Temperature (K)], DynamicViscosityLookupTable[Temperature (K)])))</f>
        <v>1.5516376E-5</v>
      </c>
    </row>
    <row r="176" spans="6:16" x14ac:dyDescent="0.25">
      <c r="F176" s="10">
        <v>8650</v>
      </c>
      <c r="G176" s="18">
        <f t="shared" si="23"/>
        <v>28379.265091863515</v>
      </c>
      <c r="H176" s="9">
        <f t="shared" si="18"/>
        <v>10051</v>
      </c>
      <c r="I176" s="11">
        <f t="shared" si="19"/>
        <v>237.47949999999997</v>
      </c>
      <c r="J176" s="12">
        <f t="shared" si="24"/>
        <v>-35.670500000000004</v>
      </c>
      <c r="K176" s="14">
        <f t="shared" si="25"/>
        <v>9.7647054852821462</v>
      </c>
      <c r="L176" s="11">
        <f t="shared" si="20"/>
        <v>36572.910666428688</v>
      </c>
      <c r="M176" s="15">
        <f t="shared" si="26"/>
        <v>36.57291066642869</v>
      </c>
      <c r="N176" s="14">
        <f t="shared" si="21"/>
        <v>0.53649280003646294</v>
      </c>
      <c r="O176" s="16">
        <f t="shared" si="22"/>
        <v>308.93124274401049</v>
      </c>
      <c r="P176" s="17" cm="1">
        <f t="array" ref="P176">INDEX(DynamicViscosityLookupTable[Dynamic Viscosity (kg/(m*s)], MATCH(I176, DynamicViscosityLookupTable[Temperature (K)], 1)) + ((I176 - LOOKUP(I176, DynamicViscosityLookupTable[Temperature (K)], DynamicViscosityLookupTable[Temperature (K)])) * (INDEX(DynamicViscosityLookupTable[Dynamic Viscosity (kg/(m*s)], MATCH(I176, DynamicViscosityLookupTable[Temperature (K)], 1) + 1) - INDEX(DynamicViscosityLookupTable[Dynamic Viscosity (kg/(m*s)], MATCH(I176, DynamicViscosityLookupTable[Temperature (K)], 1))) / (INDEX(DynamicViscosityLookupTable[Temperature (K)], MATCH(I176, DynamicViscosityLookupTable[Temperature (K)], 1) + 1) - LOOKUP(I176, DynamicViscosityLookupTable[Temperature (K)], DynamicViscosityLookupTable[Temperature (K)])))</f>
        <v>1.5495134E-5</v>
      </c>
    </row>
    <row r="177" spans="6:16" x14ac:dyDescent="0.25">
      <c r="F177" s="10">
        <v>8700</v>
      </c>
      <c r="G177" s="18">
        <f t="shared" si="23"/>
        <v>28543.307086614172</v>
      </c>
      <c r="H177" s="9">
        <f t="shared" si="18"/>
        <v>10101</v>
      </c>
      <c r="I177" s="11">
        <f t="shared" si="19"/>
        <v>237.07099999999997</v>
      </c>
      <c r="J177" s="12">
        <f t="shared" si="24"/>
        <v>-36.079000000000008</v>
      </c>
      <c r="K177" s="14">
        <f t="shared" si="25"/>
        <v>9.7645518921205312</v>
      </c>
      <c r="L177" s="11">
        <f t="shared" si="20"/>
        <v>36409.656975037091</v>
      </c>
      <c r="M177" s="15">
        <f t="shared" si="26"/>
        <v>36.409656975037088</v>
      </c>
      <c r="N177" s="14">
        <f t="shared" si="21"/>
        <v>0.53501832127964954</v>
      </c>
      <c r="O177" s="16">
        <f t="shared" si="22"/>
        <v>308.66542457993904</v>
      </c>
      <c r="P177" s="17" cm="1">
        <f t="array" ref="P177">INDEX(DynamicViscosityLookupTable[Dynamic Viscosity (kg/(m*s)], MATCH(I177, DynamicViscosityLookupTable[Temperature (K)], 1)) + ((I177 - LOOKUP(I177, DynamicViscosityLookupTable[Temperature (K)], DynamicViscosityLookupTable[Temperature (K)])) * (INDEX(DynamicViscosityLookupTable[Dynamic Viscosity (kg/(m*s)], MATCH(I177, DynamicViscosityLookupTable[Temperature (K)], 1) + 1) - INDEX(DynamicViscosityLookupTable[Dynamic Viscosity (kg/(m*s)], MATCH(I177, DynamicViscosityLookupTable[Temperature (K)], 1))) / (INDEX(DynamicViscosityLookupTable[Temperature (K)], MATCH(I177, DynamicViscosityLookupTable[Temperature (K)], 1) + 1) - LOOKUP(I177, DynamicViscosityLookupTable[Temperature (K)], DynamicViscosityLookupTable[Temperature (K)])))</f>
        <v>1.5473891999999999E-5</v>
      </c>
    </row>
    <row r="178" spans="6:16" x14ac:dyDescent="0.25">
      <c r="F178" s="10">
        <v>8750</v>
      </c>
      <c r="G178" s="18">
        <f t="shared" si="23"/>
        <v>28707.349081364828</v>
      </c>
      <c r="H178" s="9">
        <f t="shared" si="18"/>
        <v>10151</v>
      </c>
      <c r="I178" s="11">
        <f t="shared" si="19"/>
        <v>236.66249999999997</v>
      </c>
      <c r="J178" s="12">
        <f t="shared" si="24"/>
        <v>-36.487500000000011</v>
      </c>
      <c r="K178" s="14">
        <f t="shared" si="25"/>
        <v>9.7643983025708305</v>
      </c>
      <c r="L178" s="11">
        <f t="shared" si="20"/>
        <v>36247.312228269569</v>
      </c>
      <c r="M178" s="15">
        <f t="shared" si="26"/>
        <v>36.247312228269571</v>
      </c>
      <c r="N178" s="14">
        <f t="shared" si="21"/>
        <v>0.53355213182304317</v>
      </c>
      <c r="O178" s="16">
        <f t="shared" si="22"/>
        <v>308.39937729974315</v>
      </c>
      <c r="P178" s="17" cm="1">
        <f t="array" ref="P178">INDEX(DynamicViscosityLookupTable[Dynamic Viscosity (kg/(m*s)], MATCH(I178, DynamicViscosityLookupTable[Temperature (K)], 1)) + ((I178 - LOOKUP(I178, DynamicViscosityLookupTable[Temperature (K)], DynamicViscosityLookupTable[Temperature (K)])) * (INDEX(DynamicViscosityLookupTable[Dynamic Viscosity (kg/(m*s)], MATCH(I178, DynamicViscosityLookupTable[Temperature (K)], 1) + 1) - INDEX(DynamicViscosityLookupTable[Dynamic Viscosity (kg/(m*s)], MATCH(I178, DynamicViscosityLookupTable[Temperature (K)], 1))) / (INDEX(DynamicViscosityLookupTable[Temperature (K)], MATCH(I178, DynamicViscosityLookupTable[Temperature (K)], 1) + 1) - LOOKUP(I178, DynamicViscosityLookupTable[Temperature (K)], DynamicViscosityLookupTable[Temperature (K)])))</f>
        <v>1.5452649999999998E-5</v>
      </c>
    </row>
    <row r="179" spans="6:16" x14ac:dyDescent="0.25">
      <c r="F179" s="10">
        <v>8800</v>
      </c>
      <c r="G179" s="18">
        <f t="shared" si="23"/>
        <v>28871.391076115484</v>
      </c>
      <c r="H179" s="9">
        <f t="shared" si="18"/>
        <v>10201</v>
      </c>
      <c r="I179" s="11">
        <f t="shared" si="19"/>
        <v>236.25399999999996</v>
      </c>
      <c r="J179" s="12">
        <f t="shared" si="24"/>
        <v>-36.896000000000015</v>
      </c>
      <c r="K179" s="14">
        <f t="shared" si="25"/>
        <v>9.7642447166330424</v>
      </c>
      <c r="L179" s="11">
        <f t="shared" si="20"/>
        <v>36085.870379218955</v>
      </c>
      <c r="M179" s="15">
        <f t="shared" si="26"/>
        <v>36.085870379218953</v>
      </c>
      <c r="N179" s="14">
        <f t="shared" si="21"/>
        <v>0.53209418550202436</v>
      </c>
      <c r="O179" s="16">
        <f t="shared" si="22"/>
        <v>308.13310030995478</v>
      </c>
      <c r="P179" s="17" cm="1">
        <f t="array" ref="P179">INDEX(DynamicViscosityLookupTable[Dynamic Viscosity (kg/(m*s)], MATCH(I179, DynamicViscosityLookupTable[Temperature (K)], 1)) + ((I179 - LOOKUP(I179, DynamicViscosityLookupTable[Temperature (K)], DynamicViscosityLookupTable[Temperature (K)])) * (INDEX(DynamicViscosityLookupTable[Dynamic Viscosity (kg/(m*s)], MATCH(I179, DynamicViscosityLookupTable[Temperature (K)], 1) + 1) - INDEX(DynamicViscosityLookupTable[Dynamic Viscosity (kg/(m*s)], MATCH(I179, DynamicViscosityLookupTable[Temperature (K)], 1))) / (INDEX(DynamicViscosityLookupTable[Temperature (K)], MATCH(I179, DynamicViscosityLookupTable[Temperature (K)], 1) + 1) - LOOKUP(I179, DynamicViscosityLookupTable[Temperature (K)], DynamicViscosityLookupTable[Temperature (K)])))</f>
        <v>1.5431407999999998E-5</v>
      </c>
    </row>
    <row r="180" spans="6:16" x14ac:dyDescent="0.25">
      <c r="F180" s="10">
        <v>8850</v>
      </c>
      <c r="G180" s="18">
        <f t="shared" si="23"/>
        <v>29035.43307086614</v>
      </c>
      <c r="H180" s="9">
        <f t="shared" si="18"/>
        <v>10251</v>
      </c>
      <c r="I180" s="11">
        <f t="shared" si="19"/>
        <v>235.84549999999996</v>
      </c>
      <c r="J180" s="12">
        <f t="shared" si="24"/>
        <v>-37.304500000000019</v>
      </c>
      <c r="K180" s="14">
        <f t="shared" si="25"/>
        <v>9.764091134307165</v>
      </c>
      <c r="L180" s="11">
        <f t="shared" si="20"/>
        <v>35925.325427709002</v>
      </c>
      <c r="M180" s="15">
        <f t="shared" si="26"/>
        <v>35.925325427709005</v>
      </c>
      <c r="N180" s="14">
        <f t="shared" si="21"/>
        <v>0.5306444365223848</v>
      </c>
      <c r="O180" s="16">
        <f t="shared" si="22"/>
        <v>307.86659301453926</v>
      </c>
      <c r="P180" s="17" cm="1">
        <f t="array" ref="P180">INDEX(DynamicViscosityLookupTable[Dynamic Viscosity (kg/(m*s)], MATCH(I180, DynamicViscosityLookupTable[Temperature (K)], 1)) + ((I180 - LOOKUP(I180, DynamicViscosityLookupTable[Temperature (K)], DynamicViscosityLookupTable[Temperature (K)])) * (INDEX(DynamicViscosityLookupTable[Dynamic Viscosity (kg/(m*s)], MATCH(I180, DynamicViscosityLookupTable[Temperature (K)], 1) + 1) - INDEX(DynamicViscosityLookupTable[Dynamic Viscosity (kg/(m*s)], MATCH(I180, DynamicViscosityLookupTable[Temperature (K)], 1))) / (INDEX(DynamicViscosityLookupTable[Temperature (K)], MATCH(I180, DynamicViscosityLookupTable[Temperature (K)], 1) + 1) - LOOKUP(I180, DynamicViscosityLookupTable[Temperature (K)], DynamicViscosityLookupTable[Temperature (K)])))</f>
        <v>1.5410165999999997E-5</v>
      </c>
    </row>
    <row r="181" spans="6:16" x14ac:dyDescent="0.25">
      <c r="F181" s="10">
        <v>8900</v>
      </c>
      <c r="G181" s="18">
        <f t="shared" si="23"/>
        <v>29199.475065616796</v>
      </c>
      <c r="H181" s="9">
        <f t="shared" si="18"/>
        <v>10301</v>
      </c>
      <c r="I181" s="11">
        <f t="shared" si="19"/>
        <v>235.43699999999995</v>
      </c>
      <c r="J181" s="12">
        <f t="shared" si="24"/>
        <v>-37.713000000000022</v>
      </c>
      <c r="K181" s="14">
        <f t="shared" si="25"/>
        <v>9.763937555593202</v>
      </c>
      <c r="L181" s="11">
        <f t="shared" si="20"/>
        <v>35765.671419883271</v>
      </c>
      <c r="M181" s="15">
        <f t="shared" si="26"/>
        <v>35.765671419883269</v>
      </c>
      <c r="N181" s="14">
        <f t="shared" si="21"/>
        <v>0.52920283945745705</v>
      </c>
      <c r="O181" s="16">
        <f t="shared" si="22"/>
        <v>307.59985481488002</v>
      </c>
      <c r="P181" s="17" cm="1">
        <f t="array" ref="P181">INDEX(DynamicViscosityLookupTable[Dynamic Viscosity (kg/(m*s)], MATCH(I181, DynamicViscosityLookupTable[Temperature (K)], 1)) + ((I181 - LOOKUP(I181, DynamicViscosityLookupTable[Temperature (K)], DynamicViscosityLookupTable[Temperature (K)])) * (INDEX(DynamicViscosityLookupTable[Dynamic Viscosity (kg/(m*s)], MATCH(I181, DynamicViscosityLookupTable[Temperature (K)], 1) + 1) - INDEX(DynamicViscosityLookupTable[Dynamic Viscosity (kg/(m*s)], MATCH(I181, DynamicViscosityLookupTable[Temperature (K)], 1))) / (INDEX(DynamicViscosityLookupTable[Temperature (K)], MATCH(I181, DynamicViscosityLookupTable[Temperature (K)], 1) + 1) - LOOKUP(I181, DynamicViscosityLookupTable[Temperature (K)], DynamicViscosityLookupTable[Temperature (K)])))</f>
        <v>1.5388923999999997E-5</v>
      </c>
    </row>
    <row r="182" spans="6:16" x14ac:dyDescent="0.25">
      <c r="F182" s="10">
        <v>8950</v>
      </c>
      <c r="G182" s="18">
        <f t="shared" si="23"/>
        <v>29363.517060367452</v>
      </c>
      <c r="H182" s="9">
        <f t="shared" si="18"/>
        <v>10351</v>
      </c>
      <c r="I182" s="11">
        <f t="shared" si="19"/>
        <v>235.02849999999998</v>
      </c>
      <c r="J182" s="12">
        <f t="shared" si="24"/>
        <v>-38.121499999999997</v>
      </c>
      <c r="K182" s="14">
        <f t="shared" si="25"/>
        <v>9.7637839804911497</v>
      </c>
      <c r="L182" s="11">
        <f t="shared" si="20"/>
        <v>35606.9024477981</v>
      </c>
      <c r="M182" s="15">
        <f t="shared" si="26"/>
        <v>35.606902447798099</v>
      </c>
      <c r="N182" s="14">
        <f t="shared" si="21"/>
        <v>0.52776934924527574</v>
      </c>
      <c r="O182" s="16">
        <f t="shared" si="22"/>
        <v>307.33288510976269</v>
      </c>
      <c r="P182" s="17" cm="1">
        <f t="array" ref="P182">INDEX(DynamicViscosityLookupTable[Dynamic Viscosity (kg/(m*s)], MATCH(I182, DynamicViscosityLookupTable[Temperature (K)], 1)) + ((I182 - LOOKUP(I182, DynamicViscosityLookupTable[Temperature (K)], DynamicViscosityLookupTable[Temperature (K)])) * (INDEX(DynamicViscosityLookupTable[Dynamic Viscosity (kg/(m*s)], MATCH(I182, DynamicViscosityLookupTable[Temperature (K)], 1) + 1) - INDEX(DynamicViscosityLookupTable[Dynamic Viscosity (kg/(m*s)], MATCH(I182, DynamicViscosityLookupTable[Temperature (K)], 1))) / (INDEX(DynamicViscosityLookupTable[Temperature (K)], MATCH(I182, DynamicViscosityLookupTable[Temperature (K)], 1) + 1) - LOOKUP(I182, DynamicViscosityLookupTable[Temperature (K)], DynamicViscosityLookupTable[Temperature (K)])))</f>
        <v>1.5367681999999999E-5</v>
      </c>
    </row>
    <row r="183" spans="6:16" x14ac:dyDescent="0.25">
      <c r="F183" s="10">
        <v>9000</v>
      </c>
      <c r="G183" s="18">
        <f t="shared" si="23"/>
        <v>29527.559055118109</v>
      </c>
      <c r="H183" s="9">
        <f t="shared" si="18"/>
        <v>10401</v>
      </c>
      <c r="I183" s="11">
        <f t="shared" si="19"/>
        <v>234.61999999999998</v>
      </c>
      <c r="J183" s="12">
        <f t="shared" si="24"/>
        <v>-38.53</v>
      </c>
      <c r="K183" s="14">
        <f t="shared" si="25"/>
        <v>9.76363040900101</v>
      </c>
      <c r="L183" s="11">
        <f t="shared" si="20"/>
        <v>35449.012649019547</v>
      </c>
      <c r="M183" s="15">
        <f t="shared" si="26"/>
        <v>35.449012649019544</v>
      </c>
      <c r="N183" s="14">
        <f t="shared" si="21"/>
        <v>0.52634392118576823</v>
      </c>
      <c r="O183" s="16">
        <f t="shared" si="22"/>
        <v>307.06568329535929</v>
      </c>
      <c r="P183" s="17" cm="1">
        <f t="array" ref="P183">INDEX(DynamicViscosityLookupTable[Dynamic Viscosity (kg/(m*s)], MATCH(I183, DynamicViscosityLookupTable[Temperature (K)], 1)) + ((I183 - LOOKUP(I183, DynamicViscosityLookupTable[Temperature (K)], DynamicViscosityLookupTable[Temperature (K)])) * (INDEX(DynamicViscosityLookupTable[Dynamic Viscosity (kg/(m*s)], MATCH(I183, DynamicViscosityLookupTable[Temperature (K)], 1) + 1) - INDEX(DynamicViscosityLookupTable[Dynamic Viscosity (kg/(m*s)], MATCH(I183, DynamicViscosityLookupTable[Temperature (K)], 1))) / (INDEX(DynamicViscosityLookupTable[Temperature (K)], MATCH(I183, DynamicViscosityLookupTable[Temperature (K)], 1) + 1) - LOOKUP(I183, DynamicViscosityLookupTable[Temperature (K)], DynamicViscosityLookupTable[Temperature (K)])))</f>
        <v>1.5346439999999999E-5</v>
      </c>
    </row>
    <row r="184" spans="6:16" x14ac:dyDescent="0.25">
      <c r="F184" s="10">
        <v>9050</v>
      </c>
      <c r="G184" s="18">
        <f t="shared" si="23"/>
        <v>29691.601049868765</v>
      </c>
      <c r="H184" s="9">
        <f t="shared" si="18"/>
        <v>10451</v>
      </c>
      <c r="I184" s="11">
        <f t="shared" si="19"/>
        <v>234.21149999999997</v>
      </c>
      <c r="J184" s="12">
        <f t="shared" si="24"/>
        <v>-38.938500000000005</v>
      </c>
      <c r="K184" s="14">
        <f t="shared" si="25"/>
        <v>9.7634768411227828</v>
      </c>
      <c r="L184" s="11">
        <f t="shared" si="20"/>
        <v>35291.996206224328</v>
      </c>
      <c r="M184" s="15">
        <f t="shared" si="26"/>
        <v>35.291996206224326</v>
      </c>
      <c r="N184" s="14">
        <f t="shared" si="21"/>
        <v>0.52492651093797438</v>
      </c>
      <c r="O184" s="16">
        <f t="shared" si="22"/>
        <v>306.79824876521252</v>
      </c>
      <c r="P184" s="17" cm="1">
        <f t="array" ref="P184">INDEX(DynamicViscosityLookupTable[Dynamic Viscosity (kg/(m*s)], MATCH(I184, DynamicViscosityLookupTable[Temperature (K)], 1)) + ((I184 - LOOKUP(I184, DynamicViscosityLookupTable[Temperature (K)], DynamicViscosityLookupTable[Temperature (K)])) * (INDEX(DynamicViscosityLookupTable[Dynamic Viscosity (kg/(m*s)], MATCH(I184, DynamicViscosityLookupTable[Temperature (K)], 1) + 1) - INDEX(DynamicViscosityLookupTable[Dynamic Viscosity (kg/(m*s)], MATCH(I184, DynamicViscosityLookupTable[Temperature (K)], 1))) / (INDEX(DynamicViscosityLookupTable[Temperature (K)], MATCH(I184, DynamicViscosityLookupTable[Temperature (K)], 1) + 1) - LOOKUP(I184, DynamicViscosityLookupTable[Temperature (K)], DynamicViscosityLookupTable[Temperature (K)])))</f>
        <v>1.5325197999999998E-5</v>
      </c>
    </row>
    <row r="185" spans="6:16" x14ac:dyDescent="0.25">
      <c r="F185" s="10">
        <v>9100</v>
      </c>
      <c r="G185" s="18">
        <f t="shared" si="23"/>
        <v>29855.643044619421</v>
      </c>
      <c r="H185" s="9">
        <f t="shared" si="18"/>
        <v>10501</v>
      </c>
      <c r="I185" s="11">
        <f t="shared" si="19"/>
        <v>233.80299999999997</v>
      </c>
      <c r="J185" s="12">
        <f t="shared" si="24"/>
        <v>-39.347000000000008</v>
      </c>
      <c r="K185" s="14">
        <f t="shared" si="25"/>
        <v>9.7633232768564699</v>
      </c>
      <c r="L185" s="11">
        <f t="shared" si="20"/>
        <v>35135.847346804629</v>
      </c>
      <c r="M185" s="15">
        <f t="shared" si="26"/>
        <v>35.135847346804631</v>
      </c>
      <c r="N185" s="14">
        <f t="shared" si="21"/>
        <v>0.52351707451729634</v>
      </c>
      <c r="O185" s="16">
        <f t="shared" si="22"/>
        <v>306.53058091021933</v>
      </c>
      <c r="P185" s="17" cm="1">
        <f t="array" ref="P185">INDEX(DynamicViscosityLookupTable[Dynamic Viscosity (kg/(m*s)], MATCH(I185, DynamicViscosityLookupTable[Temperature (K)], 1)) + ((I185 - LOOKUP(I185, DynamicViscosityLookupTable[Temperature (K)], DynamicViscosityLookupTable[Temperature (K)])) * (INDEX(DynamicViscosityLookupTable[Dynamic Viscosity (kg/(m*s)], MATCH(I185, DynamicViscosityLookupTable[Temperature (K)], 1) + 1) - INDEX(DynamicViscosityLookupTable[Dynamic Viscosity (kg/(m*s)], MATCH(I185, DynamicViscosityLookupTable[Temperature (K)], 1))) / (INDEX(DynamicViscosityLookupTable[Temperature (K)], MATCH(I185, DynamicViscosityLookupTable[Temperature (K)], 1) + 1) - LOOKUP(I185, DynamicViscosityLookupTable[Temperature (K)], DynamicViscosityLookupTable[Temperature (K)])))</f>
        <v>1.5303956000000001E-5</v>
      </c>
    </row>
    <row r="186" spans="6:16" x14ac:dyDescent="0.25">
      <c r="F186" s="10">
        <v>9150</v>
      </c>
      <c r="G186" s="18">
        <f t="shared" si="23"/>
        <v>30019.685039370077</v>
      </c>
      <c r="H186" s="9">
        <f t="shared" si="18"/>
        <v>10551</v>
      </c>
      <c r="I186" s="11">
        <f t="shared" si="19"/>
        <v>233.39449999999999</v>
      </c>
      <c r="J186" s="12">
        <f t="shared" si="24"/>
        <v>-39.755499999999984</v>
      </c>
      <c r="K186" s="14">
        <f t="shared" si="25"/>
        <v>9.7631697162020679</v>
      </c>
      <c r="L186" s="11">
        <f t="shared" si="20"/>
        <v>34980.560342476856</v>
      </c>
      <c r="M186" s="15">
        <f t="shared" si="26"/>
        <v>34.980560342476856</v>
      </c>
      <c r="N186" s="14">
        <f t="shared" si="21"/>
        <v>0.52211556829277683</v>
      </c>
      <c r="O186" s="16">
        <f t="shared" si="22"/>
        <v>306.26267911861521</v>
      </c>
      <c r="P186" s="17" cm="1">
        <f t="array" ref="P186">INDEX(DynamicViscosityLookupTable[Dynamic Viscosity (kg/(m*s)], MATCH(I186, DynamicViscosityLookupTable[Temperature (K)], 1)) + ((I186 - LOOKUP(I186, DynamicViscosityLookupTable[Temperature (K)], DynamicViscosityLookupTable[Temperature (K)])) * (INDEX(DynamicViscosityLookupTable[Dynamic Viscosity (kg/(m*s)], MATCH(I186, DynamicViscosityLookupTable[Temperature (K)], 1) + 1) - INDEX(DynamicViscosityLookupTable[Dynamic Viscosity (kg/(m*s)], MATCH(I186, DynamicViscosityLookupTable[Temperature (K)], 1))) / (INDEX(DynamicViscosityLookupTable[Temperature (K)], MATCH(I186, DynamicViscosityLookupTable[Temperature (K)], 1) + 1) - LOOKUP(I186, DynamicViscosityLookupTable[Temperature (K)], DynamicViscosityLookupTable[Temperature (K)])))</f>
        <v>1.5282714E-5</v>
      </c>
    </row>
    <row r="187" spans="6:16" x14ac:dyDescent="0.25">
      <c r="F187" s="10">
        <v>9200</v>
      </c>
      <c r="G187" s="18">
        <f t="shared" si="23"/>
        <v>30183.727034120733</v>
      </c>
      <c r="H187" s="9">
        <f t="shared" si="18"/>
        <v>10601</v>
      </c>
      <c r="I187" s="11">
        <f t="shared" si="19"/>
        <v>232.98599999999999</v>
      </c>
      <c r="J187" s="12">
        <f t="shared" si="24"/>
        <v>-40.163999999999987</v>
      </c>
      <c r="K187" s="14">
        <f t="shared" si="25"/>
        <v>9.7630161591595765</v>
      </c>
      <c r="L187" s="11">
        <f t="shared" si="20"/>
        <v>34826.129508894192</v>
      </c>
      <c r="M187" s="15">
        <f t="shared" si="26"/>
        <v>34.826129508894191</v>
      </c>
      <c r="N187" s="14">
        <f t="shared" si="21"/>
        <v>0.5207219489844066</v>
      </c>
      <c r="O187" s="16">
        <f t="shared" si="22"/>
        <v>305.99454277595731</v>
      </c>
      <c r="P187" s="17" cm="1">
        <f t="array" ref="P187">INDEX(DynamicViscosityLookupTable[Dynamic Viscosity (kg/(m*s)], MATCH(I187, DynamicViscosityLookupTable[Temperature (K)], 1)) + ((I187 - LOOKUP(I187, DynamicViscosityLookupTable[Temperature (K)], DynamicViscosityLookupTable[Temperature (K)])) * (INDEX(DynamicViscosityLookupTable[Dynamic Viscosity (kg/(m*s)], MATCH(I187, DynamicViscosityLookupTable[Temperature (K)], 1) + 1) - INDEX(DynamicViscosityLookupTable[Dynamic Viscosity (kg/(m*s)], MATCH(I187, DynamicViscosityLookupTable[Temperature (K)], 1))) / (INDEX(DynamicViscosityLookupTable[Temperature (K)], MATCH(I187, DynamicViscosityLookupTable[Temperature (K)], 1) + 1) - LOOKUP(I187, DynamicViscosityLookupTable[Temperature (K)], DynamicViscosityLookupTable[Temperature (K)])))</f>
        <v>1.5261308000000001E-5</v>
      </c>
    </row>
    <row r="188" spans="6:16" x14ac:dyDescent="0.25">
      <c r="F188" s="10">
        <v>9250</v>
      </c>
      <c r="G188" s="18">
        <f t="shared" si="23"/>
        <v>30347.769028871389</v>
      </c>
      <c r="H188" s="9">
        <f t="shared" si="18"/>
        <v>10651</v>
      </c>
      <c r="I188" s="11">
        <f t="shared" si="19"/>
        <v>232.57749999999999</v>
      </c>
      <c r="J188" s="12">
        <f t="shared" si="24"/>
        <v>-40.572499999999991</v>
      </c>
      <c r="K188" s="14">
        <f t="shared" si="25"/>
        <v>9.7628626057289996</v>
      </c>
      <c r="L188" s="11">
        <f t="shared" si="20"/>
        <v>34672.549205262912</v>
      </c>
      <c r="M188" s="15">
        <f t="shared" si="26"/>
        <v>34.672549205262911</v>
      </c>
      <c r="N188" s="14">
        <f t="shared" si="21"/>
        <v>0.51933617366045925</v>
      </c>
      <c r="O188" s="16">
        <f t="shared" si="22"/>
        <v>305.72617126510852</v>
      </c>
      <c r="P188" s="17" cm="1">
        <f t="array" ref="P188">INDEX(DynamicViscosityLookupTable[Dynamic Viscosity (kg/(m*s)], MATCH(I188, DynamicViscosityLookupTable[Temperature (K)], 1)) + ((I188 - LOOKUP(I188, DynamicViscosityLookupTable[Temperature (K)], DynamicViscosityLookupTable[Temperature (K)])) * (INDEX(DynamicViscosityLookupTable[Dynamic Viscosity (kg/(m*s)], MATCH(I188, DynamicViscosityLookupTable[Temperature (K)], 1) + 1) - INDEX(DynamicViscosityLookupTable[Dynamic Viscosity (kg/(m*s)], MATCH(I188, DynamicViscosityLookupTable[Temperature (K)], 1))) / (INDEX(DynamicViscosityLookupTable[Temperature (K)], MATCH(I188, DynamicViscosityLookupTable[Temperature (K)], 1) + 1) - LOOKUP(I188, DynamicViscosityLookupTable[Temperature (K)], DynamicViscosityLookupTable[Temperature (K)])))</f>
        <v>1.52396575E-5</v>
      </c>
    </row>
    <row r="189" spans="6:16" x14ac:dyDescent="0.25">
      <c r="F189" s="10">
        <v>9300</v>
      </c>
      <c r="G189" s="18">
        <f t="shared" si="23"/>
        <v>30511.811023622045</v>
      </c>
      <c r="H189" s="9">
        <f t="shared" si="18"/>
        <v>10701</v>
      </c>
      <c r="I189" s="11">
        <f t="shared" si="19"/>
        <v>232.16899999999998</v>
      </c>
      <c r="J189" s="12">
        <f t="shared" si="24"/>
        <v>-40.980999999999995</v>
      </c>
      <c r="K189" s="14">
        <f t="shared" si="25"/>
        <v>9.7627090559103333</v>
      </c>
      <c r="L189" s="11">
        <f t="shared" si="20"/>
        <v>34519.813833962675</v>
      </c>
      <c r="M189" s="15">
        <f t="shared" si="26"/>
        <v>34.519813833962672</v>
      </c>
      <c r="N189" s="14">
        <f t="shared" si="21"/>
        <v>0.5179581997348579</v>
      </c>
      <c r="O189" s="16">
        <f t="shared" si="22"/>
        <v>305.45756396622068</v>
      </c>
      <c r="P189" s="17" cm="1">
        <f t="array" ref="P189">INDEX(DynamicViscosityLookupTable[Dynamic Viscosity (kg/(m*s)], MATCH(I189, DynamicViscosityLookupTable[Temperature (K)], 1)) + ((I189 - LOOKUP(I189, DynamicViscosityLookupTable[Temperature (K)], DynamicViscosityLookupTable[Temperature (K)])) * (INDEX(DynamicViscosityLookupTable[Dynamic Viscosity (kg/(m*s)], MATCH(I189, DynamicViscosityLookupTable[Temperature (K)], 1) + 1) - INDEX(DynamicViscosityLookupTable[Dynamic Viscosity (kg/(m*s)], MATCH(I189, DynamicViscosityLookupTable[Temperature (K)], 1))) / (INDEX(DynamicViscosityLookupTable[Temperature (K)], MATCH(I189, DynamicViscosityLookupTable[Temperature (K)], 1) + 1) - LOOKUP(I189, DynamicViscosityLookupTable[Temperature (K)], DynamicViscosityLookupTable[Temperature (K)])))</f>
        <v>1.5218007E-5</v>
      </c>
    </row>
    <row r="190" spans="6:16" x14ac:dyDescent="0.25">
      <c r="F190" s="10">
        <v>9350</v>
      </c>
      <c r="G190" s="18">
        <f t="shared" si="23"/>
        <v>30675.853018372702</v>
      </c>
      <c r="H190" s="9">
        <f t="shared" si="18"/>
        <v>10751</v>
      </c>
      <c r="I190" s="11">
        <f t="shared" si="19"/>
        <v>231.76049999999998</v>
      </c>
      <c r="J190" s="12">
        <f t="shared" si="24"/>
        <v>-41.389499999999998</v>
      </c>
      <c r="K190" s="14">
        <f t="shared" si="25"/>
        <v>9.7625555097035797</v>
      </c>
      <c r="L190" s="11">
        <f t="shared" si="20"/>
        <v>34367.917840170099</v>
      </c>
      <c r="M190" s="15">
        <f t="shared" si="26"/>
        <v>34.367917840170101</v>
      </c>
      <c r="N190" s="14">
        <f t="shared" si="21"/>
        <v>0.51658798496456404</v>
      </c>
      <c r="O190" s="16">
        <f t="shared" si="22"/>
        <v>305.18872025671772</v>
      </c>
      <c r="P190" s="17" cm="1">
        <f t="array" ref="P190">INDEX(DynamicViscosityLookupTable[Dynamic Viscosity (kg/(m*s)], MATCH(I190, DynamicViscosityLookupTable[Temperature (K)], 1)) + ((I190 - LOOKUP(I190, DynamicViscosityLookupTable[Temperature (K)], DynamicViscosityLookupTable[Temperature (K)])) * (INDEX(DynamicViscosityLookupTable[Dynamic Viscosity (kg/(m*s)], MATCH(I190, DynamicViscosityLookupTable[Temperature (K)], 1) + 1) - INDEX(DynamicViscosityLookupTable[Dynamic Viscosity (kg/(m*s)], MATCH(I190, DynamicViscosityLookupTable[Temperature (K)], 1))) / (INDEX(DynamicViscosityLookupTable[Temperature (K)], MATCH(I190, DynamicViscosityLookupTable[Temperature (K)], 1) + 1) - LOOKUP(I190, DynamicViscosityLookupTable[Temperature (K)], DynamicViscosityLookupTable[Temperature (K)])))</f>
        <v>1.51963565E-5</v>
      </c>
    </row>
    <row r="191" spans="6:16" x14ac:dyDescent="0.25">
      <c r="F191" s="10">
        <v>9400</v>
      </c>
      <c r="G191" s="18">
        <f t="shared" si="23"/>
        <v>30839.895013123358</v>
      </c>
      <c r="H191" s="9">
        <f t="shared" si="18"/>
        <v>10801</v>
      </c>
      <c r="I191" s="11">
        <f t="shared" si="19"/>
        <v>231.35199999999998</v>
      </c>
      <c r="J191" s="12">
        <f t="shared" si="24"/>
        <v>-41.798000000000002</v>
      </c>
      <c r="K191" s="14">
        <f t="shared" si="25"/>
        <v>9.7624019671087403</v>
      </c>
      <c r="L191" s="11">
        <f t="shared" si="20"/>
        <v>34216.855711486416</v>
      </c>
      <c r="M191" s="15">
        <f t="shared" si="26"/>
        <v>34.216855711486417</v>
      </c>
      <c r="N191" s="14">
        <f t="shared" si="21"/>
        <v>0.51522548744699781</v>
      </c>
      <c r="O191" s="16">
        <f t="shared" si="22"/>
        <v>304.91963951127912</v>
      </c>
      <c r="P191" s="17" cm="1">
        <f t="array" ref="P191">INDEX(DynamicViscosityLookupTable[Dynamic Viscosity (kg/(m*s)], MATCH(I191, DynamicViscosityLookupTable[Temperature (K)], 1)) + ((I191 - LOOKUP(I191, DynamicViscosityLookupTable[Temperature (K)], DynamicViscosityLookupTable[Temperature (K)])) * (INDEX(DynamicViscosityLookupTable[Dynamic Viscosity (kg/(m*s)], MATCH(I191, DynamicViscosityLookupTable[Temperature (K)], 1) + 1) - INDEX(DynamicViscosityLookupTable[Dynamic Viscosity (kg/(m*s)], MATCH(I191, DynamicViscosityLookupTable[Temperature (K)], 1))) / (INDEX(DynamicViscosityLookupTable[Temperature (K)], MATCH(I191, DynamicViscosityLookupTable[Temperature (K)], 1) + 1) - LOOKUP(I191, DynamicViscosityLookupTable[Temperature (K)], DynamicViscosityLookupTable[Temperature (K)])))</f>
        <v>1.5174705999999999E-5</v>
      </c>
    </row>
    <row r="192" spans="6:16" x14ac:dyDescent="0.25">
      <c r="F192" s="10">
        <v>9450</v>
      </c>
      <c r="G192" s="18">
        <f t="shared" si="23"/>
        <v>31003.937007874014</v>
      </c>
      <c r="H192" s="9">
        <f t="shared" si="18"/>
        <v>10851</v>
      </c>
      <c r="I192" s="11">
        <f t="shared" si="19"/>
        <v>230.94349999999997</v>
      </c>
      <c r="J192" s="12">
        <f t="shared" si="24"/>
        <v>-42.206500000000005</v>
      </c>
      <c r="K192" s="14">
        <f t="shared" si="25"/>
        <v>9.7622484281258135</v>
      </c>
      <c r="L192" s="11">
        <f t="shared" si="20"/>
        <v>34066.621977568619</v>
      </c>
      <c r="M192" s="15">
        <f t="shared" si="26"/>
        <v>34.066621977568616</v>
      </c>
      <c r="N192" s="14">
        <f t="shared" si="21"/>
        <v>0.51387066561748684</v>
      </c>
      <c r="O192" s="16">
        <f t="shared" si="22"/>
        <v>304.65032110182278</v>
      </c>
      <c r="P192" s="17" cm="1">
        <f t="array" ref="P192">INDEX(DynamicViscosityLookupTable[Dynamic Viscosity (kg/(m*s)], MATCH(I192, DynamicViscosityLookupTable[Temperature (K)], 1)) + ((I192 - LOOKUP(I192, DynamicViscosityLookupTable[Temperature (K)], DynamicViscosityLookupTable[Temperature (K)])) * (INDEX(DynamicViscosityLookupTable[Dynamic Viscosity (kg/(m*s)], MATCH(I192, DynamicViscosityLookupTable[Temperature (K)], 1) + 1) - INDEX(DynamicViscosityLookupTable[Dynamic Viscosity (kg/(m*s)], MATCH(I192, DynamicViscosityLookupTable[Temperature (K)], 1))) / (INDEX(DynamicViscosityLookupTable[Temperature (K)], MATCH(I192, DynamicViscosityLookupTable[Temperature (K)], 1) + 1) - LOOKUP(I192, DynamicViscosityLookupTable[Temperature (K)], DynamicViscosityLookupTable[Temperature (K)])))</f>
        <v>1.5153055499999999E-5</v>
      </c>
    </row>
    <row r="193" spans="6:16" x14ac:dyDescent="0.25">
      <c r="F193" s="10">
        <v>9500</v>
      </c>
      <c r="G193" s="18">
        <f t="shared" si="23"/>
        <v>31167.97900262467</v>
      </c>
      <c r="H193" s="9">
        <f t="shared" si="18"/>
        <v>10901</v>
      </c>
      <c r="I193" s="11">
        <f t="shared" si="19"/>
        <v>230.53499999999997</v>
      </c>
      <c r="J193" s="12">
        <f t="shared" si="24"/>
        <v>-42.615000000000009</v>
      </c>
      <c r="K193" s="14">
        <f t="shared" si="25"/>
        <v>9.7620948927547975</v>
      </c>
      <c r="L193" s="11">
        <f t="shared" si="20"/>
        <v>33917.211209764122</v>
      </c>
      <c r="M193" s="15">
        <f t="shared" si="26"/>
        <v>33.917211209764119</v>
      </c>
      <c r="N193" s="14">
        <f t="shared" si="21"/>
        <v>0.51252347824673894</v>
      </c>
      <c r="O193" s="16">
        <f t="shared" si="22"/>
        <v>304.38076439748789</v>
      </c>
      <c r="P193" s="17" cm="1">
        <f t="array" ref="P193">INDEX(DynamicViscosityLookupTable[Dynamic Viscosity (kg/(m*s)], MATCH(I193, DynamicViscosityLookupTable[Temperature (K)], 1)) + ((I193 - LOOKUP(I193, DynamicViscosityLookupTable[Temperature (K)], DynamicViscosityLookupTable[Temperature (K)])) * (INDEX(DynamicViscosityLookupTable[Dynamic Viscosity (kg/(m*s)], MATCH(I193, DynamicViscosityLookupTable[Temperature (K)], 1) + 1) - INDEX(DynamicViscosityLookupTable[Dynamic Viscosity (kg/(m*s)], MATCH(I193, DynamicViscosityLookupTable[Temperature (K)], 1))) / (INDEX(DynamicViscosityLookupTable[Temperature (K)], MATCH(I193, DynamicViscosityLookupTable[Temperature (K)], 1) + 1) - LOOKUP(I193, DynamicViscosityLookupTable[Temperature (K)], DynamicViscosityLookupTable[Temperature (K)])))</f>
        <v>1.5131404999999999E-5</v>
      </c>
    </row>
    <row r="194" spans="6:16" x14ac:dyDescent="0.25">
      <c r="F194" s="10">
        <v>9550</v>
      </c>
      <c r="G194" s="18">
        <f t="shared" si="23"/>
        <v>31332.020997375326</v>
      </c>
      <c r="H194" s="9">
        <f t="shared" si="18"/>
        <v>10951</v>
      </c>
      <c r="I194" s="11">
        <f t="shared" si="19"/>
        <v>230.12649999999996</v>
      </c>
      <c r="J194" s="12">
        <f t="shared" si="24"/>
        <v>-43.023500000000013</v>
      </c>
      <c r="K194" s="14">
        <f t="shared" si="25"/>
        <v>9.761941360995694</v>
      </c>
      <c r="L194" s="11">
        <f t="shared" si="20"/>
        <v>33768.61802074912</v>
      </c>
      <c r="M194" s="15">
        <f t="shared" si="26"/>
        <v>33.768618020749116</v>
      </c>
      <c r="N194" s="14">
        <f t="shared" si="21"/>
        <v>0.51118388443834317</v>
      </c>
      <c r="O194" s="16">
        <f t="shared" si="22"/>
        <v>304.11096876461784</v>
      </c>
      <c r="P194" s="17" cm="1">
        <f t="array" ref="P194">INDEX(DynamicViscosityLookupTable[Dynamic Viscosity (kg/(m*s)], MATCH(I194, DynamicViscosityLookupTable[Temperature (K)], 1)) + ((I194 - LOOKUP(I194, DynamicViscosityLookupTable[Temperature (K)], DynamicViscosityLookupTable[Temperature (K)])) * (INDEX(DynamicViscosityLookupTable[Dynamic Viscosity (kg/(m*s)], MATCH(I194, DynamicViscosityLookupTable[Temperature (K)], 1) + 1) - INDEX(DynamicViscosityLookupTable[Dynamic Viscosity (kg/(m*s)], MATCH(I194, DynamicViscosityLookupTable[Temperature (K)], 1))) / (INDEX(DynamicViscosityLookupTable[Temperature (K)], MATCH(I194, DynamicViscosityLookupTable[Temperature (K)], 1) + 1) - LOOKUP(I194, DynamicViscosityLookupTable[Temperature (K)], DynamicViscosityLookupTable[Temperature (K)])))</f>
        <v>1.5109754499999998E-5</v>
      </c>
    </row>
    <row r="195" spans="6:16" x14ac:dyDescent="0.25">
      <c r="F195" s="10">
        <v>9600</v>
      </c>
      <c r="G195" s="18">
        <f t="shared" si="23"/>
        <v>31496.062992125982</v>
      </c>
      <c r="H195" s="9">
        <f t="shared" ref="H195:H217" si="27">F195+$B$9</f>
        <v>11001</v>
      </c>
      <c r="I195" s="11">
        <f t="shared" ref="I195:I217" si="28">$D$5+$D$6*F195</f>
        <v>229.71799999999996</v>
      </c>
      <c r="J195" s="12">
        <f t="shared" si="24"/>
        <v>-43.432000000000016</v>
      </c>
      <c r="K195" s="14">
        <f t="shared" si="25"/>
        <v>9.761787832848503</v>
      </c>
      <c r="L195" s="11">
        <f t="shared" ref="L195:L217" si="29">$D$7*POWER(1-F195*$D$6/$D$5,K195/($B$15*$D$6))</f>
        <v>33620.837064170395</v>
      </c>
      <c r="M195" s="15">
        <f t="shared" si="26"/>
        <v>33.620837064170395</v>
      </c>
      <c r="N195" s="14">
        <f t="shared" ref="N195:N217" si="30">L195/($B$15*I195)</f>
        <v>0.50985184362629932</v>
      </c>
      <c r="O195" s="16">
        <f t="shared" ref="O195:O217" si="31">SQRT($B$14*$B$15*I195)</f>
        <v>303.84093356674254</v>
      </c>
      <c r="P195" s="17" cm="1">
        <f t="array" ref="P195">INDEX(DynamicViscosityLookupTable[Dynamic Viscosity (kg/(m*s)], MATCH(I195, DynamicViscosityLookupTable[Temperature (K)], 1)) + ((I195 - LOOKUP(I195, DynamicViscosityLookupTable[Temperature (K)], DynamicViscosityLookupTable[Temperature (K)])) * (INDEX(DynamicViscosityLookupTable[Dynamic Viscosity (kg/(m*s)], MATCH(I195, DynamicViscosityLookupTable[Temperature (K)], 1) + 1) - INDEX(DynamicViscosityLookupTable[Dynamic Viscosity (kg/(m*s)], MATCH(I195, DynamicViscosityLookupTable[Temperature (K)], 1))) / (INDEX(DynamicViscosityLookupTable[Temperature (K)], MATCH(I195, DynamicViscosityLookupTable[Temperature (K)], 1) + 1) - LOOKUP(I195, DynamicViscosityLookupTable[Temperature (K)], DynamicViscosityLookupTable[Temperature (K)])))</f>
        <v>1.5088103999999998E-5</v>
      </c>
    </row>
    <row r="196" spans="6:16" x14ac:dyDescent="0.25">
      <c r="F196" s="10">
        <v>9650</v>
      </c>
      <c r="G196" s="18">
        <f t="shared" ref="G196:G217" si="32">F196/0.3048</f>
        <v>31660.104986876639</v>
      </c>
      <c r="H196" s="9">
        <f t="shared" si="27"/>
        <v>11051</v>
      </c>
      <c r="I196" s="11">
        <f t="shared" si="28"/>
        <v>229.30949999999996</v>
      </c>
      <c r="J196" s="12">
        <f t="shared" ref="J196:J217" si="33">I196-273.15</f>
        <v>-43.84050000000002</v>
      </c>
      <c r="K196" s="14">
        <f t="shared" ref="K196:K217" si="34">$D$9*(1-($D$17-$D$18*(SIN($D$8)^2))*H196+$D$19*H196^2)</f>
        <v>9.7616343083132247</v>
      </c>
      <c r="L196" s="11">
        <f t="shared" si="29"/>
        <v>33473.863034290538</v>
      </c>
      <c r="M196" s="15">
        <f t="shared" ref="M196:M217" si="35">L196/1000</f>
        <v>33.473863034290538</v>
      </c>
      <c r="N196" s="14">
        <f t="shared" si="30"/>
        <v>0.50852731557257069</v>
      </c>
      <c r="O196" s="16">
        <f t="shared" si="31"/>
        <v>303.57065816456139</v>
      </c>
      <c r="P196" s="17" cm="1">
        <f t="array" ref="P196">INDEX(DynamicViscosityLookupTable[Dynamic Viscosity (kg/(m*s)], MATCH(I196, DynamicViscosityLookupTable[Temperature (K)], 1)) + ((I196 - LOOKUP(I196, DynamicViscosityLookupTable[Temperature (K)], DynamicViscosityLookupTable[Temperature (K)])) * (INDEX(DynamicViscosityLookupTable[Dynamic Viscosity (kg/(m*s)], MATCH(I196, DynamicViscosityLookupTable[Temperature (K)], 1) + 1) - INDEX(DynamicViscosityLookupTable[Dynamic Viscosity (kg/(m*s)], MATCH(I196, DynamicViscosityLookupTable[Temperature (K)], 1))) / (INDEX(DynamicViscosityLookupTable[Temperature (K)], MATCH(I196, DynamicViscosityLookupTable[Temperature (K)], 1) + 1) - LOOKUP(I196, DynamicViscosityLookupTable[Temperature (K)], DynamicViscosityLookupTable[Temperature (K)])))</f>
        <v>1.5066453499999998E-5</v>
      </c>
    </row>
    <row r="197" spans="6:16" x14ac:dyDescent="0.25">
      <c r="F197" s="10">
        <v>9700</v>
      </c>
      <c r="G197" s="18">
        <f t="shared" si="32"/>
        <v>31824.146981627295</v>
      </c>
      <c r="H197" s="9">
        <f t="shared" si="27"/>
        <v>11101</v>
      </c>
      <c r="I197" s="11">
        <f t="shared" si="28"/>
        <v>228.90099999999998</v>
      </c>
      <c r="J197" s="12">
        <f t="shared" si="33"/>
        <v>-44.248999999999995</v>
      </c>
      <c r="K197" s="14">
        <f t="shared" si="34"/>
        <v>9.7614807873898588</v>
      </c>
      <c r="L197" s="11">
        <f t="shared" si="29"/>
        <v>33327.690665636728</v>
      </c>
      <c r="M197" s="15">
        <f t="shared" si="35"/>
        <v>33.32769066563673</v>
      </c>
      <c r="N197" s="14">
        <f t="shared" si="30"/>
        <v>0.50721026036466443</v>
      </c>
      <c r="O197" s="16">
        <f t="shared" si="31"/>
        <v>303.30014191592511</v>
      </c>
      <c r="P197" s="17" cm="1">
        <f t="array" ref="P197">INDEX(DynamicViscosityLookupTable[Dynamic Viscosity (kg/(m*s)], MATCH(I197, DynamicViscosityLookupTable[Temperature (K)], 1)) + ((I197 - LOOKUP(I197, DynamicViscosityLookupTable[Temperature (K)], DynamicViscosityLookupTable[Temperature (K)])) * (INDEX(DynamicViscosityLookupTable[Dynamic Viscosity (kg/(m*s)], MATCH(I197, DynamicViscosityLookupTable[Temperature (K)], 1) + 1) - INDEX(DynamicViscosityLookupTable[Dynamic Viscosity (kg/(m*s)], MATCH(I197, DynamicViscosityLookupTable[Temperature (K)], 1))) / (INDEX(DynamicViscosityLookupTable[Temperature (K)], MATCH(I197, DynamicViscosityLookupTable[Temperature (K)], 1) + 1) - LOOKUP(I197, DynamicViscosityLookupTable[Temperature (K)], DynamicViscosityLookupTable[Temperature (K)])))</f>
        <v>1.5044802999999999E-5</v>
      </c>
    </row>
    <row r="198" spans="6:16" x14ac:dyDescent="0.25">
      <c r="F198" s="10">
        <v>9750</v>
      </c>
      <c r="G198" s="18">
        <f t="shared" si="32"/>
        <v>31988.188976377951</v>
      </c>
      <c r="H198" s="9">
        <f t="shared" si="27"/>
        <v>11151</v>
      </c>
      <c r="I198" s="11">
        <f t="shared" si="28"/>
        <v>228.49249999999998</v>
      </c>
      <c r="J198" s="12">
        <f t="shared" si="33"/>
        <v>-44.657499999999999</v>
      </c>
      <c r="K198" s="14">
        <f t="shared" si="34"/>
        <v>9.7613272700784037</v>
      </c>
      <c r="L198" s="11">
        <f t="shared" si="29"/>
        <v>33182.314732652856</v>
      </c>
      <c r="M198" s="15">
        <f t="shared" si="35"/>
        <v>33.182314732652856</v>
      </c>
      <c r="N198" s="14">
        <f t="shared" si="30"/>
        <v>0.50590063841323918</v>
      </c>
      <c r="O198" s="16">
        <f t="shared" si="31"/>
        <v>303.02938417581817</v>
      </c>
      <c r="P198" s="17" cm="1">
        <f t="array" ref="P198">INDEX(DynamicViscosityLookupTable[Dynamic Viscosity (kg/(m*s)], MATCH(I198, DynamicViscosityLookupTable[Temperature (K)], 1)) + ((I198 - LOOKUP(I198, DynamicViscosityLookupTable[Temperature (K)], DynamicViscosityLookupTable[Temperature (K)])) * (INDEX(DynamicViscosityLookupTable[Dynamic Viscosity (kg/(m*s)], MATCH(I198, DynamicViscosityLookupTable[Temperature (K)], 1) + 1) - INDEX(DynamicViscosityLookupTable[Dynamic Viscosity (kg/(m*s)], MATCH(I198, DynamicViscosityLookupTable[Temperature (K)], 1))) / (INDEX(DynamicViscosityLookupTable[Temperature (K)], MATCH(I198, DynamicViscosityLookupTable[Temperature (K)], 1) + 1) - LOOKUP(I198, DynamicViscosityLookupTable[Temperature (K)], DynamicViscosityLookupTable[Temperature (K)])))</f>
        <v>1.5023152499999999E-5</v>
      </c>
    </row>
    <row r="199" spans="6:16" x14ac:dyDescent="0.25">
      <c r="F199" s="10">
        <v>9800</v>
      </c>
      <c r="G199" s="18">
        <f t="shared" si="32"/>
        <v>32152.230971128607</v>
      </c>
      <c r="H199" s="9">
        <f t="shared" si="27"/>
        <v>11201</v>
      </c>
      <c r="I199" s="11">
        <f t="shared" si="28"/>
        <v>228.08399999999997</v>
      </c>
      <c r="J199" s="12">
        <f t="shared" si="33"/>
        <v>-45.066000000000003</v>
      </c>
      <c r="K199" s="14">
        <f t="shared" si="34"/>
        <v>9.761173756378863</v>
      </c>
      <c r="L199" s="11">
        <f t="shared" si="29"/>
        <v>33037.730049355101</v>
      </c>
      <c r="M199" s="15">
        <f t="shared" si="35"/>
        <v>33.037730049355098</v>
      </c>
      <c r="N199" s="14">
        <f t="shared" si="30"/>
        <v>0.50459841044973763</v>
      </c>
      <c r="O199" s="16">
        <f t="shared" si="31"/>
        <v>302.75838429634103</v>
      </c>
      <c r="P199" s="17" cm="1">
        <f t="array" ref="P199">INDEX(DynamicViscosityLookupTable[Dynamic Viscosity (kg/(m*s)], MATCH(I199, DynamicViscosityLookupTable[Temperature (K)], 1)) + ((I199 - LOOKUP(I199, DynamicViscosityLookupTable[Temperature (K)], DynamicViscosityLookupTable[Temperature (K)])) * (INDEX(DynamicViscosityLookupTable[Dynamic Viscosity (kg/(m*s)], MATCH(I199, DynamicViscosityLookupTable[Temperature (K)], 1) + 1) - INDEX(DynamicViscosityLookupTable[Dynamic Viscosity (kg/(m*s)], MATCH(I199, DynamicViscosityLookupTable[Temperature (K)], 1))) / (INDEX(DynamicViscosityLookupTable[Temperature (K)], MATCH(I199, DynamicViscosityLookupTable[Temperature (K)], 1) + 1) - LOOKUP(I199, DynamicViscosityLookupTable[Temperature (K)], DynamicViscosityLookupTable[Temperature (K)])))</f>
        <v>1.5001501999999999E-5</v>
      </c>
    </row>
    <row r="200" spans="6:16" x14ac:dyDescent="0.25">
      <c r="F200" s="10">
        <v>9850</v>
      </c>
      <c r="G200" s="18">
        <f t="shared" si="32"/>
        <v>32316.272965879263</v>
      </c>
      <c r="H200" s="9">
        <f t="shared" si="27"/>
        <v>11251</v>
      </c>
      <c r="I200" s="11">
        <f t="shared" si="28"/>
        <v>227.67549999999997</v>
      </c>
      <c r="J200" s="12">
        <f t="shared" si="33"/>
        <v>-45.474500000000006</v>
      </c>
      <c r="K200" s="14">
        <f t="shared" si="34"/>
        <v>9.761020246291233</v>
      </c>
      <c r="L200" s="11">
        <f t="shared" si="29"/>
        <v>32893.931468990668</v>
      </c>
      <c r="M200" s="15">
        <f t="shared" si="35"/>
        <v>32.893931468990665</v>
      </c>
      <c r="N200" s="14">
        <f t="shared" si="30"/>
        <v>0.50330353752404278</v>
      </c>
      <c r="O200" s="16">
        <f t="shared" si="31"/>
        <v>302.48714162669165</v>
      </c>
      <c r="P200" s="17" cm="1">
        <f t="array" ref="P200">INDEX(DynamicViscosityLookupTable[Dynamic Viscosity (kg/(m*s)], MATCH(I200, DynamicViscosityLookupTable[Temperature (K)], 1)) + ((I200 - LOOKUP(I200, DynamicViscosityLookupTable[Temperature (K)], DynamicViscosityLookupTable[Temperature (K)])) * (INDEX(DynamicViscosityLookupTable[Dynamic Viscosity (kg/(m*s)], MATCH(I200, DynamicViscosityLookupTable[Temperature (K)], 1) + 1) - INDEX(DynamicViscosityLookupTable[Dynamic Viscosity (kg/(m*s)], MATCH(I200, DynamicViscosityLookupTable[Temperature (K)], 1))) / (INDEX(DynamicViscosityLookupTable[Temperature (K)], MATCH(I200, DynamicViscosityLookupTable[Temperature (K)], 1) + 1) - LOOKUP(I200, DynamicViscosityLookupTable[Temperature (K)], DynamicViscosityLookupTable[Temperature (K)])))</f>
        <v>1.4979851499999998E-5</v>
      </c>
    </row>
    <row r="201" spans="6:16" x14ac:dyDescent="0.25">
      <c r="F201" s="10">
        <v>9900</v>
      </c>
      <c r="G201" s="18">
        <f t="shared" si="32"/>
        <v>32480.314960629919</v>
      </c>
      <c r="H201" s="9">
        <f t="shared" si="27"/>
        <v>11301</v>
      </c>
      <c r="I201" s="11">
        <f t="shared" si="28"/>
        <v>227.267</v>
      </c>
      <c r="J201" s="12">
        <f t="shared" si="33"/>
        <v>-45.882999999999981</v>
      </c>
      <c r="K201" s="14">
        <f t="shared" si="34"/>
        <v>9.7608667398155156</v>
      </c>
      <c r="L201" s="11">
        <f t="shared" si="29"/>
        <v>32750.913883699966</v>
      </c>
      <c r="M201" s="15">
        <f t="shared" si="35"/>
        <v>32.750913883699965</v>
      </c>
      <c r="N201" s="14">
        <f t="shared" si="30"/>
        <v>0.50201598100216172</v>
      </c>
      <c r="O201" s="16">
        <f t="shared" si="31"/>
        <v>302.21565551314768</v>
      </c>
      <c r="P201" s="17" cm="1">
        <f t="array" ref="P201">INDEX(DynamicViscosityLookupTable[Dynamic Viscosity (kg/(m*s)], MATCH(I201, DynamicViscosityLookupTable[Temperature (K)], 1)) + ((I201 - LOOKUP(I201, DynamicViscosityLookupTable[Temperature (K)], DynamicViscosityLookupTable[Temperature (K)])) * (INDEX(DynamicViscosityLookupTable[Dynamic Viscosity (kg/(m*s)], MATCH(I201, DynamicViscosityLookupTable[Temperature (K)], 1) + 1) - INDEX(DynamicViscosityLookupTable[Dynamic Viscosity (kg/(m*s)], MATCH(I201, DynamicViscosityLookupTable[Temperature (K)], 1))) / (INDEX(DynamicViscosityLookupTable[Temperature (K)], MATCH(I201, DynamicViscosityLookupTable[Temperature (K)], 1) + 1) - LOOKUP(I201, DynamicViscosityLookupTable[Temperature (K)], DynamicViscosityLookupTable[Temperature (K)])))</f>
        <v>1.4958201E-5</v>
      </c>
    </row>
    <row r="202" spans="6:16" x14ac:dyDescent="0.25">
      <c r="F202" s="10">
        <v>9950</v>
      </c>
      <c r="G202" s="18">
        <f t="shared" si="32"/>
        <v>32644.356955380576</v>
      </c>
      <c r="H202" s="9">
        <f t="shared" si="27"/>
        <v>11351</v>
      </c>
      <c r="I202" s="11">
        <f t="shared" si="28"/>
        <v>226.85849999999999</v>
      </c>
      <c r="J202" s="12">
        <f t="shared" si="33"/>
        <v>-46.291499999999985</v>
      </c>
      <c r="K202" s="14">
        <f t="shared" si="34"/>
        <v>9.7607132369517124</v>
      </c>
      <c r="L202" s="11">
        <f t="shared" si="29"/>
        <v>32608.672224181999</v>
      </c>
      <c r="M202" s="15">
        <f t="shared" si="35"/>
        <v>32.608672224182001</v>
      </c>
      <c r="N202" s="14">
        <f t="shared" si="30"/>
        <v>0.50073570256393363</v>
      </c>
      <c r="O202" s="16">
        <f t="shared" si="31"/>
        <v>301.94392529904763</v>
      </c>
      <c r="P202" s="17" cm="1">
        <f t="array" ref="P202">INDEX(DynamicViscosityLookupTable[Dynamic Viscosity (kg/(m*s)], MATCH(I202, DynamicViscosityLookupTable[Temperature (K)], 1)) + ((I202 - LOOKUP(I202, DynamicViscosityLookupTable[Temperature (K)], DynamicViscosityLookupTable[Temperature (K)])) * (INDEX(DynamicViscosityLookupTable[Dynamic Viscosity (kg/(m*s)], MATCH(I202, DynamicViscosityLookupTable[Temperature (K)], 1) + 1) - INDEX(DynamicViscosityLookupTable[Dynamic Viscosity (kg/(m*s)], MATCH(I202, DynamicViscosityLookupTable[Temperature (K)], 1))) / (INDEX(DynamicViscosityLookupTable[Temperature (K)], MATCH(I202, DynamicViscosityLookupTable[Temperature (K)], 1) + 1) - LOOKUP(I202, DynamicViscosityLookupTable[Temperature (K)], DynamicViscosityLookupTable[Temperature (K)])))</f>
        <v>1.49365505E-5</v>
      </c>
    </row>
    <row r="203" spans="6:16" x14ac:dyDescent="0.25">
      <c r="F203" s="10">
        <v>10000</v>
      </c>
      <c r="G203" s="18">
        <f t="shared" si="32"/>
        <v>32808.398950131232</v>
      </c>
      <c r="H203" s="9">
        <f t="shared" si="27"/>
        <v>11401</v>
      </c>
      <c r="I203" s="11">
        <f t="shared" si="28"/>
        <v>226.45</v>
      </c>
      <c r="J203" s="12">
        <f t="shared" si="33"/>
        <v>-46.699999999999989</v>
      </c>
      <c r="K203" s="14">
        <f t="shared" si="34"/>
        <v>9.7605597376998201</v>
      </c>
      <c r="L203" s="11">
        <f t="shared" si="29"/>
        <v>32467.201459363059</v>
      </c>
      <c r="M203" s="15">
        <f t="shared" si="35"/>
        <v>32.467201459363061</v>
      </c>
      <c r="N203" s="14">
        <f t="shared" si="30"/>
        <v>0.49946266420076352</v>
      </c>
      <c r="O203" s="16">
        <f t="shared" si="31"/>
        <v>301.67195032477281</v>
      </c>
      <c r="P203" s="17" cm="1">
        <f t="array" ref="P203">INDEX(DynamicViscosityLookupTable[Dynamic Viscosity (kg/(m*s)], MATCH(I203, DynamicViscosityLookupTable[Temperature (K)], 1)) + ((I203 - LOOKUP(I203, DynamicViscosityLookupTable[Temperature (K)], DynamicViscosityLookupTable[Temperature (K)])) * (INDEX(DynamicViscosityLookupTable[Dynamic Viscosity (kg/(m*s)], MATCH(I203, DynamicViscosityLookupTable[Temperature (K)], 1) + 1) - INDEX(DynamicViscosityLookupTable[Dynamic Viscosity (kg/(m*s)], MATCH(I203, DynamicViscosityLookupTable[Temperature (K)], 1))) / (INDEX(DynamicViscosityLookupTable[Temperature (K)], MATCH(I203, DynamicViscosityLookupTable[Temperature (K)], 1) + 1) - LOOKUP(I203, DynamicViscosityLookupTable[Temperature (K)], DynamicViscosityLookupTable[Temperature (K)])))</f>
        <v>1.4914899999999998E-5</v>
      </c>
    </row>
    <row r="204" spans="6:16" x14ac:dyDescent="0.25">
      <c r="F204" s="10">
        <v>10050</v>
      </c>
      <c r="G204" s="18">
        <f t="shared" si="32"/>
        <v>32972.440944881891</v>
      </c>
      <c r="H204" s="9">
        <f t="shared" si="27"/>
        <v>11451</v>
      </c>
      <c r="I204" s="11">
        <f t="shared" si="28"/>
        <v>226.04149999999998</v>
      </c>
      <c r="J204" s="12">
        <f t="shared" si="33"/>
        <v>-47.108499999999992</v>
      </c>
      <c r="K204" s="14">
        <f t="shared" si="34"/>
        <v>9.7604062420598403</v>
      </c>
      <c r="L204" s="11">
        <f t="shared" si="29"/>
        <v>32326.496596068446</v>
      </c>
      <c r="M204" s="15">
        <f t="shared" si="35"/>
        <v>32.326496596068445</v>
      </c>
      <c r="N204" s="14">
        <f t="shared" si="30"/>
        <v>0.49819682821337874</v>
      </c>
      <c r="O204" s="16">
        <f t="shared" si="31"/>
        <v>301.39972992772817</v>
      </c>
      <c r="P204" s="17" cm="1">
        <f t="array" ref="P204">INDEX(DynamicViscosityLookupTable[Dynamic Viscosity (kg/(m*s)], MATCH(I204, DynamicViscosityLookupTable[Temperature (K)], 1)) + ((I204 - LOOKUP(I204, DynamicViscosityLookupTable[Temperature (K)], DynamicViscosityLookupTable[Temperature (K)])) * (INDEX(DynamicViscosityLookupTable[Dynamic Viscosity (kg/(m*s)], MATCH(I204, DynamicViscosityLookupTable[Temperature (K)], 1) + 1) - INDEX(DynamicViscosityLookupTable[Dynamic Viscosity (kg/(m*s)], MATCH(I204, DynamicViscosityLookupTable[Temperature (K)], 1))) / (INDEX(DynamicViscosityLookupTable[Temperature (K)], MATCH(I204, DynamicViscosityLookupTable[Temperature (K)], 1) + 1) - LOOKUP(I204, DynamicViscosityLookupTable[Temperature (K)], DynamicViscosityLookupTable[Temperature (K)])))</f>
        <v>1.4893249499999999E-5</v>
      </c>
    </row>
    <row r="205" spans="6:16" x14ac:dyDescent="0.25">
      <c r="F205" s="10">
        <v>10100</v>
      </c>
      <c r="G205" s="18">
        <f t="shared" si="32"/>
        <v>33136.482939632544</v>
      </c>
      <c r="H205" s="9">
        <f t="shared" si="27"/>
        <v>11501</v>
      </c>
      <c r="I205" s="11">
        <f t="shared" si="28"/>
        <v>225.63299999999998</v>
      </c>
      <c r="J205" s="12">
        <f t="shared" si="33"/>
        <v>-47.516999999999996</v>
      </c>
      <c r="K205" s="14">
        <f t="shared" si="34"/>
        <v>9.7602527500317731</v>
      </c>
      <c r="L205" s="11">
        <f t="shared" si="29"/>
        <v>32186.552678697502</v>
      </c>
      <c r="M205" s="15">
        <f t="shared" si="35"/>
        <v>32.186552678697502</v>
      </c>
      <c r="N205" s="14">
        <f t="shared" si="30"/>
        <v>0.4969381572096111</v>
      </c>
      <c r="O205" s="16">
        <f t="shared" si="31"/>
        <v>301.12726344232402</v>
      </c>
      <c r="P205" s="17" cm="1">
        <f t="array" ref="P205">INDEX(DynamicViscosityLookupTable[Dynamic Viscosity (kg/(m*s)], MATCH(I205, DynamicViscosityLookupTable[Temperature (K)], 1)) + ((I205 - LOOKUP(I205, DynamicViscosityLookupTable[Temperature (K)], DynamicViscosityLookupTable[Temperature (K)])) * (INDEX(DynamicViscosityLookupTable[Dynamic Viscosity (kg/(m*s)], MATCH(I205, DynamicViscosityLookupTable[Temperature (K)], 1) + 1) - INDEX(DynamicViscosityLookupTable[Dynamic Viscosity (kg/(m*s)], MATCH(I205, DynamicViscosityLookupTable[Temperature (K)], 1))) / (INDEX(DynamicViscosityLookupTable[Temperature (K)], MATCH(I205, DynamicViscosityLookupTable[Temperature (K)], 1) + 1) - LOOKUP(I205, DynamicViscosityLookupTable[Temperature (K)], DynamicViscosityLookupTable[Temperature (K)])))</f>
        <v>1.4871598999999999E-5</v>
      </c>
    </row>
    <row r="206" spans="6:16" x14ac:dyDescent="0.25">
      <c r="F206" s="10">
        <v>10150</v>
      </c>
      <c r="G206" s="18">
        <f t="shared" si="32"/>
        <v>33300.524934383204</v>
      </c>
      <c r="H206" s="9">
        <f t="shared" si="27"/>
        <v>11551</v>
      </c>
      <c r="I206" s="11">
        <f t="shared" si="28"/>
        <v>225.22449999999998</v>
      </c>
      <c r="J206" s="12">
        <f t="shared" si="33"/>
        <v>-47.9255</v>
      </c>
      <c r="K206" s="14">
        <f t="shared" si="34"/>
        <v>9.7600992616156184</v>
      </c>
      <c r="L206" s="11">
        <f t="shared" si="29"/>
        <v>32047.364788901687</v>
      </c>
      <c r="M206" s="15">
        <f t="shared" si="35"/>
        <v>32.047364788901689</v>
      </c>
      <c r="N206" s="14">
        <f t="shared" si="30"/>
        <v>0.49568661410220322</v>
      </c>
      <c r="O206" s="16">
        <f t="shared" si="31"/>
        <v>300.85455019995646</v>
      </c>
      <c r="P206" s="17" cm="1">
        <f t="array" ref="P206">INDEX(DynamicViscosityLookupTable[Dynamic Viscosity (kg/(m*s)], MATCH(I206, DynamicViscosityLookupTable[Temperature (K)], 1)) + ((I206 - LOOKUP(I206, DynamicViscosityLookupTable[Temperature (K)], DynamicViscosityLookupTable[Temperature (K)])) * (INDEX(DynamicViscosityLookupTable[Dynamic Viscosity (kg/(m*s)], MATCH(I206, DynamicViscosityLookupTable[Temperature (K)], 1) + 1) - INDEX(DynamicViscosityLookupTable[Dynamic Viscosity (kg/(m*s)], MATCH(I206, DynamicViscosityLookupTable[Temperature (K)], 1))) / (INDEX(DynamicViscosityLookupTable[Temperature (K)], MATCH(I206, DynamicViscosityLookupTable[Temperature (K)], 1) + 1) - LOOKUP(I206, DynamicViscosityLookupTable[Temperature (K)], DynamicViscosityLookupTable[Temperature (K)])))</f>
        <v>1.4849948499999998E-5</v>
      </c>
    </row>
    <row r="207" spans="6:16" x14ac:dyDescent="0.25">
      <c r="F207" s="10">
        <v>10200</v>
      </c>
      <c r="G207" s="18">
        <f t="shared" si="32"/>
        <v>33464.566929133856</v>
      </c>
      <c r="H207" s="9">
        <f t="shared" si="27"/>
        <v>11601</v>
      </c>
      <c r="I207" s="11">
        <f t="shared" si="28"/>
        <v>224.81599999999997</v>
      </c>
      <c r="J207" s="12">
        <f t="shared" si="33"/>
        <v>-48.334000000000003</v>
      </c>
      <c r="K207" s="14">
        <f t="shared" si="34"/>
        <v>9.7599457768113744</v>
      </c>
      <c r="L207" s="11">
        <f t="shared" si="29"/>
        <v>31908.92804526586</v>
      </c>
      <c r="M207" s="15">
        <f t="shared" si="35"/>
        <v>31.90892804526586</v>
      </c>
      <c r="N207" s="14">
        <f t="shared" si="30"/>
        <v>0.49444216210663988</v>
      </c>
      <c r="O207" s="16">
        <f t="shared" si="31"/>
        <v>300.58158952898867</v>
      </c>
      <c r="P207" s="17" cm="1">
        <f t="array" ref="P207">INDEX(DynamicViscosityLookupTable[Dynamic Viscosity (kg/(m*s)], MATCH(I207, DynamicViscosityLookupTable[Temperature (K)], 1)) + ((I207 - LOOKUP(I207, DynamicViscosityLookupTable[Temperature (K)], DynamicViscosityLookupTable[Temperature (K)])) * (INDEX(DynamicViscosityLookupTable[Dynamic Viscosity (kg/(m*s)], MATCH(I207, DynamicViscosityLookupTable[Temperature (K)], 1) + 1) - INDEX(DynamicViscosityLookupTable[Dynamic Viscosity (kg/(m*s)], MATCH(I207, DynamicViscosityLookupTable[Temperature (K)], 1))) / (INDEX(DynamicViscosityLookupTable[Temperature (K)], MATCH(I207, DynamicViscosityLookupTable[Temperature (K)], 1) + 1) - LOOKUP(I207, DynamicViscosityLookupTable[Temperature (K)], DynamicViscosityLookupTable[Temperature (K)])))</f>
        <v>1.4828297999999998E-5</v>
      </c>
    </row>
    <row r="208" spans="6:16" x14ac:dyDescent="0.25">
      <c r="F208" s="10">
        <v>10250</v>
      </c>
      <c r="G208" s="18">
        <f t="shared" si="32"/>
        <v>33628.608923884516</v>
      </c>
      <c r="H208" s="9">
        <f t="shared" si="27"/>
        <v>11651</v>
      </c>
      <c r="I208" s="11">
        <f t="shared" si="28"/>
        <v>224.40749999999997</v>
      </c>
      <c r="J208" s="12">
        <f t="shared" si="33"/>
        <v>-48.742500000000007</v>
      </c>
      <c r="K208" s="14">
        <f t="shared" si="34"/>
        <v>9.7597922956190448</v>
      </c>
      <c r="L208" s="11">
        <f t="shared" si="29"/>
        <v>31771.237602992373</v>
      </c>
      <c r="M208" s="15">
        <f t="shared" si="35"/>
        <v>31.771237602992372</v>
      </c>
      <c r="N208" s="14">
        <f t="shared" si="30"/>
        <v>0.49320476473899932</v>
      </c>
      <c r="O208" s="16">
        <f t="shared" si="31"/>
        <v>300.30838075473144</v>
      </c>
      <c r="P208" s="17" cm="1">
        <f t="array" ref="P208">INDEX(DynamicViscosityLookupTable[Dynamic Viscosity (kg/(m*s)], MATCH(I208, DynamicViscosityLookupTable[Temperature (K)], 1)) + ((I208 - LOOKUP(I208, DynamicViscosityLookupTable[Temperature (K)], DynamicViscosityLookupTable[Temperature (K)])) * (INDEX(DynamicViscosityLookupTable[Dynamic Viscosity (kg/(m*s)], MATCH(I208, DynamicViscosityLookupTable[Temperature (K)], 1) + 1) - INDEX(DynamicViscosityLookupTable[Dynamic Viscosity (kg/(m*s)], MATCH(I208, DynamicViscosityLookupTable[Temperature (K)], 1))) / (INDEX(DynamicViscosityLookupTable[Temperature (K)], MATCH(I208, DynamicViscosityLookupTable[Temperature (K)], 1) + 1) - LOOKUP(I208, DynamicViscosityLookupTable[Temperature (K)], DynamicViscosityLookupTable[Temperature (K)])))</f>
        <v>1.4806647499999998E-5</v>
      </c>
    </row>
    <row r="209" spans="6:16" x14ac:dyDescent="0.25">
      <c r="F209" s="10">
        <v>10300</v>
      </c>
      <c r="G209" s="18">
        <f t="shared" si="32"/>
        <v>33792.650918635169</v>
      </c>
      <c r="H209" s="9">
        <f t="shared" si="27"/>
        <v>11701</v>
      </c>
      <c r="I209" s="11">
        <f t="shared" si="28"/>
        <v>223.99899999999997</v>
      </c>
      <c r="J209" s="12">
        <f t="shared" si="33"/>
        <v>-49.15100000000001</v>
      </c>
      <c r="K209" s="14">
        <f t="shared" si="34"/>
        <v>9.759638818038626</v>
      </c>
      <c r="L209" s="11">
        <f t="shared" si="29"/>
        <v>31634.288653588519</v>
      </c>
      <c r="M209" s="15">
        <f t="shared" si="35"/>
        <v>31.63428865358852</v>
      </c>
      <c r="N209" s="14">
        <f t="shared" si="30"/>
        <v>0.4919743858138334</v>
      </c>
      <c r="O209" s="16">
        <f t="shared" si="31"/>
        <v>300.03492319942364</v>
      </c>
      <c r="P209" s="17" cm="1">
        <f t="array" ref="P209">INDEX(DynamicViscosityLookupTable[Dynamic Viscosity (kg/(m*s)], MATCH(I209, DynamicViscosityLookupTable[Temperature (K)], 1)) + ((I209 - LOOKUP(I209, DynamicViscosityLookupTable[Temperature (K)], DynamicViscosityLookupTable[Temperature (K)])) * (INDEX(DynamicViscosityLookupTable[Dynamic Viscosity (kg/(m*s)], MATCH(I209, DynamicViscosityLookupTable[Temperature (K)], 1) + 1) - INDEX(DynamicViscosityLookupTable[Dynamic Viscosity (kg/(m*s)], MATCH(I209, DynamicViscosityLookupTable[Temperature (K)], 1))) / (INDEX(DynamicViscosityLookupTable[Temperature (K)], MATCH(I209, DynamicViscosityLookupTable[Temperature (K)], 1) + 1) - LOOKUP(I209, DynamicViscosityLookupTable[Temperature (K)], DynamicViscosityLookupTable[Temperature (K)])))</f>
        <v>1.4784996999999998E-5</v>
      </c>
    </row>
    <row r="210" spans="6:16" x14ac:dyDescent="0.25">
      <c r="F210" s="10">
        <v>10350</v>
      </c>
      <c r="G210" s="18">
        <f t="shared" si="32"/>
        <v>33956.692913385828</v>
      </c>
      <c r="H210" s="9">
        <f t="shared" si="27"/>
        <v>11751</v>
      </c>
      <c r="I210" s="11">
        <f t="shared" si="28"/>
        <v>223.59049999999996</v>
      </c>
      <c r="J210" s="12">
        <f t="shared" si="33"/>
        <v>-49.559500000000014</v>
      </c>
      <c r="K210" s="14">
        <f t="shared" si="34"/>
        <v>9.7594853440701215</v>
      </c>
      <c r="L210" s="11">
        <f t="shared" si="29"/>
        <v>31498.076424556624</v>
      </c>
      <c r="M210" s="15">
        <f t="shared" si="35"/>
        <v>31.498076424556626</v>
      </c>
      <c r="N210" s="14">
        <f t="shared" si="30"/>
        <v>0.49075098944206597</v>
      </c>
      <c r="O210" s="16">
        <f t="shared" si="31"/>
        <v>299.76121618221288</v>
      </c>
      <c r="P210" s="17" cm="1">
        <f t="array" ref="P210">INDEX(DynamicViscosityLookupTable[Dynamic Viscosity (kg/(m*s)], MATCH(I210, DynamicViscosityLookupTable[Temperature (K)], 1)) + ((I210 - LOOKUP(I210, DynamicViscosityLookupTable[Temperature (K)], DynamicViscosityLookupTable[Temperature (K)])) * (INDEX(DynamicViscosityLookupTable[Dynamic Viscosity (kg/(m*s)], MATCH(I210, DynamicViscosityLookupTable[Temperature (K)], 1) + 1) - INDEX(DynamicViscosityLookupTable[Dynamic Viscosity (kg/(m*s)], MATCH(I210, DynamicViscosityLookupTable[Temperature (K)], 1))) / (INDEX(DynamicViscosityLookupTable[Temperature (K)], MATCH(I210, DynamicViscosityLookupTable[Temperature (K)], 1) + 1) - LOOKUP(I210, DynamicViscosityLookupTable[Temperature (K)], DynamicViscosityLookupTable[Temperature (K)])))</f>
        <v>1.4763346499999997E-5</v>
      </c>
    </row>
    <row r="211" spans="6:16" x14ac:dyDescent="0.25">
      <c r="F211" s="10">
        <v>10400</v>
      </c>
      <c r="G211" s="18">
        <f t="shared" si="32"/>
        <v>34120.734908136481</v>
      </c>
      <c r="H211" s="9">
        <f t="shared" si="27"/>
        <v>11801</v>
      </c>
      <c r="I211" s="11">
        <f t="shared" si="28"/>
        <v>223.18199999999996</v>
      </c>
      <c r="J211" s="12">
        <f t="shared" si="33"/>
        <v>-49.968000000000018</v>
      </c>
      <c r="K211" s="14">
        <f t="shared" si="34"/>
        <v>9.7593318737135295</v>
      </c>
      <c r="L211" s="11">
        <f t="shared" si="29"/>
        <v>31362.596179087548</v>
      </c>
      <c r="M211" s="15">
        <f t="shared" si="35"/>
        <v>31.362596179087546</v>
      </c>
      <c r="N211" s="14">
        <f t="shared" si="30"/>
        <v>0.48953454002892072</v>
      </c>
      <c r="O211" s="16">
        <f t="shared" si="31"/>
        <v>299.48725901913537</v>
      </c>
      <c r="P211" s="17" cm="1">
        <f t="array" ref="P211">INDEX(DynamicViscosityLookupTable[Dynamic Viscosity (kg/(m*s)], MATCH(I211, DynamicViscosityLookupTable[Temperature (K)], 1)) + ((I211 - LOOKUP(I211, DynamicViscosityLookupTable[Temperature (K)], DynamicViscosityLookupTable[Temperature (K)])) * (INDEX(DynamicViscosityLookupTable[Dynamic Viscosity (kg/(m*s)], MATCH(I211, DynamicViscosityLookupTable[Temperature (K)], 1) + 1) - INDEX(DynamicViscosityLookupTable[Dynamic Viscosity (kg/(m*s)], MATCH(I211, DynamicViscosityLookupTable[Temperature (K)], 1))) / (INDEX(DynamicViscosityLookupTable[Temperature (K)], MATCH(I211, DynamicViscosityLookupTable[Temperature (K)], 1) + 1) - LOOKUP(I211, DynamicViscosityLookupTable[Temperature (K)], DynamicViscosityLookupTable[Temperature (K)])))</f>
        <v>1.4741695999999997E-5</v>
      </c>
    </row>
    <row r="212" spans="6:16" x14ac:dyDescent="0.25">
      <c r="F212" s="10">
        <v>10450</v>
      </c>
      <c r="G212" s="18">
        <f t="shared" si="32"/>
        <v>34284.776902887141</v>
      </c>
      <c r="H212" s="9">
        <f t="shared" si="27"/>
        <v>11851</v>
      </c>
      <c r="I212" s="11">
        <f t="shared" si="28"/>
        <v>222.77349999999996</v>
      </c>
      <c r="J212" s="12">
        <f t="shared" si="33"/>
        <v>-50.376500000000021</v>
      </c>
      <c r="K212" s="14">
        <f t="shared" si="34"/>
        <v>9.7591784069688483</v>
      </c>
      <c r="L212" s="11">
        <f t="shared" si="29"/>
        <v>31227.84321575654</v>
      </c>
      <c r="M212" s="15">
        <f t="shared" si="35"/>
        <v>31.22784321575654</v>
      </c>
      <c r="N212" s="14">
        <f t="shared" si="30"/>
        <v>0.48832500227186365</v>
      </c>
      <c r="O212" s="16">
        <f t="shared" si="31"/>
        <v>299.21305102309623</v>
      </c>
      <c r="P212" s="17" cm="1">
        <f t="array" ref="P212">INDEX(DynamicViscosityLookupTable[Dynamic Viscosity (kg/(m*s)], MATCH(I212, DynamicViscosityLookupTable[Temperature (K)], 1)) + ((I212 - LOOKUP(I212, DynamicViscosityLookupTable[Temperature (K)], DynamicViscosityLookupTable[Temperature (K)])) * (INDEX(DynamicViscosityLookupTable[Dynamic Viscosity (kg/(m*s)], MATCH(I212, DynamicViscosityLookupTable[Temperature (K)], 1) + 1) - INDEX(DynamicViscosityLookupTable[Dynamic Viscosity (kg/(m*s)], MATCH(I212, DynamicViscosityLookupTable[Temperature (K)], 1))) / (INDEX(DynamicViscosityLookupTable[Temperature (K)], MATCH(I212, DynamicViscosityLookupTable[Temperature (K)], 1) + 1) - LOOKUP(I212, DynamicViscosityLookupTable[Temperature (K)], DynamicViscosityLookupTable[Temperature (K)])))</f>
        <v>1.4637960969999986E-5</v>
      </c>
    </row>
    <row r="213" spans="6:16" x14ac:dyDescent="0.25">
      <c r="F213" s="10">
        <v>10500</v>
      </c>
      <c r="G213" s="18">
        <f t="shared" si="32"/>
        <v>34448.818897637793</v>
      </c>
      <c r="H213" s="9">
        <f t="shared" si="27"/>
        <v>11901</v>
      </c>
      <c r="I213" s="11">
        <f t="shared" si="28"/>
        <v>222.36499999999998</v>
      </c>
      <c r="J213" s="12">
        <f t="shared" si="33"/>
        <v>-50.784999999999997</v>
      </c>
      <c r="K213" s="14">
        <f t="shared" si="34"/>
        <v>9.7590249438360797</v>
      </c>
      <c r="L213" s="11">
        <f t="shared" si="29"/>
        <v>31093.81286822254</v>
      </c>
      <c r="M213" s="15">
        <f t="shared" si="35"/>
        <v>31.093812868222539</v>
      </c>
      <c r="N213" s="14">
        <f t="shared" si="30"/>
        <v>0.48712234115857628</v>
      </c>
      <c r="O213" s="16">
        <f t="shared" si="31"/>
        <v>298.93859150384935</v>
      </c>
      <c r="P213" s="17" cm="1">
        <f t="array" ref="P213">INDEX(DynamicViscosityLookupTable[Dynamic Viscosity (kg/(m*s)], MATCH(I213, DynamicViscosityLookupTable[Temperature (K)], 1)) + ((I213 - LOOKUP(I213, DynamicViscosityLookupTable[Temperature (K)], DynamicViscosityLookupTable[Temperature (K)])) * (INDEX(DynamicViscosityLookupTable[Dynamic Viscosity (kg/(m*s)], MATCH(I213, DynamicViscosityLookupTable[Temperature (K)], 1) + 1) - INDEX(DynamicViscosityLookupTable[Dynamic Viscosity (kg/(m*s)], MATCH(I213, DynamicViscosityLookupTable[Temperature (K)], 1))) / (INDEX(DynamicViscosityLookupTable[Temperature (K)], MATCH(I213, DynamicViscosityLookupTable[Temperature (K)], 1) + 1) - LOOKUP(I213, DynamicViscosityLookupTable[Temperature (K)], DynamicViscosityLookupTable[Temperature (K)])))</f>
        <v>1.4527249299999992E-5</v>
      </c>
    </row>
    <row r="214" spans="6:16" x14ac:dyDescent="0.25">
      <c r="F214" s="10">
        <v>10550</v>
      </c>
      <c r="G214" s="18">
        <f t="shared" si="32"/>
        <v>34612.860892388453</v>
      </c>
      <c r="H214" s="9">
        <f t="shared" si="27"/>
        <v>11951</v>
      </c>
      <c r="I214" s="11">
        <f t="shared" si="28"/>
        <v>221.95649999999998</v>
      </c>
      <c r="J214" s="12">
        <f t="shared" si="33"/>
        <v>-51.1935</v>
      </c>
      <c r="K214" s="14">
        <f t="shared" si="34"/>
        <v>9.7588714843152218</v>
      </c>
      <c r="L214" s="11">
        <f t="shared" si="29"/>
        <v>30960.500504930005</v>
      </c>
      <c r="M214" s="15">
        <f t="shared" si="35"/>
        <v>30.960500504930007</v>
      </c>
      <c r="N214" s="14">
        <f t="shared" si="30"/>
        <v>0.48592652196494723</v>
      </c>
      <c r="O214" s="16">
        <f t="shared" si="31"/>
        <v>298.66387976797699</v>
      </c>
      <c r="P214" s="17" cm="1">
        <f t="array" ref="P214">INDEX(DynamicViscosityLookupTable[Dynamic Viscosity (kg/(m*s)], MATCH(I214, DynamicViscosityLookupTable[Temperature (K)], 1)) + ((I214 - LOOKUP(I214, DynamicViscosityLookupTable[Temperature (K)], DynamicViscosityLookupTable[Temperature (K)])) * (INDEX(DynamicViscosityLookupTable[Dynamic Viscosity (kg/(m*s)], MATCH(I214, DynamicViscosityLookupTable[Temperature (K)], 1) + 1) - INDEX(DynamicViscosityLookupTable[Dynamic Viscosity (kg/(m*s)], MATCH(I214, DynamicViscosityLookupTable[Temperature (K)], 1))) / (INDEX(DynamicViscosityLookupTable[Temperature (K)], MATCH(I214, DynamicViscosityLookupTable[Temperature (K)], 1) + 1) - LOOKUP(I214, DynamicViscosityLookupTable[Temperature (K)], DynamicViscosityLookupTable[Temperature (K)])))</f>
        <v>1.4416537629999992E-5</v>
      </c>
    </row>
    <row r="215" spans="6:16" x14ac:dyDescent="0.25">
      <c r="F215" s="10">
        <v>10600</v>
      </c>
      <c r="G215" s="18">
        <f t="shared" si="32"/>
        <v>34776.902887139106</v>
      </c>
      <c r="H215" s="9">
        <f t="shared" si="27"/>
        <v>12001</v>
      </c>
      <c r="I215" s="11">
        <f t="shared" si="28"/>
        <v>221.54799999999997</v>
      </c>
      <c r="J215" s="12">
        <f t="shared" si="33"/>
        <v>-51.602000000000004</v>
      </c>
      <c r="K215" s="14">
        <f t="shared" si="34"/>
        <v>9.75871802840628</v>
      </c>
      <c r="L215" s="11">
        <f t="shared" si="29"/>
        <v>30827.901528813716</v>
      </c>
      <c r="M215" s="15">
        <f t="shared" si="35"/>
        <v>30.827901528813715</v>
      </c>
      <c r="N215" s="14">
        <f t="shared" si="30"/>
        <v>0.48473751025308653</v>
      </c>
      <c r="O215" s="16">
        <f t="shared" si="31"/>
        <v>298.38891511886953</v>
      </c>
      <c r="P215" s="17" cm="1">
        <f t="array" ref="P215">INDEX(DynamicViscosityLookupTable[Dynamic Viscosity (kg/(m*s)], MATCH(I215, DynamicViscosityLookupTable[Temperature (K)], 1)) + ((I215 - LOOKUP(I215, DynamicViscosityLookupTable[Temperature (K)], DynamicViscosityLookupTable[Temperature (K)])) * (INDEX(DynamicViscosityLookupTable[Dynamic Viscosity (kg/(m*s)], MATCH(I215, DynamicViscosityLookupTable[Temperature (K)], 1) + 1) - INDEX(DynamicViscosityLookupTable[Dynamic Viscosity (kg/(m*s)], MATCH(I215, DynamicViscosityLookupTable[Temperature (K)], 1))) / (INDEX(DynamicViscosityLookupTable[Temperature (K)], MATCH(I215, DynamicViscosityLookupTable[Temperature (K)], 1) + 1) - LOOKUP(I215, DynamicViscosityLookupTable[Temperature (K)], DynamicViscosityLookupTable[Temperature (K)])))</f>
        <v>1.4305825959999991E-5</v>
      </c>
    </row>
    <row r="216" spans="6:16" x14ac:dyDescent="0.25">
      <c r="F216" s="10">
        <v>10650</v>
      </c>
      <c r="G216" s="18">
        <f t="shared" si="32"/>
        <v>34940.944881889765</v>
      </c>
      <c r="H216" s="9">
        <f t="shared" si="27"/>
        <v>12051</v>
      </c>
      <c r="I216" s="11">
        <f t="shared" si="28"/>
        <v>221.13949999999997</v>
      </c>
      <c r="J216" s="12">
        <f t="shared" si="33"/>
        <v>-52.010500000000008</v>
      </c>
      <c r="K216" s="14">
        <f t="shared" si="34"/>
        <v>9.7585645761092472</v>
      </c>
      <c r="L216" s="11">
        <f t="shared" si="29"/>
        <v>30696.011377006344</v>
      </c>
      <c r="M216" s="15">
        <f t="shared" si="35"/>
        <v>30.696011377006343</v>
      </c>
      <c r="N216" s="14">
        <f t="shared" si="30"/>
        <v>0.48355527186936337</v>
      </c>
      <c r="O216" s="16">
        <f t="shared" si="31"/>
        <v>298.11369685670473</v>
      </c>
      <c r="P216" s="17" cm="1">
        <f t="array" ref="P216">INDEX(DynamicViscosityLookupTable[Dynamic Viscosity (kg/(m*s)], MATCH(I216, DynamicViscosityLookupTable[Temperature (K)], 1)) + ((I216 - LOOKUP(I216, DynamicViscosityLookupTable[Temperature (K)], DynamicViscosityLookupTable[Temperature (K)])) * (INDEX(DynamicViscosityLookupTable[Dynamic Viscosity (kg/(m*s)], MATCH(I216, DynamicViscosityLookupTable[Temperature (K)], 1) + 1) - INDEX(DynamicViscosityLookupTable[Dynamic Viscosity (kg/(m*s)], MATCH(I216, DynamicViscosityLookupTable[Temperature (K)], 1))) / (INDEX(DynamicViscosityLookupTable[Temperature (K)], MATCH(I216, DynamicViscosityLookupTable[Temperature (K)], 1) + 1) - LOOKUP(I216, DynamicViscosityLookupTable[Temperature (K)], DynamicViscosityLookupTable[Temperature (K)])))</f>
        <v>1.419511428999999E-5</v>
      </c>
    </row>
    <row r="217" spans="6:16" x14ac:dyDescent="0.25">
      <c r="F217" s="10">
        <v>10700</v>
      </c>
      <c r="G217" s="18">
        <f t="shared" si="32"/>
        <v>35104.986876640418</v>
      </c>
      <c r="H217" s="9">
        <f t="shared" si="27"/>
        <v>12101</v>
      </c>
      <c r="I217" s="11">
        <f t="shared" si="28"/>
        <v>220.73099999999999</v>
      </c>
      <c r="J217" s="12">
        <f t="shared" si="33"/>
        <v>-52.418999999999983</v>
      </c>
      <c r="K217" s="14">
        <f t="shared" si="34"/>
        <v>9.758411127424127</v>
      </c>
      <c r="L217" s="11">
        <f t="shared" si="29"/>
        <v>30564.825520548889</v>
      </c>
      <c r="M217" s="15">
        <f t="shared" si="35"/>
        <v>30.56482552054889</v>
      </c>
      <c r="N217" s="14">
        <f t="shared" si="30"/>
        <v>0.48237977294246615</v>
      </c>
      <c r="O217" s="16">
        <f t="shared" si="31"/>
        <v>297.83822427842699</v>
      </c>
      <c r="P217" s="17" cm="1">
        <f t="array" ref="P217">INDEX(DynamicViscosityLookupTable[Dynamic Viscosity (kg/(m*s)], MATCH(I217, DynamicViscosityLookupTable[Temperature (K)], 1)) + ((I217 - LOOKUP(I217, DynamicViscosityLookupTable[Temperature (K)], DynamicViscosityLookupTable[Temperature (K)])) * (INDEX(DynamicViscosityLookupTable[Dynamic Viscosity (kg/(m*s)], MATCH(I217, DynamicViscosityLookupTable[Temperature (K)], 1) + 1) - INDEX(DynamicViscosityLookupTable[Dynamic Viscosity (kg/(m*s)], MATCH(I217, DynamicViscosityLookupTable[Temperature (K)], 1))) / (INDEX(DynamicViscosityLookupTable[Temperature (K)], MATCH(I217, DynamicViscosityLookupTable[Temperature (K)], 1) + 1) - LOOKUP(I217, DynamicViscosityLookupTable[Temperature (K)], DynamicViscosityLookupTable[Temperature (K)])))</f>
        <v>1.4084402619999997E-5</v>
      </c>
    </row>
  </sheetData>
  <mergeCells count="7">
    <mergeCell ref="A11:D11"/>
    <mergeCell ref="F1:H1"/>
    <mergeCell ref="I1:J1"/>
    <mergeCell ref="L1:M1"/>
    <mergeCell ref="A3:D3"/>
    <mergeCell ref="A4:B4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7DD8-D9F6-4B61-9951-D2193EDB0A35}">
  <dimension ref="A1:P217"/>
  <sheetViews>
    <sheetView workbookViewId="0">
      <pane ySplit="2" topLeftCell="A3" activePane="bottomLeft" state="frozen"/>
      <selection pane="bottomLeft" activeCell="A3" sqref="A3:D3"/>
    </sheetView>
  </sheetViews>
  <sheetFormatPr defaultRowHeight="15" x14ac:dyDescent="0.25"/>
  <cols>
    <col min="1" max="1" width="24.7109375" customWidth="1"/>
    <col min="2" max="2" width="10.7109375" customWidth="1"/>
    <col min="3" max="3" width="24.7109375" customWidth="1"/>
    <col min="4" max="4" width="10.7109375" customWidth="1"/>
    <col min="6" max="14" width="10.7109375" customWidth="1"/>
    <col min="15" max="15" width="14.5703125" bestFit="1" customWidth="1"/>
    <col min="16" max="16" width="17.28515625" bestFit="1" customWidth="1"/>
    <col min="17" max="17" width="11" bestFit="1" customWidth="1"/>
  </cols>
  <sheetData>
    <row r="1" spans="1:16" x14ac:dyDescent="0.25">
      <c r="F1" s="19" t="s">
        <v>24</v>
      </c>
      <c r="G1" s="25"/>
      <c r="H1" s="20"/>
      <c r="I1" s="19" t="s">
        <v>26</v>
      </c>
      <c r="J1" s="20"/>
      <c r="K1" s="13" t="s">
        <v>32</v>
      </c>
      <c r="L1" s="19" t="s">
        <v>33</v>
      </c>
      <c r="M1" s="20"/>
      <c r="N1" s="13" t="s">
        <v>36</v>
      </c>
      <c r="O1" s="13" t="s">
        <v>38</v>
      </c>
      <c r="P1" s="13" t="s">
        <v>40</v>
      </c>
    </row>
    <row r="2" spans="1:16" ht="15.75" thickBot="1" x14ac:dyDescent="0.3">
      <c r="F2" s="26" t="s">
        <v>27</v>
      </c>
      <c r="G2" s="27" t="s">
        <v>45</v>
      </c>
      <c r="H2" s="28" t="s">
        <v>28</v>
      </c>
      <c r="I2" s="26" t="s">
        <v>29</v>
      </c>
      <c r="J2" s="29" t="s">
        <v>30</v>
      </c>
      <c r="K2" s="30" t="s">
        <v>31</v>
      </c>
      <c r="L2" s="26" t="s">
        <v>34</v>
      </c>
      <c r="M2" s="28" t="s">
        <v>35</v>
      </c>
      <c r="N2" s="30" t="s">
        <v>37</v>
      </c>
      <c r="O2" s="30" t="s">
        <v>39</v>
      </c>
      <c r="P2" s="30" t="s">
        <v>41</v>
      </c>
    </row>
    <row r="3" spans="1:16" x14ac:dyDescent="0.25">
      <c r="A3" s="22" t="s">
        <v>0</v>
      </c>
      <c r="B3" s="22"/>
      <c r="C3" s="22"/>
      <c r="D3" s="22"/>
      <c r="F3" s="10">
        <v>0</v>
      </c>
      <c r="G3" s="18">
        <f>F3/0.3048</f>
        <v>0</v>
      </c>
      <c r="H3" s="9">
        <f t="shared" ref="H3:H66" si="0">F3+$B$9</f>
        <v>364</v>
      </c>
      <c r="I3" s="11">
        <f t="shared" ref="I3:I66" si="1">$D$5+$D$6*F3</f>
        <v>293.14999999999998</v>
      </c>
      <c r="J3" s="12">
        <f>I3-273.15</f>
        <v>20</v>
      </c>
      <c r="K3" s="14">
        <f>$D$9*(1-($D$17-$D$18*(SIN($D$8)^2))*H3+$D$19*H3^2)</f>
        <v>9.8077757751014154</v>
      </c>
      <c r="L3" s="11">
        <f t="shared" ref="L3:L66" si="2">$D$7*POWER(1-F3*$D$6/$D$5,K3/($B$15*$D$6))</f>
        <v>102000</v>
      </c>
      <c r="M3" s="15">
        <f>L3/1000</f>
        <v>102</v>
      </c>
      <c r="N3" s="14">
        <f t="shared" ref="N3:N66" si="3">L3/($B$15*I3)</f>
        <v>1.2121064768141721</v>
      </c>
      <c r="O3" s="16">
        <f t="shared" ref="O3:O66" si="4">SQRT($B$14*$B$15*I3)</f>
        <v>343.23669994595792</v>
      </c>
      <c r="P3" s="17" cm="1">
        <f t="array" ref="P3">INDEX(DynamicViscosityLookupTable[Dynamic Viscosity (kg/(m*s)], MATCH(I3, DynamicViscosityLookupTable[Temperature (K)], 1)) + ((I3 - LOOKUP(I3, DynamicViscosityLookupTable[Temperature (K)], DynamicViscosityLookupTable[Temperature (K)])) * (INDEX(DynamicViscosityLookupTable[Dynamic Viscosity (kg/(m*s)], MATCH(I3, DynamicViscosityLookupTable[Temperature (K)], 1) + 1) - INDEX(DynamicViscosityLookupTable[Dynamic Viscosity (kg/(m*s)], MATCH(I3, DynamicViscosityLookupTable[Temperature (K)], 1))) / (INDEX(DynamicViscosityLookupTable[Temperature (K)], MATCH(I3, DynamicViscosityLookupTable[Temperature (K)], 1) + 1) - LOOKUP(I3, DynamicViscosityLookupTable[Temperature (K)], DynamicViscosityLookupTable[Temperature (K)])))</f>
        <v>1.825E-5</v>
      </c>
    </row>
    <row r="4" spans="1:16" x14ac:dyDescent="0.25">
      <c r="A4" s="23" t="s">
        <v>3</v>
      </c>
      <c r="B4" s="23"/>
      <c r="C4" s="24" t="s">
        <v>4</v>
      </c>
      <c r="D4" s="24"/>
      <c r="F4" s="10">
        <v>50</v>
      </c>
      <c r="G4" s="18">
        <f t="shared" ref="G4:G67" si="5">F4/0.3048</f>
        <v>164.04199475065616</v>
      </c>
      <c r="H4" s="9">
        <f t="shared" si="0"/>
        <v>414</v>
      </c>
      <c r="I4" s="11">
        <f t="shared" si="1"/>
        <v>292.82499999999999</v>
      </c>
      <c r="J4" s="12">
        <f t="shared" ref="J4:J67" si="6">I4-273.15</f>
        <v>19.675000000000011</v>
      </c>
      <c r="K4" s="14">
        <f t="shared" ref="K4:K67" si="7">$D$9*(1-($D$17-$D$18*(SIN($D$8)^2))*H4+$D$19*H4^2)</f>
        <v>9.8076215371035538</v>
      </c>
      <c r="L4" s="11">
        <f t="shared" si="2"/>
        <v>101407.66177623501</v>
      </c>
      <c r="M4" s="15">
        <f t="shared" ref="M4:M67" si="8">L4/1000</f>
        <v>101.407661776235</v>
      </c>
      <c r="N4" s="14">
        <f t="shared" si="3"/>
        <v>1.2064049644303165</v>
      </c>
      <c r="O4" s="16">
        <f t="shared" si="4"/>
        <v>343.04638293662339</v>
      </c>
      <c r="P4" s="17" cm="1">
        <f t="array" ref="P4">INDEX(DynamicViscosityLookupTable[Dynamic Viscosity (kg/(m*s)], MATCH(I4, DynamicViscosityLookupTable[Temperature (K)], 1)) + ((I4 - LOOKUP(I4, DynamicViscosityLookupTable[Temperature (K)], DynamicViscosityLookupTable[Temperature (K)])) * (INDEX(DynamicViscosityLookupTable[Dynamic Viscosity (kg/(m*s)], MATCH(I4, DynamicViscosityLookupTable[Temperature (K)], 1) + 1) - INDEX(DynamicViscosityLookupTable[Dynamic Viscosity (kg/(m*s)], MATCH(I4, DynamicViscosityLookupTable[Temperature (K)], 1))) / (INDEX(DynamicViscosityLookupTable[Temperature (K)], MATCH(I4, DynamicViscosityLookupTable[Temperature (K)], 1) + 1) - LOOKUP(I4, DynamicViscosityLookupTable[Temperature (K)], DynamicViscosityLookupTable[Temperature (K)])))</f>
        <v>1.8235050000000001E-5</v>
      </c>
    </row>
    <row r="5" spans="1:16" x14ac:dyDescent="0.25">
      <c r="A5" s="2" t="s">
        <v>44</v>
      </c>
      <c r="B5" s="2">
        <v>20</v>
      </c>
      <c r="C5" s="3" t="s">
        <v>5</v>
      </c>
      <c r="D5" s="3">
        <f>B5+273.15</f>
        <v>293.14999999999998</v>
      </c>
      <c r="F5" s="10">
        <v>100</v>
      </c>
      <c r="G5" s="18">
        <f t="shared" si="5"/>
        <v>328.08398950131232</v>
      </c>
      <c r="H5" s="9">
        <f t="shared" si="0"/>
        <v>464</v>
      </c>
      <c r="I5" s="11">
        <f t="shared" si="1"/>
        <v>292.5</v>
      </c>
      <c r="J5" s="12">
        <f t="shared" si="6"/>
        <v>19.350000000000023</v>
      </c>
      <c r="K5" s="14">
        <f t="shared" si="7"/>
        <v>9.8074673027224879</v>
      </c>
      <c r="L5" s="11">
        <f t="shared" si="2"/>
        <v>100819.43176196903</v>
      </c>
      <c r="M5" s="15">
        <f t="shared" si="8"/>
        <v>100.81943176196903</v>
      </c>
      <c r="N5" s="14">
        <f t="shared" si="3"/>
        <v>1.2007397099904269</v>
      </c>
      <c r="O5" s="16">
        <f t="shared" si="4"/>
        <v>342.85596028362892</v>
      </c>
      <c r="P5" s="17" cm="1">
        <f t="array" ref="P5">INDEX(DynamicViscosityLookupTable[Dynamic Viscosity (kg/(m*s)], MATCH(I5, DynamicViscosityLookupTable[Temperature (K)], 1)) + ((I5 - LOOKUP(I5, DynamicViscosityLookupTable[Temperature (K)], DynamicViscosityLookupTable[Temperature (K)])) * (INDEX(DynamicViscosityLookupTable[Dynamic Viscosity (kg/(m*s)], MATCH(I5, DynamicViscosityLookupTable[Temperature (K)], 1) + 1) - INDEX(DynamicViscosityLookupTable[Dynamic Viscosity (kg/(m*s)], MATCH(I5, DynamicViscosityLookupTable[Temperature (K)], 1))) / (INDEX(DynamicViscosityLookupTable[Temperature (K)], MATCH(I5, DynamicViscosityLookupTable[Temperature (K)], 1) + 1) - LOOKUP(I5, DynamicViscosityLookupTable[Temperature (K)], DynamicViscosityLookupTable[Temperature (K)])))</f>
        <v>1.8220100000000002E-5</v>
      </c>
    </row>
    <row r="6" spans="1:16" x14ac:dyDescent="0.25">
      <c r="A6" s="2" t="s">
        <v>2</v>
      </c>
      <c r="B6" s="2">
        <v>-6.4999999999999997E-3</v>
      </c>
      <c r="C6" s="3" t="s">
        <v>7</v>
      </c>
      <c r="D6" s="3">
        <f>B6</f>
        <v>-6.4999999999999997E-3</v>
      </c>
      <c r="F6" s="10">
        <v>150</v>
      </c>
      <c r="G6" s="18">
        <f t="shared" si="5"/>
        <v>492.12598425196848</v>
      </c>
      <c r="H6" s="9">
        <f t="shared" si="0"/>
        <v>514</v>
      </c>
      <c r="I6" s="11">
        <f t="shared" si="1"/>
        <v>292.17499999999995</v>
      </c>
      <c r="J6" s="12">
        <f t="shared" si="6"/>
        <v>19.024999999999977</v>
      </c>
      <c r="K6" s="14">
        <f t="shared" si="7"/>
        <v>9.8073130719582178</v>
      </c>
      <c r="L6" s="11">
        <f t="shared" si="2"/>
        <v>100235.27689060371</v>
      </c>
      <c r="M6" s="15">
        <f t="shared" si="8"/>
        <v>100.23527689060371</v>
      </c>
      <c r="N6" s="14">
        <f t="shared" si="3"/>
        <v>1.1951104402339758</v>
      </c>
      <c r="O6" s="16">
        <f t="shared" si="4"/>
        <v>342.66543181085279</v>
      </c>
      <c r="P6" s="17" cm="1">
        <f t="array" ref="P6">INDEX(DynamicViscosityLookupTable[Dynamic Viscosity (kg/(m*s)], MATCH(I6, DynamicViscosityLookupTable[Temperature (K)], 1)) + ((I6 - LOOKUP(I6, DynamicViscosityLookupTable[Temperature (K)], DynamicViscosityLookupTable[Temperature (K)])) * (INDEX(DynamicViscosityLookupTable[Dynamic Viscosity (kg/(m*s)], MATCH(I6, DynamicViscosityLookupTable[Temperature (K)], 1) + 1) - INDEX(DynamicViscosityLookupTable[Dynamic Viscosity (kg/(m*s)], MATCH(I6, DynamicViscosityLookupTable[Temperature (K)], 1))) / (INDEX(DynamicViscosityLookupTable[Temperature (K)], MATCH(I6, DynamicViscosityLookupTable[Temperature (K)], 1) + 1) - LOOKUP(I6, DynamicViscosityLookupTable[Temperature (K)], DynamicViscosityLookupTable[Temperature (K)])))</f>
        <v>1.820515E-5</v>
      </c>
    </row>
    <row r="7" spans="1:16" x14ac:dyDescent="0.25">
      <c r="A7" s="2" t="s">
        <v>6</v>
      </c>
      <c r="B7" s="2">
        <v>102</v>
      </c>
      <c r="C7" s="3" t="s">
        <v>1</v>
      </c>
      <c r="D7" s="3">
        <f>B7*1000</f>
        <v>102000</v>
      </c>
      <c r="F7" s="10">
        <v>200</v>
      </c>
      <c r="G7" s="18">
        <f t="shared" si="5"/>
        <v>656.16797900262463</v>
      </c>
      <c r="H7" s="9">
        <f t="shared" si="0"/>
        <v>564</v>
      </c>
      <c r="I7" s="11">
        <f t="shared" si="1"/>
        <v>291.84999999999997</v>
      </c>
      <c r="J7" s="12">
        <f t="shared" si="6"/>
        <v>18.699999999999989</v>
      </c>
      <c r="K7" s="14">
        <f t="shared" si="7"/>
        <v>9.8071588448107452</v>
      </c>
      <c r="L7" s="11">
        <f t="shared" si="2"/>
        <v>99655.164398208333</v>
      </c>
      <c r="M7" s="15">
        <f t="shared" si="8"/>
        <v>99.655164398208328</v>
      </c>
      <c r="N7" s="14">
        <f t="shared" si="3"/>
        <v>1.1895168842959798</v>
      </c>
      <c r="O7" s="16">
        <f t="shared" si="4"/>
        <v>342.47479734168337</v>
      </c>
      <c r="P7" s="17" cm="1">
        <f t="array" ref="P7">INDEX(DynamicViscosityLookupTable[Dynamic Viscosity (kg/(m*s)], MATCH(I7, DynamicViscosityLookupTable[Temperature (K)], 1)) + ((I7 - LOOKUP(I7, DynamicViscosityLookupTable[Temperature (K)], DynamicViscosityLookupTable[Temperature (K)])) * (INDEX(DynamicViscosityLookupTable[Dynamic Viscosity (kg/(m*s)], MATCH(I7, DynamicViscosityLookupTable[Temperature (K)], 1) + 1) - INDEX(DynamicViscosityLookupTable[Dynamic Viscosity (kg/(m*s)], MATCH(I7, DynamicViscosityLookupTable[Temperature (K)], 1))) / (INDEX(DynamicViscosityLookupTable[Temperature (K)], MATCH(I7, DynamicViscosityLookupTable[Temperature (K)], 1) + 1) - LOOKUP(I7, DynamicViscosityLookupTable[Temperature (K)], DynamicViscosityLookupTable[Temperature (K)])))</f>
        <v>1.8190200000000001E-5</v>
      </c>
    </row>
    <row r="8" spans="1:16" x14ac:dyDescent="0.25">
      <c r="A8" s="2" t="s">
        <v>8</v>
      </c>
      <c r="B8" s="2">
        <v>47.987000000000002</v>
      </c>
      <c r="C8" s="3" t="s">
        <v>9</v>
      </c>
      <c r="D8" s="3">
        <f>RADIANS(ABS(B8))</f>
        <v>0.8375311481545189</v>
      </c>
      <c r="F8" s="10">
        <v>250</v>
      </c>
      <c r="G8" s="18">
        <f t="shared" si="5"/>
        <v>820.20997375328079</v>
      </c>
      <c r="H8" s="9">
        <f t="shared" si="0"/>
        <v>614</v>
      </c>
      <c r="I8" s="11">
        <f t="shared" si="1"/>
        <v>291.52499999999998</v>
      </c>
      <c r="J8" s="12">
        <f t="shared" si="6"/>
        <v>18.375</v>
      </c>
      <c r="K8" s="14">
        <f t="shared" si="7"/>
        <v>9.8070046212800666</v>
      </c>
      <c r="L8" s="11">
        <f t="shared" si="2"/>
        <v>99079.061820416318</v>
      </c>
      <c r="M8" s="15">
        <f t="shared" si="8"/>
        <v>99.079061820416314</v>
      </c>
      <c r="N8" s="14">
        <f t="shared" si="3"/>
        <v>1.183958773683268</v>
      </c>
      <c r="O8" s="16">
        <f t="shared" si="4"/>
        <v>342.28405669901713</v>
      </c>
      <c r="P8" s="17" cm="1">
        <f t="array" ref="P8">INDEX(DynamicViscosityLookupTable[Dynamic Viscosity (kg/(m*s)], MATCH(I8, DynamicViscosityLookupTable[Temperature (K)], 1)) + ((I8 - LOOKUP(I8, DynamicViscosityLookupTable[Temperature (K)], DynamicViscosityLookupTable[Temperature (K)])) * (INDEX(DynamicViscosityLookupTable[Dynamic Viscosity (kg/(m*s)], MATCH(I8, DynamicViscosityLookupTable[Temperature (K)], 1) + 1) - INDEX(DynamicViscosityLookupTable[Dynamic Viscosity (kg/(m*s)], MATCH(I8, DynamicViscosityLookupTable[Temperature (K)], 1))) / (INDEX(DynamicViscosityLookupTable[Temperature (K)], MATCH(I8, DynamicViscosityLookupTable[Temperature (K)], 1) + 1) - LOOKUP(I8, DynamicViscosityLookupTable[Temperature (K)], DynamicViscosityLookupTable[Temperature (K)])))</f>
        <v>1.8175249999999998E-5</v>
      </c>
    </row>
    <row r="9" spans="1:16" x14ac:dyDescent="0.25">
      <c r="A9" s="2" t="s">
        <v>25</v>
      </c>
      <c r="B9" s="2">
        <v>364</v>
      </c>
      <c r="C9" s="3" t="s">
        <v>23</v>
      </c>
      <c r="D9" s="4">
        <f>D12*(1+D13*(SIN(D8)^2)+D14*(SIN(D8)^4)+D15*(SIN(D8)^6)+D16*(SIN(D8)^8))</f>
        <v>9.8088987367331839</v>
      </c>
      <c r="F9" s="10">
        <v>300</v>
      </c>
      <c r="G9" s="18">
        <f t="shared" si="5"/>
        <v>984.25196850393695</v>
      </c>
      <c r="H9" s="9">
        <f t="shared" si="0"/>
        <v>664</v>
      </c>
      <c r="I9" s="11">
        <f t="shared" si="1"/>
        <v>291.2</v>
      </c>
      <c r="J9" s="12">
        <f t="shared" si="6"/>
        <v>18.050000000000011</v>
      </c>
      <c r="K9" s="14">
        <f t="shared" si="7"/>
        <v>9.8068504013661855</v>
      </c>
      <c r="L9" s="11">
        <f t="shared" si="2"/>
        <v>98506.936989358481</v>
      </c>
      <c r="M9" s="15">
        <f t="shared" si="8"/>
        <v>98.506936989358479</v>
      </c>
      <c r="N9" s="14">
        <f t="shared" si="3"/>
        <v>1.1784358422510297</v>
      </c>
      <c r="O9" s="16">
        <f t="shared" si="4"/>
        <v>342.09320970525687</v>
      </c>
      <c r="P9" s="17" cm="1">
        <f t="array" ref="P9">INDEX(DynamicViscosityLookupTable[Dynamic Viscosity (kg/(m*s)], MATCH(I9, DynamicViscosityLookupTable[Temperature (K)], 1)) + ((I9 - LOOKUP(I9, DynamicViscosityLookupTable[Temperature (K)], DynamicViscosityLookupTable[Temperature (K)])) * (INDEX(DynamicViscosityLookupTable[Dynamic Viscosity (kg/(m*s)], MATCH(I9, DynamicViscosityLookupTable[Temperature (K)], 1) + 1) - INDEX(DynamicViscosityLookupTable[Dynamic Viscosity (kg/(m*s)], MATCH(I9, DynamicViscosityLookupTable[Temperature (K)], 1))) / (INDEX(DynamicViscosityLookupTable[Temperature (K)], MATCH(I9, DynamicViscosityLookupTable[Temperature (K)], 1) + 1) - LOOKUP(I9, DynamicViscosityLookupTable[Temperature (K)], DynamicViscosityLookupTable[Temperature (K)])))</f>
        <v>1.81603E-5</v>
      </c>
    </row>
    <row r="10" spans="1:16" x14ac:dyDescent="0.25">
      <c r="F10" s="10">
        <v>350</v>
      </c>
      <c r="G10" s="18">
        <f t="shared" si="5"/>
        <v>1148.2939632545931</v>
      </c>
      <c r="H10" s="9">
        <f t="shared" si="0"/>
        <v>714</v>
      </c>
      <c r="I10" s="11">
        <f t="shared" si="1"/>
        <v>290.875</v>
      </c>
      <c r="J10" s="12">
        <f t="shared" si="6"/>
        <v>17.725000000000023</v>
      </c>
      <c r="K10" s="14">
        <f t="shared" si="7"/>
        <v>9.8066961850691001</v>
      </c>
      <c r="L10" s="11">
        <f t="shared" si="2"/>
        <v>97938.758030629266</v>
      </c>
      <c r="M10" s="15">
        <f t="shared" si="8"/>
        <v>97.938758030629259</v>
      </c>
      <c r="N10" s="14">
        <f t="shared" si="3"/>
        <v>1.1729478261795998</v>
      </c>
      <c r="O10" s="16">
        <f t="shared" si="4"/>
        <v>341.90225618230971</v>
      </c>
      <c r="P10" s="17" cm="1">
        <f t="array" ref="P10">INDEX(DynamicViscosityLookupTable[Dynamic Viscosity (kg/(m*s)], MATCH(I10, DynamicViscosityLookupTable[Temperature (K)], 1)) + ((I10 - LOOKUP(I10, DynamicViscosityLookupTable[Temperature (K)], DynamicViscosityLookupTable[Temperature (K)])) * (INDEX(DynamicViscosityLookupTable[Dynamic Viscosity (kg/(m*s)], MATCH(I10, DynamicViscosityLookupTable[Temperature (K)], 1) + 1) - INDEX(DynamicViscosityLookupTable[Dynamic Viscosity (kg/(m*s)], MATCH(I10, DynamicViscosityLookupTable[Temperature (K)], 1))) / (INDEX(DynamicViscosityLookupTable[Temperature (K)], MATCH(I10, DynamicViscosityLookupTable[Temperature (K)], 1) + 1) - LOOKUP(I10, DynamicViscosityLookupTable[Temperature (K)], DynamicViscosityLookupTable[Temperature (K)])))</f>
        <v>1.8145350000000001E-5</v>
      </c>
    </row>
    <row r="11" spans="1:16" x14ac:dyDescent="0.25">
      <c r="A11" s="21" t="s">
        <v>14</v>
      </c>
      <c r="B11" s="21"/>
      <c r="C11" s="21"/>
      <c r="D11" s="21"/>
      <c r="F11" s="10">
        <v>400</v>
      </c>
      <c r="G11" s="18">
        <f t="shared" si="5"/>
        <v>1312.3359580052493</v>
      </c>
      <c r="H11" s="9">
        <f t="shared" si="0"/>
        <v>764</v>
      </c>
      <c r="I11" s="11">
        <f t="shared" si="1"/>
        <v>290.54999999999995</v>
      </c>
      <c r="J11" s="12">
        <f t="shared" si="6"/>
        <v>17.399999999999977</v>
      </c>
      <c r="K11" s="14">
        <f t="shared" si="7"/>
        <v>9.8065419723888105</v>
      </c>
      <c r="L11" s="11">
        <f t="shared" si="2"/>
        <v>97374.493360289285</v>
      </c>
      <c r="M11" s="15">
        <f t="shared" si="8"/>
        <v>97.374493360289279</v>
      </c>
      <c r="N11" s="14">
        <f t="shared" si="3"/>
        <v>1.1674944639515257</v>
      </c>
      <c r="O11" s="16">
        <f t="shared" si="4"/>
        <v>341.71119595158513</v>
      </c>
      <c r="P11" s="17" cm="1">
        <f t="array" ref="P11">INDEX(DynamicViscosityLookupTable[Dynamic Viscosity (kg/(m*s)], MATCH(I11, DynamicViscosityLookupTable[Temperature (K)], 1)) + ((I11 - LOOKUP(I11, DynamicViscosityLookupTable[Temperature (K)], DynamicViscosityLookupTable[Temperature (K)])) * (INDEX(DynamicViscosityLookupTable[Dynamic Viscosity (kg/(m*s)], MATCH(I11, DynamicViscosityLookupTable[Temperature (K)], 1) + 1) - INDEX(DynamicViscosityLookupTable[Dynamic Viscosity (kg/(m*s)], MATCH(I11, DynamicViscosityLookupTable[Temperature (K)], 1))) / (INDEX(DynamicViscosityLookupTable[Temperature (K)], MATCH(I11, DynamicViscosityLookupTable[Temperature (K)], 1) + 1) - LOOKUP(I11, DynamicViscosityLookupTable[Temperature (K)], DynamicViscosityLookupTable[Temperature (K)])))</f>
        <v>1.8130399999999998E-5</v>
      </c>
    </row>
    <row r="12" spans="1:16" x14ac:dyDescent="0.25">
      <c r="A12" s="5" t="s">
        <v>19</v>
      </c>
      <c r="B12" s="5">
        <v>8.3144597999999998</v>
      </c>
      <c r="C12" s="5" t="s">
        <v>15</v>
      </c>
      <c r="D12" s="6">
        <v>9.7803269999999998</v>
      </c>
      <c r="F12" s="10">
        <v>450</v>
      </c>
      <c r="G12" s="18">
        <f t="shared" si="5"/>
        <v>1476.3779527559054</v>
      </c>
      <c r="H12" s="9">
        <f t="shared" si="0"/>
        <v>814</v>
      </c>
      <c r="I12" s="11">
        <f t="shared" si="1"/>
        <v>290.22499999999997</v>
      </c>
      <c r="J12" s="12">
        <f t="shared" si="6"/>
        <v>17.074999999999989</v>
      </c>
      <c r="K12" s="14">
        <f t="shared" si="7"/>
        <v>9.8063877633253149</v>
      </c>
      <c r="L12" s="11">
        <f t="shared" si="2"/>
        <v>96814.111681899871</v>
      </c>
      <c r="M12" s="15">
        <f t="shared" si="8"/>
        <v>96.814111681899874</v>
      </c>
      <c r="N12" s="14">
        <f t="shared" si="3"/>
        <v>1.1620754963288602</v>
      </c>
      <c r="O12" s="16">
        <f t="shared" si="4"/>
        <v>341.52002883399308</v>
      </c>
      <c r="P12" s="17" cm="1">
        <f t="array" ref="P12">INDEX(DynamicViscosityLookupTable[Dynamic Viscosity (kg/(m*s)], MATCH(I12, DynamicViscosityLookupTable[Temperature (K)], 1)) + ((I12 - LOOKUP(I12, DynamicViscosityLookupTable[Temperature (K)], DynamicViscosityLookupTable[Temperature (K)])) * (INDEX(DynamicViscosityLookupTable[Dynamic Viscosity (kg/(m*s)], MATCH(I12, DynamicViscosityLookupTable[Temperature (K)], 1) + 1) - INDEX(DynamicViscosityLookupTable[Dynamic Viscosity (kg/(m*s)], MATCH(I12, DynamicViscosityLookupTable[Temperature (K)], 1))) / (INDEX(DynamicViscosityLookupTable[Temperature (K)], MATCH(I12, DynamicViscosityLookupTable[Temperature (K)], 1) + 1) - LOOKUP(I12, DynamicViscosityLookupTable[Temperature (K)], DynamicViscosityLookupTable[Temperature (K)])))</f>
        <v>1.8115449999999999E-5</v>
      </c>
    </row>
    <row r="13" spans="1:16" x14ac:dyDescent="0.25">
      <c r="A13" s="5" t="s">
        <v>21</v>
      </c>
      <c r="B13" s="5">
        <v>2.8964400000000001E-2</v>
      </c>
      <c r="C13" s="5" t="s">
        <v>10</v>
      </c>
      <c r="D13" s="7">
        <v>5.2790414000000001E-3</v>
      </c>
      <c r="F13" s="10">
        <v>500</v>
      </c>
      <c r="G13" s="18">
        <f t="shared" si="5"/>
        <v>1640.4199475065616</v>
      </c>
      <c r="H13" s="9">
        <f t="shared" si="0"/>
        <v>864</v>
      </c>
      <c r="I13" s="11">
        <f t="shared" si="1"/>
        <v>289.89999999999998</v>
      </c>
      <c r="J13" s="12">
        <f t="shared" si="6"/>
        <v>16.75</v>
      </c>
      <c r="K13" s="14">
        <f t="shared" si="7"/>
        <v>9.8062335578786186</v>
      </c>
      <c r="L13" s="11">
        <f t="shared" si="2"/>
        <v>96257.581983592754</v>
      </c>
      <c r="M13" s="15">
        <f t="shared" si="8"/>
        <v>96.257581983592758</v>
      </c>
      <c r="N13" s="14">
        <f t="shared" si="3"/>
        <v>1.1566906663307295</v>
      </c>
      <c r="O13" s="16">
        <f t="shared" si="4"/>
        <v>341.32875464994208</v>
      </c>
      <c r="P13" s="17" cm="1">
        <f t="array" ref="P13">INDEX(DynamicViscosityLookupTable[Dynamic Viscosity (kg/(m*s)], MATCH(I13, DynamicViscosityLookupTable[Temperature (K)], 1)) + ((I13 - LOOKUP(I13, DynamicViscosityLookupTable[Temperature (K)], DynamicViscosityLookupTable[Temperature (K)])) * (INDEX(DynamicViscosityLookupTable[Dynamic Viscosity (kg/(m*s)], MATCH(I13, DynamicViscosityLookupTable[Temperature (K)], 1) + 1) - INDEX(DynamicViscosityLookupTable[Dynamic Viscosity (kg/(m*s)], MATCH(I13, DynamicViscosityLookupTable[Temperature (K)], 1))) / (INDEX(DynamicViscosityLookupTable[Temperature (K)], MATCH(I13, DynamicViscosityLookupTable[Temperature (K)], 1) + 1) - LOOKUP(I13, DynamicViscosityLookupTable[Temperature (K)], DynamicViscosityLookupTable[Temperature (K)])))</f>
        <v>1.8100500000000001E-5</v>
      </c>
    </row>
    <row r="14" spans="1:16" x14ac:dyDescent="0.25">
      <c r="A14" s="5" t="s">
        <v>22</v>
      </c>
      <c r="B14" s="5">
        <v>1.4</v>
      </c>
      <c r="C14" s="5" t="s">
        <v>11</v>
      </c>
      <c r="D14" s="5">
        <v>2.32718E-5</v>
      </c>
      <c r="F14" s="10">
        <v>550</v>
      </c>
      <c r="G14" s="18">
        <f t="shared" si="5"/>
        <v>1804.4619422572177</v>
      </c>
      <c r="H14" s="9">
        <f t="shared" si="0"/>
        <v>914</v>
      </c>
      <c r="I14" s="11">
        <f t="shared" si="1"/>
        <v>289.57499999999999</v>
      </c>
      <c r="J14" s="12">
        <f t="shared" si="6"/>
        <v>16.425000000000011</v>
      </c>
      <c r="K14" s="14">
        <f t="shared" si="7"/>
        <v>9.8060793560487163</v>
      </c>
      <c r="L14" s="11">
        <f t="shared" si="2"/>
        <v>95704.873535171326</v>
      </c>
      <c r="M14" s="15">
        <f t="shared" si="8"/>
        <v>95.70487353517133</v>
      </c>
      <c r="N14" s="14">
        <f t="shared" si="3"/>
        <v>1.1513397192111252</v>
      </c>
      <c r="O14" s="16">
        <f t="shared" si="4"/>
        <v>341.13737321933701</v>
      </c>
      <c r="P14" s="17" cm="1">
        <f t="array" ref="P14">INDEX(DynamicViscosityLookupTable[Dynamic Viscosity (kg/(m*s)], MATCH(I14, DynamicViscosityLookupTable[Temperature (K)], 1)) + ((I14 - LOOKUP(I14, DynamicViscosityLookupTable[Temperature (K)], DynamicViscosityLookupTable[Temperature (K)])) * (INDEX(DynamicViscosityLookupTable[Dynamic Viscosity (kg/(m*s)], MATCH(I14, DynamicViscosityLookupTable[Temperature (K)], 1) + 1) - INDEX(DynamicViscosityLookupTable[Dynamic Viscosity (kg/(m*s)], MATCH(I14, DynamicViscosityLookupTable[Temperature (K)], 1))) / (INDEX(DynamicViscosityLookupTable[Temperature (K)], MATCH(I14, DynamicViscosityLookupTable[Temperature (K)], 1) + 1) - LOOKUP(I14, DynamicViscosityLookupTable[Temperature (K)], DynamicViscosityLookupTable[Temperature (K)])))</f>
        <v>1.8085550000000002E-5</v>
      </c>
    </row>
    <row r="15" spans="1:16" x14ac:dyDescent="0.25">
      <c r="A15" s="5" t="s">
        <v>20</v>
      </c>
      <c r="B15" s="5">
        <f>B12/B13</f>
        <v>287.0578986618055</v>
      </c>
      <c r="C15" s="5" t="s">
        <v>12</v>
      </c>
      <c r="D15" s="5">
        <v>1.2620000000000001E-7</v>
      </c>
      <c r="F15" s="10">
        <v>600</v>
      </c>
      <c r="G15" s="18">
        <f t="shared" si="5"/>
        <v>1968.5039370078739</v>
      </c>
      <c r="H15" s="9">
        <f t="shared" si="0"/>
        <v>964</v>
      </c>
      <c r="I15" s="11">
        <f t="shared" si="1"/>
        <v>289.25</v>
      </c>
      <c r="J15" s="12">
        <f t="shared" si="6"/>
        <v>16.100000000000023</v>
      </c>
      <c r="K15" s="14">
        <f t="shared" si="7"/>
        <v>9.8059251578356115</v>
      </c>
      <c r="L15" s="11">
        <f t="shared" si="2"/>
        <v>95155.955885246047</v>
      </c>
      <c r="M15" s="15">
        <f t="shared" si="8"/>
        <v>95.155955885246044</v>
      </c>
      <c r="N15" s="14">
        <f t="shared" si="3"/>
        <v>1.1460224024369599</v>
      </c>
      <c r="O15" s="16">
        <f t="shared" si="4"/>
        <v>340.94588436157744</v>
      </c>
      <c r="P15" s="17" cm="1">
        <f t="array" ref="P15">INDEX(DynamicViscosityLookupTable[Dynamic Viscosity (kg/(m*s)], MATCH(I15, DynamicViscosityLookupTable[Temperature (K)], 1)) + ((I15 - LOOKUP(I15, DynamicViscosityLookupTable[Temperature (K)], DynamicViscosityLookupTable[Temperature (K)])) * (INDEX(DynamicViscosityLookupTable[Dynamic Viscosity (kg/(m*s)], MATCH(I15, DynamicViscosityLookupTable[Temperature (K)], 1) + 1) - INDEX(DynamicViscosityLookupTable[Dynamic Viscosity (kg/(m*s)], MATCH(I15, DynamicViscosityLookupTable[Temperature (K)], 1))) / (INDEX(DynamicViscosityLookupTable[Temperature (K)], MATCH(I15, DynamicViscosityLookupTable[Temperature (K)], 1) + 1) - LOOKUP(I15, DynamicViscosityLookupTable[Temperature (K)], DynamicViscosityLookupTable[Temperature (K)])))</f>
        <v>1.8070600000000003E-5</v>
      </c>
    </row>
    <row r="16" spans="1:16" x14ac:dyDescent="0.25">
      <c r="C16" s="5" t="s">
        <v>13</v>
      </c>
      <c r="D16" s="5">
        <v>6.9999999999999996E-10</v>
      </c>
      <c r="F16" s="10">
        <v>650</v>
      </c>
      <c r="G16" s="18">
        <f t="shared" si="5"/>
        <v>2132.5459317585301</v>
      </c>
      <c r="H16" s="9">
        <f t="shared" si="0"/>
        <v>1014</v>
      </c>
      <c r="I16" s="11">
        <f t="shared" si="1"/>
        <v>288.92499999999995</v>
      </c>
      <c r="J16" s="12">
        <f t="shared" si="6"/>
        <v>15.774999999999977</v>
      </c>
      <c r="K16" s="14">
        <f t="shared" si="7"/>
        <v>9.8057709632393024</v>
      </c>
      <c r="L16" s="11">
        <f t="shared" si="2"/>
        <v>94610.798858400594</v>
      </c>
      <c r="M16" s="15">
        <f t="shared" si="8"/>
        <v>94.610798858400599</v>
      </c>
      <c r="N16" s="14">
        <f t="shared" si="3"/>
        <v>1.1407384656663453</v>
      </c>
      <c r="O16" s="16">
        <f t="shared" si="4"/>
        <v>340.75428789555531</v>
      </c>
      <c r="P16" s="17" cm="1">
        <f t="array" ref="P16">INDEX(DynamicViscosityLookupTable[Dynamic Viscosity (kg/(m*s)], MATCH(I16, DynamicViscosityLookupTable[Temperature (K)], 1)) + ((I16 - LOOKUP(I16, DynamicViscosityLookupTable[Temperature (K)], DynamicViscosityLookupTable[Temperature (K)])) * (INDEX(DynamicViscosityLookupTable[Dynamic Viscosity (kg/(m*s)], MATCH(I16, DynamicViscosityLookupTable[Temperature (K)], 1) + 1) - INDEX(DynamicViscosityLookupTable[Dynamic Viscosity (kg/(m*s)], MATCH(I16, DynamicViscosityLookupTable[Temperature (K)], 1))) / (INDEX(DynamicViscosityLookupTable[Temperature (K)], MATCH(I16, DynamicViscosityLookupTable[Temperature (K)], 1) + 1) - LOOKUP(I16, DynamicViscosityLookupTable[Temperature (K)], DynamicViscosityLookupTable[Temperature (K)])))</f>
        <v>1.8055650000000001E-5</v>
      </c>
    </row>
    <row r="17" spans="2:16" x14ac:dyDescent="0.25">
      <c r="C17" s="5" t="s">
        <v>16</v>
      </c>
      <c r="D17" s="8">
        <v>3.1570400000000001E-7</v>
      </c>
      <c r="F17" s="10">
        <v>700</v>
      </c>
      <c r="G17" s="18">
        <f t="shared" si="5"/>
        <v>2296.5879265091862</v>
      </c>
      <c r="H17" s="9">
        <f t="shared" si="0"/>
        <v>1064</v>
      </c>
      <c r="I17" s="11">
        <f t="shared" si="1"/>
        <v>288.59999999999997</v>
      </c>
      <c r="J17" s="12">
        <f t="shared" si="6"/>
        <v>15.449999999999989</v>
      </c>
      <c r="K17" s="14">
        <f t="shared" si="7"/>
        <v>9.8056167722597873</v>
      </c>
      <c r="L17" s="11">
        <f t="shared" si="2"/>
        <v>94069.372552391273</v>
      </c>
      <c r="M17" s="15">
        <f t="shared" si="8"/>
        <v>94.069372552391272</v>
      </c>
      <c r="N17" s="14">
        <f t="shared" si="3"/>
        <v>1.1354876607271251</v>
      </c>
      <c r="O17" s="16">
        <f t="shared" si="4"/>
        <v>340.56258363965333</v>
      </c>
      <c r="P17" s="17" cm="1">
        <f t="array" ref="P17">INDEX(DynamicViscosityLookupTable[Dynamic Viscosity (kg/(m*s)], MATCH(I17, DynamicViscosityLookupTable[Temperature (K)], 1)) + ((I17 - LOOKUP(I17, DynamicViscosityLookupTable[Temperature (K)], DynamicViscosityLookupTable[Temperature (K)])) * (INDEX(DynamicViscosityLookupTable[Dynamic Viscosity (kg/(m*s)], MATCH(I17, DynamicViscosityLookupTable[Temperature (K)], 1) + 1) - INDEX(DynamicViscosityLookupTable[Dynamic Viscosity (kg/(m*s)], MATCH(I17, DynamicViscosityLookupTable[Temperature (K)], 1))) / (INDEX(DynamicViscosityLookupTable[Temperature (K)], MATCH(I17, DynamicViscosityLookupTable[Temperature (K)], 1) + 1) - LOOKUP(I17, DynamicViscosityLookupTable[Temperature (K)], DynamicViscosityLookupTable[Temperature (K)])))</f>
        <v>1.8040699999999998E-5</v>
      </c>
    </row>
    <row r="18" spans="2:16" x14ac:dyDescent="0.25">
      <c r="C18" s="5" t="s">
        <v>17</v>
      </c>
      <c r="D18" s="8">
        <v>2.1026899999999999E-9</v>
      </c>
      <c r="F18" s="10">
        <v>750</v>
      </c>
      <c r="G18" s="18">
        <f t="shared" si="5"/>
        <v>2460.6299212598424</v>
      </c>
      <c r="H18" s="9">
        <f t="shared" si="0"/>
        <v>1114</v>
      </c>
      <c r="I18" s="11">
        <f t="shared" si="1"/>
        <v>288.27499999999998</v>
      </c>
      <c r="J18" s="12">
        <f t="shared" si="6"/>
        <v>15.125</v>
      </c>
      <c r="K18" s="14">
        <f t="shared" si="7"/>
        <v>9.8054625848970716</v>
      </c>
      <c r="L18" s="11">
        <f t="shared" si="2"/>
        <v>93531.647335376998</v>
      </c>
      <c r="M18" s="15">
        <f t="shared" si="8"/>
        <v>93.531647335377002</v>
      </c>
      <c r="N18" s="14">
        <f t="shared" si="3"/>
        <v>1.1302697415956311</v>
      </c>
      <c r="O18" s="16">
        <f t="shared" si="4"/>
        <v>340.37077141174262</v>
      </c>
      <c r="P18" s="17" cm="1">
        <f t="array" ref="P18">INDEX(DynamicViscosityLookupTable[Dynamic Viscosity (kg/(m*s)], MATCH(I18, DynamicViscosityLookupTable[Temperature (K)], 1)) + ((I18 - LOOKUP(I18, DynamicViscosityLookupTable[Temperature (K)], DynamicViscosityLookupTable[Temperature (K)])) * (INDEX(DynamicViscosityLookupTable[Dynamic Viscosity (kg/(m*s)], MATCH(I18, DynamicViscosityLookupTable[Temperature (K)], 1) + 1) - INDEX(DynamicViscosityLookupTable[Dynamic Viscosity (kg/(m*s)], MATCH(I18, DynamicViscosityLookupTable[Temperature (K)], 1))) / (INDEX(DynamicViscosityLookupTable[Temperature (K)], MATCH(I18, DynamicViscosityLookupTable[Temperature (K)], 1) + 1) - LOOKUP(I18, DynamicViscosityLookupTable[Temperature (K)], DynamicViscosityLookupTable[Temperature (K)])))</f>
        <v>1.8025749999999999E-5</v>
      </c>
    </row>
    <row r="19" spans="2:16" x14ac:dyDescent="0.25">
      <c r="C19" s="5" t="s">
        <v>18</v>
      </c>
      <c r="D19" s="8">
        <v>7.3745199999999995E-14</v>
      </c>
      <c r="F19" s="10">
        <v>800</v>
      </c>
      <c r="G19" s="18">
        <f t="shared" si="5"/>
        <v>2624.6719160104985</v>
      </c>
      <c r="H19" s="9">
        <f t="shared" si="0"/>
        <v>1164</v>
      </c>
      <c r="I19" s="11">
        <f t="shared" si="1"/>
        <v>287.95</v>
      </c>
      <c r="J19" s="12">
        <f t="shared" si="6"/>
        <v>14.800000000000011</v>
      </c>
      <c r="K19" s="14">
        <f t="shared" si="7"/>
        <v>9.8053084011511498</v>
      </c>
      <c r="L19" s="11">
        <f t="shared" si="2"/>
        <v>92997.593843180322</v>
      </c>
      <c r="M19" s="15">
        <f t="shared" si="8"/>
        <v>92.997593843180326</v>
      </c>
      <c r="N19" s="14">
        <f t="shared" si="3"/>
        <v>1.1250844643756723</v>
      </c>
      <c r="O19" s="16">
        <f t="shared" si="4"/>
        <v>340.17885102918086</v>
      </c>
      <c r="P19" s="17" cm="1">
        <f t="array" ref="P19">INDEX(DynamicViscosityLookupTable[Dynamic Viscosity (kg/(m*s)], MATCH(I19, DynamicViscosityLookupTable[Temperature (K)], 1)) + ((I19 - LOOKUP(I19, DynamicViscosityLookupTable[Temperature (K)], DynamicViscosityLookupTable[Temperature (K)])) * (INDEX(DynamicViscosityLookupTable[Dynamic Viscosity (kg/(m*s)], MATCH(I19, DynamicViscosityLookupTable[Temperature (K)], 1) + 1) - INDEX(DynamicViscosityLookupTable[Dynamic Viscosity (kg/(m*s)], MATCH(I19, DynamicViscosityLookupTable[Temperature (K)], 1))) / (INDEX(DynamicViscosityLookupTable[Temperature (K)], MATCH(I19, DynamicViscosityLookupTable[Temperature (K)], 1) + 1) - LOOKUP(I19, DynamicViscosityLookupTable[Temperature (K)], DynamicViscosityLookupTable[Temperature (K)])))</f>
        <v>1.80104E-5</v>
      </c>
    </row>
    <row r="20" spans="2:16" x14ac:dyDescent="0.25">
      <c r="F20" s="10">
        <v>850</v>
      </c>
      <c r="G20" s="18">
        <f t="shared" si="5"/>
        <v>2788.7139107611547</v>
      </c>
      <c r="H20" s="9">
        <f t="shared" si="0"/>
        <v>1214</v>
      </c>
      <c r="I20" s="11">
        <f t="shared" si="1"/>
        <v>287.625</v>
      </c>
      <c r="J20" s="12">
        <f t="shared" si="6"/>
        <v>14.475000000000023</v>
      </c>
      <c r="K20" s="14">
        <f t="shared" si="7"/>
        <v>9.8051542210220237</v>
      </c>
      <c r="L20" s="11">
        <f t="shared" si="2"/>
        <v>92467.182976580109</v>
      </c>
      <c r="M20" s="15">
        <f t="shared" si="8"/>
        <v>92.467182976580105</v>
      </c>
      <c r="N20" s="14">
        <f t="shared" si="3"/>
        <v>1.1199315872777649</v>
      </c>
      <c r="O20" s="16">
        <f t="shared" si="4"/>
        <v>339.98682230881025</v>
      </c>
      <c r="P20" s="17" cm="1">
        <f t="array" ref="P20">INDEX(DynamicViscosityLookupTable[Dynamic Viscosity (kg/(m*s)], MATCH(I20, DynamicViscosityLookupTable[Temperature (K)], 1)) + ((I20 - LOOKUP(I20, DynamicViscosityLookupTable[Temperature (K)], DynamicViscosityLookupTable[Temperature (K)])) * (INDEX(DynamicViscosityLookupTable[Dynamic Viscosity (kg/(m*s)], MATCH(I20, DynamicViscosityLookupTable[Temperature (K)], 1) + 1) - INDEX(DynamicViscosityLookupTable[Dynamic Viscosity (kg/(m*s)], MATCH(I20, DynamicViscosityLookupTable[Temperature (K)], 1))) / (INDEX(DynamicViscosityLookupTable[Temperature (K)], MATCH(I20, DynamicViscosityLookupTable[Temperature (K)], 1) + 1) - LOOKUP(I20, DynamicViscosityLookupTable[Temperature (K)], DynamicViscosityLookupTable[Temperature (K)])))</f>
        <v>1.7994800000000003E-5</v>
      </c>
    </row>
    <row r="21" spans="2:16" x14ac:dyDescent="0.25">
      <c r="F21" s="10">
        <v>900</v>
      </c>
      <c r="G21" s="18">
        <f t="shared" si="5"/>
        <v>2952.7559055118109</v>
      </c>
      <c r="H21" s="9">
        <f t="shared" si="0"/>
        <v>1264</v>
      </c>
      <c r="I21" s="11">
        <f t="shared" si="1"/>
        <v>287.29999999999995</v>
      </c>
      <c r="J21" s="12">
        <f t="shared" si="6"/>
        <v>14.149999999999977</v>
      </c>
      <c r="K21" s="14">
        <f t="shared" si="7"/>
        <v>9.8050000445096934</v>
      </c>
      <c r="L21" s="11">
        <f t="shared" si="2"/>
        <v>91940.385898633089</v>
      </c>
      <c r="M21" s="15">
        <f t="shared" si="8"/>
        <v>91.940385898633082</v>
      </c>
      <c r="N21" s="14">
        <f t="shared" si="3"/>
        <v>1.1148108705985698</v>
      </c>
      <c r="O21" s="16">
        <f t="shared" si="4"/>
        <v>339.79468506695537</v>
      </c>
      <c r="P21" s="17" cm="1">
        <f t="array" ref="P21">INDEX(DynamicViscosityLookupTable[Dynamic Viscosity (kg/(m*s)], MATCH(I21, DynamicViscosityLookupTable[Temperature (K)], 1)) + ((I21 - LOOKUP(I21, DynamicViscosityLookupTable[Temperature (K)], DynamicViscosityLookupTable[Temperature (K)])) * (INDEX(DynamicViscosityLookupTable[Dynamic Viscosity (kg/(m*s)], MATCH(I21, DynamicViscosityLookupTable[Temperature (K)], 1) + 1) - INDEX(DynamicViscosityLookupTable[Dynamic Viscosity (kg/(m*s)], MATCH(I21, DynamicViscosityLookupTable[Temperature (K)], 1))) / (INDEX(DynamicViscosityLookupTable[Temperature (K)], MATCH(I21, DynamicViscosityLookupTable[Temperature (K)], 1) + 1) - LOOKUP(I21, DynamicViscosityLookupTable[Temperature (K)], DynamicViscosityLookupTable[Temperature (K)])))</f>
        <v>1.7979199999999999E-5</v>
      </c>
    </row>
    <row r="22" spans="2:16" x14ac:dyDescent="0.25">
      <c r="B22" s="1"/>
      <c r="F22" s="10">
        <v>950</v>
      </c>
      <c r="G22" s="18">
        <f t="shared" si="5"/>
        <v>3116.797900262467</v>
      </c>
      <c r="H22" s="9">
        <f t="shared" si="0"/>
        <v>1314</v>
      </c>
      <c r="I22" s="11">
        <f t="shared" si="1"/>
        <v>286.97499999999997</v>
      </c>
      <c r="J22" s="12">
        <f t="shared" si="6"/>
        <v>13.824999999999989</v>
      </c>
      <c r="K22" s="14">
        <f t="shared" si="7"/>
        <v>9.8048458716141607</v>
      </c>
      <c r="L22" s="11">
        <f t="shared" si="2"/>
        <v>91417.174032026887</v>
      </c>
      <c r="M22" s="15">
        <f t="shared" si="8"/>
        <v>91.417174032026892</v>
      </c>
      <c r="N22" s="14">
        <f t="shared" si="3"/>
        <v>1.1097220767005733</v>
      </c>
      <c r="O22" s="16">
        <f t="shared" si="4"/>
        <v>339.60243911942132</v>
      </c>
      <c r="P22" s="17" cm="1">
        <f t="array" ref="P22">INDEX(DynamicViscosityLookupTable[Dynamic Viscosity (kg/(m*s)], MATCH(I22, DynamicViscosityLookupTable[Temperature (K)], 1)) + ((I22 - LOOKUP(I22, DynamicViscosityLookupTable[Temperature (K)], DynamicViscosityLookupTable[Temperature (K)])) * (INDEX(DynamicViscosityLookupTable[Dynamic Viscosity (kg/(m*s)], MATCH(I22, DynamicViscosityLookupTable[Temperature (K)], 1) + 1) - INDEX(DynamicViscosityLookupTable[Dynamic Viscosity (kg/(m*s)], MATCH(I22, DynamicViscosityLookupTable[Temperature (K)], 1))) / (INDEX(DynamicViscosityLookupTable[Temperature (K)], MATCH(I22, DynamicViscosityLookupTable[Temperature (K)], 1) + 1) - LOOKUP(I22, DynamicViscosityLookupTable[Temperature (K)], DynamicViscosityLookupTable[Temperature (K)])))</f>
        <v>1.7963599999999999E-5</v>
      </c>
    </row>
    <row r="23" spans="2:16" x14ac:dyDescent="0.25">
      <c r="B23" s="1"/>
      <c r="F23" s="10">
        <v>1000</v>
      </c>
      <c r="G23" s="18">
        <f t="shared" si="5"/>
        <v>3280.8398950131232</v>
      </c>
      <c r="H23" s="9">
        <f t="shared" si="0"/>
        <v>1364</v>
      </c>
      <c r="I23" s="11">
        <f t="shared" si="1"/>
        <v>286.64999999999998</v>
      </c>
      <c r="J23" s="12">
        <f t="shared" si="6"/>
        <v>13.5</v>
      </c>
      <c r="K23" s="14">
        <f t="shared" si="7"/>
        <v>9.8046917023354219</v>
      </c>
      <c r="L23" s="11">
        <f t="shared" si="2"/>
        <v>90897.519056461184</v>
      </c>
      <c r="M23" s="15">
        <f t="shared" si="8"/>
        <v>90.897519056461178</v>
      </c>
      <c r="N23" s="14">
        <f t="shared" si="3"/>
        <v>1.1046649699919739</v>
      </c>
      <c r="O23" s="16">
        <f t="shared" si="4"/>
        <v>339.41008428149149</v>
      </c>
      <c r="P23" s="17" cm="1">
        <f t="array" ref="P23">INDEX(DynamicViscosityLookupTable[Dynamic Viscosity (kg/(m*s)], MATCH(I23, DynamicViscosityLookupTable[Temperature (K)], 1)) + ((I23 - LOOKUP(I23, DynamicViscosityLookupTable[Temperature (K)], DynamicViscosityLookupTable[Temperature (K)])) * (INDEX(DynamicViscosityLookupTable[Dynamic Viscosity (kg/(m*s)], MATCH(I23, DynamicViscosityLookupTable[Temperature (K)], 1) + 1) - INDEX(DynamicViscosityLookupTable[Dynamic Viscosity (kg/(m*s)], MATCH(I23, DynamicViscosityLookupTable[Temperature (K)], 1))) / (INDEX(DynamicViscosityLookupTable[Temperature (K)], MATCH(I23, DynamicViscosityLookupTable[Temperature (K)], 1) + 1) - LOOKUP(I23, DynamicViscosityLookupTable[Temperature (K)], DynamicViscosityLookupTable[Temperature (K)])))</f>
        <v>1.7947999999999998E-5</v>
      </c>
    </row>
    <row r="24" spans="2:16" x14ac:dyDescent="0.25">
      <c r="B24" s="1"/>
      <c r="F24" s="10">
        <v>1050</v>
      </c>
      <c r="G24" s="18">
        <f t="shared" si="5"/>
        <v>3444.8818897637793</v>
      </c>
      <c r="H24" s="9">
        <f t="shared" si="0"/>
        <v>1414</v>
      </c>
      <c r="I24" s="11">
        <f t="shared" si="1"/>
        <v>286.32499999999999</v>
      </c>
      <c r="J24" s="12">
        <f t="shared" si="6"/>
        <v>13.175000000000011</v>
      </c>
      <c r="K24" s="14">
        <f t="shared" si="7"/>
        <v>9.8045375366734806</v>
      </c>
      <c r="L24" s="11">
        <f t="shared" si="2"/>
        <v>90381.392906059555</v>
      </c>
      <c r="M24" s="15">
        <f t="shared" si="8"/>
        <v>90.38139290605956</v>
      </c>
      <c r="N24" s="14">
        <f t="shared" si="3"/>
        <v>1.0996393169068011</v>
      </c>
      <c r="O24" s="16">
        <f t="shared" si="4"/>
        <v>339.21762036792552</v>
      </c>
      <c r="P24" s="17" cm="1">
        <f t="array" ref="P24">INDEX(DynamicViscosityLookupTable[Dynamic Viscosity (kg/(m*s)], MATCH(I24, DynamicViscosityLookupTable[Temperature (K)], 1)) + ((I24 - LOOKUP(I24, DynamicViscosityLookupTable[Temperature (K)], DynamicViscosityLookupTable[Temperature (K)])) * (INDEX(DynamicViscosityLookupTable[Dynamic Viscosity (kg/(m*s)], MATCH(I24, DynamicViscosityLookupTable[Temperature (K)], 1) + 1) - INDEX(DynamicViscosityLookupTable[Dynamic Viscosity (kg/(m*s)], MATCH(I24, DynamicViscosityLookupTable[Temperature (K)], 1))) / (INDEX(DynamicViscosityLookupTable[Temperature (K)], MATCH(I24, DynamicViscosityLookupTable[Temperature (K)], 1) + 1) - LOOKUP(I24, DynamicViscosityLookupTable[Temperature (K)], DynamicViscosityLookupTable[Temperature (K)])))</f>
        <v>1.7932400000000001E-5</v>
      </c>
    </row>
    <row r="25" spans="2:16" x14ac:dyDescent="0.25">
      <c r="B25" s="1"/>
      <c r="F25" s="10">
        <v>1100</v>
      </c>
      <c r="G25" s="18">
        <f t="shared" si="5"/>
        <v>3608.9238845144355</v>
      </c>
      <c r="H25" s="9">
        <f t="shared" si="0"/>
        <v>1464</v>
      </c>
      <c r="I25" s="11">
        <f t="shared" si="1"/>
        <v>286</v>
      </c>
      <c r="J25" s="12">
        <f t="shared" si="6"/>
        <v>12.850000000000023</v>
      </c>
      <c r="K25" s="14">
        <f t="shared" si="7"/>
        <v>9.8043833746283351</v>
      </c>
      <c r="L25" s="11">
        <f t="shared" si="2"/>
        <v>89868.767766808523</v>
      </c>
      <c r="M25" s="15">
        <f t="shared" si="8"/>
        <v>89.868767766808517</v>
      </c>
      <c r="N25" s="14">
        <f t="shared" si="3"/>
        <v>1.0946448858852325</v>
      </c>
      <c r="O25" s="16">
        <f t="shared" si="4"/>
        <v>339.02504719295729</v>
      </c>
      <c r="P25" s="17" cm="1">
        <f t="array" ref="P25">INDEX(DynamicViscosityLookupTable[Dynamic Viscosity (kg/(m*s)], MATCH(I25, DynamicViscosityLookupTable[Temperature (K)], 1)) + ((I25 - LOOKUP(I25, DynamicViscosityLookupTable[Temperature (K)], DynamicViscosityLookupTable[Temperature (K)])) * (INDEX(DynamicViscosityLookupTable[Dynamic Viscosity (kg/(m*s)], MATCH(I25, DynamicViscosityLookupTable[Temperature (K)], 1) + 1) - INDEX(DynamicViscosityLookupTable[Dynamic Viscosity (kg/(m*s)], MATCH(I25, DynamicViscosityLookupTable[Temperature (K)], 1))) / (INDEX(DynamicViscosityLookupTable[Temperature (K)], MATCH(I25, DynamicViscosityLookupTable[Temperature (K)], 1) + 1) - LOOKUP(I25, DynamicViscosityLookupTable[Temperature (K)], DynamicViscosityLookupTable[Temperature (K)])))</f>
        <v>1.7916800000000001E-5</v>
      </c>
    </row>
    <row r="26" spans="2:16" x14ac:dyDescent="0.25">
      <c r="B26" s="1"/>
      <c r="F26" s="10">
        <v>1150</v>
      </c>
      <c r="G26" s="18">
        <f t="shared" si="5"/>
        <v>3772.9658792650916</v>
      </c>
      <c r="H26" s="9">
        <f t="shared" si="0"/>
        <v>1514</v>
      </c>
      <c r="I26" s="11">
        <f t="shared" si="1"/>
        <v>285.67499999999995</v>
      </c>
      <c r="J26" s="12">
        <f t="shared" si="6"/>
        <v>12.524999999999977</v>
      </c>
      <c r="K26" s="14">
        <f t="shared" si="7"/>
        <v>9.8042292161999853</v>
      </c>
      <c r="L26" s="11">
        <f t="shared" si="2"/>
        <v>89359.616074026955</v>
      </c>
      <c r="M26" s="15">
        <f t="shared" si="8"/>
        <v>89.35961607402696</v>
      </c>
      <c r="N26" s="14">
        <f t="shared" si="3"/>
        <v>1.0896814473541478</v>
      </c>
      <c r="O26" s="16">
        <f t="shared" si="4"/>
        <v>338.83236457029273</v>
      </c>
      <c r="P26" s="17" cm="1">
        <f t="array" ref="P26">INDEX(DynamicViscosityLookupTable[Dynamic Viscosity (kg/(m*s)], MATCH(I26, DynamicViscosityLookupTable[Temperature (K)], 1)) + ((I26 - LOOKUP(I26, DynamicViscosityLookupTable[Temperature (K)], DynamicViscosityLookupTable[Temperature (K)])) * (INDEX(DynamicViscosityLookupTable[Dynamic Viscosity (kg/(m*s)], MATCH(I26, DynamicViscosityLookupTable[Temperature (K)], 1) + 1) - INDEX(DynamicViscosityLookupTable[Dynamic Viscosity (kg/(m*s)], MATCH(I26, DynamicViscosityLookupTable[Temperature (K)], 1))) / (INDEX(DynamicViscosityLookupTable[Temperature (K)], MATCH(I26, DynamicViscosityLookupTable[Temperature (K)], 1) + 1) - LOOKUP(I26, DynamicViscosityLookupTable[Temperature (K)], DynamicViscosityLookupTable[Temperature (K)])))</f>
        <v>1.7901199999999997E-5</v>
      </c>
    </row>
    <row r="27" spans="2:16" x14ac:dyDescent="0.25">
      <c r="B27" s="1"/>
      <c r="F27" s="10">
        <v>1200</v>
      </c>
      <c r="G27" s="18">
        <f t="shared" si="5"/>
        <v>3937.0078740157478</v>
      </c>
      <c r="H27" s="9">
        <f t="shared" si="0"/>
        <v>1564</v>
      </c>
      <c r="I27" s="11">
        <f t="shared" si="1"/>
        <v>285.34999999999997</v>
      </c>
      <c r="J27" s="12">
        <f t="shared" si="6"/>
        <v>12.199999999999989</v>
      </c>
      <c r="K27" s="14">
        <f t="shared" si="7"/>
        <v>9.8040750613884331</v>
      </c>
      <c r="L27" s="11">
        <f t="shared" si="2"/>
        <v>88853.910509861729</v>
      </c>
      <c r="M27" s="15">
        <f t="shared" si="8"/>
        <v>88.853910509861734</v>
      </c>
      <c r="N27" s="14">
        <f t="shared" si="3"/>
        <v>1.0847487737078672</v>
      </c>
      <c r="O27" s="16">
        <f t="shared" si="4"/>
        <v>338.63957231310792</v>
      </c>
      <c r="P27" s="17" cm="1">
        <f t="array" ref="P27">INDEX(DynamicViscosityLookupTable[Dynamic Viscosity (kg/(m*s)], MATCH(I27, DynamicViscosityLookupTable[Temperature (K)], 1)) + ((I27 - LOOKUP(I27, DynamicViscosityLookupTable[Temperature (K)], DynamicViscosityLookupTable[Temperature (K)])) * (INDEX(DynamicViscosityLookupTable[Dynamic Viscosity (kg/(m*s)], MATCH(I27, DynamicViscosityLookupTable[Temperature (K)], 1) + 1) - INDEX(DynamicViscosityLookupTable[Dynamic Viscosity (kg/(m*s)], MATCH(I27, DynamicViscosityLookupTable[Temperature (K)], 1))) / (INDEX(DynamicViscosityLookupTable[Temperature (K)], MATCH(I27, DynamicViscosityLookupTable[Temperature (K)], 1) + 1) - LOOKUP(I27, DynamicViscosityLookupTable[Temperature (K)], DynamicViscosityLookupTable[Temperature (K)])))</f>
        <v>1.78856E-5</v>
      </c>
    </row>
    <row r="28" spans="2:16" x14ac:dyDescent="0.25">
      <c r="B28" s="1"/>
      <c r="F28" s="10">
        <v>1250</v>
      </c>
      <c r="G28" s="18">
        <f t="shared" si="5"/>
        <v>4101.049868766404</v>
      </c>
      <c r="H28" s="9">
        <f t="shared" si="0"/>
        <v>1614</v>
      </c>
      <c r="I28" s="11">
        <f t="shared" si="1"/>
        <v>285.02499999999998</v>
      </c>
      <c r="J28" s="12">
        <f t="shared" si="6"/>
        <v>11.875</v>
      </c>
      <c r="K28" s="14">
        <f t="shared" si="7"/>
        <v>9.8039209101936748</v>
      </c>
      <c r="L28" s="11">
        <f t="shared" si="2"/>
        <v>88351.624000813012</v>
      </c>
      <c r="M28" s="15">
        <f t="shared" si="8"/>
        <v>88.351624000813018</v>
      </c>
      <c r="N28" s="14">
        <f t="shared" si="3"/>
        <v>1.0798466392891226</v>
      </c>
      <c r="O28" s="16">
        <f t="shared" si="4"/>
        <v>338.44667023404668</v>
      </c>
      <c r="P28" s="17" cm="1">
        <f t="array" ref="P28">INDEX(DynamicViscosityLookupTable[Dynamic Viscosity (kg/(m*s)], MATCH(I28, DynamicViscosityLookupTable[Temperature (K)], 1)) + ((I28 - LOOKUP(I28, DynamicViscosityLookupTable[Temperature (K)], DynamicViscosityLookupTable[Temperature (K)])) * (INDEX(DynamicViscosityLookupTable[Dynamic Viscosity (kg/(m*s)], MATCH(I28, DynamicViscosityLookupTable[Temperature (K)], 1) + 1) - INDEX(DynamicViscosityLookupTable[Dynamic Viscosity (kg/(m*s)], MATCH(I28, DynamicViscosityLookupTable[Temperature (K)], 1))) / (INDEX(DynamicViscosityLookupTable[Temperature (K)], MATCH(I28, DynamicViscosityLookupTable[Temperature (K)], 1) + 1) - LOOKUP(I28, DynamicViscosityLookupTable[Temperature (K)], DynamicViscosityLookupTable[Temperature (K)])))</f>
        <v>1.787E-5</v>
      </c>
    </row>
    <row r="29" spans="2:16" x14ac:dyDescent="0.25">
      <c r="B29" s="1"/>
      <c r="F29" s="10">
        <v>1300</v>
      </c>
      <c r="G29" s="18">
        <f t="shared" si="5"/>
        <v>4265.0918635170601</v>
      </c>
      <c r="H29" s="9">
        <f t="shared" si="0"/>
        <v>1664</v>
      </c>
      <c r="I29" s="11">
        <f t="shared" si="1"/>
        <v>284.7</v>
      </c>
      <c r="J29" s="12">
        <f t="shared" si="6"/>
        <v>11.550000000000011</v>
      </c>
      <c r="K29" s="14">
        <f t="shared" si="7"/>
        <v>9.8037667626157141</v>
      </c>
      <c r="L29" s="11">
        <f t="shared" si="2"/>
        <v>87852.729715285721</v>
      </c>
      <c r="M29" s="15">
        <f t="shared" si="8"/>
        <v>87.852729715285719</v>
      </c>
      <c r="N29" s="14">
        <f t="shared" si="3"/>
        <v>1.0749748203702192</v>
      </c>
      <c r="O29" s="16">
        <f t="shared" si="4"/>
        <v>338.25365814521859</v>
      </c>
      <c r="P29" s="17" cm="1">
        <f t="array" ref="P29">INDEX(DynamicViscosityLookupTable[Dynamic Viscosity (kg/(m*s)], MATCH(I29, DynamicViscosityLookupTable[Temperature (K)], 1)) + ((I29 - LOOKUP(I29, DynamicViscosityLookupTable[Temperature (K)], DynamicViscosityLookupTable[Temperature (K)])) * (INDEX(DynamicViscosityLookupTable[Dynamic Viscosity (kg/(m*s)], MATCH(I29, DynamicViscosityLookupTable[Temperature (K)], 1) + 1) - INDEX(DynamicViscosityLookupTable[Dynamic Viscosity (kg/(m*s)], MATCH(I29, DynamicViscosityLookupTable[Temperature (K)], 1))) / (INDEX(DynamicViscosityLookupTable[Temperature (K)], MATCH(I29, DynamicViscosityLookupTable[Temperature (K)], 1) + 1) - LOOKUP(I29, DynamicViscosityLookupTable[Temperature (K)], DynamicViscosityLookupTable[Temperature (K)])))</f>
        <v>1.78544E-5</v>
      </c>
    </row>
    <row r="30" spans="2:16" x14ac:dyDescent="0.25">
      <c r="B30" s="1"/>
      <c r="F30" s="10">
        <v>1350</v>
      </c>
      <c r="G30" s="18">
        <f t="shared" si="5"/>
        <v>4429.1338582677163</v>
      </c>
      <c r="H30" s="9">
        <f t="shared" si="0"/>
        <v>1714</v>
      </c>
      <c r="I30" s="11">
        <f t="shared" si="1"/>
        <v>284.375</v>
      </c>
      <c r="J30" s="12">
        <f t="shared" si="6"/>
        <v>11.225000000000023</v>
      </c>
      <c r="K30" s="14">
        <f t="shared" si="7"/>
        <v>9.8036126186545474</v>
      </c>
      <c r="L30" s="11">
        <f t="shared" si="2"/>
        <v>87357.201061168395</v>
      </c>
      <c r="M30" s="15">
        <f t="shared" si="8"/>
        <v>87.357201061168396</v>
      </c>
      <c r="N30" s="14">
        <f t="shared" si="3"/>
        <v>1.0701330951344006</v>
      </c>
      <c r="O30" s="16">
        <f t="shared" si="4"/>
        <v>338.060535858197</v>
      </c>
      <c r="P30" s="17" cm="1">
        <f t="array" ref="P30">INDEX(DynamicViscosityLookupTable[Dynamic Viscosity (kg/(m*s)], MATCH(I30, DynamicViscosityLookupTable[Temperature (K)], 1)) + ((I30 - LOOKUP(I30, DynamicViscosityLookupTable[Temperature (K)], DynamicViscosityLookupTable[Temperature (K)])) * (INDEX(DynamicViscosityLookupTable[Dynamic Viscosity (kg/(m*s)], MATCH(I30, DynamicViscosityLookupTable[Temperature (K)], 1) + 1) - INDEX(DynamicViscosityLookupTable[Dynamic Viscosity (kg/(m*s)], MATCH(I30, DynamicViscosityLookupTable[Temperature (K)], 1))) / (INDEX(DynamicViscosityLookupTable[Temperature (K)], MATCH(I30, DynamicViscosityLookupTable[Temperature (K)], 1) + 1) - LOOKUP(I30, DynamicViscosityLookupTable[Temperature (K)], DynamicViscosityLookupTable[Temperature (K)])))</f>
        <v>1.7838799999999999E-5</v>
      </c>
    </row>
    <row r="31" spans="2:16" x14ac:dyDescent="0.25">
      <c r="B31" s="1"/>
      <c r="F31" s="10">
        <v>1400</v>
      </c>
      <c r="G31" s="18">
        <f t="shared" si="5"/>
        <v>4593.1758530183724</v>
      </c>
      <c r="H31" s="9">
        <f t="shared" si="0"/>
        <v>1764</v>
      </c>
      <c r="I31" s="11">
        <f t="shared" si="1"/>
        <v>284.04999999999995</v>
      </c>
      <c r="J31" s="12">
        <f t="shared" si="6"/>
        <v>10.899999999999977</v>
      </c>
      <c r="K31" s="14">
        <f t="shared" si="7"/>
        <v>9.8034584783101781</v>
      </c>
      <c r="L31" s="11">
        <f t="shared" si="2"/>
        <v>86865.011683439618</v>
      </c>
      <c r="M31" s="15">
        <f t="shared" si="8"/>
        <v>86.865011683439619</v>
      </c>
      <c r="N31" s="14">
        <f t="shared" si="3"/>
        <v>1.0653212436574278</v>
      </c>
      <c r="O31" s="16">
        <f t="shared" si="4"/>
        <v>337.86730318401652</v>
      </c>
      <c r="P31" s="17" cm="1">
        <f t="array" ref="P31">INDEX(DynamicViscosityLookupTable[Dynamic Viscosity (kg/(m*s)], MATCH(I31, DynamicViscosityLookupTable[Temperature (K)], 1)) + ((I31 - LOOKUP(I31, DynamicViscosityLookupTable[Temperature (K)], DynamicViscosityLookupTable[Temperature (K)])) * (INDEX(DynamicViscosityLookupTable[Dynamic Viscosity (kg/(m*s)], MATCH(I31, DynamicViscosityLookupTable[Temperature (K)], 1) + 1) - INDEX(DynamicViscosityLookupTable[Dynamic Viscosity (kg/(m*s)], MATCH(I31, DynamicViscosityLookupTable[Temperature (K)], 1))) / (INDEX(DynamicViscosityLookupTable[Temperature (K)], MATCH(I31, DynamicViscosityLookupTable[Temperature (K)], 1) + 1) - LOOKUP(I31, DynamicViscosityLookupTable[Temperature (K)], DynamicViscosityLookupTable[Temperature (K)])))</f>
        <v>1.7823199999999999E-5</v>
      </c>
    </row>
    <row r="32" spans="2:16" x14ac:dyDescent="0.25">
      <c r="B32" s="1"/>
      <c r="F32" s="10">
        <v>1450</v>
      </c>
      <c r="G32" s="18">
        <f t="shared" si="5"/>
        <v>4757.2178477690286</v>
      </c>
      <c r="H32" s="9">
        <f t="shared" si="0"/>
        <v>1814</v>
      </c>
      <c r="I32" s="11">
        <f t="shared" si="1"/>
        <v>283.72499999999997</v>
      </c>
      <c r="J32" s="12">
        <f t="shared" si="6"/>
        <v>10.574999999999989</v>
      </c>
      <c r="K32" s="14">
        <f t="shared" si="7"/>
        <v>9.8033043415826047</v>
      </c>
      <c r="L32" s="11">
        <f t="shared" si="2"/>
        <v>86376.135461799728</v>
      </c>
      <c r="M32" s="15">
        <f t="shared" si="8"/>
        <v>86.376135461799734</v>
      </c>
      <c r="N32" s="14">
        <f t="shared" si="3"/>
        <v>1.0605390478893382</v>
      </c>
      <c r="O32" s="16">
        <f t="shared" si="4"/>
        <v>337.67395993317137</v>
      </c>
      <c r="P32" s="17" cm="1">
        <f t="array" ref="P32">INDEX(DynamicViscosityLookupTable[Dynamic Viscosity (kg/(m*s)], MATCH(I32, DynamicViscosityLookupTable[Temperature (K)], 1)) + ((I32 - LOOKUP(I32, DynamicViscosityLookupTable[Temperature (K)], DynamicViscosityLookupTable[Temperature (K)])) * (INDEX(DynamicViscosityLookupTable[Dynamic Viscosity (kg/(m*s)], MATCH(I32, DynamicViscosityLookupTable[Temperature (K)], 1) + 1) - INDEX(DynamicViscosityLookupTable[Dynamic Viscosity (kg/(m*s)], MATCH(I32, DynamicViscosityLookupTable[Temperature (K)], 1))) / (INDEX(DynamicViscosityLookupTable[Temperature (K)], MATCH(I32, DynamicViscosityLookupTable[Temperature (K)], 1) + 1) - LOOKUP(I32, DynamicViscosityLookupTable[Temperature (K)], DynamicViscosityLookupTable[Temperature (K)])))</f>
        <v>1.7807599999999999E-5</v>
      </c>
    </row>
    <row r="33" spans="2:16" x14ac:dyDescent="0.25">
      <c r="B33" s="1"/>
      <c r="F33" s="10">
        <v>1500</v>
      </c>
      <c r="G33" s="18">
        <f t="shared" si="5"/>
        <v>4921.2598425196848</v>
      </c>
      <c r="H33" s="9">
        <f t="shared" si="0"/>
        <v>1864</v>
      </c>
      <c r="I33" s="11">
        <f t="shared" si="1"/>
        <v>283.39999999999998</v>
      </c>
      <c r="J33" s="12">
        <f t="shared" si="6"/>
        <v>10.25</v>
      </c>
      <c r="K33" s="14">
        <f t="shared" si="7"/>
        <v>9.8031502084718269</v>
      </c>
      <c r="L33" s="11">
        <f t="shared" si="2"/>
        <v>85890.546508330022</v>
      </c>
      <c r="M33" s="15">
        <f t="shared" si="8"/>
        <v>85.890546508330019</v>
      </c>
      <c r="N33" s="14">
        <f t="shared" si="3"/>
        <v>1.0557862916364209</v>
      </c>
      <c r="O33" s="16">
        <f t="shared" si="4"/>
        <v>337.48050591561275</v>
      </c>
      <c r="P33" s="17" cm="1">
        <f t="array" ref="P33">INDEX(DynamicViscosityLookupTable[Dynamic Viscosity (kg/(m*s)], MATCH(I33, DynamicViscosityLookupTable[Temperature (K)], 1)) + ((I33 - LOOKUP(I33, DynamicViscosityLookupTable[Temperature (K)], DynamicViscosityLookupTable[Temperature (K)])) * (INDEX(DynamicViscosityLookupTable[Dynamic Viscosity (kg/(m*s)], MATCH(I33, DynamicViscosityLookupTable[Temperature (K)], 1) + 1) - INDEX(DynamicViscosityLookupTable[Dynamic Viscosity (kg/(m*s)], MATCH(I33, DynamicViscosityLookupTable[Temperature (K)], 1))) / (INDEX(DynamicViscosityLookupTable[Temperature (K)], MATCH(I33, DynamicViscosityLookupTable[Temperature (K)], 1) + 1) - LOOKUP(I33, DynamicViscosityLookupTable[Temperature (K)], DynamicViscosityLookupTable[Temperature (K)])))</f>
        <v>1.7791999999999998E-5</v>
      </c>
    </row>
    <row r="34" spans="2:16" x14ac:dyDescent="0.25">
      <c r="B34" s="1"/>
      <c r="F34" s="10">
        <v>1550</v>
      </c>
      <c r="G34" s="18">
        <f t="shared" si="5"/>
        <v>5085.3018372703409</v>
      </c>
      <c r="H34" s="9">
        <f t="shared" si="0"/>
        <v>1914</v>
      </c>
      <c r="I34" s="11">
        <f t="shared" si="1"/>
        <v>283.07499999999999</v>
      </c>
      <c r="J34" s="12">
        <f t="shared" si="6"/>
        <v>9.9250000000000114</v>
      </c>
      <c r="K34" s="14">
        <f t="shared" si="7"/>
        <v>9.802996078977845</v>
      </c>
      <c r="L34" s="11">
        <f t="shared" si="2"/>
        <v>85408.219165176401</v>
      </c>
      <c r="M34" s="15">
        <f t="shared" si="8"/>
        <v>85.408219165176405</v>
      </c>
      <c r="N34" s="14">
        <f t="shared" si="3"/>
        <v>1.0510627605433656</v>
      </c>
      <c r="O34" s="16">
        <f t="shared" si="4"/>
        <v>337.28694094074677</v>
      </c>
      <c r="P34" s="17" cm="1">
        <f t="array" ref="P34">INDEX(DynamicViscosityLookupTable[Dynamic Viscosity (kg/(m*s)], MATCH(I34, DynamicViscosityLookupTable[Temperature (K)], 1)) + ((I34 - LOOKUP(I34, DynamicViscosityLookupTable[Temperature (K)], DynamicViscosityLookupTable[Temperature (K)])) * (INDEX(DynamicViscosityLookupTable[Dynamic Viscosity (kg/(m*s)], MATCH(I34, DynamicViscosityLookupTable[Temperature (K)], 1) + 1) - INDEX(DynamicViscosityLookupTable[Dynamic Viscosity (kg/(m*s)], MATCH(I34, DynamicViscosityLookupTable[Temperature (K)], 1))) / (INDEX(DynamicViscosityLookupTable[Temperature (K)], MATCH(I34, DynamicViscosityLookupTable[Temperature (K)], 1) + 1) - LOOKUP(I34, DynamicViscosityLookupTable[Temperature (K)], DynamicViscosityLookupTable[Temperature (K)])))</f>
        <v>1.7776400000000001E-5</v>
      </c>
    </row>
    <row r="35" spans="2:16" x14ac:dyDescent="0.25">
      <c r="B35" s="1"/>
      <c r="F35" s="10">
        <v>1600</v>
      </c>
      <c r="G35" s="18">
        <f t="shared" si="5"/>
        <v>5249.3438320209971</v>
      </c>
      <c r="H35" s="9">
        <f t="shared" si="0"/>
        <v>1964</v>
      </c>
      <c r="I35" s="11">
        <f t="shared" si="1"/>
        <v>282.75</v>
      </c>
      <c r="J35" s="12">
        <f t="shared" si="6"/>
        <v>9.6000000000000227</v>
      </c>
      <c r="K35" s="14">
        <f t="shared" si="7"/>
        <v>9.8028419531006605</v>
      </c>
      <c r="L35" s="11">
        <f t="shared" si="2"/>
        <v>84929.12800226004</v>
      </c>
      <c r="M35" s="15">
        <f t="shared" si="8"/>
        <v>84.929128002260043</v>
      </c>
      <c r="N35" s="14">
        <f t="shared" si="3"/>
        <v>1.0463682420756226</v>
      </c>
      <c r="O35" s="16">
        <f t="shared" si="4"/>
        <v>337.0932648174325</v>
      </c>
      <c r="P35" s="17" cm="1">
        <f t="array" ref="P35">INDEX(DynamicViscosityLookupTable[Dynamic Viscosity (kg/(m*s)], MATCH(I35, DynamicViscosityLookupTable[Temperature (K)], 1)) + ((I35 - LOOKUP(I35, DynamicViscosityLookupTable[Temperature (K)], DynamicViscosityLookupTable[Temperature (K)])) * (INDEX(DynamicViscosityLookupTable[Dynamic Viscosity (kg/(m*s)], MATCH(I35, DynamicViscosityLookupTable[Temperature (K)], 1) + 1) - INDEX(DynamicViscosityLookupTable[Dynamic Viscosity (kg/(m*s)], MATCH(I35, DynamicViscosityLookupTable[Temperature (K)], 1))) / (INDEX(DynamicViscosityLookupTable[Temperature (K)], MATCH(I35, DynamicViscosityLookupTable[Temperature (K)], 1) + 1) - LOOKUP(I35, DynamicViscosityLookupTable[Temperature (K)], DynamicViscosityLookupTable[Temperature (K)])))</f>
        <v>1.7760800000000001E-5</v>
      </c>
    </row>
    <row r="36" spans="2:16" x14ac:dyDescent="0.25">
      <c r="B36" s="1"/>
      <c r="F36" s="10">
        <v>1650</v>
      </c>
      <c r="G36" s="18">
        <f t="shared" si="5"/>
        <v>5413.3858267716532</v>
      </c>
      <c r="H36" s="9">
        <f t="shared" si="0"/>
        <v>2014</v>
      </c>
      <c r="I36" s="11">
        <f t="shared" si="1"/>
        <v>282.42499999999995</v>
      </c>
      <c r="J36" s="12">
        <f t="shared" si="6"/>
        <v>9.2749999999999773</v>
      </c>
      <c r="K36" s="14">
        <f t="shared" si="7"/>
        <v>9.8026878308402701</v>
      </c>
      <c r="L36" s="11">
        <f t="shared" si="2"/>
        <v>84453.247815011695</v>
      </c>
      <c r="M36" s="15">
        <f t="shared" si="8"/>
        <v>84.453247815011693</v>
      </c>
      <c r="N36" s="14">
        <f t="shared" si="3"/>
        <v>1.041702525501933</v>
      </c>
      <c r="O36" s="16">
        <f t="shared" si="4"/>
        <v>336.89947735397948</v>
      </c>
      <c r="P36" s="17" cm="1">
        <f t="array" ref="P36">INDEX(DynamicViscosityLookupTable[Dynamic Viscosity (kg/(m*s)], MATCH(I36, DynamicViscosityLookupTable[Temperature (K)], 1)) + ((I36 - LOOKUP(I36, DynamicViscosityLookupTable[Temperature (K)], DynamicViscosityLookupTable[Temperature (K)])) * (INDEX(DynamicViscosityLookupTable[Dynamic Viscosity (kg/(m*s)], MATCH(I36, DynamicViscosityLookupTable[Temperature (K)], 1) + 1) - INDEX(DynamicViscosityLookupTable[Dynamic Viscosity (kg/(m*s)], MATCH(I36, DynamicViscosityLookupTable[Temperature (K)], 1))) / (INDEX(DynamicViscosityLookupTable[Temperature (K)], MATCH(I36, DynamicViscosityLookupTable[Temperature (K)], 1) + 1) - LOOKUP(I36, DynamicViscosityLookupTable[Temperature (K)], DynamicViscosityLookupTable[Temperature (K)])))</f>
        <v>1.7745199999999997E-5</v>
      </c>
    </row>
    <row r="37" spans="2:16" x14ac:dyDescent="0.25">
      <c r="B37" s="1"/>
      <c r="F37" s="10">
        <v>1700</v>
      </c>
      <c r="G37" s="18">
        <f t="shared" si="5"/>
        <v>5577.4278215223094</v>
      </c>
      <c r="H37" s="9">
        <f t="shared" si="0"/>
        <v>2064</v>
      </c>
      <c r="I37" s="11">
        <f t="shared" si="1"/>
        <v>282.09999999999997</v>
      </c>
      <c r="J37" s="12">
        <f t="shared" si="6"/>
        <v>8.9499999999999886</v>
      </c>
      <c r="K37" s="14">
        <f t="shared" si="7"/>
        <v>9.8025337121966754</v>
      </c>
      <c r="L37" s="11">
        <f t="shared" si="2"/>
        <v>83980.553622132618</v>
      </c>
      <c r="M37" s="15">
        <f t="shared" si="8"/>
        <v>83.980553622132618</v>
      </c>
      <c r="N37" s="14">
        <f t="shared" si="3"/>
        <v>1.0370654018770644</v>
      </c>
      <c r="O37" s="16">
        <f t="shared" si="4"/>
        <v>336.70557835814577</v>
      </c>
      <c r="P37" s="17" cm="1">
        <f t="array" ref="P37">INDEX(DynamicViscosityLookupTable[Dynamic Viscosity (kg/(m*s)], MATCH(I37, DynamicViscosityLookupTable[Temperature (K)], 1)) + ((I37 - LOOKUP(I37, DynamicViscosityLookupTable[Temperature (K)], DynamicViscosityLookupTable[Temperature (K)])) * (INDEX(DynamicViscosityLookupTable[Dynamic Viscosity (kg/(m*s)], MATCH(I37, DynamicViscosityLookupTable[Temperature (K)], 1) + 1) - INDEX(DynamicViscosityLookupTable[Dynamic Viscosity (kg/(m*s)], MATCH(I37, DynamicViscosityLookupTable[Temperature (K)], 1))) / (INDEX(DynamicViscosityLookupTable[Temperature (K)], MATCH(I37, DynamicViscosityLookupTable[Temperature (K)], 1) + 1) - LOOKUP(I37, DynamicViscosityLookupTable[Temperature (K)], DynamicViscosityLookupTable[Temperature (K)])))</f>
        <v>1.77296E-5</v>
      </c>
    </row>
    <row r="38" spans="2:16" x14ac:dyDescent="0.25">
      <c r="B38" s="1"/>
      <c r="F38" s="10">
        <v>1750</v>
      </c>
      <c r="G38" s="18">
        <f t="shared" si="5"/>
        <v>5741.4698162729655</v>
      </c>
      <c r="H38" s="9">
        <f t="shared" si="0"/>
        <v>2114</v>
      </c>
      <c r="I38" s="11">
        <f t="shared" si="1"/>
        <v>281.77499999999998</v>
      </c>
      <c r="J38" s="12">
        <f t="shared" si="6"/>
        <v>8.625</v>
      </c>
      <c r="K38" s="14">
        <f t="shared" si="7"/>
        <v>9.8023795971698782</v>
      </c>
      <c r="L38" s="11">
        <f t="shared" si="2"/>
        <v>83511.020663378455</v>
      </c>
      <c r="M38" s="15">
        <f t="shared" si="8"/>
        <v>83.51102066337846</v>
      </c>
      <c r="N38" s="14">
        <f t="shared" si="3"/>
        <v>1.0324566640247159</v>
      </c>
      <c r="O38" s="16">
        <f t="shared" si="4"/>
        <v>336.51156763713533</v>
      </c>
      <c r="P38" s="17" cm="1">
        <f t="array" ref="P38">INDEX(DynamicViscosityLookupTable[Dynamic Viscosity (kg/(m*s)], MATCH(I38, DynamicViscosityLookupTable[Temperature (K)], 1)) + ((I38 - LOOKUP(I38, DynamicViscosityLookupTable[Temperature (K)], DynamicViscosityLookupTable[Temperature (K)])) * (INDEX(DynamicViscosityLookupTable[Dynamic Viscosity (kg/(m*s)], MATCH(I38, DynamicViscosityLookupTable[Temperature (K)], 1) + 1) - INDEX(DynamicViscosityLookupTable[Dynamic Viscosity (kg/(m*s)], MATCH(I38, DynamicViscosityLookupTable[Temperature (K)], 1))) / (INDEX(DynamicViscosityLookupTable[Temperature (K)], MATCH(I38, DynamicViscosityLookupTable[Temperature (K)], 1) + 1) - LOOKUP(I38, DynamicViscosityLookupTable[Temperature (K)], DynamicViscosityLookupTable[Temperature (K)])))</f>
        <v>1.7714E-5</v>
      </c>
    </row>
    <row r="39" spans="2:16" x14ac:dyDescent="0.25">
      <c r="B39" s="1"/>
      <c r="F39" s="10">
        <v>1800</v>
      </c>
      <c r="G39" s="18">
        <f t="shared" si="5"/>
        <v>5905.5118110236217</v>
      </c>
      <c r="H39" s="9">
        <f t="shared" si="0"/>
        <v>2164</v>
      </c>
      <c r="I39" s="11">
        <f t="shared" si="1"/>
        <v>281.45</v>
      </c>
      <c r="J39" s="12">
        <f t="shared" si="6"/>
        <v>8.3000000000000114</v>
      </c>
      <c r="K39" s="14">
        <f t="shared" si="7"/>
        <v>9.802225485759875</v>
      </c>
      <c r="L39" s="11">
        <f t="shared" si="2"/>
        <v>83044.624397368971</v>
      </c>
      <c r="M39" s="15">
        <f t="shared" si="8"/>
        <v>83.044624397368977</v>
      </c>
      <c r="N39" s="14">
        <f t="shared" si="3"/>
        <v>1.027876106520619</v>
      </c>
      <c r="O39" s="16">
        <f t="shared" si="4"/>
        <v>336.31744499759628</v>
      </c>
      <c r="P39" s="17" cm="1">
        <f t="array" ref="P39">INDEX(DynamicViscosityLookupTable[Dynamic Viscosity (kg/(m*s)], MATCH(I39, DynamicViscosityLookupTable[Temperature (K)], 1)) + ((I39 - LOOKUP(I39, DynamicViscosityLookupTable[Temperature (K)], DynamicViscosityLookupTable[Temperature (K)])) * (INDEX(DynamicViscosityLookupTable[Dynamic Viscosity (kg/(m*s)], MATCH(I39, DynamicViscosityLookupTable[Temperature (K)], 1) + 1) - INDEX(DynamicViscosityLookupTable[Dynamic Viscosity (kg/(m*s)], MATCH(I39, DynamicViscosityLookupTable[Temperature (K)], 1))) / (INDEX(DynamicViscosityLookupTable[Temperature (K)], MATCH(I39, DynamicViscosityLookupTable[Temperature (K)], 1) + 1) - LOOKUP(I39, DynamicViscosityLookupTable[Temperature (K)], DynamicViscosityLookupTable[Temperature (K)])))</f>
        <v>1.76984E-5</v>
      </c>
    </row>
    <row r="40" spans="2:16" x14ac:dyDescent="0.25">
      <c r="B40" s="1"/>
      <c r="F40" s="10">
        <v>1850</v>
      </c>
      <c r="G40" s="18">
        <f t="shared" si="5"/>
        <v>6069.5538057742779</v>
      </c>
      <c r="H40" s="9">
        <f t="shared" si="0"/>
        <v>2214</v>
      </c>
      <c r="I40" s="11">
        <f t="shared" si="1"/>
        <v>281.125</v>
      </c>
      <c r="J40" s="12">
        <f t="shared" si="6"/>
        <v>7.9750000000000227</v>
      </c>
      <c r="K40" s="14">
        <f t="shared" si="7"/>
        <v>9.8020713779666693</v>
      </c>
      <c r="L40" s="11">
        <f t="shared" si="2"/>
        <v>82581.340499420403</v>
      </c>
      <c r="M40" s="15">
        <f t="shared" si="8"/>
        <v>82.581340499420406</v>
      </c>
      <c r="N40" s="14">
        <f t="shared" si="3"/>
        <v>1.0233235256758044</v>
      </c>
      <c r="O40" s="16">
        <f t="shared" si="4"/>
        <v>336.12321024561822</v>
      </c>
      <c r="P40" s="17" cm="1">
        <f t="array" ref="P40">INDEX(DynamicViscosityLookupTable[Dynamic Viscosity (kg/(m*s)], MATCH(I40, DynamicViscosityLookupTable[Temperature (K)], 1)) + ((I40 - LOOKUP(I40, DynamicViscosityLookupTable[Temperature (K)], DynamicViscosityLookupTable[Temperature (K)])) * (INDEX(DynamicViscosityLookupTable[Dynamic Viscosity (kg/(m*s)], MATCH(I40, DynamicViscosityLookupTable[Temperature (K)], 1) + 1) - INDEX(DynamicViscosityLookupTable[Dynamic Viscosity (kg/(m*s)], MATCH(I40, DynamicViscosityLookupTable[Temperature (K)], 1))) / (INDEX(DynamicViscosityLookupTable[Temperature (K)], MATCH(I40, DynamicViscosityLookupTable[Temperature (K)], 1) + 1) - LOOKUP(I40, DynamicViscosityLookupTable[Temperature (K)], DynamicViscosityLookupTable[Temperature (K)])))</f>
        <v>1.7682799999999999E-5</v>
      </c>
    </row>
    <row r="41" spans="2:16" x14ac:dyDescent="0.25">
      <c r="F41" s="10">
        <v>1900</v>
      </c>
      <c r="G41" s="18">
        <f t="shared" si="5"/>
        <v>6233.595800524934</v>
      </c>
      <c r="H41" s="9">
        <f t="shared" si="0"/>
        <v>2264</v>
      </c>
      <c r="I41" s="11">
        <f t="shared" si="1"/>
        <v>280.79999999999995</v>
      </c>
      <c r="J41" s="12">
        <f t="shared" si="6"/>
        <v>7.6499999999999773</v>
      </c>
      <c r="K41" s="14">
        <f t="shared" si="7"/>
        <v>9.8019172737902611</v>
      </c>
      <c r="L41" s="11">
        <f t="shared" si="2"/>
        <v>82121.144859402862</v>
      </c>
      <c r="M41" s="15">
        <f t="shared" si="8"/>
        <v>82.121144859402861</v>
      </c>
      <c r="N41" s="14">
        <f t="shared" si="3"/>
        <v>1.0187987195200652</v>
      </c>
      <c r="O41" s="16">
        <f t="shared" si="4"/>
        <v>335.92886318673027</v>
      </c>
      <c r="P41" s="17" cm="1">
        <f t="array" ref="P41">INDEX(DynamicViscosityLookupTable[Dynamic Viscosity (kg/(m*s)], MATCH(I41, DynamicViscosityLookupTable[Temperature (K)], 1)) + ((I41 - LOOKUP(I41, DynamicViscosityLookupTable[Temperature (K)], DynamicViscosityLookupTable[Temperature (K)])) * (INDEX(DynamicViscosityLookupTable[Dynamic Viscosity (kg/(m*s)], MATCH(I41, DynamicViscosityLookupTable[Temperature (K)], 1) + 1) - INDEX(DynamicViscosityLookupTable[Dynamic Viscosity (kg/(m*s)], MATCH(I41, DynamicViscosityLookupTable[Temperature (K)], 1))) / (INDEX(DynamicViscosityLookupTable[Temperature (K)], MATCH(I41, DynamicViscosityLookupTable[Temperature (K)], 1) + 1) - LOOKUP(I41, DynamicViscosityLookupTable[Temperature (K)], DynamicViscosityLookupTable[Temperature (K)])))</f>
        <v>1.7667199999999999E-5</v>
      </c>
    </row>
    <row r="42" spans="2:16" x14ac:dyDescent="0.25">
      <c r="F42" s="10">
        <v>1950</v>
      </c>
      <c r="G42" s="18">
        <f t="shared" si="5"/>
        <v>6397.6377952755902</v>
      </c>
      <c r="H42" s="9">
        <f t="shared" si="0"/>
        <v>2314</v>
      </c>
      <c r="I42" s="11">
        <f t="shared" si="1"/>
        <v>280.47499999999997</v>
      </c>
      <c r="J42" s="12">
        <f t="shared" si="6"/>
        <v>7.3249999999999886</v>
      </c>
      <c r="K42" s="14">
        <f t="shared" si="7"/>
        <v>9.8017631732306469</v>
      </c>
      <c r="L42" s="11">
        <f t="shared" si="2"/>
        <v>81664.013579620354</v>
      </c>
      <c r="M42" s="15">
        <f t="shared" si="8"/>
        <v>81.664013579620359</v>
      </c>
      <c r="N42" s="14">
        <f t="shared" si="3"/>
        <v>1.0143014877855803</v>
      </c>
      <c r="O42" s="16">
        <f t="shared" si="4"/>
        <v>335.73440362589866</v>
      </c>
      <c r="P42" s="17" cm="1">
        <f t="array" ref="P42">INDEX(DynamicViscosityLookupTable[Dynamic Viscosity (kg/(m*s)], MATCH(I42, DynamicViscosityLookupTable[Temperature (K)], 1)) + ((I42 - LOOKUP(I42, DynamicViscosityLookupTable[Temperature (K)], DynamicViscosityLookupTable[Temperature (K)])) * (INDEX(DynamicViscosityLookupTable[Dynamic Viscosity (kg/(m*s)], MATCH(I42, DynamicViscosityLookupTable[Temperature (K)], 1) + 1) - INDEX(DynamicViscosityLookupTable[Dynamic Viscosity (kg/(m*s)], MATCH(I42, DynamicViscosityLookupTable[Temperature (K)], 1))) / (INDEX(DynamicViscosityLookupTable[Temperature (K)], MATCH(I42, DynamicViscosityLookupTable[Temperature (K)], 1) + 1) - LOOKUP(I42, DynamicViscosityLookupTable[Temperature (K)], DynamicViscosityLookupTable[Temperature (K)])))</f>
        <v>1.7651599999999999E-5</v>
      </c>
    </row>
    <row r="43" spans="2:16" x14ac:dyDescent="0.25">
      <c r="F43" s="10">
        <v>2000</v>
      </c>
      <c r="G43" s="18">
        <f t="shared" si="5"/>
        <v>6561.6797900262463</v>
      </c>
      <c r="H43" s="9">
        <f t="shared" si="0"/>
        <v>2364</v>
      </c>
      <c r="I43" s="11">
        <f t="shared" si="1"/>
        <v>280.14999999999998</v>
      </c>
      <c r="J43" s="12">
        <f t="shared" si="6"/>
        <v>7</v>
      </c>
      <c r="K43" s="14">
        <f t="shared" si="7"/>
        <v>9.8016090762878303</v>
      </c>
      <c r="L43" s="11">
        <f t="shared" si="2"/>
        <v>81209.92297271383</v>
      </c>
      <c r="M43" s="15">
        <f t="shared" si="8"/>
        <v>81.209922972713827</v>
      </c>
      <c r="N43" s="14">
        <f t="shared" si="3"/>
        <v>1.009831631890717</v>
      </c>
      <c r="O43" s="16">
        <f t="shared" si="4"/>
        <v>335.53983136752441</v>
      </c>
      <c r="P43" s="17" cm="1">
        <f t="array" ref="P43">INDEX(DynamicViscosityLookupTable[Dynamic Viscosity (kg/(m*s)], MATCH(I43, DynamicViscosityLookupTable[Temperature (K)], 1)) + ((I43 - LOOKUP(I43, DynamicViscosityLookupTable[Temperature (K)], DynamicViscosityLookupTable[Temperature (K)])) * (INDEX(DynamicViscosityLookupTable[Dynamic Viscosity (kg/(m*s)], MATCH(I43, DynamicViscosityLookupTable[Temperature (K)], 1) + 1) - INDEX(DynamicViscosityLookupTable[Dynamic Viscosity (kg/(m*s)], MATCH(I43, DynamicViscosityLookupTable[Temperature (K)], 1))) / (INDEX(DynamicViscosityLookupTable[Temperature (K)], MATCH(I43, DynamicViscosityLookupTable[Temperature (K)], 1) + 1) - LOOKUP(I43, DynamicViscosityLookupTable[Temperature (K)], DynamicViscosityLookupTable[Temperature (K)])))</f>
        <v>1.7636000000000002E-5</v>
      </c>
    </row>
    <row r="44" spans="2:16" x14ac:dyDescent="0.25">
      <c r="F44" s="10">
        <v>2050</v>
      </c>
      <c r="G44" s="18">
        <f t="shared" si="5"/>
        <v>6725.7217847769025</v>
      </c>
      <c r="H44" s="9">
        <f t="shared" si="0"/>
        <v>2414</v>
      </c>
      <c r="I44" s="11">
        <f t="shared" si="1"/>
        <v>279.82499999999999</v>
      </c>
      <c r="J44" s="12">
        <f t="shared" si="6"/>
        <v>6.6750000000000114</v>
      </c>
      <c r="K44" s="14">
        <f t="shared" si="7"/>
        <v>9.8014549829618076</v>
      </c>
      <c r="L44" s="11">
        <f t="shared" si="2"/>
        <v>80758.849559588329</v>
      </c>
      <c r="M44" s="15">
        <f t="shared" si="8"/>
        <v>80.758849559588327</v>
      </c>
      <c r="N44" s="14">
        <f t="shared" si="3"/>
        <v>1.0053889549240167</v>
      </c>
      <c r="O44" s="16">
        <f t="shared" si="4"/>
        <v>335.3451462154411</v>
      </c>
      <c r="P44" s="17" cm="1">
        <f t="array" ref="P44">INDEX(DynamicViscosityLookupTable[Dynamic Viscosity (kg/(m*s)], MATCH(I44, DynamicViscosityLookupTable[Temperature (K)], 1)) + ((I44 - LOOKUP(I44, DynamicViscosityLookupTable[Temperature (K)], DynamicViscosityLookupTable[Temperature (K)])) * (INDEX(DynamicViscosityLookupTable[Dynamic Viscosity (kg/(m*s)], MATCH(I44, DynamicViscosityLookupTable[Temperature (K)], 1) + 1) - INDEX(DynamicViscosityLookupTable[Dynamic Viscosity (kg/(m*s)], MATCH(I44, DynamicViscosityLookupTable[Temperature (K)], 1))) / (INDEX(DynamicViscosityLookupTable[Temperature (K)], MATCH(I44, DynamicViscosityLookupTable[Temperature (K)], 1) + 1) - LOOKUP(I44, DynamicViscosityLookupTable[Temperature (K)], DynamicViscosityLookupTable[Temperature (K)])))</f>
        <v>1.7620400000000002E-5</v>
      </c>
    </row>
    <row r="45" spans="2:16" x14ac:dyDescent="0.25">
      <c r="F45" s="10">
        <v>2100</v>
      </c>
      <c r="G45" s="18">
        <f t="shared" si="5"/>
        <v>6889.7637795275587</v>
      </c>
      <c r="H45" s="9">
        <f t="shared" si="0"/>
        <v>2464</v>
      </c>
      <c r="I45" s="11">
        <f t="shared" si="1"/>
        <v>279.5</v>
      </c>
      <c r="J45" s="12">
        <f t="shared" si="6"/>
        <v>6.3500000000000227</v>
      </c>
      <c r="K45" s="14">
        <f t="shared" si="7"/>
        <v>9.8013008932525825</v>
      </c>
      <c r="L45" s="11">
        <f t="shared" si="2"/>
        <v>80310.770067361038</v>
      </c>
      <c r="M45" s="15">
        <f t="shared" si="8"/>
        <v>80.310770067361034</v>
      </c>
      <c r="N45" s="14">
        <f t="shared" si="3"/>
        <v>1.0009732616283287</v>
      </c>
      <c r="O45" s="16">
        <f t="shared" si="4"/>
        <v>335.1503479729127</v>
      </c>
      <c r="P45" s="17" cm="1">
        <f t="array" ref="P45">INDEX(DynamicViscosityLookupTable[Dynamic Viscosity (kg/(m*s)], MATCH(I45, DynamicViscosityLookupTable[Temperature (K)], 1)) + ((I45 - LOOKUP(I45, DynamicViscosityLookupTable[Temperature (K)], DynamicViscosityLookupTable[Temperature (K)])) * (INDEX(DynamicViscosityLookupTable[Dynamic Viscosity (kg/(m*s)], MATCH(I45, DynamicViscosityLookupTable[Temperature (K)], 1) + 1) - INDEX(DynamicViscosityLookupTable[Dynamic Viscosity (kg/(m*s)], MATCH(I45, DynamicViscosityLookupTable[Temperature (K)], 1))) / (INDEX(DynamicViscosityLookupTable[Temperature (K)], MATCH(I45, DynamicViscosityLookupTable[Temperature (K)], 1) + 1) - LOOKUP(I45, DynamicViscosityLookupTable[Temperature (K)], DynamicViscosityLookupTable[Temperature (K)])))</f>
        <v>1.7604800000000001E-5</v>
      </c>
    </row>
    <row r="46" spans="2:16" x14ac:dyDescent="0.25">
      <c r="F46" s="10">
        <v>2150</v>
      </c>
      <c r="G46" s="18">
        <f t="shared" si="5"/>
        <v>7053.8057742782148</v>
      </c>
      <c r="H46" s="9">
        <f t="shared" si="0"/>
        <v>2514</v>
      </c>
      <c r="I46" s="11">
        <f t="shared" si="1"/>
        <v>279.17499999999995</v>
      </c>
      <c r="J46" s="12">
        <f t="shared" si="6"/>
        <v>6.0249999999999773</v>
      </c>
      <c r="K46" s="14">
        <f t="shared" si="7"/>
        <v>9.8011468071601531</v>
      </c>
      <c r="L46" s="11">
        <f t="shared" si="2"/>
        <v>79865.661427333398</v>
      </c>
      <c r="M46" s="15">
        <f t="shared" si="8"/>
        <v>79.865661427333393</v>
      </c>
      <c r="N46" s="14">
        <f t="shared" si="3"/>
        <v>0.99658435838513759</v>
      </c>
      <c r="O46" s="16">
        <f t="shared" si="4"/>
        <v>334.95543644263086</v>
      </c>
      <c r="P46" s="17" cm="1">
        <f t="array" ref="P46">INDEX(DynamicViscosityLookupTable[Dynamic Viscosity (kg/(m*s)], MATCH(I46, DynamicViscosityLookupTable[Temperature (K)], 1)) + ((I46 - LOOKUP(I46, DynamicViscosityLookupTable[Temperature (K)], DynamicViscosityLookupTable[Temperature (K)])) * (INDEX(DynamicViscosityLookupTable[Dynamic Viscosity (kg/(m*s)], MATCH(I46, DynamicViscosityLookupTable[Temperature (K)], 1) + 1) - INDEX(DynamicViscosityLookupTable[Dynamic Viscosity (kg/(m*s)], MATCH(I46, DynamicViscosityLookupTable[Temperature (K)], 1))) / (INDEX(DynamicViscosityLookupTable[Temperature (K)], MATCH(I46, DynamicViscosityLookupTable[Temperature (K)], 1) + 1) - LOOKUP(I46, DynamicViscosityLookupTable[Temperature (K)], DynamicViscosityLookupTable[Temperature (K)])))</f>
        <v>1.7589200000000001E-5</v>
      </c>
    </row>
    <row r="47" spans="2:16" x14ac:dyDescent="0.25">
      <c r="F47" s="10">
        <v>2200</v>
      </c>
      <c r="G47" s="18">
        <f t="shared" si="5"/>
        <v>7217.847769028871</v>
      </c>
      <c r="H47" s="9">
        <f t="shared" si="0"/>
        <v>2564</v>
      </c>
      <c r="I47" s="11">
        <f t="shared" si="1"/>
        <v>278.84999999999997</v>
      </c>
      <c r="J47" s="12">
        <f t="shared" si="6"/>
        <v>5.6999999999999886</v>
      </c>
      <c r="K47" s="14">
        <f t="shared" si="7"/>
        <v>9.8009927246845194</v>
      </c>
      <c r="L47" s="11">
        <f t="shared" si="2"/>
        <v>79423.50077298384</v>
      </c>
      <c r="M47" s="15">
        <f t="shared" si="8"/>
        <v>79.423500772983843</v>
      </c>
      <c r="N47" s="14">
        <f t="shared" si="3"/>
        <v>0.99222205319903301</v>
      </c>
      <c r="O47" s="16">
        <f t="shared" si="4"/>
        <v>334.76041142671312</v>
      </c>
      <c r="P47" s="17" cm="1">
        <f t="array" ref="P47">INDEX(DynamicViscosityLookupTable[Dynamic Viscosity (kg/(m*s)], MATCH(I47, DynamicViscosityLookupTable[Temperature (K)], 1)) + ((I47 - LOOKUP(I47, DynamicViscosityLookupTable[Temperature (K)], DynamicViscosityLookupTable[Temperature (K)])) * (INDEX(DynamicViscosityLookupTable[Dynamic Viscosity (kg/(m*s)], MATCH(I47, DynamicViscosityLookupTable[Temperature (K)], 1) + 1) - INDEX(DynamicViscosityLookupTable[Dynamic Viscosity (kg/(m*s)], MATCH(I47, DynamicViscosityLookupTable[Temperature (K)], 1))) / (INDEX(DynamicViscosityLookupTable[Temperature (K)], MATCH(I47, DynamicViscosityLookupTable[Temperature (K)], 1) + 1) - LOOKUP(I47, DynamicViscosityLookupTable[Temperature (K)], DynamicViscosityLookupTable[Temperature (K)])))</f>
        <v>1.7573600000000001E-5</v>
      </c>
    </row>
    <row r="48" spans="2:16" x14ac:dyDescent="0.25">
      <c r="F48" s="10">
        <v>2250</v>
      </c>
      <c r="G48" s="18">
        <f t="shared" si="5"/>
        <v>7381.8897637795271</v>
      </c>
      <c r="H48" s="9">
        <f t="shared" si="0"/>
        <v>2614</v>
      </c>
      <c r="I48" s="11">
        <f t="shared" si="1"/>
        <v>278.52499999999998</v>
      </c>
      <c r="J48" s="12">
        <f t="shared" si="6"/>
        <v>5.375</v>
      </c>
      <c r="K48" s="14">
        <f t="shared" si="7"/>
        <v>9.8008386458256815</v>
      </c>
      <c r="L48" s="11">
        <f t="shared" si="2"/>
        <v>78984.265437983631</v>
      </c>
      <c r="M48" s="15">
        <f t="shared" si="8"/>
        <v>78.984265437983638</v>
      </c>
      <c r="N48" s="14">
        <f t="shared" si="3"/>
        <v>0.98788615568236571</v>
      </c>
      <c r="O48" s="16">
        <f t="shared" si="4"/>
        <v>334.56527272669996</v>
      </c>
      <c r="P48" s="17" cm="1">
        <f t="array" ref="P48">INDEX(DynamicViscosityLookupTable[Dynamic Viscosity (kg/(m*s)], MATCH(I48, DynamicViscosityLookupTable[Temperature (K)], 1)) + ((I48 - LOOKUP(I48, DynamicViscosityLookupTable[Temperature (K)], DynamicViscosityLookupTable[Temperature (K)])) * (INDEX(DynamicViscosityLookupTable[Dynamic Viscosity (kg/(m*s)], MATCH(I48, DynamicViscosityLookupTable[Temperature (K)], 1) + 1) - INDEX(DynamicViscosityLookupTable[Dynamic Viscosity (kg/(m*s)], MATCH(I48, DynamicViscosityLookupTable[Temperature (K)], 1))) / (INDEX(DynamicViscosityLookupTable[Temperature (K)], MATCH(I48, DynamicViscosityLookupTable[Temperature (K)], 1) + 1) - LOOKUP(I48, DynamicViscosityLookupTable[Temperature (K)], DynamicViscosityLookupTable[Temperature (K)])))</f>
        <v>1.7558E-5</v>
      </c>
    </row>
    <row r="49" spans="6:16" x14ac:dyDescent="0.25">
      <c r="F49" s="10">
        <v>2300</v>
      </c>
      <c r="G49" s="18">
        <f t="shared" si="5"/>
        <v>7545.9317585301833</v>
      </c>
      <c r="H49" s="9">
        <f t="shared" si="0"/>
        <v>2664</v>
      </c>
      <c r="I49" s="11">
        <f t="shared" si="1"/>
        <v>278.2</v>
      </c>
      <c r="J49" s="12">
        <f t="shared" si="6"/>
        <v>5.0500000000000114</v>
      </c>
      <c r="K49" s="14">
        <f t="shared" si="7"/>
        <v>9.8006845705836394</v>
      </c>
      <c r="L49" s="11">
        <f t="shared" si="2"/>
        <v>78547.932954233009</v>
      </c>
      <c r="M49" s="15">
        <f t="shared" si="8"/>
        <v>78.547932954233005</v>
      </c>
      <c r="N49" s="14">
        <f t="shared" si="3"/>
        <v>0.98357647704004514</v>
      </c>
      <c r="O49" s="16">
        <f t="shared" si="4"/>
        <v>334.37002014355289</v>
      </c>
      <c r="P49" s="17" cm="1">
        <f t="array" ref="P49">INDEX(DynamicViscosityLookupTable[Dynamic Viscosity (kg/(m*s)], MATCH(I49, DynamicViscosityLookupTable[Temperature (K)], 1)) + ((I49 - LOOKUP(I49, DynamicViscosityLookupTable[Temperature (K)], DynamicViscosityLookupTable[Temperature (K)])) * (INDEX(DynamicViscosityLookupTable[Dynamic Viscosity (kg/(m*s)], MATCH(I49, DynamicViscosityLookupTable[Temperature (K)], 1) + 1) - INDEX(DynamicViscosityLookupTable[Dynamic Viscosity (kg/(m*s)], MATCH(I49, DynamicViscosityLookupTable[Temperature (K)], 1))) / (INDEX(DynamicViscosityLookupTable[Temperature (K)], MATCH(I49, DynamicViscosityLookupTable[Temperature (K)], 1) + 1) - LOOKUP(I49, DynamicViscosityLookupTable[Temperature (K)], DynamicViscosityLookupTable[Temperature (K)])))</f>
        <v>1.7542400000000003E-5</v>
      </c>
    </row>
    <row r="50" spans="6:16" x14ac:dyDescent="0.25">
      <c r="F50" s="10">
        <v>2350</v>
      </c>
      <c r="G50" s="18">
        <f t="shared" si="5"/>
        <v>7709.9737532808394</v>
      </c>
      <c r="H50" s="9">
        <f t="shared" si="0"/>
        <v>2714</v>
      </c>
      <c r="I50" s="11">
        <f t="shared" si="1"/>
        <v>277.875</v>
      </c>
      <c r="J50" s="12">
        <f t="shared" si="6"/>
        <v>4.7250000000000227</v>
      </c>
      <c r="K50" s="14">
        <f t="shared" si="7"/>
        <v>9.8005304989583948</v>
      </c>
      <c r="L50" s="11">
        <f t="shared" si="2"/>
        <v>78114.481049919923</v>
      </c>
      <c r="M50" s="15">
        <f t="shared" si="8"/>
        <v>78.114481049919917</v>
      </c>
      <c r="N50" s="14">
        <f t="shared" si="3"/>
        <v>0.97929283005451684</v>
      </c>
      <c r="O50" s="16">
        <f t="shared" si="4"/>
        <v>334.1746534776521</v>
      </c>
      <c r="P50" s="17" cm="1">
        <f t="array" ref="P50">INDEX(DynamicViscosityLookupTable[Dynamic Viscosity (kg/(m*s)], MATCH(I50, DynamicViscosityLookupTable[Temperature (K)], 1)) + ((I50 - LOOKUP(I50, DynamicViscosityLookupTable[Temperature (K)], DynamicViscosityLookupTable[Temperature (K)])) * (INDEX(DynamicViscosityLookupTable[Dynamic Viscosity (kg/(m*s)], MATCH(I50, DynamicViscosityLookupTable[Temperature (K)], 1) + 1) - INDEX(DynamicViscosityLookupTable[Dynamic Viscosity (kg/(m*s)], MATCH(I50, DynamicViscosityLookupTable[Temperature (K)], 1))) / (INDEX(DynamicViscosityLookupTable[Temperature (K)], MATCH(I50, DynamicViscosityLookupTable[Temperature (K)], 1) + 1) - LOOKUP(I50, DynamicViscosityLookupTable[Temperature (K)], DynamicViscosityLookupTable[Temperature (K)])))</f>
        <v>1.7526250000000002E-5</v>
      </c>
    </row>
    <row r="51" spans="6:16" x14ac:dyDescent="0.25">
      <c r="F51" s="10">
        <v>2400</v>
      </c>
      <c r="G51" s="18">
        <f t="shared" si="5"/>
        <v>7874.0157480314956</v>
      </c>
      <c r="H51" s="9">
        <f t="shared" si="0"/>
        <v>2764</v>
      </c>
      <c r="I51" s="11">
        <f t="shared" si="1"/>
        <v>277.54999999999995</v>
      </c>
      <c r="J51" s="12">
        <f t="shared" si="6"/>
        <v>4.3999999999999773</v>
      </c>
      <c r="K51" s="14">
        <f t="shared" si="7"/>
        <v>9.8003764309499442</v>
      </c>
      <c r="L51" s="11">
        <f t="shared" si="2"/>
        <v>77683.887647598676</v>
      </c>
      <c r="M51" s="15">
        <f t="shared" si="8"/>
        <v>77.683887647598681</v>
      </c>
      <c r="N51" s="14">
        <f t="shared" si="3"/>
        <v>0.97503502907088269</v>
      </c>
      <c r="O51" s="16">
        <f t="shared" si="4"/>
        <v>333.9791725287937</v>
      </c>
      <c r="P51" s="17" cm="1">
        <f t="array" ref="P51">INDEX(DynamicViscosityLookupTable[Dynamic Viscosity (kg/(m*s)], MATCH(I51, DynamicViscosityLookupTable[Temperature (K)], 1)) + ((I51 - LOOKUP(I51, DynamicViscosityLookupTable[Temperature (K)], DynamicViscosityLookupTable[Temperature (K)])) * (INDEX(DynamicViscosityLookupTable[Dynamic Viscosity (kg/(m*s)], MATCH(I51, DynamicViscosityLookupTable[Temperature (K)], 1) + 1) - INDEX(DynamicViscosityLookupTable[Dynamic Viscosity (kg/(m*s)], MATCH(I51, DynamicViscosityLookupTable[Temperature (K)], 1))) / (INDEX(DynamicViscosityLookupTable[Temperature (K)], MATCH(I51, DynamicViscosityLookupTable[Temperature (K)], 1) + 1) - LOOKUP(I51, DynamicViscosityLookupTable[Temperature (K)], DynamicViscosityLookupTable[Temperature (K)])))</f>
        <v>1.751E-5</v>
      </c>
    </row>
    <row r="52" spans="6:16" x14ac:dyDescent="0.25">
      <c r="F52" s="10">
        <v>2450</v>
      </c>
      <c r="G52" s="18">
        <f t="shared" si="5"/>
        <v>8038.0577427821518</v>
      </c>
      <c r="H52" s="9">
        <f t="shared" si="0"/>
        <v>2814</v>
      </c>
      <c r="I52" s="11">
        <f t="shared" si="1"/>
        <v>277.22499999999997</v>
      </c>
      <c r="J52" s="12">
        <f t="shared" si="6"/>
        <v>4.0749999999999886</v>
      </c>
      <c r="K52" s="14">
        <f t="shared" si="7"/>
        <v>9.800222366558291</v>
      </c>
      <c r="L52" s="11">
        <f t="shared" si="2"/>
        <v>77256.130862290272</v>
      </c>
      <c r="M52" s="15">
        <f t="shared" si="8"/>
        <v>77.256130862290277</v>
      </c>
      <c r="N52" s="14">
        <f t="shared" si="3"/>
        <v>0.97080288998218889</v>
      </c>
      <c r="O52" s="16">
        <f t="shared" si="4"/>
        <v>333.78357709618763</v>
      </c>
      <c r="P52" s="17" cm="1">
        <f t="array" ref="P52">INDEX(DynamicViscosityLookupTable[Dynamic Viscosity (kg/(m*s)], MATCH(I52, DynamicViscosityLookupTable[Temperature (K)], 1)) + ((I52 - LOOKUP(I52, DynamicViscosityLookupTable[Temperature (K)], DynamicViscosityLookupTable[Temperature (K)])) * (INDEX(DynamicViscosityLookupTable[Dynamic Viscosity (kg/(m*s)], MATCH(I52, DynamicViscosityLookupTable[Temperature (K)], 1) + 1) - INDEX(DynamicViscosityLookupTable[Dynamic Viscosity (kg/(m*s)], MATCH(I52, DynamicViscosityLookupTable[Temperature (K)], 1))) / (INDEX(DynamicViscosityLookupTable[Temperature (K)], MATCH(I52, DynamicViscosityLookupTable[Temperature (K)], 1) + 1) - LOOKUP(I52, DynamicViscosityLookupTable[Temperature (K)], DynamicViscosityLookupTable[Temperature (K)])))</f>
        <v>1.7493750000000002E-5</v>
      </c>
    </row>
    <row r="53" spans="6:16" x14ac:dyDescent="0.25">
      <c r="F53" s="10">
        <v>2500</v>
      </c>
      <c r="G53" s="18">
        <f t="shared" si="5"/>
        <v>8202.0997375328079</v>
      </c>
      <c r="H53" s="9">
        <f t="shared" si="0"/>
        <v>2864</v>
      </c>
      <c r="I53" s="11">
        <f t="shared" si="1"/>
        <v>276.89999999999998</v>
      </c>
      <c r="J53" s="12">
        <f t="shared" si="6"/>
        <v>3.75</v>
      </c>
      <c r="K53" s="14">
        <f t="shared" si="7"/>
        <v>9.8000683057834319</v>
      </c>
      <c r="L53" s="11">
        <f t="shared" si="2"/>
        <v>76831.188999602571</v>
      </c>
      <c r="M53" s="15">
        <f t="shared" si="8"/>
        <v>76.831188999602574</v>
      </c>
      <c r="N53" s="14">
        <f t="shared" si="3"/>
        <v>0.96659623021486163</v>
      </c>
      <c r="O53" s="16">
        <f t="shared" si="4"/>
        <v>333.58786697845517</v>
      </c>
      <c r="P53" s="17" cm="1">
        <f t="array" ref="P53">INDEX(DynamicViscosityLookupTable[Dynamic Viscosity (kg/(m*s)], MATCH(I53, DynamicViscosityLookupTable[Temperature (K)], 1)) + ((I53 - LOOKUP(I53, DynamicViscosityLookupTable[Temperature (K)], DynamicViscosityLookupTable[Temperature (K)])) * (INDEX(DynamicViscosityLookupTable[Dynamic Viscosity (kg/(m*s)], MATCH(I53, DynamicViscosityLookupTable[Temperature (K)], 1) + 1) - INDEX(DynamicViscosityLookupTable[Dynamic Viscosity (kg/(m*s)], MATCH(I53, DynamicViscosityLookupTable[Temperature (K)], 1))) / (INDEX(DynamicViscosityLookupTable[Temperature (K)], MATCH(I53, DynamicViscosityLookupTable[Temperature (K)], 1) + 1) - LOOKUP(I53, DynamicViscosityLookupTable[Temperature (K)], DynamicViscosityLookupTable[Temperature (K)])))</f>
        <v>1.74775E-5</v>
      </c>
    </row>
    <row r="54" spans="6:16" x14ac:dyDescent="0.25">
      <c r="F54" s="10">
        <v>2550</v>
      </c>
      <c r="G54" s="18">
        <f t="shared" si="5"/>
        <v>8366.1417322834641</v>
      </c>
      <c r="H54" s="9">
        <f t="shared" si="0"/>
        <v>2914</v>
      </c>
      <c r="I54" s="11">
        <f t="shared" si="1"/>
        <v>276.57499999999999</v>
      </c>
      <c r="J54" s="12">
        <f t="shared" si="6"/>
        <v>3.4250000000000114</v>
      </c>
      <c r="K54" s="14">
        <f t="shared" si="7"/>
        <v>9.7999142486253721</v>
      </c>
      <c r="L54" s="11">
        <f t="shared" si="2"/>
        <v>76409.04055387144</v>
      </c>
      <c r="M54" s="15">
        <f t="shared" si="8"/>
        <v>76.409040553871435</v>
      </c>
      <c r="N54" s="14">
        <f t="shared" si="3"/>
        <v>0.96241486871430237</v>
      </c>
      <c r="O54" s="16">
        <f t="shared" si="4"/>
        <v>333.39204197362659</v>
      </c>
      <c r="P54" s="17" cm="1">
        <f t="array" ref="P54">INDEX(DynamicViscosityLookupTable[Dynamic Viscosity (kg/(m*s)], MATCH(I54, DynamicViscosityLookupTable[Temperature (K)], 1)) + ((I54 - LOOKUP(I54, DynamicViscosityLookupTable[Temperature (K)], DynamicViscosityLookupTable[Temperature (K)])) * (INDEX(DynamicViscosityLookupTable[Dynamic Viscosity (kg/(m*s)], MATCH(I54, DynamicViscosityLookupTable[Temperature (K)], 1) + 1) - INDEX(DynamicViscosityLookupTable[Dynamic Viscosity (kg/(m*s)], MATCH(I54, DynamicViscosityLookupTable[Temperature (K)], 1))) / (INDEX(DynamicViscosityLookupTable[Temperature (K)], MATCH(I54, DynamicViscosityLookupTable[Temperature (K)], 1) + 1) - LOOKUP(I54, DynamicViscosityLookupTable[Temperature (K)], DynamicViscosityLookupTable[Temperature (K)])))</f>
        <v>1.7461250000000002E-5</v>
      </c>
    </row>
    <row r="55" spans="6:16" x14ac:dyDescent="0.25">
      <c r="F55" s="10">
        <v>2600</v>
      </c>
      <c r="G55" s="18">
        <f t="shared" si="5"/>
        <v>8530.1837270341202</v>
      </c>
      <c r="H55" s="9">
        <f t="shared" si="0"/>
        <v>2964</v>
      </c>
      <c r="I55" s="11">
        <f t="shared" si="1"/>
        <v>276.25</v>
      </c>
      <c r="J55" s="12">
        <f t="shared" si="6"/>
        <v>3.1000000000000227</v>
      </c>
      <c r="K55" s="14">
        <f t="shared" si="7"/>
        <v>9.7997601950841062</v>
      </c>
      <c r="L55" s="11">
        <f t="shared" si="2"/>
        <v>75989.664206321599</v>
      </c>
      <c r="M55" s="15">
        <f t="shared" si="8"/>
        <v>75.989664206321592</v>
      </c>
      <c r="N55" s="14">
        <f t="shared" si="3"/>
        <v>0.95825862593063016</v>
      </c>
      <c r="O55" s="16">
        <f t="shared" si="4"/>
        <v>333.19610187913855</v>
      </c>
      <c r="P55" s="17" cm="1">
        <f t="array" ref="P55">INDEX(DynamicViscosityLookupTable[Dynamic Viscosity (kg/(m*s)], MATCH(I55, DynamicViscosityLookupTable[Temperature (K)], 1)) + ((I55 - LOOKUP(I55, DynamicViscosityLookupTable[Temperature (K)], DynamicViscosityLookupTable[Temperature (K)])) * (INDEX(DynamicViscosityLookupTable[Dynamic Viscosity (kg/(m*s)], MATCH(I55, DynamicViscosityLookupTable[Temperature (K)], 1) + 1) - INDEX(DynamicViscosityLookupTable[Dynamic Viscosity (kg/(m*s)], MATCH(I55, DynamicViscosityLookupTable[Temperature (K)], 1))) / (INDEX(DynamicViscosityLookupTable[Temperature (K)], MATCH(I55, DynamicViscosityLookupTable[Temperature (K)], 1) + 1) - LOOKUP(I55, DynamicViscosityLookupTable[Temperature (K)], DynamicViscosityLookupTable[Temperature (K)])))</f>
        <v>1.7445000000000003E-5</v>
      </c>
    </row>
    <row r="56" spans="6:16" x14ac:dyDescent="0.25">
      <c r="F56" s="10">
        <v>2650</v>
      </c>
      <c r="G56" s="18">
        <f t="shared" si="5"/>
        <v>8694.2257217847764</v>
      </c>
      <c r="H56" s="9">
        <f t="shared" si="0"/>
        <v>3014</v>
      </c>
      <c r="I56" s="11">
        <f t="shared" si="1"/>
        <v>275.92499999999995</v>
      </c>
      <c r="J56" s="12">
        <f t="shared" si="6"/>
        <v>2.7749999999999773</v>
      </c>
      <c r="K56" s="14">
        <f t="shared" si="7"/>
        <v>9.7996061451596361</v>
      </c>
      <c r="L56" s="11">
        <f t="shared" si="2"/>
        <v>75573.038823247</v>
      </c>
      <c r="M56" s="15">
        <f t="shared" si="8"/>
        <v>75.573038823247003</v>
      </c>
      <c r="N56" s="14">
        <f t="shared" si="3"/>
        <v>0.95412732380457144</v>
      </c>
      <c r="O56" s="16">
        <f t="shared" si="4"/>
        <v>333.00004649183177</v>
      </c>
      <c r="P56" s="17" cm="1">
        <f t="array" ref="P56">INDEX(DynamicViscosityLookupTable[Dynamic Viscosity (kg/(m*s)], MATCH(I56, DynamicViscosityLookupTable[Temperature (K)], 1)) + ((I56 - LOOKUP(I56, DynamicViscosityLookupTable[Temperature (K)], DynamicViscosityLookupTable[Temperature (K)])) * (INDEX(DynamicViscosityLookupTable[Dynamic Viscosity (kg/(m*s)], MATCH(I56, DynamicViscosityLookupTable[Temperature (K)], 1) + 1) - INDEX(DynamicViscosityLookupTable[Dynamic Viscosity (kg/(m*s)], MATCH(I56, DynamicViscosityLookupTable[Temperature (K)], 1))) / (INDEX(DynamicViscosityLookupTable[Temperature (K)], MATCH(I56, DynamicViscosityLookupTable[Temperature (K)], 1) + 1) - LOOKUP(I56, DynamicViscosityLookupTable[Temperature (K)], DynamicViscosityLookupTable[Temperature (K)])))</f>
        <v>1.7428749999999998E-5</v>
      </c>
    </row>
    <row r="57" spans="6:16" x14ac:dyDescent="0.25">
      <c r="F57" s="10">
        <v>2700</v>
      </c>
      <c r="G57" s="18">
        <f t="shared" si="5"/>
        <v>8858.2677165354326</v>
      </c>
      <c r="H57" s="9">
        <f t="shared" si="0"/>
        <v>3064</v>
      </c>
      <c r="I57" s="11">
        <f t="shared" si="1"/>
        <v>275.59999999999997</v>
      </c>
      <c r="J57" s="12">
        <f t="shared" si="6"/>
        <v>2.4499999999999886</v>
      </c>
      <c r="K57" s="14">
        <f t="shared" si="7"/>
        <v>9.7994520988519618</v>
      </c>
      <c r="L57" s="11">
        <f t="shared" si="2"/>
        <v>75159.143454211793</v>
      </c>
      <c r="M57" s="15">
        <f t="shared" si="8"/>
        <v>75.159143454211787</v>
      </c>
      <c r="N57" s="14">
        <f t="shared" si="3"/>
        <v>0.95002078575350701</v>
      </c>
      <c r="O57" s="16">
        <f t="shared" si="4"/>
        <v>332.80387560794873</v>
      </c>
      <c r="P57" s="17" cm="1">
        <f t="array" ref="P57">INDEX(DynamicViscosityLookupTable[Dynamic Viscosity (kg/(m*s)], MATCH(I57, DynamicViscosityLookupTable[Temperature (K)], 1)) + ((I57 - LOOKUP(I57, DynamicViscosityLookupTable[Temperature (K)], DynamicViscosityLookupTable[Temperature (K)])) * (INDEX(DynamicViscosityLookupTable[Dynamic Viscosity (kg/(m*s)], MATCH(I57, DynamicViscosityLookupTable[Temperature (K)], 1) + 1) - INDEX(DynamicViscosityLookupTable[Dynamic Viscosity (kg/(m*s)], MATCH(I57, DynamicViscosityLookupTable[Temperature (K)], 1))) / (INDEX(DynamicViscosityLookupTable[Temperature (K)], MATCH(I57, DynamicViscosityLookupTable[Temperature (K)], 1) + 1) - LOOKUP(I57, DynamicViscosityLookupTable[Temperature (K)], DynamicViscosityLookupTable[Temperature (K)])))</f>
        <v>1.74125E-5</v>
      </c>
    </row>
    <row r="58" spans="6:16" x14ac:dyDescent="0.25">
      <c r="F58" s="10">
        <v>2750</v>
      </c>
      <c r="G58" s="18">
        <f t="shared" si="5"/>
        <v>9022.3097112860887</v>
      </c>
      <c r="H58" s="9">
        <f t="shared" si="0"/>
        <v>3114</v>
      </c>
      <c r="I58" s="11">
        <f t="shared" si="1"/>
        <v>275.27499999999998</v>
      </c>
      <c r="J58" s="12">
        <f t="shared" si="6"/>
        <v>2.125</v>
      </c>
      <c r="K58" s="14">
        <f t="shared" si="7"/>
        <v>9.799298056161085</v>
      </c>
      <c r="L58" s="11">
        <f t="shared" si="2"/>
        <v>74747.957330269317</v>
      </c>
      <c r="M58" s="15">
        <f t="shared" si="8"/>
        <v>74.747957330269315</v>
      </c>
      <c r="N58" s="14">
        <f t="shared" si="3"/>
        <v>0.94593883665765244</v>
      </c>
      <c r="O58" s="16">
        <f t="shared" si="4"/>
        <v>332.6075890231308</v>
      </c>
      <c r="P58" s="17" cm="1">
        <f t="array" ref="P58">INDEX(DynamicViscosityLookupTable[Dynamic Viscosity (kg/(m*s)], MATCH(I58, DynamicViscosityLookupTable[Temperature (K)], 1)) + ((I58 - LOOKUP(I58, DynamicViscosityLookupTable[Temperature (K)], DynamicViscosityLookupTable[Temperature (K)])) * (INDEX(DynamicViscosityLookupTable[Dynamic Viscosity (kg/(m*s)], MATCH(I58, DynamicViscosityLookupTable[Temperature (K)], 1) + 1) - INDEX(DynamicViscosityLookupTable[Dynamic Viscosity (kg/(m*s)], MATCH(I58, DynamicViscosityLookupTable[Temperature (K)], 1))) / (INDEX(DynamicViscosityLookupTable[Temperature (K)], MATCH(I58, DynamicViscosityLookupTable[Temperature (K)], 1) + 1) - LOOKUP(I58, DynamicViscosityLookupTable[Temperature (K)], DynamicViscosityLookupTable[Temperature (K)])))</f>
        <v>1.7396250000000001E-5</v>
      </c>
    </row>
    <row r="59" spans="6:16" x14ac:dyDescent="0.25">
      <c r="F59" s="10">
        <v>2800</v>
      </c>
      <c r="G59" s="18">
        <f t="shared" si="5"/>
        <v>9186.3517060367449</v>
      </c>
      <c r="H59" s="9">
        <f t="shared" si="0"/>
        <v>3164</v>
      </c>
      <c r="I59" s="11">
        <f t="shared" si="1"/>
        <v>274.95</v>
      </c>
      <c r="J59" s="12">
        <f t="shared" si="6"/>
        <v>1.8000000000000114</v>
      </c>
      <c r="K59" s="14">
        <f t="shared" si="7"/>
        <v>9.7991440170870021</v>
      </c>
      <c r="L59" s="11">
        <f t="shared" si="2"/>
        <v>74339.459862201737</v>
      </c>
      <c r="M59" s="15">
        <f t="shared" si="8"/>
        <v>74.339459862201736</v>
      </c>
      <c r="N59" s="14">
        <f t="shared" si="3"/>
        <v>0.94188130284639804</v>
      </c>
      <c r="O59" s="16">
        <f t="shared" si="4"/>
        <v>332.41118653241614</v>
      </c>
      <c r="P59" s="17" cm="1">
        <f t="array" ref="P59">INDEX(DynamicViscosityLookupTable[Dynamic Viscosity (kg/(m*s)], MATCH(I59, DynamicViscosityLookupTable[Temperature (K)], 1)) + ((I59 - LOOKUP(I59, DynamicViscosityLookupTable[Temperature (K)], DynamicViscosityLookupTable[Temperature (K)])) * (INDEX(DynamicViscosityLookupTable[Dynamic Viscosity (kg/(m*s)], MATCH(I59, DynamicViscosityLookupTable[Temperature (K)], 1) + 1) - INDEX(DynamicViscosityLookupTable[Dynamic Viscosity (kg/(m*s)], MATCH(I59, DynamicViscosityLookupTable[Temperature (K)], 1))) / (INDEX(DynamicViscosityLookupTable[Temperature (K)], MATCH(I59, DynamicViscosityLookupTable[Temperature (K)], 1) + 1) - LOOKUP(I59, DynamicViscosityLookupTable[Temperature (K)], DynamicViscosityLookupTable[Temperature (K)])))</f>
        <v>1.738E-5</v>
      </c>
    </row>
    <row r="60" spans="6:16" x14ac:dyDescent="0.25">
      <c r="F60" s="10">
        <v>2850</v>
      </c>
      <c r="G60" s="18">
        <f t="shared" si="5"/>
        <v>9350.393700787401</v>
      </c>
      <c r="H60" s="9">
        <f t="shared" si="0"/>
        <v>3214</v>
      </c>
      <c r="I60" s="11">
        <f t="shared" si="1"/>
        <v>274.625</v>
      </c>
      <c r="J60" s="12">
        <f t="shared" si="6"/>
        <v>1.4750000000000227</v>
      </c>
      <c r="K60" s="14">
        <f t="shared" si="7"/>
        <v>9.7989899816297168</v>
      </c>
      <c r="L60" s="11">
        <f t="shared" si="2"/>
        <v>73933.630638776973</v>
      </c>
      <c r="M60" s="15">
        <f t="shared" si="8"/>
        <v>73.933630638776975</v>
      </c>
      <c r="N60" s="14">
        <f t="shared" si="3"/>
        <v>0.93784801208477475</v>
      </c>
      <c r="O60" s="16">
        <f t="shared" si="4"/>
        <v>332.21466793023706</v>
      </c>
      <c r="P60" s="17" cm="1">
        <f t="array" ref="P60">INDEX(DynamicViscosityLookupTable[Dynamic Viscosity (kg/(m*s)], MATCH(I60, DynamicViscosityLookupTable[Temperature (K)], 1)) + ((I60 - LOOKUP(I60, DynamicViscosityLookupTable[Temperature (K)], DynamicViscosityLookupTable[Temperature (K)])) * (INDEX(DynamicViscosityLookupTable[Dynamic Viscosity (kg/(m*s)], MATCH(I60, DynamicViscosityLookupTable[Temperature (K)], 1) + 1) - INDEX(DynamicViscosityLookupTable[Dynamic Viscosity (kg/(m*s)], MATCH(I60, DynamicViscosityLookupTable[Temperature (K)], 1))) / (INDEX(DynamicViscosityLookupTable[Temperature (K)], MATCH(I60, DynamicViscosityLookupTable[Temperature (K)], 1) + 1) - LOOKUP(I60, DynamicViscosityLookupTable[Temperature (K)], DynamicViscosityLookupTable[Temperature (K)])))</f>
        <v>1.7363750000000001E-5</v>
      </c>
    </row>
    <row r="61" spans="6:16" x14ac:dyDescent="0.25">
      <c r="F61" s="10">
        <v>2900</v>
      </c>
      <c r="G61" s="18">
        <f t="shared" si="5"/>
        <v>9514.4356955380572</v>
      </c>
      <c r="H61" s="9">
        <f t="shared" si="0"/>
        <v>3264</v>
      </c>
      <c r="I61" s="11">
        <f t="shared" si="1"/>
        <v>274.29999999999995</v>
      </c>
      <c r="J61" s="12">
        <f t="shared" si="6"/>
        <v>1.1499999999999773</v>
      </c>
      <c r="K61" s="14">
        <f t="shared" si="7"/>
        <v>9.7988359497892272</v>
      </c>
      <c r="L61" s="11">
        <f t="shared" si="2"/>
        <v>73530.449425025974</v>
      </c>
      <c r="M61" s="15">
        <f t="shared" si="8"/>
        <v>73.530449425025978</v>
      </c>
      <c r="N61" s="14">
        <f t="shared" si="3"/>
        <v>0.93383879356007893</v>
      </c>
      <c r="O61" s="16">
        <f t="shared" si="4"/>
        <v>332.01803301041724</v>
      </c>
      <c r="P61" s="17" cm="1">
        <f t="array" ref="P61">INDEX(DynamicViscosityLookupTable[Dynamic Viscosity (kg/(m*s)], MATCH(I61, DynamicViscosityLookupTable[Temperature (K)], 1)) + ((I61 - LOOKUP(I61, DynamicViscosityLookupTable[Temperature (K)], DynamicViscosityLookupTable[Temperature (K)])) * (INDEX(DynamicViscosityLookupTable[Dynamic Viscosity (kg/(m*s)], MATCH(I61, DynamicViscosityLookupTable[Temperature (K)], 1) + 1) - INDEX(DynamicViscosityLookupTable[Dynamic Viscosity (kg/(m*s)], MATCH(I61, DynamicViscosityLookupTable[Temperature (K)], 1))) / (INDEX(DynamicViscosityLookupTable[Temperature (K)], MATCH(I61, DynamicViscosityLookupTable[Temperature (K)], 1) + 1) - LOOKUP(I61, DynamicViscosityLookupTable[Temperature (K)], DynamicViscosityLookupTable[Temperature (K)])))</f>
        <v>1.73475E-5</v>
      </c>
    </row>
    <row r="62" spans="6:16" x14ac:dyDescent="0.25">
      <c r="F62" s="10">
        <v>2950</v>
      </c>
      <c r="G62" s="18">
        <f t="shared" si="5"/>
        <v>9678.4776902887133</v>
      </c>
      <c r="H62" s="9">
        <f t="shared" si="0"/>
        <v>3314</v>
      </c>
      <c r="I62" s="11">
        <f t="shared" si="1"/>
        <v>273.97499999999997</v>
      </c>
      <c r="J62" s="12">
        <f t="shared" si="6"/>
        <v>0.82499999999998863</v>
      </c>
      <c r="K62" s="14">
        <f t="shared" si="7"/>
        <v>9.7986819215655334</v>
      </c>
      <c r="L62" s="11">
        <f t="shared" si="2"/>
        <v>73129.896160536882</v>
      </c>
      <c r="M62" s="15">
        <f t="shared" si="8"/>
        <v>73.129896160536887</v>
      </c>
      <c r="N62" s="14">
        <f t="shared" si="3"/>
        <v>0.92985347786861827</v>
      </c>
      <c r="O62" s="16">
        <f t="shared" si="4"/>
        <v>331.82128156616989</v>
      </c>
      <c r="P62" s="17" cm="1">
        <f t="array" ref="P62">INDEX(DynamicViscosityLookupTable[Dynamic Viscosity (kg/(m*s)], MATCH(I62, DynamicViscosityLookupTable[Temperature (K)], 1)) + ((I62 - LOOKUP(I62, DynamicViscosityLookupTable[Temperature (K)], DynamicViscosityLookupTable[Temperature (K)])) * (INDEX(DynamicViscosityLookupTable[Dynamic Viscosity (kg/(m*s)], MATCH(I62, DynamicViscosityLookupTable[Temperature (K)], 1) + 1) - INDEX(DynamicViscosityLookupTable[Dynamic Viscosity (kg/(m*s)], MATCH(I62, DynamicViscosityLookupTable[Temperature (K)], 1))) / (INDEX(DynamicViscosityLookupTable[Temperature (K)], MATCH(I62, DynamicViscosityLookupTable[Temperature (K)], 1) + 1) - LOOKUP(I62, DynamicViscosityLookupTable[Temperature (K)], DynamicViscosityLookupTable[Temperature (K)])))</f>
        <v>1.7331249999999998E-5</v>
      </c>
    </row>
    <row r="63" spans="6:16" x14ac:dyDescent="0.25">
      <c r="F63" s="10">
        <v>3000</v>
      </c>
      <c r="G63" s="18">
        <f t="shared" si="5"/>
        <v>9842.5196850393695</v>
      </c>
      <c r="H63" s="9">
        <f t="shared" si="0"/>
        <v>3364</v>
      </c>
      <c r="I63" s="11">
        <f t="shared" si="1"/>
        <v>273.64999999999998</v>
      </c>
      <c r="J63" s="12">
        <f t="shared" si="6"/>
        <v>0.5</v>
      </c>
      <c r="K63" s="14">
        <f t="shared" si="7"/>
        <v>9.7985278969586354</v>
      </c>
      <c r="L63" s="11">
        <f t="shared" si="2"/>
        <v>72731.950957768931</v>
      </c>
      <c r="M63" s="15">
        <f t="shared" si="8"/>
        <v>72.73195095776893</v>
      </c>
      <c r="N63" s="14">
        <f t="shared" si="3"/>
        <v>0.92589189700261609</v>
      </c>
      <c r="O63" s="16">
        <f t="shared" si="4"/>
        <v>331.6244133900945</v>
      </c>
      <c r="P63" s="17" cm="1">
        <f t="array" ref="P63">INDEX(DynamicViscosityLookupTable[Dynamic Viscosity (kg/(m*s)], MATCH(I63, DynamicViscosityLookupTable[Temperature (K)], 1)) + ((I63 - LOOKUP(I63, DynamicViscosityLookupTable[Temperature (K)], DynamicViscosityLookupTable[Temperature (K)])) * (INDEX(DynamicViscosityLookupTable[Dynamic Viscosity (kg/(m*s)], MATCH(I63, DynamicViscosityLookupTable[Temperature (K)], 1) + 1) - INDEX(DynamicViscosityLookupTable[Dynamic Viscosity (kg/(m*s)], MATCH(I63, DynamicViscosityLookupTable[Temperature (K)], 1))) / (INDEX(DynamicViscosityLookupTable[Temperature (K)], MATCH(I63, DynamicViscosityLookupTable[Temperature (K)], 1) + 1) - LOOKUP(I63, DynamicViscosityLookupTable[Temperature (K)], DynamicViscosityLookupTable[Temperature (K)])))</f>
        <v>1.7314999999999999E-5</v>
      </c>
    </row>
    <row r="64" spans="6:16" x14ac:dyDescent="0.25">
      <c r="F64" s="10">
        <v>3050</v>
      </c>
      <c r="G64" s="18">
        <f t="shared" si="5"/>
        <v>10006.561679790026</v>
      </c>
      <c r="H64" s="9">
        <f t="shared" si="0"/>
        <v>3414</v>
      </c>
      <c r="I64" s="11">
        <f t="shared" si="1"/>
        <v>273.32499999999999</v>
      </c>
      <c r="J64" s="12">
        <f t="shared" si="6"/>
        <v>0.17500000000001137</v>
      </c>
      <c r="K64" s="14">
        <f t="shared" si="7"/>
        <v>9.7983738759685348</v>
      </c>
      <c r="L64" s="11">
        <f t="shared" si="2"/>
        <v>72336.594100382994</v>
      </c>
      <c r="M64" s="15">
        <f t="shared" si="8"/>
        <v>72.336594100382996</v>
      </c>
      <c r="N64" s="14">
        <f t="shared" si="3"/>
        <v>0.92195388433723102</v>
      </c>
      <c r="O64" s="16">
        <f t="shared" si="4"/>
        <v>331.42742827417464</v>
      </c>
      <c r="P64" s="17" cm="1">
        <f t="array" ref="P64">INDEX(DynamicViscosityLookupTable[Dynamic Viscosity (kg/(m*s)], MATCH(I64, DynamicViscosityLookupTable[Temperature (K)], 1)) + ((I64 - LOOKUP(I64, DynamicViscosityLookupTable[Temperature (K)], DynamicViscosityLookupTable[Temperature (K)])) * (INDEX(DynamicViscosityLookupTable[Dynamic Viscosity (kg/(m*s)], MATCH(I64, DynamicViscosityLookupTable[Temperature (K)], 1) + 1) - INDEX(DynamicViscosityLookupTable[Dynamic Viscosity (kg/(m*s)], MATCH(I64, DynamicViscosityLookupTable[Temperature (K)], 1))) / (INDEX(DynamicViscosityLookupTable[Temperature (K)], MATCH(I64, DynamicViscosityLookupTable[Temperature (K)], 1) + 1) - LOOKUP(I64, DynamicViscosityLookupTable[Temperature (K)], DynamicViscosityLookupTable[Temperature (K)])))</f>
        <v>1.7298750000000001E-5</v>
      </c>
    </row>
    <row r="65" spans="6:16" x14ac:dyDescent="0.25">
      <c r="F65" s="10">
        <v>3100</v>
      </c>
      <c r="G65" s="18">
        <f t="shared" si="5"/>
        <v>10170.603674540682</v>
      </c>
      <c r="H65" s="9">
        <f t="shared" si="0"/>
        <v>3464</v>
      </c>
      <c r="I65" s="11">
        <f t="shared" si="1"/>
        <v>273</v>
      </c>
      <c r="J65" s="12">
        <f t="shared" si="6"/>
        <v>-0.14999999999997726</v>
      </c>
      <c r="K65" s="14">
        <f t="shared" si="7"/>
        <v>9.7982198585952265</v>
      </c>
      <c r="L65" s="11">
        <f t="shared" si="2"/>
        <v>71943.806041591262</v>
      </c>
      <c r="M65" s="15">
        <f t="shared" si="8"/>
        <v>71.943806041591259</v>
      </c>
      <c r="N65" s="14">
        <f t="shared" si="3"/>
        <v>0.91803927461773027</v>
      </c>
      <c r="O65" s="16">
        <f t="shared" si="4"/>
        <v>331.23032600977535</v>
      </c>
      <c r="P65" s="17" cm="1">
        <f t="array" ref="P65">INDEX(DynamicViscosityLookupTable[Dynamic Viscosity (kg/(m*s)], MATCH(I65, DynamicViscosityLookupTable[Temperature (K)], 1)) + ((I65 - LOOKUP(I65, DynamicViscosityLookupTable[Temperature (K)], DynamicViscosityLookupTable[Temperature (K)])) * (INDEX(DynamicViscosityLookupTable[Dynamic Viscosity (kg/(m*s)], MATCH(I65, DynamicViscosityLookupTable[Temperature (K)], 1) + 1) - INDEX(DynamicViscosityLookupTable[Dynamic Viscosity (kg/(m*s)], MATCH(I65, DynamicViscosityLookupTable[Temperature (K)], 1))) / (INDEX(DynamicViscosityLookupTable[Temperature (K)], MATCH(I65, DynamicViscosityLookupTable[Temperature (K)], 1) + 1) - LOOKUP(I65, DynamicViscosityLookupTable[Temperature (K)], DynamicViscosityLookupTable[Temperature (K)])))</f>
        <v>1.728265E-5</v>
      </c>
    </row>
    <row r="66" spans="6:16" x14ac:dyDescent="0.25">
      <c r="F66" s="10">
        <v>3150</v>
      </c>
      <c r="G66" s="18">
        <f t="shared" si="5"/>
        <v>10334.645669291338</v>
      </c>
      <c r="H66" s="9">
        <f t="shared" si="0"/>
        <v>3514</v>
      </c>
      <c r="I66" s="11">
        <f t="shared" si="1"/>
        <v>272.67499999999995</v>
      </c>
      <c r="J66" s="12">
        <f t="shared" si="6"/>
        <v>-0.47500000000002274</v>
      </c>
      <c r="K66" s="14">
        <f t="shared" si="7"/>
        <v>9.7980658448387175</v>
      </c>
      <c r="L66" s="11">
        <f t="shared" si="2"/>
        <v>71553.567402523608</v>
      </c>
      <c r="M66" s="15">
        <f t="shared" si="8"/>
        <v>71.553567402523612</v>
      </c>
      <c r="N66" s="14">
        <f t="shared" si="3"/>
        <v>0.91414790394678502</v>
      </c>
      <c r="O66" s="16">
        <f t="shared" si="4"/>
        <v>331.03310638764049</v>
      </c>
      <c r="P66" s="17" cm="1">
        <f t="array" ref="P66">INDEX(DynamicViscosityLookupTable[Dynamic Viscosity (kg/(m*s)], MATCH(I66, DynamicViscosityLookupTable[Temperature (K)], 1)) + ((I66 - LOOKUP(I66, DynamicViscosityLookupTable[Temperature (K)], DynamicViscosityLookupTable[Temperature (K)])) * (INDEX(DynamicViscosityLookupTable[Dynamic Viscosity (kg/(m*s)], MATCH(I66, DynamicViscosityLookupTable[Temperature (K)], 1) + 1) - INDEX(DynamicViscosityLookupTable[Dynamic Viscosity (kg/(m*s)], MATCH(I66, DynamicViscosityLookupTable[Temperature (K)], 1))) / (INDEX(DynamicViscosityLookupTable[Temperature (K)], MATCH(I66, DynamicViscosityLookupTable[Temperature (K)], 1) + 1) - LOOKUP(I66, DynamicViscosityLookupTable[Temperature (K)], DynamicViscosityLookupTable[Temperature (K)])))</f>
        <v>1.7266724999999997E-5</v>
      </c>
    </row>
    <row r="67" spans="6:16" x14ac:dyDescent="0.25">
      <c r="F67" s="10">
        <v>3200</v>
      </c>
      <c r="G67" s="18">
        <f t="shared" si="5"/>
        <v>10498.687664041994</v>
      </c>
      <c r="H67" s="9">
        <f t="shared" ref="H67:H130" si="9">F67+$B$9</f>
        <v>3564</v>
      </c>
      <c r="I67" s="11">
        <f t="shared" ref="I67:I130" si="10">$D$5+$D$6*F67</f>
        <v>272.34999999999997</v>
      </c>
      <c r="J67" s="12">
        <f t="shared" si="6"/>
        <v>-0.80000000000001137</v>
      </c>
      <c r="K67" s="14">
        <f t="shared" si="7"/>
        <v>9.7979118346990024</v>
      </c>
      <c r="L67" s="11">
        <f t="shared" ref="L67:L130" si="11">$D$7*POWER(1-F67*$D$6/$D$5,K67/($B$15*$D$6))</f>
        <v>71165.858970611444</v>
      </c>
      <c r="M67" s="15">
        <f t="shared" si="8"/>
        <v>71.165858970611438</v>
      </c>
      <c r="N67" s="14">
        <f t="shared" ref="N67:N130" si="12">L67/($B$15*I67)</f>
        <v>0.91027960977189526</v>
      </c>
      <c r="O67" s="16">
        <f t="shared" ref="O67:O130" si="13">SQRT($B$14*$B$15*I67)</f>
        <v>330.83576919789039</v>
      </c>
      <c r="P67" s="17" cm="1">
        <f t="array" ref="P67">INDEX(DynamicViscosityLookupTable[Dynamic Viscosity (kg/(m*s)], MATCH(I67, DynamicViscosityLookupTable[Temperature (K)], 1)) + ((I67 - LOOKUP(I67, DynamicViscosityLookupTable[Temperature (K)], DynamicViscosityLookupTable[Temperature (K)])) * (INDEX(DynamicViscosityLookupTable[Dynamic Viscosity (kg/(m*s)], MATCH(I67, DynamicViscosityLookupTable[Temperature (K)], 1) + 1) - INDEX(DynamicViscosityLookupTable[Dynamic Viscosity (kg/(m*s)], MATCH(I67, DynamicViscosityLookupTable[Temperature (K)], 1))) / (INDEX(DynamicViscosityLookupTable[Temperature (K)], MATCH(I67, DynamicViscosityLookupTable[Temperature (K)], 1) + 1) - LOOKUP(I67, DynamicViscosityLookupTable[Temperature (K)], DynamicViscosityLookupTable[Temperature (K)])))</f>
        <v>1.7250799999999998E-5</v>
      </c>
    </row>
    <row r="68" spans="6:16" x14ac:dyDescent="0.25">
      <c r="F68" s="10">
        <v>3250</v>
      </c>
      <c r="G68" s="18">
        <f t="shared" ref="G68:G131" si="14">F68/0.3048</f>
        <v>10662.72965879265</v>
      </c>
      <c r="H68" s="9">
        <f t="shared" si="9"/>
        <v>3614</v>
      </c>
      <c r="I68" s="11">
        <f t="shared" si="10"/>
        <v>272.02499999999998</v>
      </c>
      <c r="J68" s="12">
        <f t="shared" ref="J68:J131" si="15">I68-273.15</f>
        <v>-1.125</v>
      </c>
      <c r="K68" s="14">
        <f t="shared" ref="K68:K131" si="16">$D$9*(1-($D$17-$D$18*(SIN($D$8)^2))*H68+$D$19*H68^2)</f>
        <v>9.7977578281760866</v>
      </c>
      <c r="L68" s="11">
        <f t="shared" si="11"/>
        <v>70780.661697989664</v>
      </c>
      <c r="M68" s="15">
        <f t="shared" ref="M68:M131" si="17">L68/1000</f>
        <v>70.780661697989657</v>
      </c>
      <c r="N68" s="14">
        <f t="shared" si="12"/>
        <v>0.90643423087296016</v>
      </c>
      <c r="O68" s="16">
        <f t="shared" si="13"/>
        <v>330.63831423001881</v>
      </c>
      <c r="P68" s="17" cm="1">
        <f t="array" ref="P68">INDEX(DynamicViscosityLookupTable[Dynamic Viscosity (kg/(m*s)], MATCH(I68, DynamicViscosityLookupTable[Temperature (K)], 1)) + ((I68 - LOOKUP(I68, DynamicViscosityLookupTable[Temperature (K)], DynamicViscosityLookupTable[Temperature (K)])) * (INDEX(DynamicViscosityLookupTable[Dynamic Viscosity (kg/(m*s)], MATCH(I68, DynamicViscosityLookupTable[Temperature (K)], 1) + 1) - INDEX(DynamicViscosityLookupTable[Dynamic Viscosity (kg/(m*s)], MATCH(I68, DynamicViscosityLookupTable[Temperature (K)], 1))) / (INDEX(DynamicViscosityLookupTable[Temperature (K)], MATCH(I68, DynamicViscosityLookupTable[Temperature (K)], 1) + 1) - LOOKUP(I68, DynamicViscosityLookupTable[Temperature (K)], DynamicViscosityLookupTable[Temperature (K)])))</f>
        <v>1.7234874999999998E-5</v>
      </c>
    </row>
    <row r="69" spans="6:16" x14ac:dyDescent="0.25">
      <c r="F69" s="10">
        <v>3300</v>
      </c>
      <c r="G69" s="18">
        <f t="shared" si="14"/>
        <v>10826.771653543306</v>
      </c>
      <c r="H69" s="9">
        <f t="shared" si="9"/>
        <v>3664</v>
      </c>
      <c r="I69" s="11">
        <f t="shared" si="10"/>
        <v>271.7</v>
      </c>
      <c r="J69" s="12">
        <f t="shared" si="15"/>
        <v>-1.4499999999999886</v>
      </c>
      <c r="K69" s="14">
        <f t="shared" si="16"/>
        <v>9.7976038252699631</v>
      </c>
      <c r="L69" s="11">
        <f t="shared" si="11"/>
        <v>70397.956699914212</v>
      </c>
      <c r="M69" s="15">
        <f t="shared" si="17"/>
        <v>70.397956699914218</v>
      </c>
      <c r="N69" s="14">
        <f t="shared" si="12"/>
        <v>0.90261160734995749</v>
      </c>
      <c r="O69" s="16">
        <f t="shared" si="13"/>
        <v>330.44074127289082</v>
      </c>
      <c r="P69" s="17" cm="1">
        <f t="array" ref="P69">INDEX(DynamicViscosityLookupTable[Dynamic Viscosity (kg/(m*s)], MATCH(I69, DynamicViscosityLookupTable[Temperature (K)], 1)) + ((I69 - LOOKUP(I69, DynamicViscosityLookupTable[Temperature (K)], DynamicViscosityLookupTable[Temperature (K)])) * (INDEX(DynamicViscosityLookupTable[Dynamic Viscosity (kg/(m*s)], MATCH(I69, DynamicViscosityLookupTable[Temperature (K)], 1) + 1) - INDEX(DynamicViscosityLookupTable[Dynamic Viscosity (kg/(m*s)], MATCH(I69, DynamicViscosityLookupTable[Temperature (K)], 1))) / (INDEX(DynamicViscosityLookupTable[Temperature (K)], MATCH(I69, DynamicViscosityLookupTable[Temperature (K)], 1) + 1) - LOOKUP(I69, DynamicViscosityLookupTable[Temperature (K)], DynamicViscosityLookupTable[Temperature (K)])))</f>
        <v>1.7218949999999999E-5</v>
      </c>
    </row>
    <row r="70" spans="6:16" x14ac:dyDescent="0.25">
      <c r="F70" s="10">
        <v>3350</v>
      </c>
      <c r="G70" s="18">
        <f t="shared" si="14"/>
        <v>10990.813648293963</v>
      </c>
      <c r="H70" s="9">
        <f t="shared" si="9"/>
        <v>3714</v>
      </c>
      <c r="I70" s="11">
        <f t="shared" si="10"/>
        <v>271.375</v>
      </c>
      <c r="J70" s="12">
        <f t="shared" si="15"/>
        <v>-1.7749999999999773</v>
      </c>
      <c r="K70" s="14">
        <f t="shared" si="16"/>
        <v>9.7974498259806388</v>
      </c>
      <c r="L70" s="11">
        <f t="shared" si="11"/>
        <v>70017.72525319799</v>
      </c>
      <c r="M70" s="15">
        <f t="shared" si="17"/>
        <v>70.017725253197995</v>
      </c>
      <c r="N70" s="14">
        <f t="shared" si="12"/>
        <v>0.89881158061076949</v>
      </c>
      <c r="O70" s="16">
        <f t="shared" si="13"/>
        <v>330.24305011473967</v>
      </c>
      <c r="P70" s="17" cm="1">
        <f t="array" ref="P70">INDEX(DynamicViscosityLookupTable[Dynamic Viscosity (kg/(m*s)], MATCH(I70, DynamicViscosityLookupTable[Temperature (K)], 1)) + ((I70 - LOOKUP(I70, DynamicViscosityLookupTable[Temperature (K)], DynamicViscosityLookupTable[Temperature (K)])) * (INDEX(DynamicViscosityLookupTable[Dynamic Viscosity (kg/(m*s)], MATCH(I70, DynamicViscosityLookupTable[Temperature (K)], 1) + 1) - INDEX(DynamicViscosityLookupTable[Dynamic Viscosity (kg/(m*s)], MATCH(I70, DynamicViscosityLookupTable[Temperature (K)], 1))) / (INDEX(DynamicViscosityLookupTable[Temperature (K)], MATCH(I70, DynamicViscosityLookupTable[Temperature (K)], 1) + 1) - LOOKUP(I70, DynamicViscosityLookupTable[Temperature (K)], DynamicViscosityLookupTable[Temperature (K)])))</f>
        <v>1.7203025E-5</v>
      </c>
    </row>
    <row r="71" spans="6:16" x14ac:dyDescent="0.25">
      <c r="F71" s="10">
        <v>3400</v>
      </c>
      <c r="G71" s="18">
        <f t="shared" si="14"/>
        <v>11154.855643044619</v>
      </c>
      <c r="H71" s="9">
        <f t="shared" si="9"/>
        <v>3764</v>
      </c>
      <c r="I71" s="11">
        <f t="shared" si="10"/>
        <v>271.04999999999995</v>
      </c>
      <c r="J71" s="12">
        <f t="shared" si="15"/>
        <v>-2.1000000000000227</v>
      </c>
      <c r="K71" s="14">
        <f t="shared" si="16"/>
        <v>9.7972958303081086</v>
      </c>
      <c r="L71" s="11">
        <f t="shared" si="11"/>
        <v>69639.948794661803</v>
      </c>
      <c r="M71" s="15">
        <f t="shared" si="17"/>
        <v>69.639948794661805</v>
      </c>
      <c r="N71" s="14">
        <f t="shared" si="12"/>
        <v>0.89503399335911515</v>
      </c>
      <c r="O71" s="16">
        <f t="shared" si="13"/>
        <v>330.04524054316448</v>
      </c>
      <c r="P71" s="17" cm="1">
        <f t="array" ref="P71">INDEX(DynamicViscosityLookupTable[Dynamic Viscosity (kg/(m*s)], MATCH(I71, DynamicViscosityLookupTable[Temperature (K)], 1)) + ((I71 - LOOKUP(I71, DynamicViscosityLookupTable[Temperature (K)], DynamicViscosityLookupTable[Temperature (K)])) * (INDEX(DynamicViscosityLookupTable[Dynamic Viscosity (kg/(m*s)], MATCH(I71, DynamicViscosityLookupTable[Temperature (K)], 1) + 1) - INDEX(DynamicViscosityLookupTable[Dynamic Viscosity (kg/(m*s)], MATCH(I71, DynamicViscosityLookupTable[Temperature (K)], 1))) / (INDEX(DynamicViscosityLookupTable[Temperature (K)], MATCH(I71, DynamicViscosityLookupTable[Temperature (K)], 1) + 1) - LOOKUP(I71, DynamicViscosityLookupTable[Temperature (K)], DynamicViscosityLookupTable[Temperature (K)])))</f>
        <v>1.7187099999999997E-5</v>
      </c>
    </row>
    <row r="72" spans="6:16" x14ac:dyDescent="0.25">
      <c r="F72" s="10">
        <v>3450</v>
      </c>
      <c r="G72" s="18">
        <f t="shared" si="14"/>
        <v>11318.897637795275</v>
      </c>
      <c r="H72" s="9">
        <f t="shared" si="9"/>
        <v>3814</v>
      </c>
      <c r="I72" s="11">
        <f t="shared" si="10"/>
        <v>270.72499999999997</v>
      </c>
      <c r="J72" s="12">
        <f t="shared" si="15"/>
        <v>-2.4250000000000114</v>
      </c>
      <c r="K72" s="14">
        <f t="shared" si="16"/>
        <v>9.7971418382523741</v>
      </c>
      <c r="L72" s="11">
        <f t="shared" si="11"/>
        <v>69264.608919603284</v>
      </c>
      <c r="M72" s="15">
        <f t="shared" si="17"/>
        <v>69.26460891960329</v>
      </c>
      <c r="N72" s="14">
        <f t="shared" si="12"/>
        <v>0.89127868958262757</v>
      </c>
      <c r="O72" s="16">
        <f t="shared" si="13"/>
        <v>329.84731234512759</v>
      </c>
      <c r="P72" s="17" cm="1">
        <f t="array" ref="P72">INDEX(DynamicViscosityLookupTable[Dynamic Viscosity (kg/(m*s)], MATCH(I72, DynamicViscosityLookupTable[Temperature (K)], 1)) + ((I72 - LOOKUP(I72, DynamicViscosityLookupTable[Temperature (K)], DynamicViscosityLookupTable[Temperature (K)])) * (INDEX(DynamicViscosityLookupTable[Dynamic Viscosity (kg/(m*s)], MATCH(I72, DynamicViscosityLookupTable[Temperature (K)], 1) + 1) - INDEX(DynamicViscosityLookupTable[Dynamic Viscosity (kg/(m*s)], MATCH(I72, DynamicViscosityLookupTable[Temperature (K)], 1))) / (INDEX(DynamicViscosityLookupTable[Temperature (K)], MATCH(I72, DynamicViscosityLookupTable[Temperature (K)], 1) + 1) - LOOKUP(I72, DynamicViscosityLookupTable[Temperature (K)], DynamicViscosityLookupTable[Temperature (K)])))</f>
        <v>1.7171174999999997E-5</v>
      </c>
    </row>
    <row r="73" spans="6:16" x14ac:dyDescent="0.25">
      <c r="F73" s="10">
        <v>3500</v>
      </c>
      <c r="G73" s="18">
        <f t="shared" si="14"/>
        <v>11482.939632545931</v>
      </c>
      <c r="H73" s="9">
        <f t="shared" si="9"/>
        <v>3864</v>
      </c>
      <c r="I73" s="11">
        <f t="shared" si="10"/>
        <v>270.39999999999998</v>
      </c>
      <c r="J73" s="12">
        <f t="shared" si="15"/>
        <v>-2.75</v>
      </c>
      <c r="K73" s="14">
        <f t="shared" si="16"/>
        <v>9.7969878498134371</v>
      </c>
      <c r="L73" s="11">
        <f t="shared" si="11"/>
        <v>68891.687380280564</v>
      </c>
      <c r="M73" s="15">
        <f t="shared" si="17"/>
        <v>68.891687380280558</v>
      </c>
      <c r="N73" s="14">
        <f t="shared" si="12"/>
        <v>0.88754551454103381</v>
      </c>
      <c r="O73" s="16">
        <f t="shared" si="13"/>
        <v>329.64926530695175</v>
      </c>
      <c r="P73" s="17" cm="1">
        <f t="array" ref="P73">INDEX(DynamicViscosityLookupTable[Dynamic Viscosity (kg/(m*s)], MATCH(I73, DynamicViscosityLookupTable[Temperature (K)], 1)) + ((I73 - LOOKUP(I73, DynamicViscosityLookupTable[Temperature (K)], DynamicViscosityLookupTable[Temperature (K)])) * (INDEX(DynamicViscosityLookupTable[Dynamic Viscosity (kg/(m*s)], MATCH(I73, DynamicViscosityLookupTable[Temperature (K)], 1) + 1) - INDEX(DynamicViscosityLookupTable[Dynamic Viscosity (kg/(m*s)], MATCH(I73, DynamicViscosityLookupTable[Temperature (K)], 1))) / (INDEX(DynamicViscosityLookupTable[Temperature (K)], MATCH(I73, DynamicViscosityLookupTable[Temperature (K)], 1) + 1) - LOOKUP(I73, DynamicViscosityLookupTable[Temperature (K)], DynamicViscosityLookupTable[Temperature (K)])))</f>
        <v>1.7155249999999998E-5</v>
      </c>
    </row>
    <row r="74" spans="6:16" x14ac:dyDescent="0.25">
      <c r="F74" s="10">
        <v>3550</v>
      </c>
      <c r="G74" s="18">
        <f t="shared" si="14"/>
        <v>11646.981627296587</v>
      </c>
      <c r="H74" s="9">
        <f t="shared" si="9"/>
        <v>3914</v>
      </c>
      <c r="I74" s="11">
        <f t="shared" si="10"/>
        <v>270.07499999999999</v>
      </c>
      <c r="J74" s="12">
        <f t="shared" si="15"/>
        <v>-3.0749999999999886</v>
      </c>
      <c r="K74" s="14">
        <f t="shared" si="16"/>
        <v>9.7968338649912958</v>
      </c>
      <c r="L74" s="11">
        <f t="shared" si="11"/>
        <v>68521.166084413446</v>
      </c>
      <c r="M74" s="15">
        <f t="shared" si="17"/>
        <v>68.521166084413451</v>
      </c>
      <c r="N74" s="14">
        <f t="shared" si="12"/>
        <v>0.8838343147544766</v>
      </c>
      <c r="O74" s="16">
        <f t="shared" si="13"/>
        <v>329.45109921431731</v>
      </c>
      <c r="P74" s="17" cm="1">
        <f t="array" ref="P74">INDEX(DynamicViscosityLookupTable[Dynamic Viscosity (kg/(m*s)], MATCH(I74, DynamicViscosityLookupTable[Temperature (K)], 1)) + ((I74 - LOOKUP(I74, DynamicViscosityLookupTable[Temperature (K)], DynamicViscosityLookupTable[Temperature (K)])) * (INDEX(DynamicViscosityLookupTable[Dynamic Viscosity (kg/(m*s)], MATCH(I74, DynamicViscosityLookupTable[Temperature (K)], 1) + 1) - INDEX(DynamicViscosityLookupTable[Dynamic Viscosity (kg/(m*s)], MATCH(I74, DynamicViscosityLookupTable[Temperature (K)], 1))) / (INDEX(DynamicViscosityLookupTable[Temperature (K)], MATCH(I74, DynamicViscosityLookupTable[Temperature (K)], 1) + 1) - LOOKUP(I74, DynamicViscosityLookupTable[Temperature (K)], DynamicViscosityLookupTable[Temperature (K)])))</f>
        <v>1.7139324999999999E-5</v>
      </c>
    </row>
    <row r="75" spans="6:16" x14ac:dyDescent="0.25">
      <c r="F75" s="10">
        <v>3600</v>
      </c>
      <c r="G75" s="18">
        <f t="shared" si="14"/>
        <v>11811.023622047243</v>
      </c>
      <c r="H75" s="9">
        <f t="shared" si="9"/>
        <v>3964</v>
      </c>
      <c r="I75" s="11">
        <f t="shared" si="10"/>
        <v>269.75</v>
      </c>
      <c r="J75" s="12">
        <f t="shared" si="15"/>
        <v>-3.3999999999999773</v>
      </c>
      <c r="K75" s="14">
        <f t="shared" si="16"/>
        <v>9.7966798837859486</v>
      </c>
      <c r="L75" s="11">
        <f t="shared" si="11"/>
        <v>68153.027093698998</v>
      </c>
      <c r="M75" s="15">
        <f t="shared" si="17"/>
        <v>68.153027093698995</v>
      </c>
      <c r="N75" s="14">
        <f t="shared" si="12"/>
        <v>0.88014493799193705</v>
      </c>
      <c r="O75" s="16">
        <f t="shared" si="13"/>
        <v>329.25281385225975</v>
      </c>
      <c r="P75" s="17" cm="1">
        <f t="array" ref="P75">INDEX(DynamicViscosityLookupTable[Dynamic Viscosity (kg/(m*s)], MATCH(I75, DynamicViscosityLookupTable[Temperature (K)], 1)) + ((I75 - LOOKUP(I75, DynamicViscosityLookupTable[Temperature (K)], DynamicViscosityLookupTable[Temperature (K)])) * (INDEX(DynamicViscosityLookupTable[Dynamic Viscosity (kg/(m*s)], MATCH(I75, DynamicViscosityLookupTable[Temperature (K)], 1) + 1) - INDEX(DynamicViscosityLookupTable[Dynamic Viscosity (kg/(m*s)], MATCH(I75, DynamicViscosityLookupTable[Temperature (K)], 1))) / (INDEX(DynamicViscosityLookupTable[Temperature (K)], MATCH(I75, DynamicViscosityLookupTable[Temperature (K)], 1) + 1) - LOOKUP(I75, DynamicViscosityLookupTable[Temperature (K)], DynamicViscosityLookupTable[Temperature (K)])))</f>
        <v>1.7123399999999999E-5</v>
      </c>
    </row>
    <row r="76" spans="6:16" x14ac:dyDescent="0.25">
      <c r="F76" s="10">
        <v>3650</v>
      </c>
      <c r="G76" s="18">
        <f t="shared" si="14"/>
        <v>11975.0656167979</v>
      </c>
      <c r="H76" s="9">
        <f t="shared" si="9"/>
        <v>4014</v>
      </c>
      <c r="I76" s="11">
        <f t="shared" si="10"/>
        <v>269.42499999999995</v>
      </c>
      <c r="J76" s="12">
        <f t="shared" si="15"/>
        <v>-3.7250000000000227</v>
      </c>
      <c r="K76" s="14">
        <f t="shared" si="16"/>
        <v>9.7965259061973988</v>
      </c>
      <c r="L76" s="11">
        <f t="shared" si="11"/>
        <v>67787.252622344109</v>
      </c>
      <c r="M76" s="15">
        <f t="shared" si="17"/>
        <v>67.787252622344113</v>
      </c>
      <c r="N76" s="14">
        <f t="shared" si="12"/>
        <v>0.87647723325979277</v>
      </c>
      <c r="O76" s="16">
        <f t="shared" si="13"/>
        <v>329.05440900516697</v>
      </c>
      <c r="P76" s="17" cm="1">
        <f t="array" ref="P76">INDEX(DynamicViscosityLookupTable[Dynamic Viscosity (kg/(m*s)], MATCH(I76, DynamicViscosityLookupTable[Temperature (K)], 1)) + ((I76 - LOOKUP(I76, DynamicViscosityLookupTable[Temperature (K)], DynamicViscosityLookupTable[Temperature (K)])) * (INDEX(DynamicViscosityLookupTable[Dynamic Viscosity (kg/(m*s)], MATCH(I76, DynamicViscosityLookupTable[Temperature (K)], 1) + 1) - INDEX(DynamicViscosityLookupTable[Dynamic Viscosity (kg/(m*s)], MATCH(I76, DynamicViscosityLookupTable[Temperature (K)], 1))) / (INDEX(DynamicViscosityLookupTable[Temperature (K)], MATCH(I76, DynamicViscosityLookupTable[Temperature (K)], 1) + 1) - LOOKUP(I76, DynamicViscosityLookupTable[Temperature (K)], DynamicViscosityLookupTable[Temperature (K)])))</f>
        <v>1.7107474999999997E-5</v>
      </c>
    </row>
    <row r="77" spans="6:16" x14ac:dyDescent="0.25">
      <c r="F77" s="10">
        <v>3700</v>
      </c>
      <c r="G77" s="18">
        <f t="shared" si="14"/>
        <v>12139.107611548556</v>
      </c>
      <c r="H77" s="9">
        <f t="shared" si="9"/>
        <v>4064</v>
      </c>
      <c r="I77" s="11">
        <f t="shared" si="10"/>
        <v>269.09999999999997</v>
      </c>
      <c r="J77" s="12">
        <f t="shared" si="15"/>
        <v>-4.0500000000000114</v>
      </c>
      <c r="K77" s="14">
        <f t="shared" si="16"/>
        <v>9.7963719322256448</v>
      </c>
      <c r="L77" s="11">
        <f t="shared" si="11"/>
        <v>67423.82503561271</v>
      </c>
      <c r="M77" s="15">
        <f t="shared" si="17"/>
        <v>67.423825035612708</v>
      </c>
      <c r="N77" s="14">
        <f t="shared" si="12"/>
        <v>0.87283105079048284</v>
      </c>
      <c r="O77" s="16">
        <f t="shared" si="13"/>
        <v>328.85588445677627</v>
      </c>
      <c r="P77" s="17" cm="1">
        <f t="array" ref="P77">INDEX(DynamicViscosityLookupTable[Dynamic Viscosity (kg/(m*s)], MATCH(I77, DynamicViscosityLookupTable[Temperature (K)], 1)) + ((I77 - LOOKUP(I77, DynamicViscosityLookupTable[Temperature (K)], DynamicViscosityLookupTable[Temperature (K)])) * (INDEX(DynamicViscosityLookupTable[Dynamic Viscosity (kg/(m*s)], MATCH(I77, DynamicViscosityLookupTable[Temperature (K)], 1) + 1) - INDEX(DynamicViscosityLookupTable[Dynamic Viscosity (kg/(m*s)], MATCH(I77, DynamicViscosityLookupTable[Temperature (K)], 1))) / (INDEX(DynamicViscosityLookupTable[Temperature (K)], MATCH(I77, DynamicViscosityLookupTable[Temperature (K)], 1) + 1) - LOOKUP(I77, DynamicViscosityLookupTable[Temperature (K)], DynamicViscosityLookupTable[Temperature (K)])))</f>
        <v>1.7091549999999997E-5</v>
      </c>
    </row>
    <row r="78" spans="6:16" x14ac:dyDescent="0.25">
      <c r="F78" s="10">
        <v>3750</v>
      </c>
      <c r="G78" s="18">
        <f t="shared" si="14"/>
        <v>12303.149606299212</v>
      </c>
      <c r="H78" s="9">
        <f t="shared" si="9"/>
        <v>4114</v>
      </c>
      <c r="I78" s="11">
        <f t="shared" si="10"/>
        <v>268.77499999999998</v>
      </c>
      <c r="J78" s="12">
        <f t="shared" si="15"/>
        <v>-4.375</v>
      </c>
      <c r="K78" s="14">
        <f t="shared" si="16"/>
        <v>9.7962179618706884</v>
      </c>
      <c r="L78" s="11">
        <f t="shared" si="11"/>
        <v>67062.726848388265</v>
      </c>
      <c r="M78" s="15">
        <f t="shared" si="17"/>
        <v>67.062726848388266</v>
      </c>
      <c r="N78" s="14">
        <f t="shared" si="12"/>
        <v>0.86920624203129038</v>
      </c>
      <c r="O78" s="16">
        <f t="shared" si="13"/>
        <v>328.65723999017195</v>
      </c>
      <c r="P78" s="17" cm="1">
        <f t="array" ref="P78">INDEX(DynamicViscosityLookupTable[Dynamic Viscosity (kg/(m*s)], MATCH(I78, DynamicViscosityLookupTable[Temperature (K)], 1)) + ((I78 - LOOKUP(I78, DynamicViscosityLookupTable[Temperature (K)], DynamicViscosityLookupTable[Temperature (K)])) * (INDEX(DynamicViscosityLookupTable[Dynamic Viscosity (kg/(m*s)], MATCH(I78, DynamicViscosityLookupTable[Temperature (K)], 1) + 1) - INDEX(DynamicViscosityLookupTable[Dynamic Viscosity (kg/(m*s)], MATCH(I78, DynamicViscosityLookupTable[Temperature (K)], 1))) / (INDEX(DynamicViscosityLookupTable[Temperature (K)], MATCH(I78, DynamicViscosityLookupTable[Temperature (K)], 1) + 1) - LOOKUP(I78, DynamicViscosityLookupTable[Temperature (K)], DynamicViscosityLookupTable[Temperature (K)])))</f>
        <v>1.7075624999999998E-5</v>
      </c>
    </row>
    <row r="79" spans="6:16" x14ac:dyDescent="0.25">
      <c r="F79" s="10">
        <v>3800</v>
      </c>
      <c r="G79" s="18">
        <f t="shared" si="14"/>
        <v>12467.191601049868</v>
      </c>
      <c r="H79" s="9">
        <f t="shared" si="9"/>
        <v>4164</v>
      </c>
      <c r="I79" s="11">
        <f t="shared" si="10"/>
        <v>268.45</v>
      </c>
      <c r="J79" s="12">
        <f t="shared" si="15"/>
        <v>-4.6999999999999886</v>
      </c>
      <c r="K79" s="14">
        <f t="shared" si="16"/>
        <v>9.7960639951325259</v>
      </c>
      <c r="L79" s="11">
        <f t="shared" si="11"/>
        <v>66703.940723752399</v>
      </c>
      <c r="M79" s="15">
        <f t="shared" si="17"/>
        <v>66.703940723752396</v>
      </c>
      <c r="N79" s="14">
        <f t="shared" si="12"/>
        <v>0.86560265963325</v>
      </c>
      <c r="O79" s="16">
        <f t="shared" si="13"/>
        <v>328.45847538778224</v>
      </c>
      <c r="P79" s="17" cm="1">
        <f t="array" ref="P79">INDEX(DynamicViscosityLookupTable[Dynamic Viscosity (kg/(m*s)], MATCH(I79, DynamicViscosityLookupTable[Temperature (K)], 1)) + ((I79 - LOOKUP(I79, DynamicViscosityLookupTable[Temperature (K)], DynamicViscosityLookupTable[Temperature (K)])) * (INDEX(DynamicViscosityLookupTable[Dynamic Viscosity (kg/(m*s)], MATCH(I79, DynamicViscosityLookupTable[Temperature (K)], 1) + 1) - INDEX(DynamicViscosityLookupTable[Dynamic Viscosity (kg/(m*s)], MATCH(I79, DynamicViscosityLookupTable[Temperature (K)], 1))) / (INDEX(DynamicViscosityLookupTable[Temperature (K)], MATCH(I79, DynamicViscosityLookupTable[Temperature (K)], 1) + 1) - LOOKUP(I79, DynamicViscosityLookupTable[Temperature (K)], DynamicViscosityLookupTable[Temperature (K)])))</f>
        <v>1.7059699999999999E-5</v>
      </c>
    </row>
    <row r="80" spans="6:16" x14ac:dyDescent="0.25">
      <c r="F80" s="10">
        <v>3850</v>
      </c>
      <c r="G80" s="18">
        <f t="shared" si="14"/>
        <v>12631.233595800524</v>
      </c>
      <c r="H80" s="9">
        <f t="shared" si="9"/>
        <v>4214</v>
      </c>
      <c r="I80" s="11">
        <f t="shared" si="10"/>
        <v>268.125</v>
      </c>
      <c r="J80" s="12">
        <f t="shared" si="15"/>
        <v>-5.0249999999999773</v>
      </c>
      <c r="K80" s="14">
        <f t="shared" si="16"/>
        <v>9.7959100320111592</v>
      </c>
      <c r="L80" s="11">
        <f t="shared" si="11"/>
        <v>66347.449471576896</v>
      </c>
      <c r="M80" s="15">
        <f t="shared" si="17"/>
        <v>66.347449471576894</v>
      </c>
      <c r="N80" s="14">
        <f t="shared" si="12"/>
        <v>0.86202015744014993</v>
      </c>
      <c r="O80" s="16">
        <f t="shared" si="13"/>
        <v>328.25959043137675</v>
      </c>
      <c r="P80" s="17" cm="1">
        <f t="array" ref="P80">INDEX(DynamicViscosityLookupTable[Dynamic Viscosity (kg/(m*s)], MATCH(I80, DynamicViscosityLookupTable[Temperature (K)], 1)) + ((I80 - LOOKUP(I80, DynamicViscosityLookupTable[Temperature (K)], DynamicViscosityLookupTable[Temperature (K)])) * (INDEX(DynamicViscosityLookupTable[Dynamic Viscosity (kg/(m*s)], MATCH(I80, DynamicViscosityLookupTable[Temperature (K)], 1) + 1) - INDEX(DynamicViscosityLookupTable[Dynamic Viscosity (kg/(m*s)], MATCH(I80, DynamicViscosityLookupTable[Temperature (K)], 1))) / (INDEX(DynamicViscosityLookupTable[Temperature (K)], MATCH(I80, DynamicViscosityLookupTable[Temperature (K)], 1) + 1) - LOOKUP(I80, DynamicViscosityLookupTable[Temperature (K)], DynamicViscosityLookupTable[Temperature (K)])))</f>
        <v>1.7043774999999999E-5</v>
      </c>
    </row>
    <row r="81" spans="6:16" x14ac:dyDescent="0.25">
      <c r="F81" s="10">
        <v>3900</v>
      </c>
      <c r="G81" s="18">
        <f t="shared" si="14"/>
        <v>12795.27559055118</v>
      </c>
      <c r="H81" s="9">
        <f t="shared" si="9"/>
        <v>4264</v>
      </c>
      <c r="I81" s="11">
        <f t="shared" si="10"/>
        <v>267.79999999999995</v>
      </c>
      <c r="J81" s="12">
        <f t="shared" si="15"/>
        <v>-5.3500000000000227</v>
      </c>
      <c r="K81" s="14">
        <f t="shared" si="16"/>
        <v>9.79575607250659</v>
      </c>
      <c r="L81" s="11">
        <f t="shared" si="11"/>
        <v>65993.236047132188</v>
      </c>
      <c r="M81" s="15">
        <f t="shared" si="17"/>
        <v>65.993236047132186</v>
      </c>
      <c r="N81" s="14">
        <f t="shared" si="12"/>
        <v>0.8584585904776697</v>
      </c>
      <c r="O81" s="16">
        <f t="shared" si="13"/>
        <v>328.06058490206362</v>
      </c>
      <c r="P81" s="17" cm="1">
        <f t="array" ref="P81">INDEX(DynamicViscosityLookupTable[Dynamic Viscosity (kg/(m*s)], MATCH(I81, DynamicViscosityLookupTable[Temperature (K)], 1)) + ((I81 - LOOKUP(I81, DynamicViscosityLookupTable[Temperature (K)], DynamicViscosityLookupTable[Temperature (K)])) * (INDEX(DynamicViscosityLookupTable[Dynamic Viscosity (kg/(m*s)], MATCH(I81, DynamicViscosityLookupTable[Temperature (K)], 1) + 1) - INDEX(DynamicViscosityLookupTable[Dynamic Viscosity (kg/(m*s)], MATCH(I81, DynamicViscosityLookupTable[Temperature (K)], 1))) / (INDEX(DynamicViscosityLookupTable[Temperature (K)], MATCH(I81, DynamicViscosityLookupTable[Temperature (K)], 1) + 1) - LOOKUP(I81, DynamicViscosityLookupTable[Temperature (K)], DynamicViscosityLookupTable[Temperature (K)])))</f>
        <v>1.7027849999999997E-5</v>
      </c>
    </row>
    <row r="82" spans="6:16" x14ac:dyDescent="0.25">
      <c r="F82" s="10">
        <v>3950</v>
      </c>
      <c r="G82" s="18">
        <f t="shared" si="14"/>
        <v>12959.317585301837</v>
      </c>
      <c r="H82" s="9">
        <f t="shared" si="9"/>
        <v>4314</v>
      </c>
      <c r="I82" s="11">
        <f t="shared" si="10"/>
        <v>267.47499999999997</v>
      </c>
      <c r="J82" s="12">
        <f t="shared" si="15"/>
        <v>-5.6750000000000114</v>
      </c>
      <c r="K82" s="14">
        <f t="shared" si="16"/>
        <v>9.7956021166188165</v>
      </c>
      <c r="L82" s="11">
        <f t="shared" si="11"/>
        <v>65641.28354970894</v>
      </c>
      <c r="M82" s="15">
        <f t="shared" si="17"/>
        <v>65.641283549708945</v>
      </c>
      <c r="N82" s="14">
        <f t="shared" si="12"/>
        <v>0.85491781494260588</v>
      </c>
      <c r="O82" s="16">
        <f t="shared" si="13"/>
        <v>327.86145858028658</v>
      </c>
      <c r="P82" s="17" cm="1">
        <f t="array" ref="P82">INDEX(DynamicViscosityLookupTable[Dynamic Viscosity (kg/(m*s)], MATCH(I82, DynamicViscosityLookupTable[Temperature (K)], 1)) + ((I82 - LOOKUP(I82, DynamicViscosityLookupTable[Temperature (K)], DynamicViscosityLookupTable[Temperature (K)])) * (INDEX(DynamicViscosityLookupTable[Dynamic Viscosity (kg/(m*s)], MATCH(I82, DynamicViscosityLookupTable[Temperature (K)], 1) + 1) - INDEX(DynamicViscosityLookupTable[Dynamic Viscosity (kg/(m*s)], MATCH(I82, DynamicViscosityLookupTable[Temperature (K)], 1))) / (INDEX(DynamicViscosityLookupTable[Temperature (K)], MATCH(I82, DynamicViscosityLookupTable[Temperature (K)], 1) + 1) - LOOKUP(I82, DynamicViscosityLookupTable[Temperature (K)], DynamicViscosityLookupTable[Temperature (K)])))</f>
        <v>1.7011924999999997E-5</v>
      </c>
    </row>
    <row r="83" spans="6:16" x14ac:dyDescent="0.25">
      <c r="F83" s="10">
        <v>4000</v>
      </c>
      <c r="G83" s="18">
        <f t="shared" si="14"/>
        <v>13123.359580052493</v>
      </c>
      <c r="H83" s="9">
        <f t="shared" si="9"/>
        <v>4364</v>
      </c>
      <c r="I83" s="11">
        <f t="shared" si="10"/>
        <v>267.14999999999998</v>
      </c>
      <c r="J83" s="12">
        <f t="shared" si="15"/>
        <v>-6</v>
      </c>
      <c r="K83" s="14">
        <f t="shared" si="16"/>
        <v>9.7954481643478388</v>
      </c>
      <c r="L83" s="11">
        <f t="shared" si="11"/>
        <v>65291.575221255371</v>
      </c>
      <c r="M83" s="15">
        <f t="shared" si="17"/>
        <v>65.291575221255371</v>
      </c>
      <c r="N83" s="14">
        <f t="shared" si="12"/>
        <v>0.85139768819222794</v>
      </c>
      <c r="O83" s="16">
        <f t="shared" si="13"/>
        <v>327.66221124582228</v>
      </c>
      <c r="P83" s="17" cm="1">
        <f t="array" ref="P83">INDEX(DynamicViscosityLookupTable[Dynamic Viscosity (kg/(m*s)], MATCH(I83, DynamicViscosityLookupTable[Temperature (K)], 1)) + ((I83 - LOOKUP(I83, DynamicViscosityLookupTable[Temperature (K)], DynamicViscosityLookupTable[Temperature (K)])) * (INDEX(DynamicViscosityLookupTable[Dynamic Viscosity (kg/(m*s)], MATCH(I83, DynamicViscosityLookupTable[Temperature (K)], 1) + 1) - INDEX(DynamicViscosityLookupTable[Dynamic Viscosity (kg/(m*s)], MATCH(I83, DynamicViscosityLookupTable[Temperature (K)], 1))) / (INDEX(DynamicViscosityLookupTable[Temperature (K)], MATCH(I83, DynamicViscosityLookupTable[Temperature (K)], 1) + 1) - LOOKUP(I83, DynamicViscosityLookupTable[Temperature (K)], DynamicViscosityLookupTable[Temperature (K)])))</f>
        <v>1.6995999999999998E-5</v>
      </c>
    </row>
    <row r="84" spans="6:16" x14ac:dyDescent="0.25">
      <c r="F84" s="10">
        <v>4050</v>
      </c>
      <c r="G84" s="18">
        <f t="shared" si="14"/>
        <v>13287.401574803149</v>
      </c>
      <c r="H84" s="9">
        <f t="shared" si="9"/>
        <v>4414</v>
      </c>
      <c r="I84" s="11">
        <f t="shared" si="10"/>
        <v>266.82499999999999</v>
      </c>
      <c r="J84" s="12">
        <f t="shared" si="15"/>
        <v>-6.3249999999999886</v>
      </c>
      <c r="K84" s="14">
        <f t="shared" si="16"/>
        <v>9.7952942156936569</v>
      </c>
      <c r="L84" s="11">
        <f t="shared" si="11"/>
        <v>64944.094445027717</v>
      </c>
      <c r="M84" s="15">
        <f t="shared" si="17"/>
        <v>64.944094445027716</v>
      </c>
      <c r="N84" s="14">
        <f t="shared" si="12"/>
        <v>0.84789806873372664</v>
      </c>
      <c r="O84" s="16">
        <f t="shared" si="13"/>
        <v>327.4628426777773</v>
      </c>
      <c r="P84" s="17" cm="1">
        <f t="array" ref="P84">INDEX(DynamicViscosityLookupTable[Dynamic Viscosity (kg/(m*s)], MATCH(I84, DynamicViscosityLookupTable[Temperature (K)], 1)) + ((I84 - LOOKUP(I84, DynamicViscosityLookupTable[Temperature (K)], DynamicViscosityLookupTable[Temperature (K)])) * (INDEX(DynamicViscosityLookupTable[Dynamic Viscosity (kg/(m*s)], MATCH(I84, DynamicViscosityLookupTable[Temperature (K)], 1) + 1) - INDEX(DynamicViscosityLookupTable[Dynamic Viscosity (kg/(m*s)], MATCH(I84, DynamicViscosityLookupTable[Temperature (K)], 1))) / (INDEX(DynamicViscosityLookupTable[Temperature (K)], MATCH(I84, DynamicViscosityLookupTable[Temperature (K)], 1) + 1) - LOOKUP(I84, DynamicViscosityLookupTable[Temperature (K)], DynamicViscosityLookupTable[Temperature (K)])))</f>
        <v>1.6980074999999999E-5</v>
      </c>
    </row>
    <row r="85" spans="6:16" x14ac:dyDescent="0.25">
      <c r="F85" s="10">
        <v>4100</v>
      </c>
      <c r="G85" s="18">
        <f t="shared" si="14"/>
        <v>13451.443569553805</v>
      </c>
      <c r="H85" s="9">
        <f t="shared" si="9"/>
        <v>4464</v>
      </c>
      <c r="I85" s="11">
        <f t="shared" si="10"/>
        <v>266.5</v>
      </c>
      <c r="J85" s="12">
        <f t="shared" si="15"/>
        <v>-6.6499999999999773</v>
      </c>
      <c r="K85" s="14">
        <f t="shared" si="16"/>
        <v>9.7951402706562707</v>
      </c>
      <c r="L85" s="11">
        <f t="shared" si="11"/>
        <v>64598.824744255908</v>
      </c>
      <c r="M85" s="15">
        <f t="shared" si="17"/>
        <v>64.598824744255907</v>
      </c>
      <c r="N85" s="14">
        <f t="shared" si="12"/>
        <v>0.84441881621378234</v>
      </c>
      <c r="O85" s="16">
        <f t="shared" si="13"/>
        <v>327.2633526545855</v>
      </c>
      <c r="P85" s="17" cm="1">
        <f t="array" ref="P85">INDEX(DynamicViscosityLookupTable[Dynamic Viscosity (kg/(m*s)], MATCH(I85, DynamicViscosityLookupTable[Temperature (K)], 1)) + ((I85 - LOOKUP(I85, DynamicViscosityLookupTable[Temperature (K)], DynamicViscosityLookupTable[Temperature (K)])) * (INDEX(DynamicViscosityLookupTable[Dynamic Viscosity (kg/(m*s)], MATCH(I85, DynamicViscosityLookupTable[Temperature (K)], 1) + 1) - INDEX(DynamicViscosityLookupTable[Dynamic Viscosity (kg/(m*s)], MATCH(I85, DynamicViscosityLookupTable[Temperature (K)], 1))) / (INDEX(DynamicViscosityLookupTable[Temperature (K)], MATCH(I85, DynamicViscosityLookupTable[Temperature (K)], 1) + 1) - LOOKUP(I85, DynamicViscosityLookupTable[Temperature (K)], DynamicViscosityLookupTable[Temperature (K)])))</f>
        <v>1.6964149999999999E-5</v>
      </c>
    </row>
    <row r="86" spans="6:16" x14ac:dyDescent="0.25">
      <c r="F86" s="10">
        <v>4150</v>
      </c>
      <c r="G86" s="18">
        <f t="shared" si="14"/>
        <v>13615.485564304461</v>
      </c>
      <c r="H86" s="9">
        <f t="shared" si="9"/>
        <v>4514</v>
      </c>
      <c r="I86" s="11">
        <f t="shared" si="10"/>
        <v>266.17499999999995</v>
      </c>
      <c r="J86" s="12">
        <f t="shared" si="15"/>
        <v>-6.9750000000000227</v>
      </c>
      <c r="K86" s="14">
        <f t="shared" si="16"/>
        <v>9.7949863292356802</v>
      </c>
      <c r="L86" s="11">
        <f t="shared" si="11"/>
        <v>64255.749780822123</v>
      </c>
      <c r="M86" s="15">
        <f t="shared" si="17"/>
        <v>64.255749780822129</v>
      </c>
      <c r="N86" s="14">
        <f t="shared" si="12"/>
        <v>0.84095979140822796</v>
      </c>
      <c r="O86" s="16">
        <f t="shared" si="13"/>
        <v>327.06374095400497</v>
      </c>
      <c r="P86" s="17" cm="1">
        <f t="array" ref="P86">INDEX(DynamicViscosityLookupTable[Dynamic Viscosity (kg/(m*s)], MATCH(I86, DynamicViscosityLookupTable[Temperature (K)], 1)) + ((I86 - LOOKUP(I86, DynamicViscosityLookupTable[Temperature (K)], DynamicViscosityLookupTable[Temperature (K)])) * (INDEX(DynamicViscosityLookupTable[Dynamic Viscosity (kg/(m*s)], MATCH(I86, DynamicViscosityLookupTable[Temperature (K)], 1) + 1) - INDEX(DynamicViscosityLookupTable[Dynamic Viscosity (kg/(m*s)], MATCH(I86, DynamicViscosityLookupTable[Temperature (K)], 1))) / (INDEX(DynamicViscosityLookupTable[Temperature (K)], MATCH(I86, DynamicViscosityLookupTable[Temperature (K)], 1) + 1) - LOOKUP(I86, DynamicViscosityLookupTable[Temperature (K)], DynamicViscosityLookupTable[Temperature (K)])))</f>
        <v>1.6948224999999996E-5</v>
      </c>
    </row>
    <row r="87" spans="6:16" x14ac:dyDescent="0.25">
      <c r="F87" s="10">
        <v>4200</v>
      </c>
      <c r="G87" s="18">
        <f t="shared" si="14"/>
        <v>13779.527559055117</v>
      </c>
      <c r="H87" s="9">
        <f t="shared" si="9"/>
        <v>4564</v>
      </c>
      <c r="I87" s="11">
        <f t="shared" si="10"/>
        <v>265.84999999999997</v>
      </c>
      <c r="J87" s="12">
        <f t="shared" si="15"/>
        <v>-7.3000000000000114</v>
      </c>
      <c r="K87" s="14">
        <f t="shared" si="16"/>
        <v>9.7948323914318873</v>
      </c>
      <c r="L87" s="11">
        <f t="shared" si="11"/>
        <v>63914.853353954182</v>
      </c>
      <c r="M87" s="15">
        <f t="shared" si="17"/>
        <v>63.914853353954179</v>
      </c>
      <c r="N87" s="14">
        <f t="shared" si="12"/>
        <v>0.83752085621182937</v>
      </c>
      <c r="O87" s="16">
        <f t="shared" si="13"/>
        <v>326.8640073531152</v>
      </c>
      <c r="P87" s="17" cm="1">
        <f t="array" ref="P87">INDEX(DynamicViscosityLookupTable[Dynamic Viscosity (kg/(m*s)], MATCH(I87, DynamicViscosityLookupTable[Temperature (K)], 1)) + ((I87 - LOOKUP(I87, DynamicViscosityLookupTable[Temperature (K)], DynamicViscosityLookupTable[Temperature (K)])) * (INDEX(DynamicViscosityLookupTable[Dynamic Viscosity (kg/(m*s)], MATCH(I87, DynamicViscosityLookupTable[Temperature (K)], 1) + 1) - INDEX(DynamicViscosityLookupTable[Dynamic Viscosity (kg/(m*s)], MATCH(I87, DynamicViscosityLookupTable[Temperature (K)], 1))) / (INDEX(DynamicViscosityLookupTable[Temperature (K)], MATCH(I87, DynamicViscosityLookupTable[Temperature (K)], 1) + 1) - LOOKUP(I87, DynamicViscosityLookupTable[Temperature (K)], DynamicViscosityLookupTable[Temperature (K)])))</f>
        <v>1.6932299999999997E-5</v>
      </c>
    </row>
    <row r="88" spans="6:16" x14ac:dyDescent="0.25">
      <c r="F88" s="10">
        <v>4250</v>
      </c>
      <c r="G88" s="18">
        <f t="shared" si="14"/>
        <v>13943.569553805773</v>
      </c>
      <c r="H88" s="9">
        <f t="shared" si="9"/>
        <v>4614</v>
      </c>
      <c r="I88" s="11">
        <f t="shared" si="10"/>
        <v>265.52499999999998</v>
      </c>
      <c r="J88" s="12">
        <f t="shared" si="15"/>
        <v>-7.625</v>
      </c>
      <c r="K88" s="14">
        <f t="shared" si="16"/>
        <v>9.7946784572448884</v>
      </c>
      <c r="L88" s="11">
        <f t="shared" si="11"/>
        <v>63576.119398931587</v>
      </c>
      <c r="M88" s="15">
        <f t="shared" si="17"/>
        <v>63.576119398931588</v>
      </c>
      <c r="N88" s="14">
        <f t="shared" si="12"/>
        <v>0.83410187362815658</v>
      </c>
      <c r="O88" s="16">
        <f t="shared" si="13"/>
        <v>326.66415162831419</v>
      </c>
      <c r="P88" s="17" cm="1">
        <f t="array" ref="P88">INDEX(DynamicViscosityLookupTable[Dynamic Viscosity (kg/(m*s)], MATCH(I88, DynamicViscosityLookupTable[Temperature (K)], 1)) + ((I88 - LOOKUP(I88, DynamicViscosityLookupTable[Temperature (K)], DynamicViscosityLookupTable[Temperature (K)])) * (INDEX(DynamicViscosityLookupTable[Dynamic Viscosity (kg/(m*s)], MATCH(I88, DynamicViscosityLookupTable[Temperature (K)], 1) + 1) - INDEX(DynamicViscosityLookupTable[Dynamic Viscosity (kg/(m*s)], MATCH(I88, DynamicViscosityLookupTable[Temperature (K)], 1))) / (INDEX(DynamicViscosityLookupTable[Temperature (K)], MATCH(I88, DynamicViscosityLookupTable[Temperature (K)], 1) + 1) - LOOKUP(I88, DynamicViscosityLookupTable[Temperature (K)], DynamicViscosityLookupTable[Temperature (K)])))</f>
        <v>1.6916374999999998E-5</v>
      </c>
    </row>
    <row r="89" spans="6:16" x14ac:dyDescent="0.25">
      <c r="F89" s="10">
        <v>4300</v>
      </c>
      <c r="G89" s="18">
        <f t="shared" si="14"/>
        <v>14107.61154855643</v>
      </c>
      <c r="H89" s="9">
        <f t="shared" si="9"/>
        <v>4664</v>
      </c>
      <c r="I89" s="11">
        <f t="shared" si="10"/>
        <v>265.2</v>
      </c>
      <c r="J89" s="12">
        <f t="shared" si="15"/>
        <v>-7.9499999999999886</v>
      </c>
      <c r="K89" s="14">
        <f t="shared" si="16"/>
        <v>9.794524526674687</v>
      </c>
      <c r="L89" s="11">
        <f t="shared" si="11"/>
        <v>63239.531985805996</v>
      </c>
      <c r="M89" s="15">
        <f t="shared" si="17"/>
        <v>63.239531985805996</v>
      </c>
      <c r="N89" s="14">
        <f t="shared" si="12"/>
        <v>0.83070270775957056</v>
      </c>
      <c r="O89" s="16">
        <f t="shared" si="13"/>
        <v>326.46417355531548</v>
      </c>
      <c r="P89" s="17" cm="1">
        <f t="array" ref="P89">INDEX(DynamicViscosityLookupTable[Dynamic Viscosity (kg/(m*s)], MATCH(I89, DynamicViscosityLookupTable[Temperature (K)], 1)) + ((I89 - LOOKUP(I89, DynamicViscosityLookupTable[Temperature (K)], DynamicViscosityLookupTable[Temperature (K)])) * (INDEX(DynamicViscosityLookupTable[Dynamic Viscosity (kg/(m*s)], MATCH(I89, DynamicViscosityLookupTable[Temperature (K)], 1) + 1) - INDEX(DynamicViscosityLookupTable[Dynamic Viscosity (kg/(m*s)], MATCH(I89, DynamicViscosityLookupTable[Temperature (K)], 1))) / (INDEX(DynamicViscosityLookupTable[Temperature (K)], MATCH(I89, DynamicViscosityLookupTable[Temperature (K)], 1) + 1) - LOOKUP(I89, DynamicViscosityLookupTable[Temperature (K)], DynamicViscosityLookupTable[Temperature (K)])))</f>
        <v>1.6900449999999998E-5</v>
      </c>
    </row>
    <row r="90" spans="6:16" x14ac:dyDescent="0.25">
      <c r="F90" s="10">
        <v>4350</v>
      </c>
      <c r="G90" s="18">
        <f t="shared" si="14"/>
        <v>14271.653543307086</v>
      </c>
      <c r="H90" s="9">
        <f t="shared" si="9"/>
        <v>4714</v>
      </c>
      <c r="I90" s="11">
        <f t="shared" si="10"/>
        <v>264.875</v>
      </c>
      <c r="J90" s="12">
        <f t="shared" si="15"/>
        <v>-8.2749999999999773</v>
      </c>
      <c r="K90" s="14">
        <f t="shared" si="16"/>
        <v>9.7943705997212813</v>
      </c>
      <c r="L90" s="11">
        <f t="shared" si="11"/>
        <v>62905.07531813431</v>
      </c>
      <c r="M90" s="15">
        <f t="shared" si="17"/>
        <v>62.905075318134308</v>
      </c>
      <c r="N90" s="14">
        <f t="shared" si="12"/>
        <v>0.82732322379730172</v>
      </c>
      <c r="O90" s="16">
        <f t="shared" si="13"/>
        <v>326.26407290914517</v>
      </c>
      <c r="P90" s="17" cm="1">
        <f t="array" ref="P90">INDEX(DynamicViscosityLookupTable[Dynamic Viscosity (kg/(m*s)], MATCH(I90, DynamicViscosityLookupTable[Temperature (K)], 1)) + ((I90 - LOOKUP(I90, DynamicViscosityLookupTable[Temperature (K)], DynamicViscosityLookupTable[Temperature (K)])) * (INDEX(DynamicViscosityLookupTable[Dynamic Viscosity (kg/(m*s)], MATCH(I90, DynamicViscosityLookupTable[Temperature (K)], 1) + 1) - INDEX(DynamicViscosityLookupTable[Dynamic Viscosity (kg/(m*s)], MATCH(I90, DynamicViscosityLookupTable[Temperature (K)], 1))) / (INDEX(DynamicViscosityLookupTable[Temperature (K)], MATCH(I90, DynamicViscosityLookupTable[Temperature (K)], 1) + 1) - LOOKUP(I90, DynamicViscosityLookupTable[Temperature (K)], DynamicViscosityLookupTable[Temperature (K)])))</f>
        <v>1.6884524999999999E-5</v>
      </c>
    </row>
    <row r="91" spans="6:16" x14ac:dyDescent="0.25">
      <c r="F91" s="10">
        <v>4400</v>
      </c>
      <c r="G91" s="18">
        <f t="shared" si="14"/>
        <v>14435.695538057742</v>
      </c>
      <c r="H91" s="9">
        <f t="shared" si="9"/>
        <v>4764</v>
      </c>
      <c r="I91" s="11">
        <f t="shared" si="10"/>
        <v>264.54999999999995</v>
      </c>
      <c r="J91" s="12">
        <f t="shared" si="15"/>
        <v>-8.6000000000000227</v>
      </c>
      <c r="K91" s="14">
        <f t="shared" si="16"/>
        <v>9.7942166763846714</v>
      </c>
      <c r="L91" s="11">
        <f t="shared" si="11"/>
        <v>62572.733731725049</v>
      </c>
      <c r="M91" s="15">
        <f t="shared" si="17"/>
        <v>62.572733731725052</v>
      </c>
      <c r="N91" s="14">
        <f t="shared" si="12"/>
        <v>0.82396328801163077</v>
      </c>
      <c r="O91" s="16">
        <f t="shared" si="13"/>
        <v>326.06384946413925</v>
      </c>
      <c r="P91" s="17" cm="1">
        <f t="array" ref="P91">INDEX(DynamicViscosityLookupTable[Dynamic Viscosity (kg/(m*s)], MATCH(I91, DynamicViscosityLookupTable[Temperature (K)], 1)) + ((I91 - LOOKUP(I91, DynamicViscosityLookupTable[Temperature (K)], DynamicViscosityLookupTable[Temperature (K)])) * (INDEX(DynamicViscosityLookupTable[Dynamic Viscosity (kg/(m*s)], MATCH(I91, DynamicViscosityLookupTable[Temperature (K)], 1) + 1) - INDEX(DynamicViscosityLookupTable[Dynamic Viscosity (kg/(m*s)], MATCH(I91, DynamicViscosityLookupTable[Temperature (K)], 1))) / (INDEX(DynamicViscosityLookupTable[Temperature (K)], MATCH(I91, DynamicViscosityLookupTable[Temperature (K)], 1) + 1) - LOOKUP(I91, DynamicViscosityLookupTable[Temperature (K)], DynamicViscosityLookupTable[Temperature (K)])))</f>
        <v>1.6868599999999996E-5</v>
      </c>
    </row>
    <row r="92" spans="6:16" x14ac:dyDescent="0.25">
      <c r="F92" s="10">
        <v>4450</v>
      </c>
      <c r="G92" s="18">
        <f t="shared" si="14"/>
        <v>14599.737532808398</v>
      </c>
      <c r="H92" s="9">
        <f t="shared" si="9"/>
        <v>4814</v>
      </c>
      <c r="I92" s="11">
        <f t="shared" si="10"/>
        <v>264.22499999999997</v>
      </c>
      <c r="J92" s="12">
        <f t="shared" si="15"/>
        <v>-8.9250000000000114</v>
      </c>
      <c r="K92" s="14">
        <f t="shared" si="16"/>
        <v>9.7940627566648573</v>
      </c>
      <c r="L92" s="11">
        <f t="shared" si="11"/>
        <v>62242.491693398355</v>
      </c>
      <c r="M92" s="15">
        <f t="shared" si="17"/>
        <v>62.242491693398357</v>
      </c>
      <c r="N92" s="14">
        <f t="shared" si="12"/>
        <v>0.82062276774217535</v>
      </c>
      <c r="O92" s="16">
        <f t="shared" si="13"/>
        <v>325.8635029939403</v>
      </c>
      <c r="P92" s="17" cm="1">
        <f t="array" ref="P92">INDEX(DynamicViscosityLookupTable[Dynamic Viscosity (kg/(m*s)], MATCH(I92, DynamicViscosityLookupTable[Temperature (K)], 1)) + ((I92 - LOOKUP(I92, DynamicViscosityLookupTable[Temperature (K)], DynamicViscosityLookupTable[Temperature (K)])) * (INDEX(DynamicViscosityLookupTable[Dynamic Viscosity (kg/(m*s)], MATCH(I92, DynamicViscosityLookupTable[Temperature (K)], 1) + 1) - INDEX(DynamicViscosityLookupTable[Dynamic Viscosity (kg/(m*s)], MATCH(I92, DynamicViscosityLookupTable[Temperature (K)], 1))) / (INDEX(DynamicViscosityLookupTable[Temperature (K)], MATCH(I92, DynamicViscosityLookupTable[Temperature (K)], 1) + 1) - LOOKUP(I92, DynamicViscosityLookupTable[Temperature (K)], DynamicViscosityLookupTable[Temperature (K)])))</f>
        <v>1.6852674999999997E-5</v>
      </c>
    </row>
    <row r="93" spans="6:16" x14ac:dyDescent="0.25">
      <c r="F93" s="10">
        <v>4500</v>
      </c>
      <c r="G93" s="18">
        <f t="shared" si="14"/>
        <v>14763.779527559054</v>
      </c>
      <c r="H93" s="9">
        <f t="shared" si="9"/>
        <v>4864</v>
      </c>
      <c r="I93" s="11">
        <f t="shared" si="10"/>
        <v>263.89999999999998</v>
      </c>
      <c r="J93" s="12">
        <f t="shared" si="15"/>
        <v>-9.25</v>
      </c>
      <c r="K93" s="14">
        <f t="shared" si="16"/>
        <v>9.7939088405618389</v>
      </c>
      <c r="L93" s="11">
        <f t="shared" si="11"/>
        <v>61914.333799757871</v>
      </c>
      <c r="M93" s="15">
        <f t="shared" si="17"/>
        <v>61.91433379975787</v>
      </c>
      <c r="N93" s="14">
        <f t="shared" si="12"/>
        <v>0.81730153138826478</v>
      </c>
      <c r="O93" s="16">
        <f t="shared" si="13"/>
        <v>325.66303327149467</v>
      </c>
      <c r="P93" s="17" cm="1">
        <f t="array" ref="P93">INDEX(DynamicViscosityLookupTable[Dynamic Viscosity (kg/(m*s)], MATCH(I93, DynamicViscosityLookupTable[Temperature (K)], 1)) + ((I93 - LOOKUP(I93, DynamicViscosityLookupTable[Temperature (K)], DynamicViscosityLookupTable[Temperature (K)])) * (INDEX(DynamicViscosityLookupTable[Dynamic Viscosity (kg/(m*s)], MATCH(I93, DynamicViscosityLookupTable[Temperature (K)], 1) + 1) - INDEX(DynamicViscosityLookupTable[Dynamic Viscosity (kg/(m*s)], MATCH(I93, DynamicViscosityLookupTable[Temperature (K)], 1))) / (INDEX(DynamicViscosityLookupTable[Temperature (K)], MATCH(I93, DynamicViscosityLookupTable[Temperature (K)], 1) + 1) - LOOKUP(I93, DynamicViscosityLookupTable[Temperature (K)], DynamicViscosityLookupTable[Temperature (K)])))</f>
        <v>1.6836749999999998E-5</v>
      </c>
    </row>
    <row r="94" spans="6:16" x14ac:dyDescent="0.25">
      <c r="F94" s="10">
        <v>4550</v>
      </c>
      <c r="G94" s="18">
        <f t="shared" si="14"/>
        <v>14927.82152230971</v>
      </c>
      <c r="H94" s="9">
        <f t="shared" si="9"/>
        <v>4914</v>
      </c>
      <c r="I94" s="11">
        <f t="shared" si="10"/>
        <v>263.57499999999999</v>
      </c>
      <c r="J94" s="12">
        <f t="shared" si="15"/>
        <v>-9.5749999999999886</v>
      </c>
      <c r="K94" s="14">
        <f t="shared" si="16"/>
        <v>9.793754928075618</v>
      </c>
      <c r="L94" s="11">
        <f t="shared" si="11"/>
        <v>61588.244775976367</v>
      </c>
      <c r="M94" s="15">
        <f t="shared" si="17"/>
        <v>61.588244775976371</v>
      </c>
      <c r="N94" s="14">
        <f t="shared" si="12"/>
        <v>0.81399944839942151</v>
      </c>
      <c r="O94" s="16">
        <f t="shared" si="13"/>
        <v>325.46244006904931</v>
      </c>
      <c r="P94" s="17" cm="1">
        <f t="array" ref="P94">INDEX(DynamicViscosityLookupTable[Dynamic Viscosity (kg/(m*s)], MATCH(I94, DynamicViscosityLookupTable[Temperature (K)], 1)) + ((I94 - LOOKUP(I94, DynamicViscosityLookupTable[Temperature (K)], DynamicViscosityLookupTable[Temperature (K)])) * (INDEX(DynamicViscosityLookupTable[Dynamic Viscosity (kg/(m*s)], MATCH(I94, DynamicViscosityLookupTable[Temperature (K)], 1) + 1) - INDEX(DynamicViscosityLookupTable[Dynamic Viscosity (kg/(m*s)], MATCH(I94, DynamicViscosityLookupTable[Temperature (K)], 1))) / (INDEX(DynamicViscosityLookupTable[Temperature (K)], MATCH(I94, DynamicViscosityLookupTable[Temperature (K)], 1) + 1) - LOOKUP(I94, DynamicViscosityLookupTable[Temperature (K)], DynamicViscosityLookupTable[Temperature (K)])))</f>
        <v>1.6820824999999998E-5</v>
      </c>
    </row>
    <row r="95" spans="6:16" x14ac:dyDescent="0.25">
      <c r="F95" s="10">
        <v>4600</v>
      </c>
      <c r="G95" s="18">
        <f t="shared" si="14"/>
        <v>15091.863517060367</v>
      </c>
      <c r="H95" s="9">
        <f t="shared" si="9"/>
        <v>4964</v>
      </c>
      <c r="I95" s="11">
        <f t="shared" si="10"/>
        <v>263.25</v>
      </c>
      <c r="J95" s="12">
        <f t="shared" si="15"/>
        <v>-9.8999999999999773</v>
      </c>
      <c r="K95" s="14">
        <f t="shared" si="16"/>
        <v>9.7936010192061911</v>
      </c>
      <c r="L95" s="11">
        <f t="shared" si="11"/>
        <v>61264.209474593117</v>
      </c>
      <c r="M95" s="15">
        <f t="shared" si="17"/>
        <v>61.264209474593116</v>
      </c>
      <c r="N95" s="14">
        <f t="shared" si="12"/>
        <v>0.81071638926592982</v>
      </c>
      <c r="O95" s="16">
        <f t="shared" si="13"/>
        <v>325.26172315814904</v>
      </c>
      <c r="P95" s="17" cm="1">
        <f t="array" ref="P95">INDEX(DynamicViscosityLookupTable[Dynamic Viscosity (kg/(m*s)], MATCH(I95, DynamicViscosityLookupTable[Temperature (K)], 1)) + ((I95 - LOOKUP(I95, DynamicViscosityLookupTable[Temperature (K)], DynamicViscosityLookupTable[Temperature (K)])) * (INDEX(DynamicViscosityLookupTable[Dynamic Viscosity (kg/(m*s)], MATCH(I95, DynamicViscosityLookupTable[Temperature (K)], 1) + 1) - INDEX(DynamicViscosityLookupTable[Dynamic Viscosity (kg/(m*s)], MATCH(I95, DynamicViscosityLookupTable[Temperature (K)], 1))) / (INDEX(DynamicViscosityLookupTable[Temperature (K)], MATCH(I95, DynamicViscosityLookupTable[Temperature (K)], 1) + 1) - LOOKUP(I95, DynamicViscosityLookupTable[Temperature (K)], DynamicViscosityLookupTable[Temperature (K)])))</f>
        <v>1.6804899999999999E-5</v>
      </c>
    </row>
    <row r="96" spans="6:16" x14ac:dyDescent="0.25">
      <c r="F96" s="10">
        <v>4650</v>
      </c>
      <c r="G96" s="18">
        <f t="shared" si="14"/>
        <v>15255.905511811023</v>
      </c>
      <c r="H96" s="9">
        <f t="shared" si="9"/>
        <v>5014</v>
      </c>
      <c r="I96" s="11">
        <f t="shared" si="10"/>
        <v>262.92499999999995</v>
      </c>
      <c r="J96" s="12">
        <f t="shared" si="15"/>
        <v>-10.225000000000023</v>
      </c>
      <c r="K96" s="14">
        <f t="shared" si="16"/>
        <v>9.7934471139535617</v>
      </c>
      <c r="L96" s="11">
        <f t="shared" si="11"/>
        <v>60942.212874324454</v>
      </c>
      <c r="M96" s="15">
        <f t="shared" si="17"/>
        <v>60.942212874324454</v>
      </c>
      <c r="N96" s="14">
        <f t="shared" si="12"/>
        <v>0.80745222550950979</v>
      </c>
      <c r="O96" s="16">
        <f t="shared" si="13"/>
        <v>325.06088230963326</v>
      </c>
      <c r="P96" s="17" cm="1">
        <f t="array" ref="P96">INDEX(DynamicViscosityLookupTable[Dynamic Viscosity (kg/(m*s)], MATCH(I96, DynamicViscosityLookupTable[Temperature (K)], 1)) + ((I96 - LOOKUP(I96, DynamicViscosityLookupTable[Temperature (K)], DynamicViscosityLookupTable[Temperature (K)])) * (INDEX(DynamicViscosityLookupTable[Dynamic Viscosity (kg/(m*s)], MATCH(I96, DynamicViscosityLookupTable[Temperature (K)], 1) + 1) - INDEX(DynamicViscosityLookupTable[Dynamic Viscosity (kg/(m*s)], MATCH(I96, DynamicViscosityLookupTable[Temperature (K)], 1))) / (INDEX(DynamicViscosityLookupTable[Temperature (K)], MATCH(I96, DynamicViscosityLookupTable[Temperature (K)], 1) + 1) - LOOKUP(I96, DynamicViscosityLookupTable[Temperature (K)], DynamicViscosityLookupTable[Temperature (K)])))</f>
        <v>1.6788749999999997E-5</v>
      </c>
    </row>
    <row r="97" spans="6:16" x14ac:dyDescent="0.25">
      <c r="F97" s="10">
        <v>4700</v>
      </c>
      <c r="G97" s="18">
        <f t="shared" si="14"/>
        <v>15419.947506561679</v>
      </c>
      <c r="H97" s="9">
        <f t="shared" si="9"/>
        <v>5064</v>
      </c>
      <c r="I97" s="11">
        <f t="shared" si="10"/>
        <v>262.59999999999997</v>
      </c>
      <c r="J97" s="12">
        <f t="shared" si="15"/>
        <v>-10.550000000000011</v>
      </c>
      <c r="K97" s="14">
        <f t="shared" si="16"/>
        <v>9.7932932123177263</v>
      </c>
      <c r="L97" s="11">
        <f t="shared" si="11"/>
        <v>60622.240078885821</v>
      </c>
      <c r="M97" s="15">
        <f t="shared" si="17"/>
        <v>60.622240078885824</v>
      </c>
      <c r="N97" s="14">
        <f t="shared" si="12"/>
        <v>0.80420682967407142</v>
      </c>
      <c r="O97" s="16">
        <f t="shared" si="13"/>
        <v>324.85991729363309</v>
      </c>
      <c r="P97" s="17" cm="1">
        <f t="array" ref="P97">INDEX(DynamicViscosityLookupTable[Dynamic Viscosity (kg/(m*s)], MATCH(I97, DynamicViscosityLookupTable[Temperature (K)], 1)) + ((I97 - LOOKUP(I97, DynamicViscosityLookupTable[Temperature (K)], DynamicViscosityLookupTable[Temperature (K)])) * (INDEX(DynamicViscosityLookupTable[Dynamic Viscosity (kg/(m*s)], MATCH(I97, DynamicViscosityLookupTable[Temperature (K)], 1) + 1) - INDEX(DynamicViscosityLookupTable[Dynamic Viscosity (kg/(m*s)], MATCH(I97, DynamicViscosityLookupTable[Temperature (K)], 1))) / (INDEX(DynamicViscosityLookupTable[Temperature (K)], MATCH(I97, DynamicViscosityLookupTable[Temperature (K)], 1) + 1) - LOOKUP(I97, DynamicViscosityLookupTable[Temperature (K)], DynamicViscosityLookupTable[Temperature (K)])))</f>
        <v>1.6772499999999999E-5</v>
      </c>
    </row>
    <row r="98" spans="6:16" x14ac:dyDescent="0.25">
      <c r="F98" s="10">
        <v>4750</v>
      </c>
      <c r="G98" s="18">
        <f t="shared" si="14"/>
        <v>15583.989501312335</v>
      </c>
      <c r="H98" s="9">
        <f t="shared" si="9"/>
        <v>5114</v>
      </c>
      <c r="I98" s="11">
        <f t="shared" si="10"/>
        <v>262.27499999999998</v>
      </c>
      <c r="J98" s="12">
        <f t="shared" si="15"/>
        <v>-10.875</v>
      </c>
      <c r="K98" s="14">
        <f t="shared" si="16"/>
        <v>9.7931393142986902</v>
      </c>
      <c r="L98" s="11">
        <f t="shared" si="11"/>
        <v>60304.276315826872</v>
      </c>
      <c r="M98" s="15">
        <f t="shared" si="17"/>
        <v>60.304276315826868</v>
      </c>
      <c r="N98" s="14">
        <f t="shared" si="12"/>
        <v>0.80098007531657678</v>
      </c>
      <c r="O98" s="16">
        <f t="shared" si="13"/>
        <v>324.65882787956809</v>
      </c>
      <c r="P98" s="17" cm="1">
        <f t="array" ref="P98">INDEX(DynamicViscosityLookupTable[Dynamic Viscosity (kg/(m*s)], MATCH(I98, DynamicViscosityLookupTable[Temperature (K)], 1)) + ((I98 - LOOKUP(I98, DynamicViscosityLookupTable[Temperature (K)], DynamicViscosityLookupTable[Temperature (K)])) * (INDEX(DynamicViscosityLookupTable[Dynamic Viscosity (kg/(m*s)], MATCH(I98, DynamicViscosityLookupTable[Temperature (K)], 1) + 1) - INDEX(DynamicViscosityLookupTable[Dynamic Viscosity (kg/(m*s)], MATCH(I98, DynamicViscosityLookupTable[Temperature (K)], 1))) / (INDEX(DynamicViscosityLookupTable[Temperature (K)], MATCH(I98, DynamicViscosityLookupTable[Temperature (K)], 1) + 1) - LOOKUP(I98, DynamicViscosityLookupTable[Temperature (K)], DynamicViscosityLookupTable[Temperature (K)])))</f>
        <v>1.6756249999999997E-5</v>
      </c>
    </row>
    <row r="99" spans="6:16" x14ac:dyDescent="0.25">
      <c r="F99" s="10">
        <v>4800</v>
      </c>
      <c r="G99" s="18">
        <f t="shared" si="14"/>
        <v>15748.031496062991</v>
      </c>
      <c r="H99" s="9">
        <f t="shared" si="9"/>
        <v>5164</v>
      </c>
      <c r="I99" s="11">
        <f t="shared" si="10"/>
        <v>261.95</v>
      </c>
      <c r="J99" s="12">
        <f t="shared" si="15"/>
        <v>-11.199999999999989</v>
      </c>
      <c r="K99" s="14">
        <f t="shared" si="16"/>
        <v>9.7929854198964481</v>
      </c>
      <c r="L99" s="11">
        <f t="shared" si="11"/>
        <v>59988.306935377761</v>
      </c>
      <c r="M99" s="15">
        <f t="shared" si="17"/>
        <v>59.988306935377764</v>
      </c>
      <c r="N99" s="14">
        <f t="shared" si="12"/>
        <v>0.79777183699798171</v>
      </c>
      <c r="O99" s="16">
        <f t="shared" si="13"/>
        <v>324.45761383614331</v>
      </c>
      <c r="P99" s="17" cm="1">
        <f t="array" ref="P99">INDEX(DynamicViscosityLookupTable[Dynamic Viscosity (kg/(m*s)], MATCH(I99, DynamicViscosityLookupTable[Temperature (K)], 1)) + ((I99 - LOOKUP(I99, DynamicViscosityLookupTable[Temperature (K)], DynamicViscosityLookupTable[Temperature (K)])) * (INDEX(DynamicViscosityLookupTable[Dynamic Viscosity (kg/(m*s)], MATCH(I99, DynamicViscosityLookupTable[Temperature (K)], 1) + 1) - INDEX(DynamicViscosityLookupTable[Dynamic Viscosity (kg/(m*s)], MATCH(I99, DynamicViscosityLookupTable[Temperature (K)], 1))) / (INDEX(DynamicViscosityLookupTable[Temperature (K)], MATCH(I99, DynamicViscosityLookupTable[Temperature (K)], 1) + 1) - LOOKUP(I99, DynamicViscosityLookupTable[Temperature (K)], DynamicViscosityLookupTable[Temperature (K)])))</f>
        <v>1.6739999999999999E-5</v>
      </c>
    </row>
    <row r="100" spans="6:16" x14ac:dyDescent="0.25">
      <c r="F100" s="10">
        <v>4850</v>
      </c>
      <c r="G100" s="18">
        <f t="shared" si="14"/>
        <v>15912.073490813647</v>
      </c>
      <c r="H100" s="9">
        <f t="shared" si="9"/>
        <v>5214</v>
      </c>
      <c r="I100" s="11">
        <f t="shared" si="10"/>
        <v>261.625</v>
      </c>
      <c r="J100" s="12">
        <f t="shared" si="15"/>
        <v>-11.524999999999977</v>
      </c>
      <c r="K100" s="14">
        <f t="shared" si="16"/>
        <v>9.7928315291110017</v>
      </c>
      <c r="L100" s="11">
        <f t="shared" si="11"/>
        <v>59674.317409308125</v>
      </c>
      <c r="M100" s="15">
        <f t="shared" si="17"/>
        <v>59.674317409308124</v>
      </c>
      <c r="N100" s="14">
        <f t="shared" si="12"/>
        <v>0.79458199027427767</v>
      </c>
      <c r="O100" s="16">
        <f t="shared" si="13"/>
        <v>324.25627493134624</v>
      </c>
      <c r="P100" s="17" cm="1">
        <f t="array" ref="P100">INDEX(DynamicViscosityLookupTable[Dynamic Viscosity (kg/(m*s)], MATCH(I100, DynamicViscosityLookupTable[Temperature (K)], 1)) + ((I100 - LOOKUP(I100, DynamicViscosityLookupTable[Temperature (K)], DynamicViscosityLookupTable[Temperature (K)])) * (INDEX(DynamicViscosityLookupTable[Dynamic Viscosity (kg/(m*s)], MATCH(I100, DynamicViscosityLookupTable[Temperature (K)], 1) + 1) - INDEX(DynamicViscosityLookupTable[Dynamic Viscosity (kg/(m*s)], MATCH(I100, DynamicViscosityLookupTable[Temperature (K)], 1))) / (INDEX(DynamicViscosityLookupTable[Temperature (K)], MATCH(I100, DynamicViscosityLookupTable[Temperature (K)], 1) + 1) - LOOKUP(I100, DynamicViscosityLookupTable[Temperature (K)], DynamicViscosityLookupTable[Temperature (K)])))</f>
        <v>1.6723750000000001E-5</v>
      </c>
    </row>
    <row r="101" spans="6:16" x14ac:dyDescent="0.25">
      <c r="F101" s="10">
        <v>4900</v>
      </c>
      <c r="G101" s="18">
        <f t="shared" si="14"/>
        <v>16076.115485564304</v>
      </c>
      <c r="H101" s="9">
        <f t="shared" si="9"/>
        <v>5264</v>
      </c>
      <c r="I101" s="11">
        <f t="shared" si="10"/>
        <v>261.29999999999995</v>
      </c>
      <c r="J101" s="12">
        <f t="shared" si="15"/>
        <v>-11.850000000000023</v>
      </c>
      <c r="K101" s="14">
        <f t="shared" si="16"/>
        <v>9.7926776419423511</v>
      </c>
      <c r="L101" s="11">
        <f t="shared" si="11"/>
        <v>59362.29332979687</v>
      </c>
      <c r="M101" s="15">
        <f t="shared" si="17"/>
        <v>59.36229332979687</v>
      </c>
      <c r="N101" s="14">
        <f t="shared" si="12"/>
        <v>0.79141041168761261</v>
      </c>
      <c r="O101" s="16">
        <f t="shared" si="13"/>
        <v>324.05481093244344</v>
      </c>
      <c r="P101" s="17" cm="1">
        <f t="array" ref="P101">INDEX(DynamicViscosityLookupTable[Dynamic Viscosity (kg/(m*s)], MATCH(I101, DynamicViscosityLookupTable[Temperature (K)], 1)) + ((I101 - LOOKUP(I101, DynamicViscosityLookupTable[Temperature (K)], DynamicViscosityLookupTable[Temperature (K)])) * (INDEX(DynamicViscosityLookupTable[Dynamic Viscosity (kg/(m*s)], MATCH(I101, DynamicViscosityLookupTable[Temperature (K)], 1) + 1) - INDEX(DynamicViscosityLookupTable[Dynamic Viscosity (kg/(m*s)], MATCH(I101, DynamicViscosityLookupTable[Temperature (K)], 1))) / (INDEX(DynamicViscosityLookupTable[Temperature (K)], MATCH(I101, DynamicViscosityLookupTable[Temperature (K)], 1) + 1) - LOOKUP(I101, DynamicViscosityLookupTable[Temperature (K)], DynamicViscosityLookupTable[Temperature (K)])))</f>
        <v>1.6707499999999999E-5</v>
      </c>
    </row>
    <row r="102" spans="6:16" x14ac:dyDescent="0.25">
      <c r="F102" s="10">
        <v>4950</v>
      </c>
      <c r="G102" s="18">
        <f t="shared" si="14"/>
        <v>16240.15748031496</v>
      </c>
      <c r="H102" s="9">
        <f t="shared" si="9"/>
        <v>5314</v>
      </c>
      <c r="I102" s="11">
        <f t="shared" si="10"/>
        <v>260.97499999999997</v>
      </c>
      <c r="J102" s="12">
        <f t="shared" si="15"/>
        <v>-12.175000000000011</v>
      </c>
      <c r="K102" s="14">
        <f t="shared" si="16"/>
        <v>9.792523758390498</v>
      </c>
      <c r="L102" s="11">
        <f t="shared" si="11"/>
        <v>59052.220408314715</v>
      </c>
      <c r="M102" s="15">
        <f t="shared" si="17"/>
        <v>59.052220408314717</v>
      </c>
      <c r="N102" s="14">
        <f t="shared" si="12"/>
        <v>0.78825697875751488</v>
      </c>
      <c r="O102" s="16">
        <f t="shared" si="13"/>
        <v>323.85322160597775</v>
      </c>
      <c r="P102" s="17" cm="1">
        <f t="array" ref="P102">INDEX(DynamicViscosityLookupTable[Dynamic Viscosity (kg/(m*s)], MATCH(I102, DynamicViscosityLookupTable[Temperature (K)], 1)) + ((I102 - LOOKUP(I102, DynamicViscosityLookupTable[Temperature (K)], DynamicViscosityLookupTable[Temperature (K)])) * (INDEX(DynamicViscosityLookupTable[Dynamic Viscosity (kg/(m*s)], MATCH(I102, DynamicViscosityLookupTable[Temperature (K)], 1) + 1) - INDEX(DynamicViscosityLookupTable[Dynamic Viscosity (kg/(m*s)], MATCH(I102, DynamicViscosityLookupTable[Temperature (K)], 1))) / (INDEX(DynamicViscosityLookupTable[Temperature (K)], MATCH(I102, DynamicViscosityLookupTable[Temperature (K)], 1) + 1) - LOOKUP(I102, DynamicViscosityLookupTable[Temperature (K)], DynamicViscosityLookupTable[Temperature (K)])))</f>
        <v>1.6691249999999997E-5</v>
      </c>
    </row>
    <row r="103" spans="6:16" x14ac:dyDescent="0.25">
      <c r="F103" s="10">
        <v>5000</v>
      </c>
      <c r="G103" s="18">
        <f t="shared" si="14"/>
        <v>16404.199475065616</v>
      </c>
      <c r="H103" s="9">
        <f t="shared" si="9"/>
        <v>5364</v>
      </c>
      <c r="I103" s="11">
        <f t="shared" si="10"/>
        <v>260.64999999999998</v>
      </c>
      <c r="J103" s="12">
        <f t="shared" si="15"/>
        <v>-12.5</v>
      </c>
      <c r="K103" s="14">
        <f t="shared" si="16"/>
        <v>9.7923698784554407</v>
      </c>
      <c r="L103" s="11">
        <f t="shared" si="11"/>
        <v>58744.08447451728</v>
      </c>
      <c r="M103" s="15">
        <f t="shared" si="17"/>
        <v>58.74408447451728</v>
      </c>
      <c r="N103" s="14">
        <f t="shared" si="12"/>
        <v>0.78512156997219307</v>
      </c>
      <c r="O103" s="16">
        <f t="shared" si="13"/>
        <v>323.6515067177649</v>
      </c>
      <c r="P103" s="17" cm="1">
        <f t="array" ref="P103">INDEX(DynamicViscosityLookupTable[Dynamic Viscosity (kg/(m*s)], MATCH(I103, DynamicViscosityLookupTable[Temperature (K)], 1)) + ((I103 - LOOKUP(I103, DynamicViscosityLookupTable[Temperature (K)], DynamicViscosityLookupTable[Temperature (K)])) * (INDEX(DynamicViscosityLookupTable[Dynamic Viscosity (kg/(m*s)], MATCH(I103, DynamicViscosityLookupTable[Temperature (K)], 1) + 1) - INDEX(DynamicViscosityLookupTable[Dynamic Viscosity (kg/(m*s)], MATCH(I103, DynamicViscosityLookupTable[Temperature (K)], 1))) / (INDEX(DynamicViscosityLookupTable[Temperature (K)], MATCH(I103, DynamicViscosityLookupTable[Temperature (K)], 1) + 1) - LOOKUP(I103, DynamicViscosityLookupTable[Temperature (K)], DynamicViscosityLookupTable[Temperature (K)])))</f>
        <v>1.6674999999999999E-5</v>
      </c>
    </row>
    <row r="104" spans="6:16" x14ac:dyDescent="0.25">
      <c r="F104" s="10">
        <v>5050</v>
      </c>
      <c r="G104" s="18">
        <f t="shared" si="14"/>
        <v>16568.241469816272</v>
      </c>
      <c r="H104" s="9">
        <f t="shared" si="9"/>
        <v>5414</v>
      </c>
      <c r="I104" s="11">
        <f t="shared" si="10"/>
        <v>260.32499999999999</v>
      </c>
      <c r="J104" s="12">
        <f t="shared" si="15"/>
        <v>-12.824999999999989</v>
      </c>
      <c r="K104" s="14">
        <f t="shared" si="16"/>
        <v>9.7922160021371774</v>
      </c>
      <c r="L104" s="11">
        <f t="shared" si="11"/>
        <v>58437.871475149805</v>
      </c>
      <c r="M104" s="15">
        <f t="shared" si="17"/>
        <v>58.437871475149805</v>
      </c>
      <c r="N104" s="14">
        <f t="shared" si="12"/>
        <v>0.7820040647799249</v>
      </c>
      <c r="O104" s="16">
        <f t="shared" si="13"/>
        <v>323.44966603289038</v>
      </c>
      <c r="P104" s="17" cm="1">
        <f t="array" ref="P104">INDEX(DynamicViscosityLookupTable[Dynamic Viscosity (kg/(m*s)], MATCH(I104, DynamicViscosityLookupTable[Temperature (K)], 1)) + ((I104 - LOOKUP(I104, DynamicViscosityLookupTable[Temperature (K)], DynamicViscosityLookupTable[Temperature (K)])) * (INDEX(DynamicViscosityLookupTable[Dynamic Viscosity (kg/(m*s)], MATCH(I104, DynamicViscosityLookupTable[Temperature (K)], 1) + 1) - INDEX(DynamicViscosityLookupTable[Dynamic Viscosity (kg/(m*s)], MATCH(I104, DynamicViscosityLookupTable[Temperature (K)], 1))) / (INDEX(DynamicViscosityLookupTable[Temperature (K)], MATCH(I104, DynamicViscosityLookupTable[Temperature (K)], 1) + 1) - LOOKUP(I104, DynamicViscosityLookupTable[Temperature (K)], DynamicViscosityLookupTable[Temperature (K)])))</f>
        <v>1.665875E-5</v>
      </c>
    </row>
    <row r="105" spans="6:16" x14ac:dyDescent="0.25">
      <c r="F105" s="10">
        <v>5100</v>
      </c>
      <c r="G105" s="18">
        <f t="shared" si="14"/>
        <v>16732.283464566928</v>
      </c>
      <c r="H105" s="9">
        <f t="shared" si="9"/>
        <v>5464</v>
      </c>
      <c r="I105" s="11">
        <f t="shared" si="10"/>
        <v>260</v>
      </c>
      <c r="J105" s="12">
        <f t="shared" si="15"/>
        <v>-13.149999999999977</v>
      </c>
      <c r="K105" s="14">
        <f t="shared" si="16"/>
        <v>9.7920621294357133</v>
      </c>
      <c r="L105" s="11">
        <f t="shared" si="11"/>
        <v>58133.567472963543</v>
      </c>
      <c r="M105" s="15">
        <f t="shared" si="17"/>
        <v>58.133567472963541</v>
      </c>
      <c r="N105" s="14">
        <f t="shared" si="12"/>
        <v>0.77890434358054028</v>
      </c>
      <c r="O105" s="16">
        <f t="shared" si="13"/>
        <v>323.2476993157062</v>
      </c>
      <c r="P105" s="17" cm="1">
        <f t="array" ref="P105">INDEX(DynamicViscosityLookupTable[Dynamic Viscosity (kg/(m*s)], MATCH(I105, DynamicViscosityLookupTable[Temperature (K)], 1)) + ((I105 - LOOKUP(I105, DynamicViscosityLookupTable[Temperature (K)], DynamicViscosityLookupTable[Temperature (K)])) * (INDEX(DynamicViscosityLookupTable[Dynamic Viscosity (kg/(m*s)], MATCH(I105, DynamicViscosityLookupTable[Temperature (K)], 1) + 1) - INDEX(DynamicViscosityLookupTable[Dynamic Viscosity (kg/(m*s)], MATCH(I105, DynamicViscosityLookupTable[Temperature (K)], 1))) / (INDEX(DynamicViscosityLookupTable[Temperature (K)], MATCH(I105, DynamicViscosityLookupTable[Temperature (K)], 1) + 1) - LOOKUP(I105, DynamicViscosityLookupTable[Temperature (K)], DynamicViscosityLookupTable[Temperature (K)])))</f>
        <v>1.6642499999999999E-5</v>
      </c>
    </row>
    <row r="106" spans="6:16" x14ac:dyDescent="0.25">
      <c r="F106" s="10">
        <v>5150</v>
      </c>
      <c r="G106" s="18">
        <f t="shared" si="14"/>
        <v>16896.325459317584</v>
      </c>
      <c r="H106" s="9">
        <f t="shared" si="9"/>
        <v>5514</v>
      </c>
      <c r="I106" s="11">
        <f t="shared" si="10"/>
        <v>259.67499999999995</v>
      </c>
      <c r="J106" s="12">
        <f t="shared" si="15"/>
        <v>-13.475000000000023</v>
      </c>
      <c r="K106" s="14">
        <f t="shared" si="16"/>
        <v>9.7919082603510432</v>
      </c>
      <c r="L106" s="11">
        <f t="shared" si="11"/>
        <v>57831.158645642521</v>
      </c>
      <c r="M106" s="15">
        <f t="shared" si="17"/>
        <v>57.831158645642525</v>
      </c>
      <c r="N106" s="14">
        <f t="shared" si="12"/>
        <v>0.77582228771697692</v>
      </c>
      <c r="O106" s="16">
        <f t="shared" si="13"/>
        <v>323.04560632982776</v>
      </c>
      <c r="P106" s="17" cm="1">
        <f t="array" ref="P106">INDEX(DynamicViscosityLookupTable[Dynamic Viscosity (kg/(m*s)], MATCH(I106, DynamicViscosityLookupTable[Temperature (K)], 1)) + ((I106 - LOOKUP(I106, DynamicViscosityLookupTable[Temperature (K)], DynamicViscosityLookupTable[Temperature (K)])) * (INDEX(DynamicViscosityLookupTable[Dynamic Viscosity (kg/(m*s)], MATCH(I106, DynamicViscosityLookupTable[Temperature (K)], 1) + 1) - INDEX(DynamicViscosityLookupTable[Dynamic Viscosity (kg/(m*s)], MATCH(I106, DynamicViscosityLookupTable[Temperature (K)], 1))) / (INDEX(DynamicViscosityLookupTable[Temperature (K)], MATCH(I106, DynamicViscosityLookupTable[Temperature (K)], 1) + 1) - LOOKUP(I106, DynamicViscosityLookupTable[Temperature (K)], DynamicViscosityLookupTable[Temperature (K)])))</f>
        <v>1.6626249999999997E-5</v>
      </c>
    </row>
    <row r="107" spans="6:16" x14ac:dyDescent="0.25">
      <c r="F107" s="10">
        <v>5200</v>
      </c>
      <c r="G107" s="18">
        <f t="shared" si="14"/>
        <v>17060.36745406824</v>
      </c>
      <c r="H107" s="9">
        <f t="shared" si="9"/>
        <v>5564</v>
      </c>
      <c r="I107" s="11">
        <f t="shared" si="10"/>
        <v>259.34999999999997</v>
      </c>
      <c r="J107" s="12">
        <f t="shared" si="15"/>
        <v>-13.800000000000011</v>
      </c>
      <c r="K107" s="14">
        <f t="shared" si="16"/>
        <v>9.7917543948831689</v>
      </c>
      <c r="L107" s="11">
        <f t="shared" si="11"/>
        <v>57530.631284742041</v>
      </c>
      <c r="M107" s="15">
        <f t="shared" si="17"/>
        <v>57.530631284742043</v>
      </c>
      <c r="N107" s="14">
        <f t="shared" si="12"/>
        <v>0.77275777946693147</v>
      </c>
      <c r="O107" s="16">
        <f t="shared" si="13"/>
        <v>322.84338683813075</v>
      </c>
      <c r="P107" s="17" cm="1">
        <f t="array" ref="P107">INDEX(DynamicViscosityLookupTable[Dynamic Viscosity (kg/(m*s)], MATCH(I107, DynamicViscosityLookupTable[Temperature (K)], 1)) + ((I107 - LOOKUP(I107, DynamicViscosityLookupTable[Temperature (K)], DynamicViscosityLookupTable[Temperature (K)])) * (INDEX(DynamicViscosityLookupTable[Dynamic Viscosity (kg/(m*s)], MATCH(I107, DynamicViscosityLookupTable[Temperature (K)], 1) + 1) - INDEX(DynamicViscosityLookupTable[Dynamic Viscosity (kg/(m*s)], MATCH(I107, DynamicViscosityLookupTable[Temperature (K)], 1))) / (INDEX(DynamicViscosityLookupTable[Temperature (K)], MATCH(I107, DynamicViscosityLookupTable[Temperature (K)], 1) + 1) - LOOKUP(I107, DynamicViscosityLookupTable[Temperature (K)], DynamicViscosityLookupTable[Temperature (K)])))</f>
        <v>1.6609999999999999E-5</v>
      </c>
    </row>
    <row r="108" spans="6:16" x14ac:dyDescent="0.25">
      <c r="F108" s="10">
        <v>5250</v>
      </c>
      <c r="G108" s="18">
        <f t="shared" si="14"/>
        <v>17224.409448818897</v>
      </c>
      <c r="H108" s="9">
        <f t="shared" si="9"/>
        <v>5614</v>
      </c>
      <c r="I108" s="11">
        <f t="shared" si="10"/>
        <v>259.02499999999998</v>
      </c>
      <c r="J108" s="12">
        <f t="shared" si="15"/>
        <v>-14.125</v>
      </c>
      <c r="K108" s="14">
        <f t="shared" si="16"/>
        <v>9.7916005330320903</v>
      </c>
      <c r="L108" s="11">
        <f t="shared" si="11"/>
        <v>57231.971794637262</v>
      </c>
      <c r="M108" s="15">
        <f t="shared" si="17"/>
        <v>57.231971794637261</v>
      </c>
      <c r="N108" s="14">
        <f t="shared" si="12"/>
        <v>0.76971070203458436</v>
      </c>
      <c r="O108" s="16">
        <f t="shared" si="13"/>
        <v>322.64104060274758</v>
      </c>
      <c r="P108" s="17" cm="1">
        <f t="array" ref="P108">INDEX(DynamicViscosityLookupTable[Dynamic Viscosity (kg/(m*s)], MATCH(I108, DynamicViscosityLookupTable[Temperature (K)], 1)) + ((I108 - LOOKUP(I108, DynamicViscosityLookupTable[Temperature (K)], DynamicViscosityLookupTable[Temperature (K)])) * (INDEX(DynamicViscosityLookupTable[Dynamic Viscosity (kg/(m*s)], MATCH(I108, DynamicViscosityLookupTable[Temperature (K)], 1) + 1) - INDEX(DynamicViscosityLookupTable[Dynamic Viscosity (kg/(m*s)], MATCH(I108, DynamicViscosityLookupTable[Temperature (K)], 1))) / (INDEX(DynamicViscosityLookupTable[Temperature (K)], MATCH(I108, DynamicViscosityLookupTable[Temperature (K)], 1) + 1) - LOOKUP(I108, DynamicViscosityLookupTable[Temperature (K)], DynamicViscosityLookupTable[Temperature (K)])))</f>
        <v>1.6593749999999997E-5</v>
      </c>
    </row>
    <row r="109" spans="6:16" x14ac:dyDescent="0.25">
      <c r="F109" s="10">
        <v>5300</v>
      </c>
      <c r="G109" s="18">
        <f t="shared" si="14"/>
        <v>17388.451443569553</v>
      </c>
      <c r="H109" s="9">
        <f t="shared" si="9"/>
        <v>5664</v>
      </c>
      <c r="I109" s="11">
        <f t="shared" si="10"/>
        <v>258.7</v>
      </c>
      <c r="J109" s="12">
        <f t="shared" si="15"/>
        <v>-14.449999999999989</v>
      </c>
      <c r="K109" s="14">
        <f t="shared" si="16"/>
        <v>9.7914466747978075</v>
      </c>
      <c r="L109" s="11">
        <f t="shared" si="11"/>
        <v>56935.166691483355</v>
      </c>
      <c r="M109" s="15">
        <f t="shared" si="17"/>
        <v>56.935166691483353</v>
      </c>
      <c r="N109" s="14">
        <f t="shared" si="12"/>
        <v>0.76668093954241578</v>
      </c>
      <c r="O109" s="16">
        <f t="shared" si="13"/>
        <v>322.43856738506435</v>
      </c>
      <c r="P109" s="17" cm="1">
        <f t="array" ref="P109">INDEX(DynamicViscosityLookupTable[Dynamic Viscosity (kg/(m*s)], MATCH(I109, DynamicViscosityLookupTable[Temperature (K)], 1)) + ((I109 - LOOKUP(I109, DynamicViscosityLookupTable[Temperature (K)], DynamicViscosityLookupTable[Temperature (K)])) * (INDEX(DynamicViscosityLookupTable[Dynamic Viscosity (kg/(m*s)], MATCH(I109, DynamicViscosityLookupTable[Temperature (K)], 1) + 1) - INDEX(DynamicViscosityLookupTable[Dynamic Viscosity (kg/(m*s)], MATCH(I109, DynamicViscosityLookupTable[Temperature (K)], 1))) / (INDEX(DynamicViscosityLookupTable[Temperature (K)], MATCH(I109, DynamicViscosityLookupTable[Temperature (K)], 1) + 1) - LOOKUP(I109, DynamicViscosityLookupTable[Temperature (K)], DynamicViscosityLookupTable[Temperature (K)])))</f>
        <v>1.6577499999999998E-5</v>
      </c>
    </row>
    <row r="110" spans="6:16" x14ac:dyDescent="0.25">
      <c r="F110" s="10">
        <v>5350</v>
      </c>
      <c r="G110" s="18">
        <f t="shared" si="14"/>
        <v>17552.493438320209</v>
      </c>
      <c r="H110" s="9">
        <f t="shared" si="9"/>
        <v>5714</v>
      </c>
      <c r="I110" s="11">
        <f t="shared" si="10"/>
        <v>258.375</v>
      </c>
      <c r="J110" s="12">
        <f t="shared" si="15"/>
        <v>-14.774999999999977</v>
      </c>
      <c r="K110" s="14">
        <f t="shared" si="16"/>
        <v>9.7912928201803222</v>
      </c>
      <c r="L110" s="11">
        <f t="shared" si="11"/>
        <v>56640.202602185411</v>
      </c>
      <c r="M110" s="15">
        <f t="shared" si="17"/>
        <v>56.640202602185411</v>
      </c>
      <c r="N110" s="14">
        <f t="shared" si="12"/>
        <v>0.76366837702309298</v>
      </c>
      <c r="O110" s="16">
        <f t="shared" si="13"/>
        <v>322.23596694571756</v>
      </c>
      <c r="P110" s="17" cm="1">
        <f t="array" ref="P110">INDEX(DynamicViscosityLookupTable[Dynamic Viscosity (kg/(m*s)], MATCH(I110, DynamicViscosityLookupTable[Temperature (K)], 1)) + ((I110 - LOOKUP(I110, DynamicViscosityLookupTable[Temperature (K)], DynamicViscosityLookupTable[Temperature (K)])) * (INDEX(DynamicViscosityLookupTable[Dynamic Viscosity (kg/(m*s)], MATCH(I110, DynamicViscosityLookupTable[Temperature (K)], 1) + 1) - INDEX(DynamicViscosityLookupTable[Dynamic Viscosity (kg/(m*s)], MATCH(I110, DynamicViscosityLookupTable[Temperature (K)], 1))) / (INDEX(DynamicViscosityLookupTable[Temperature (K)], MATCH(I110, DynamicViscosityLookupTable[Temperature (K)], 1) + 1) - LOOKUP(I110, DynamicViscosityLookupTable[Temperature (K)], DynamicViscosityLookupTable[Temperature (K)])))</f>
        <v>1.656125E-5</v>
      </c>
    </row>
    <row r="111" spans="6:16" x14ac:dyDescent="0.25">
      <c r="F111" s="10">
        <v>5400</v>
      </c>
      <c r="G111" s="18">
        <f t="shared" si="14"/>
        <v>17716.535433070865</v>
      </c>
      <c r="H111" s="9">
        <f t="shared" si="9"/>
        <v>5764</v>
      </c>
      <c r="I111" s="11">
        <f t="shared" si="10"/>
        <v>258.04999999999995</v>
      </c>
      <c r="J111" s="12">
        <f t="shared" si="15"/>
        <v>-15.100000000000023</v>
      </c>
      <c r="K111" s="14">
        <f t="shared" si="16"/>
        <v>9.7911389691796327</v>
      </c>
      <c r="L111" s="11">
        <f t="shared" si="11"/>
        <v>56347.066263379755</v>
      </c>
      <c r="M111" s="15">
        <f t="shared" si="17"/>
        <v>56.347066263379752</v>
      </c>
      <c r="N111" s="14">
        <f t="shared" si="12"/>
        <v>0.76067290041145075</v>
      </c>
      <c r="O111" s="16">
        <f t="shared" si="13"/>
        <v>322.03323904459063</v>
      </c>
      <c r="P111" s="17" cm="1">
        <f t="array" ref="P111">INDEX(DynamicViscosityLookupTable[Dynamic Viscosity (kg/(m*s)], MATCH(I111, DynamicViscosityLookupTable[Temperature (K)], 1)) + ((I111 - LOOKUP(I111, DynamicViscosityLookupTable[Temperature (K)], DynamicViscosityLookupTable[Temperature (K)])) * (INDEX(DynamicViscosityLookupTable[Dynamic Viscosity (kg/(m*s)], MATCH(I111, DynamicViscosityLookupTable[Temperature (K)], 1) + 1) - INDEX(DynamicViscosityLookupTable[Dynamic Viscosity (kg/(m*s)], MATCH(I111, DynamicViscosityLookupTable[Temperature (K)], 1))) / (INDEX(DynamicViscosityLookupTable[Temperature (K)], MATCH(I111, DynamicViscosityLookupTable[Temperature (K)], 1) + 1) - LOOKUP(I111, DynamicViscosityLookupTable[Temperature (K)], DynamicViscosityLookupTable[Temperature (K)])))</f>
        <v>1.6544999999999998E-5</v>
      </c>
    </row>
    <row r="112" spans="6:16" x14ac:dyDescent="0.25">
      <c r="F112" s="10">
        <v>5450</v>
      </c>
      <c r="G112" s="18">
        <f t="shared" si="14"/>
        <v>17880.577427821521</v>
      </c>
      <c r="H112" s="9">
        <f t="shared" si="9"/>
        <v>5814</v>
      </c>
      <c r="I112" s="11">
        <f t="shared" si="10"/>
        <v>257.72499999999997</v>
      </c>
      <c r="J112" s="12">
        <f t="shared" si="15"/>
        <v>-15.425000000000011</v>
      </c>
      <c r="K112" s="14">
        <f t="shared" si="16"/>
        <v>9.7909851217957389</v>
      </c>
      <c r="L112" s="11">
        <f t="shared" si="11"/>
        <v>56055.744520424676</v>
      </c>
      <c r="M112" s="15">
        <f t="shared" si="17"/>
        <v>56.055744520424675</v>
      </c>
      <c r="N112" s="14">
        <f t="shared" si="12"/>
        <v>0.75769439653653603</v>
      </c>
      <c r="O112" s="16">
        <f t="shared" si="13"/>
        <v>321.83038344081086</v>
      </c>
      <c r="P112" s="17" cm="1">
        <f t="array" ref="P112">INDEX(DynamicViscosityLookupTable[Dynamic Viscosity (kg/(m*s)], MATCH(I112, DynamicViscosityLookupTable[Temperature (K)], 1)) + ((I112 - LOOKUP(I112, DynamicViscosityLookupTable[Temperature (K)], DynamicViscosityLookupTable[Temperature (K)])) * (INDEX(DynamicViscosityLookupTable[Dynamic Viscosity (kg/(m*s)], MATCH(I112, DynamicViscosityLookupTable[Temperature (K)], 1) + 1) - INDEX(DynamicViscosityLookupTable[Dynamic Viscosity (kg/(m*s)], MATCH(I112, DynamicViscosityLookupTable[Temperature (K)], 1))) / (INDEX(DynamicViscosityLookupTable[Temperature (K)], MATCH(I112, DynamicViscosityLookupTable[Temperature (K)], 1) + 1) - LOOKUP(I112, DynamicViscosityLookupTable[Temperature (K)], DynamicViscosityLookupTable[Temperature (K)])))</f>
        <v>1.6528749999999997E-5</v>
      </c>
    </row>
    <row r="113" spans="6:16" x14ac:dyDescent="0.25">
      <c r="F113" s="10">
        <v>5500</v>
      </c>
      <c r="G113" s="18">
        <f t="shared" si="14"/>
        <v>18044.619422572177</v>
      </c>
      <c r="H113" s="9">
        <f t="shared" si="9"/>
        <v>5864</v>
      </c>
      <c r="I113" s="11">
        <f t="shared" si="10"/>
        <v>257.39999999999998</v>
      </c>
      <c r="J113" s="12">
        <f t="shared" si="15"/>
        <v>-15.75</v>
      </c>
      <c r="K113" s="14">
        <f t="shared" si="16"/>
        <v>9.7908312780286408</v>
      </c>
      <c r="L113" s="11">
        <f t="shared" si="11"/>
        <v>55766.224326402364</v>
      </c>
      <c r="M113" s="15">
        <f t="shared" si="17"/>
        <v>55.766224326402366</v>
      </c>
      <c r="N113" s="14">
        <f t="shared" si="12"/>
        <v>0.75473275311374666</v>
      </c>
      <c r="O113" s="16">
        <f t="shared" si="13"/>
        <v>321.62739989274576</v>
      </c>
      <c r="P113" s="17" cm="1">
        <f t="array" ref="P113">INDEX(DynamicViscosityLookupTable[Dynamic Viscosity (kg/(m*s)], MATCH(I113, DynamicViscosityLookupTable[Temperature (K)], 1)) + ((I113 - LOOKUP(I113, DynamicViscosityLookupTable[Temperature (K)], DynamicViscosityLookupTable[Temperature (K)])) * (INDEX(DynamicViscosityLookupTable[Dynamic Viscosity (kg/(m*s)], MATCH(I113, DynamicViscosityLookupTable[Temperature (K)], 1) + 1) - INDEX(DynamicViscosityLookupTable[Dynamic Viscosity (kg/(m*s)], MATCH(I113, DynamicViscosityLookupTable[Temperature (K)], 1))) / (INDEX(DynamicViscosityLookupTable[Temperature (K)], MATCH(I113, DynamicViscosityLookupTable[Temperature (K)], 1) + 1) - LOOKUP(I113, DynamicViscosityLookupTable[Temperature (K)], DynamicViscosityLookupTable[Temperature (K)])))</f>
        <v>1.6512499999999998E-5</v>
      </c>
    </row>
    <row r="114" spans="6:16" x14ac:dyDescent="0.25">
      <c r="F114" s="10">
        <v>5550</v>
      </c>
      <c r="G114" s="18">
        <f t="shared" si="14"/>
        <v>18208.661417322834</v>
      </c>
      <c r="H114" s="9">
        <f t="shared" si="9"/>
        <v>5914</v>
      </c>
      <c r="I114" s="11">
        <f t="shared" si="10"/>
        <v>257.07499999999999</v>
      </c>
      <c r="J114" s="12">
        <f t="shared" si="15"/>
        <v>-16.074999999999989</v>
      </c>
      <c r="K114" s="14">
        <f t="shared" si="16"/>
        <v>9.7906774378783386</v>
      </c>
      <c r="L114" s="11">
        <f t="shared" si="11"/>
        <v>55478.492741130292</v>
      </c>
      <c r="M114" s="15">
        <f t="shared" si="17"/>
        <v>55.478492741130296</v>
      </c>
      <c r="N114" s="14">
        <f t="shared" si="12"/>
        <v>0.75178785873703757</v>
      </c>
      <c r="O114" s="16">
        <f t="shared" si="13"/>
        <v>321.42428815800014</v>
      </c>
      <c r="P114" s="17" cm="1">
        <f t="array" ref="P114">INDEX(DynamicViscosityLookupTable[Dynamic Viscosity (kg/(m*s)], MATCH(I114, DynamicViscosityLookupTable[Temperature (K)], 1)) + ((I114 - LOOKUP(I114, DynamicViscosityLookupTable[Temperature (K)], DynamicViscosityLookupTable[Temperature (K)])) * (INDEX(DynamicViscosityLookupTable[Dynamic Viscosity (kg/(m*s)], MATCH(I114, DynamicViscosityLookupTable[Temperature (K)], 1) + 1) - INDEX(DynamicViscosityLookupTable[Dynamic Viscosity (kg/(m*s)], MATCH(I114, DynamicViscosityLookupTable[Temperature (K)], 1))) / (INDEX(DynamicViscosityLookupTable[Temperature (K)], MATCH(I114, DynamicViscosityLookupTable[Temperature (K)], 1) + 1) - LOOKUP(I114, DynamicViscosityLookupTable[Temperature (K)], DynamicViscosityLookupTable[Temperature (K)])))</f>
        <v>1.649625E-5</v>
      </c>
    </row>
    <row r="115" spans="6:16" x14ac:dyDescent="0.25">
      <c r="F115" s="10">
        <v>5600</v>
      </c>
      <c r="G115" s="18">
        <f t="shared" si="14"/>
        <v>18372.70341207349</v>
      </c>
      <c r="H115" s="9">
        <f t="shared" si="9"/>
        <v>5964</v>
      </c>
      <c r="I115" s="11">
        <f t="shared" si="10"/>
        <v>256.75</v>
      </c>
      <c r="J115" s="12">
        <f t="shared" si="15"/>
        <v>-16.399999999999977</v>
      </c>
      <c r="K115" s="14">
        <f t="shared" si="16"/>
        <v>9.790523601344832</v>
      </c>
      <c r="L115" s="11">
        <f t="shared" si="11"/>
        <v>55192.536930182861</v>
      </c>
      <c r="M115" s="15">
        <f t="shared" si="17"/>
        <v>55.192536930182861</v>
      </c>
      <c r="N115" s="14">
        <f t="shared" si="12"/>
        <v>0.74885960287120601</v>
      </c>
      <c r="O115" s="16">
        <f t="shared" si="13"/>
        <v>321.22104799341213</v>
      </c>
      <c r="P115" s="17" cm="1">
        <f t="array" ref="P115">INDEX(DynamicViscosityLookupTable[Dynamic Viscosity (kg/(m*s)], MATCH(I115, DynamicViscosityLookupTable[Temperature (K)], 1)) + ((I115 - LOOKUP(I115, DynamicViscosityLookupTable[Temperature (K)], DynamicViscosityLookupTable[Temperature (K)])) * (INDEX(DynamicViscosityLookupTable[Dynamic Viscosity (kg/(m*s)], MATCH(I115, DynamicViscosityLookupTable[Temperature (K)], 1) + 1) - INDEX(DynamicViscosityLookupTable[Dynamic Viscosity (kg/(m*s)], MATCH(I115, DynamicViscosityLookupTable[Temperature (K)], 1))) / (INDEX(DynamicViscosityLookupTable[Temperature (K)], MATCH(I115, DynamicViscosityLookupTable[Temperature (K)], 1) + 1) - LOOKUP(I115, DynamicViscosityLookupTable[Temperature (K)], DynamicViscosityLookupTable[Temperature (K)])))</f>
        <v>1.6479999999999998E-5</v>
      </c>
    </row>
    <row r="116" spans="6:16" x14ac:dyDescent="0.25">
      <c r="F116" s="10">
        <v>5650</v>
      </c>
      <c r="G116" s="18">
        <f t="shared" si="14"/>
        <v>18536.745406824146</v>
      </c>
      <c r="H116" s="9">
        <f t="shared" si="9"/>
        <v>6014</v>
      </c>
      <c r="I116" s="11">
        <f t="shared" si="10"/>
        <v>256.42499999999995</v>
      </c>
      <c r="J116" s="12">
        <f t="shared" si="15"/>
        <v>-16.725000000000023</v>
      </c>
      <c r="K116" s="14">
        <f t="shared" si="16"/>
        <v>9.790369768428123</v>
      </c>
      <c r="L116" s="11">
        <f t="shared" si="11"/>
        <v>54908.34416392327</v>
      </c>
      <c r="M116" s="15">
        <f t="shared" si="17"/>
        <v>54.908344163923267</v>
      </c>
      <c r="N116" s="14">
        <f t="shared" si="12"/>
        <v>0.74594787584425815</v>
      </c>
      <c r="O116" s="16">
        <f t="shared" si="13"/>
        <v>321.01767915505036</v>
      </c>
      <c r="P116" s="17" cm="1">
        <f t="array" ref="P116">INDEX(DynamicViscosityLookupTable[Dynamic Viscosity (kg/(m*s)], MATCH(I116, DynamicViscosityLookupTable[Temperature (K)], 1)) + ((I116 - LOOKUP(I116, DynamicViscosityLookupTable[Temperature (K)], DynamicViscosityLookupTable[Temperature (K)])) * (INDEX(DynamicViscosityLookupTable[Dynamic Viscosity (kg/(m*s)], MATCH(I116, DynamicViscosityLookupTable[Temperature (K)], 1) + 1) - INDEX(DynamicViscosityLookupTable[Dynamic Viscosity (kg/(m*s)], MATCH(I116, DynamicViscosityLookupTable[Temperature (K)], 1))) / (INDEX(DynamicViscosityLookupTable[Temperature (K)], MATCH(I116, DynamicViscosityLookupTable[Temperature (K)], 1) + 1) - LOOKUP(I116, DynamicViscosityLookupTable[Temperature (K)], DynamicViscosityLookupTable[Temperature (K)])))</f>
        <v>1.6463749999999996E-5</v>
      </c>
    </row>
    <row r="117" spans="6:16" x14ac:dyDescent="0.25">
      <c r="F117" s="10">
        <v>5700</v>
      </c>
      <c r="G117" s="18">
        <f t="shared" si="14"/>
        <v>18700.787401574802</v>
      </c>
      <c r="H117" s="9">
        <f t="shared" si="9"/>
        <v>6064</v>
      </c>
      <c r="I117" s="11">
        <f t="shared" si="10"/>
        <v>256.09999999999997</v>
      </c>
      <c r="J117" s="12">
        <f t="shared" si="15"/>
        <v>-17.050000000000011</v>
      </c>
      <c r="K117" s="14">
        <f t="shared" si="16"/>
        <v>9.790215939128208</v>
      </c>
      <c r="L117" s="11">
        <f t="shared" si="11"/>
        <v>54625.901816544618</v>
      </c>
      <c r="M117" s="15">
        <f t="shared" si="17"/>
        <v>54.625901816544619</v>
      </c>
      <c r="N117" s="14">
        <f t="shared" si="12"/>
        <v>0.74305256883984261</v>
      </c>
      <c r="O117" s="16">
        <f t="shared" si="13"/>
        <v>320.81418139821022</v>
      </c>
      <c r="P117" s="17" cm="1">
        <f t="array" ref="P117">INDEX(DynamicViscosityLookupTable[Dynamic Viscosity (kg/(m*s)], MATCH(I117, DynamicViscosityLookupTable[Temperature (K)], 1)) + ((I117 - LOOKUP(I117, DynamicViscosityLookupTable[Temperature (K)], DynamicViscosityLookupTable[Temperature (K)])) * (INDEX(DynamicViscosityLookupTable[Dynamic Viscosity (kg/(m*s)], MATCH(I117, DynamicViscosityLookupTable[Temperature (K)], 1) + 1) - INDEX(DynamicViscosityLookupTable[Dynamic Viscosity (kg/(m*s)], MATCH(I117, DynamicViscosityLookupTable[Temperature (K)], 1))) / (INDEX(DynamicViscosityLookupTable[Temperature (K)], MATCH(I117, DynamicViscosityLookupTable[Temperature (K)], 1) + 1) - LOOKUP(I117, DynamicViscosityLookupTable[Temperature (K)], DynamicViscosityLookupTable[Temperature (K)])))</f>
        <v>1.6447499999999998E-5</v>
      </c>
    </row>
    <row r="118" spans="6:16" x14ac:dyDescent="0.25">
      <c r="F118" s="10">
        <v>5750</v>
      </c>
      <c r="G118" s="18">
        <f t="shared" si="14"/>
        <v>18864.829396325458</v>
      </c>
      <c r="H118" s="9">
        <f t="shared" si="9"/>
        <v>6114</v>
      </c>
      <c r="I118" s="11">
        <f t="shared" si="10"/>
        <v>255.77499999999998</v>
      </c>
      <c r="J118" s="12">
        <f t="shared" si="15"/>
        <v>-17.375</v>
      </c>
      <c r="K118" s="14">
        <f t="shared" si="16"/>
        <v>9.7900621134450905</v>
      </c>
      <c r="L118" s="11">
        <f t="shared" si="11"/>
        <v>54345.197365121312</v>
      </c>
      <c r="M118" s="15">
        <f t="shared" si="17"/>
        <v>54.345197365121315</v>
      </c>
      <c r="N118" s="14">
        <f t="shared" si="12"/>
        <v>0.7401735738897679</v>
      </c>
      <c r="O118" s="16">
        <f t="shared" si="13"/>
        <v>320.61055447741046</v>
      </c>
      <c r="P118" s="17" cm="1">
        <f t="array" ref="P118">INDEX(DynamicViscosityLookupTable[Dynamic Viscosity (kg/(m*s)], MATCH(I118, DynamicViscosityLookupTable[Temperature (K)], 1)) + ((I118 - LOOKUP(I118, DynamicViscosityLookupTable[Temperature (K)], DynamicViscosityLookupTable[Temperature (K)])) * (INDEX(DynamicViscosityLookupTable[Dynamic Viscosity (kg/(m*s)], MATCH(I118, DynamicViscosityLookupTable[Temperature (K)], 1) + 1) - INDEX(DynamicViscosityLookupTable[Dynamic Viscosity (kg/(m*s)], MATCH(I118, DynamicViscosityLookupTable[Temperature (K)], 1))) / (INDEX(DynamicViscosityLookupTable[Temperature (K)], MATCH(I118, DynamicViscosityLookupTable[Temperature (K)], 1) + 1) - LOOKUP(I118, DynamicViscosityLookupTable[Temperature (K)], DynamicViscosityLookupTable[Temperature (K)])))</f>
        <v>1.643125E-5</v>
      </c>
    </row>
    <row r="119" spans="6:16" x14ac:dyDescent="0.25">
      <c r="F119" s="10">
        <v>5800</v>
      </c>
      <c r="G119" s="18">
        <f t="shared" si="14"/>
        <v>19028.871391076114</v>
      </c>
      <c r="H119" s="9">
        <f t="shared" si="9"/>
        <v>6164</v>
      </c>
      <c r="I119" s="11">
        <f t="shared" si="10"/>
        <v>255.45</v>
      </c>
      <c r="J119" s="12">
        <f t="shared" si="15"/>
        <v>-17.699999999999989</v>
      </c>
      <c r="K119" s="14">
        <f t="shared" si="16"/>
        <v>9.7899082913787669</v>
      </c>
      <c r="L119" s="11">
        <f t="shared" si="11"/>
        <v>54066.218388669564</v>
      </c>
      <c r="M119" s="15">
        <f t="shared" si="17"/>
        <v>54.066218388669562</v>
      </c>
      <c r="N119" s="14">
        <f t="shared" si="12"/>
        <v>0.73731078386658411</v>
      </c>
      <c r="O119" s="16">
        <f t="shared" si="13"/>
        <v>320.40679814638997</v>
      </c>
      <c r="P119" s="17" cm="1">
        <f t="array" ref="P119">INDEX(DynamicViscosityLookupTable[Dynamic Viscosity (kg/(m*s)], MATCH(I119, DynamicViscosityLookupTable[Temperature (K)], 1)) + ((I119 - LOOKUP(I119, DynamicViscosityLookupTable[Temperature (K)], DynamicViscosityLookupTable[Temperature (K)])) * (INDEX(DynamicViscosityLookupTable[Dynamic Viscosity (kg/(m*s)], MATCH(I119, DynamicViscosityLookupTable[Temperature (K)], 1) + 1) - INDEX(DynamicViscosityLookupTable[Dynamic Viscosity (kg/(m*s)], MATCH(I119, DynamicViscosityLookupTable[Temperature (K)], 1))) / (INDEX(DynamicViscosityLookupTable[Temperature (K)], MATCH(I119, DynamicViscosityLookupTable[Temperature (K)], 1) + 1) - LOOKUP(I119, DynamicViscosityLookupTable[Temperature (K)], DynamicViscosityLookupTable[Temperature (K)])))</f>
        <v>1.6414999999999998E-5</v>
      </c>
    </row>
    <row r="120" spans="6:16" x14ac:dyDescent="0.25">
      <c r="F120" s="10">
        <v>5850</v>
      </c>
      <c r="G120" s="18">
        <f t="shared" si="14"/>
        <v>19192.913385826771</v>
      </c>
      <c r="H120" s="9">
        <f t="shared" si="9"/>
        <v>6214</v>
      </c>
      <c r="I120" s="11">
        <f t="shared" si="10"/>
        <v>255.12499999999997</v>
      </c>
      <c r="J120" s="12">
        <f t="shared" si="15"/>
        <v>-18.025000000000006</v>
      </c>
      <c r="K120" s="14">
        <f t="shared" si="16"/>
        <v>9.7897544729292409</v>
      </c>
      <c r="L120" s="11">
        <f t="shared" si="11"/>
        <v>53788.952567217886</v>
      </c>
      <c r="M120" s="15">
        <f t="shared" si="17"/>
        <v>53.788952567217883</v>
      </c>
      <c r="N120" s="14">
        <f t="shared" si="12"/>
        <v>0.73446409247624733</v>
      </c>
      <c r="O120" s="16">
        <f t="shared" si="13"/>
        <v>320.20291215810386</v>
      </c>
      <c r="P120" s="17" cm="1">
        <f t="array" ref="P120">INDEX(DynamicViscosityLookupTable[Dynamic Viscosity (kg/(m*s)], MATCH(I120, DynamicViscosityLookupTable[Temperature (K)], 1)) + ((I120 - LOOKUP(I120, DynamicViscosityLookupTable[Temperature (K)], DynamicViscosityLookupTable[Temperature (K)])) * (INDEX(DynamicViscosityLookupTable[Dynamic Viscosity (kg/(m*s)], MATCH(I120, DynamicViscosityLookupTable[Temperature (K)], 1) + 1) - INDEX(DynamicViscosityLookupTable[Dynamic Viscosity (kg/(m*s)], MATCH(I120, DynamicViscosityLookupTable[Temperature (K)], 1))) / (INDEX(DynamicViscosityLookupTable[Temperature (K)], MATCH(I120, DynamicViscosityLookupTable[Temperature (K)], 1) + 1) - LOOKUP(I120, DynamicViscosityLookupTable[Temperature (K)], DynamicViscosityLookupTable[Temperature (K)])))</f>
        <v>1.6398749999999999E-5</v>
      </c>
    </row>
    <row r="121" spans="6:16" x14ac:dyDescent="0.25">
      <c r="F121" s="10">
        <v>5900</v>
      </c>
      <c r="G121" s="18">
        <f t="shared" si="14"/>
        <v>19356.955380577427</v>
      </c>
      <c r="H121" s="9">
        <f t="shared" si="9"/>
        <v>6264</v>
      </c>
      <c r="I121" s="11">
        <f t="shared" si="10"/>
        <v>254.79999999999998</v>
      </c>
      <c r="J121" s="12">
        <f t="shared" si="15"/>
        <v>-18.349999999999994</v>
      </c>
      <c r="K121" s="14">
        <f t="shared" si="16"/>
        <v>9.7896006580965125</v>
      </c>
      <c r="L121" s="11">
        <f t="shared" si="11"/>
        <v>53513.38768088627</v>
      </c>
      <c r="M121" s="15">
        <f t="shared" si="17"/>
        <v>53.513387680886268</v>
      </c>
      <c r="N121" s="14">
        <f t="shared" si="12"/>
        <v>0.73163339425084417</v>
      </c>
      <c r="O121" s="16">
        <f t="shared" si="13"/>
        <v>319.99889626472032</v>
      </c>
      <c r="P121" s="17" cm="1">
        <f t="array" ref="P121">INDEX(DynamicViscosityLookupTable[Dynamic Viscosity (kg/(m*s)], MATCH(I121, DynamicViscosityLookupTable[Temperature (K)], 1)) + ((I121 - LOOKUP(I121, DynamicViscosityLookupTable[Temperature (K)], DynamicViscosityLookupTable[Temperature (K)])) * (INDEX(DynamicViscosityLookupTable[Dynamic Viscosity (kg/(m*s)], MATCH(I121, DynamicViscosityLookupTable[Temperature (K)], 1) + 1) - INDEX(DynamicViscosityLookupTable[Dynamic Viscosity (kg/(m*s)], MATCH(I121, DynamicViscosityLookupTable[Temperature (K)], 1))) / (INDEX(DynamicViscosityLookupTable[Temperature (K)], MATCH(I121, DynamicViscosityLookupTable[Temperature (K)], 1) + 1) - LOOKUP(I121, DynamicViscosityLookupTable[Temperature (K)], DynamicViscosityLookupTable[Temperature (K)])))</f>
        <v>1.6382499999999998E-5</v>
      </c>
    </row>
    <row r="122" spans="6:16" x14ac:dyDescent="0.25">
      <c r="F122" s="10">
        <v>5950</v>
      </c>
      <c r="G122" s="18">
        <f t="shared" si="14"/>
        <v>19520.997375328083</v>
      </c>
      <c r="H122" s="9">
        <f t="shared" si="9"/>
        <v>6314</v>
      </c>
      <c r="I122" s="11">
        <f t="shared" si="10"/>
        <v>254.47499999999997</v>
      </c>
      <c r="J122" s="12">
        <f t="shared" si="15"/>
        <v>-18.675000000000011</v>
      </c>
      <c r="K122" s="14">
        <f t="shared" si="16"/>
        <v>9.789446846880578</v>
      </c>
      <c r="L122" s="11">
        <f t="shared" si="11"/>
        <v>53239.511608975678</v>
      </c>
      <c r="M122" s="15">
        <f t="shared" si="17"/>
        <v>53.239511608975675</v>
      </c>
      <c r="N122" s="14">
        <f t="shared" si="12"/>
        <v>0.72881858454140402</v>
      </c>
      <c r="O122" s="16">
        <f t="shared" si="13"/>
        <v>319.79475021761709</v>
      </c>
      <c r="P122" s="17" cm="1">
        <f t="array" ref="P122">INDEX(DynamicViscosityLookupTable[Dynamic Viscosity (kg/(m*s)], MATCH(I122, DynamicViscosityLookupTable[Temperature (K)], 1)) + ((I122 - LOOKUP(I122, DynamicViscosityLookupTable[Temperature (K)], DynamicViscosityLookupTable[Temperature (K)])) * (INDEX(DynamicViscosityLookupTable[Dynamic Viscosity (kg/(m*s)], MATCH(I122, DynamicViscosityLookupTable[Temperature (K)], 1) + 1) - INDEX(DynamicViscosityLookupTable[Dynamic Viscosity (kg/(m*s)], MATCH(I122, DynamicViscosityLookupTable[Temperature (K)], 1))) / (INDEX(DynamicViscosityLookupTable[Temperature (K)], MATCH(I122, DynamicViscosityLookupTable[Temperature (K)], 1) + 1) - LOOKUP(I122, DynamicViscosityLookupTable[Temperature (K)], DynamicViscosityLookupTable[Temperature (K)])))</f>
        <v>1.6366249999999999E-5</v>
      </c>
    </row>
    <row r="123" spans="6:16" x14ac:dyDescent="0.25">
      <c r="F123" s="10">
        <v>6000</v>
      </c>
      <c r="G123" s="18">
        <f t="shared" si="14"/>
        <v>19685.039370078739</v>
      </c>
      <c r="H123" s="9">
        <f t="shared" si="9"/>
        <v>6364</v>
      </c>
      <c r="I123" s="11">
        <f t="shared" si="10"/>
        <v>254.14999999999998</v>
      </c>
      <c r="J123" s="12">
        <f t="shared" si="15"/>
        <v>-19</v>
      </c>
      <c r="K123" s="14">
        <f t="shared" si="16"/>
        <v>9.7892930392814392</v>
      </c>
      <c r="L123" s="11">
        <f t="shared" si="11"/>
        <v>52967.31232906544</v>
      </c>
      <c r="M123" s="15">
        <f t="shared" si="17"/>
        <v>52.967312329065443</v>
      </c>
      <c r="N123" s="14">
        <f t="shared" si="12"/>
        <v>0.72601955951076202</v>
      </c>
      <c r="O123" s="16">
        <f t="shared" si="13"/>
        <v>319.59047376737777</v>
      </c>
      <c r="P123" s="17" cm="1">
        <f t="array" ref="P123">INDEX(DynamicViscosityLookupTable[Dynamic Viscosity (kg/(m*s)], MATCH(I123, DynamicViscosityLookupTable[Temperature (K)], 1)) + ((I123 - LOOKUP(I123, DynamicViscosityLookupTable[Temperature (K)], DynamicViscosityLookupTable[Temperature (K)])) * (INDEX(DynamicViscosityLookupTable[Dynamic Viscosity (kg/(m*s)], MATCH(I123, DynamicViscosityLookupTable[Temperature (K)], 1) + 1) - INDEX(DynamicViscosityLookupTable[Dynamic Viscosity (kg/(m*s)], MATCH(I123, DynamicViscosityLookupTable[Temperature (K)], 1))) / (INDEX(DynamicViscosityLookupTable[Temperature (K)], MATCH(I123, DynamicViscosityLookupTable[Temperature (K)], 1) + 1) - LOOKUP(I123, DynamicViscosityLookupTable[Temperature (K)], DynamicViscosityLookupTable[Temperature (K)])))</f>
        <v>1.6349999999999998E-5</v>
      </c>
    </row>
    <row r="124" spans="6:16" x14ac:dyDescent="0.25">
      <c r="F124" s="10">
        <v>6050</v>
      </c>
      <c r="G124" s="18">
        <f t="shared" si="14"/>
        <v>19849.081364829395</v>
      </c>
      <c r="H124" s="9">
        <f t="shared" si="9"/>
        <v>6414</v>
      </c>
      <c r="I124" s="11">
        <f t="shared" si="10"/>
        <v>253.82499999999999</v>
      </c>
      <c r="J124" s="12">
        <f t="shared" si="15"/>
        <v>-19.324999999999989</v>
      </c>
      <c r="K124" s="14">
        <f t="shared" si="16"/>
        <v>9.789139235299098</v>
      </c>
      <c r="L124" s="11">
        <f t="shared" si="11"/>
        <v>52696.77791612102</v>
      </c>
      <c r="M124" s="15">
        <f t="shared" si="17"/>
        <v>52.696777916121022</v>
      </c>
      <c r="N124" s="14">
        <f t="shared" si="12"/>
        <v>0.72323621612651223</v>
      </c>
      <c r="O124" s="16">
        <f t="shared" si="13"/>
        <v>319.38606666378837</v>
      </c>
      <c r="P124" s="17" cm="1">
        <f t="array" ref="P124">INDEX(DynamicViscosityLookupTable[Dynamic Viscosity (kg/(m*s)], MATCH(I124, DynamicViscosityLookupTable[Temperature (K)], 1)) + ((I124 - LOOKUP(I124, DynamicViscosityLookupTable[Temperature (K)], DynamicViscosityLookupTable[Temperature (K)])) * (INDEX(DynamicViscosityLookupTable[Dynamic Viscosity (kg/(m*s)], MATCH(I124, DynamicViscosityLookupTable[Temperature (K)], 1) + 1) - INDEX(DynamicViscosityLookupTable[Dynamic Viscosity (kg/(m*s)], MATCH(I124, DynamicViscosityLookupTable[Temperature (K)], 1))) / (INDEX(DynamicViscosityLookupTable[Temperature (K)], MATCH(I124, DynamicViscosityLookupTable[Temperature (K)], 1) + 1) - LOOKUP(I124, DynamicViscosityLookupTable[Temperature (K)], DynamicViscosityLookupTable[Temperature (K)])))</f>
        <v>1.6333749999999999E-5</v>
      </c>
    </row>
    <row r="125" spans="6:16" x14ac:dyDescent="0.25">
      <c r="F125" s="10">
        <v>6100</v>
      </c>
      <c r="G125" s="18">
        <f t="shared" si="14"/>
        <v>20013.123359580051</v>
      </c>
      <c r="H125" s="9">
        <f t="shared" si="9"/>
        <v>6464</v>
      </c>
      <c r="I125" s="11">
        <f t="shared" si="10"/>
        <v>253.49999999999997</v>
      </c>
      <c r="J125" s="12">
        <f t="shared" si="15"/>
        <v>-19.650000000000006</v>
      </c>
      <c r="K125" s="14">
        <f t="shared" si="16"/>
        <v>9.7889854349335508</v>
      </c>
      <c r="L125" s="11">
        <f t="shared" si="11"/>
        <v>52427.896541609829</v>
      </c>
      <c r="M125" s="15">
        <f t="shared" si="17"/>
        <v>52.427896541609826</v>
      </c>
      <c r="N125" s="14">
        <f t="shared" si="12"/>
        <v>0.72046845215401456</v>
      </c>
      <c r="O125" s="16">
        <f t="shared" si="13"/>
        <v>319.18152865583363</v>
      </c>
      <c r="P125" s="17" cm="1">
        <f t="array" ref="P125">INDEX(DynamicViscosityLookupTable[Dynamic Viscosity (kg/(m*s)], MATCH(I125, DynamicViscosityLookupTable[Temperature (K)], 1)) + ((I125 - LOOKUP(I125, DynamicViscosityLookupTable[Temperature (K)], DynamicViscosityLookupTable[Temperature (K)])) * (INDEX(DynamicViscosityLookupTable[Dynamic Viscosity (kg/(m*s)], MATCH(I125, DynamicViscosityLookupTable[Temperature (K)], 1) + 1) - INDEX(DynamicViscosityLookupTable[Dynamic Viscosity (kg/(m*s)], MATCH(I125, DynamicViscosityLookupTable[Temperature (K)], 1))) / (INDEX(DynamicViscosityLookupTable[Temperature (K)], MATCH(I125, DynamicViscosityLookupTable[Temperature (K)], 1) + 1) - LOOKUP(I125, DynamicViscosityLookupTable[Temperature (K)], DynamicViscosityLookupTable[Temperature (K)])))</f>
        <v>1.6317499999999998E-5</v>
      </c>
    </row>
    <row r="126" spans="6:16" x14ac:dyDescent="0.25">
      <c r="F126" s="10">
        <v>6150</v>
      </c>
      <c r="G126" s="18">
        <f t="shared" si="14"/>
        <v>20177.165354330707</v>
      </c>
      <c r="H126" s="9">
        <f t="shared" si="9"/>
        <v>6514</v>
      </c>
      <c r="I126" s="11">
        <f t="shared" si="10"/>
        <v>253.17499999999998</v>
      </c>
      <c r="J126" s="12">
        <f t="shared" si="15"/>
        <v>-19.974999999999994</v>
      </c>
      <c r="K126" s="14">
        <f t="shared" si="16"/>
        <v>9.7888316381848028</v>
      </c>
      <c r="L126" s="11">
        <f t="shared" si="11"/>
        <v>52160.656472626091</v>
      </c>
      <c r="M126" s="15">
        <f t="shared" si="17"/>
        <v>52.160656472626094</v>
      </c>
      <c r="N126" s="14">
        <f t="shared" si="12"/>
        <v>0.71771616614947431</v>
      </c>
      <c r="O126" s="16">
        <f t="shared" si="13"/>
        <v>318.97685949169357</v>
      </c>
      <c r="P126" s="17" cm="1">
        <f t="array" ref="P126">INDEX(DynamicViscosityLookupTable[Dynamic Viscosity (kg/(m*s)], MATCH(I126, DynamicViscosityLookupTable[Temperature (K)], 1)) + ((I126 - LOOKUP(I126, DynamicViscosityLookupTable[Temperature (K)], DynamicViscosityLookupTable[Temperature (K)])) * (INDEX(DynamicViscosityLookupTable[Dynamic Viscosity (kg/(m*s)], MATCH(I126, DynamicViscosityLookupTable[Temperature (K)], 1) + 1) - INDEX(DynamicViscosityLookupTable[Dynamic Viscosity (kg/(m*s)], MATCH(I126, DynamicViscosityLookupTable[Temperature (K)], 1))) / (INDEX(DynamicViscosityLookupTable[Temperature (K)], MATCH(I126, DynamicViscosityLookupTable[Temperature (K)], 1) + 1) - LOOKUP(I126, DynamicViscosityLookupTable[Temperature (K)], DynamicViscosityLookupTable[Temperature (K)])))</f>
        <v>1.6301249999999999E-5</v>
      </c>
    </row>
    <row r="127" spans="6:16" x14ac:dyDescent="0.25">
      <c r="F127" s="10">
        <v>6200</v>
      </c>
      <c r="G127" s="18">
        <f t="shared" si="14"/>
        <v>20341.207349081364</v>
      </c>
      <c r="H127" s="9">
        <f t="shared" si="9"/>
        <v>6564</v>
      </c>
      <c r="I127" s="11">
        <f t="shared" si="10"/>
        <v>252.84999999999997</v>
      </c>
      <c r="J127" s="12">
        <f t="shared" si="15"/>
        <v>-20.300000000000011</v>
      </c>
      <c r="K127" s="14">
        <f t="shared" si="16"/>
        <v>9.7886778450528489</v>
      </c>
      <c r="L127" s="11">
        <f t="shared" si="11"/>
        <v>51895.046071025128</v>
      </c>
      <c r="M127" s="15">
        <f t="shared" si="17"/>
        <v>51.895046071025128</v>
      </c>
      <c r="N127" s="14">
        <f t="shared" si="12"/>
        <v>0.71497925745309721</v>
      </c>
      <c r="O127" s="16">
        <f t="shared" si="13"/>
        <v>318.77205891873979</v>
      </c>
      <c r="P127" s="17" cm="1">
        <f t="array" ref="P127">INDEX(DynamicViscosityLookupTable[Dynamic Viscosity (kg/(m*s)], MATCH(I127, DynamicViscosityLookupTable[Temperature (K)], 1)) + ((I127 - LOOKUP(I127, DynamicViscosityLookupTable[Temperature (K)], DynamicViscosityLookupTable[Temperature (K)])) * (INDEX(DynamicViscosityLookupTable[Dynamic Viscosity (kg/(m*s)], MATCH(I127, DynamicViscosityLookupTable[Temperature (K)], 1) + 1) - INDEX(DynamicViscosityLookupTable[Dynamic Viscosity (kg/(m*s)], MATCH(I127, DynamicViscosityLookupTable[Temperature (K)], 1))) / (INDEX(DynamicViscosityLookupTable[Temperature (K)], MATCH(I127, DynamicViscosityLookupTable[Temperature (K)], 1) + 1) - LOOKUP(I127, DynamicViscosityLookupTable[Temperature (K)], DynamicViscosityLookupTable[Temperature (K)])))</f>
        <v>1.6284699999999997E-5</v>
      </c>
    </row>
    <row r="128" spans="6:16" x14ac:dyDescent="0.25">
      <c r="F128" s="10">
        <v>6250</v>
      </c>
      <c r="G128" s="18">
        <f t="shared" si="14"/>
        <v>20505.24934383202</v>
      </c>
      <c r="H128" s="9">
        <f t="shared" si="9"/>
        <v>6614</v>
      </c>
      <c r="I128" s="11">
        <f t="shared" si="10"/>
        <v>252.52499999999998</v>
      </c>
      <c r="J128" s="12">
        <f t="shared" si="15"/>
        <v>-20.625</v>
      </c>
      <c r="K128" s="14">
        <f t="shared" si="16"/>
        <v>9.7885240555376889</v>
      </c>
      <c r="L128" s="11">
        <f t="shared" si="11"/>
        <v>51631.053792565275</v>
      </c>
      <c r="M128" s="15">
        <f t="shared" si="17"/>
        <v>51.631053792565275</v>
      </c>
      <c r="N128" s="14">
        <f t="shared" si="12"/>
        <v>0.71225762618229715</v>
      </c>
      <c r="O128" s="16">
        <f t="shared" si="13"/>
        <v>318.5671266835318</v>
      </c>
      <c r="P128" s="17" cm="1">
        <f t="array" ref="P128">INDEX(DynamicViscosityLookupTable[Dynamic Viscosity (kg/(m*s)], MATCH(I128, DynamicViscosityLookupTable[Temperature (K)], 1)) + ((I128 - LOOKUP(I128, DynamicViscosityLookupTable[Temperature (K)], DynamicViscosityLookupTable[Temperature (K)])) * (INDEX(DynamicViscosityLookupTable[Dynamic Viscosity (kg/(m*s)], MATCH(I128, DynamicViscosityLookupTable[Temperature (K)], 1) + 1) - INDEX(DynamicViscosityLookupTable[Dynamic Viscosity (kg/(m*s)], MATCH(I128, DynamicViscosityLookupTable[Temperature (K)], 1))) / (INDEX(DynamicViscosityLookupTable[Temperature (K)], MATCH(I128, DynamicViscosityLookupTable[Temperature (K)], 1) + 1) - LOOKUP(I128, DynamicViscosityLookupTable[Temperature (K)], DynamicViscosityLookupTable[Temperature (K)])))</f>
        <v>1.6268124999999999E-5</v>
      </c>
    </row>
    <row r="129" spans="6:16" x14ac:dyDescent="0.25">
      <c r="F129" s="10">
        <v>6300</v>
      </c>
      <c r="G129" s="18">
        <f t="shared" si="14"/>
        <v>20669.291338582676</v>
      </c>
      <c r="H129" s="9">
        <f t="shared" si="9"/>
        <v>6664</v>
      </c>
      <c r="I129" s="11">
        <f t="shared" si="10"/>
        <v>252.2</v>
      </c>
      <c r="J129" s="12">
        <f t="shared" si="15"/>
        <v>-20.949999999999989</v>
      </c>
      <c r="K129" s="14">
        <f t="shared" si="16"/>
        <v>9.7883702696393282</v>
      </c>
      <c r="L129" s="11">
        <f t="shared" si="11"/>
        <v>51368.668186059454</v>
      </c>
      <c r="M129" s="15">
        <f t="shared" si="17"/>
        <v>51.368668186059452</v>
      </c>
      <c r="N129" s="14">
        <f t="shared" si="12"/>
        <v>0.7095511732249844</v>
      </c>
      <c r="O129" s="16">
        <f t="shared" si="13"/>
        <v>318.36206253181342</v>
      </c>
      <c r="P129" s="17" cm="1">
        <f t="array" ref="P129">INDEX(DynamicViscosityLookupTable[Dynamic Viscosity (kg/(m*s)], MATCH(I129, DynamicViscosityLookupTable[Temperature (K)], 1)) + ((I129 - LOOKUP(I129, DynamicViscosityLookupTable[Temperature (K)], DynamicViscosityLookupTable[Temperature (K)])) * (INDEX(DynamicViscosityLookupTable[Dynamic Viscosity (kg/(m*s)], MATCH(I129, DynamicViscosityLookupTable[Temperature (K)], 1) + 1) - INDEX(DynamicViscosityLookupTable[Dynamic Viscosity (kg/(m*s)], MATCH(I129, DynamicViscosityLookupTable[Temperature (K)], 1))) / (INDEX(DynamicViscosityLookupTable[Temperature (K)], MATCH(I129, DynamicViscosityLookupTable[Temperature (K)], 1) + 1) - LOOKUP(I129, DynamicViscosityLookupTable[Temperature (K)], DynamicViscosityLookupTable[Temperature (K)])))</f>
        <v>1.6251549999999999E-5</v>
      </c>
    </row>
    <row r="130" spans="6:16" x14ac:dyDescent="0.25">
      <c r="F130" s="10">
        <v>6350</v>
      </c>
      <c r="G130" s="18">
        <f t="shared" si="14"/>
        <v>20833.333333333332</v>
      </c>
      <c r="H130" s="9">
        <f t="shared" si="9"/>
        <v>6714</v>
      </c>
      <c r="I130" s="11">
        <f t="shared" si="10"/>
        <v>251.87499999999997</v>
      </c>
      <c r="J130" s="12">
        <f t="shared" si="15"/>
        <v>-21.275000000000006</v>
      </c>
      <c r="K130" s="14">
        <f t="shared" si="16"/>
        <v>9.7882164873577615</v>
      </c>
      <c r="L130" s="11">
        <f t="shared" si="11"/>
        <v>51107.877892534292</v>
      </c>
      <c r="M130" s="15">
        <f t="shared" si="17"/>
        <v>51.10787789253429</v>
      </c>
      <c r="N130" s="14">
        <f t="shared" si="12"/>
        <v>0.70685980023290729</v>
      </c>
      <c r="O130" s="16">
        <f t="shared" si="13"/>
        <v>318.15686620850909</v>
      </c>
      <c r="P130" s="17" cm="1">
        <f t="array" ref="P130">INDEX(DynamicViscosityLookupTable[Dynamic Viscosity (kg/(m*s)], MATCH(I130, DynamicViscosityLookupTable[Temperature (K)], 1)) + ((I130 - LOOKUP(I130, DynamicViscosityLookupTable[Temperature (K)], DynamicViscosityLookupTable[Temperature (K)])) * (INDEX(DynamicViscosityLookupTable[Dynamic Viscosity (kg/(m*s)], MATCH(I130, DynamicViscosityLookupTable[Temperature (K)], 1) + 1) - INDEX(DynamicViscosityLookupTable[Dynamic Viscosity (kg/(m*s)], MATCH(I130, DynamicViscosityLookupTable[Temperature (K)], 1))) / (INDEX(DynamicViscosityLookupTable[Temperature (K)], MATCH(I130, DynamicViscosityLookupTable[Temperature (K)], 1) + 1) - LOOKUP(I130, DynamicViscosityLookupTable[Temperature (K)], DynamicViscosityLookupTable[Temperature (K)])))</f>
        <v>1.6234974999999998E-5</v>
      </c>
    </row>
    <row r="131" spans="6:16" x14ac:dyDescent="0.25">
      <c r="F131" s="10">
        <v>6400</v>
      </c>
      <c r="G131" s="18">
        <f t="shared" si="14"/>
        <v>20997.375328083988</v>
      </c>
      <c r="H131" s="9">
        <f t="shared" ref="H131:H194" si="18">F131+$B$9</f>
        <v>6764</v>
      </c>
      <c r="I131" s="11">
        <f t="shared" ref="I131:I194" si="19">$D$5+$D$6*F131</f>
        <v>251.54999999999998</v>
      </c>
      <c r="J131" s="12">
        <f t="shared" si="15"/>
        <v>-21.599999999999994</v>
      </c>
      <c r="K131" s="14">
        <f t="shared" si="16"/>
        <v>9.7880627086929923</v>
      </c>
      <c r="L131" s="11">
        <f t="shared" ref="L131:L194" si="20">$D$7*POWER(1-F131*$D$6/$D$5,K131/($B$15*$D$6))</f>
        <v>50848.671644398564</v>
      </c>
      <c r="M131" s="15">
        <f t="shared" si="17"/>
        <v>50.848671644398564</v>
      </c>
      <c r="N131" s="14">
        <f t="shared" ref="N131:N194" si="21">L131/($B$15*I131)</f>
        <v>0.70418340961506953</v>
      </c>
      <c r="O131" s="16">
        <f t="shared" ref="O131:O194" si="22">SQRT($B$14*$B$15*I131)</f>
        <v>317.95153745772012</v>
      </c>
      <c r="P131" s="17" cm="1">
        <f t="array" ref="P131">INDEX(DynamicViscosityLookupTable[Dynamic Viscosity (kg/(m*s)], MATCH(I131, DynamicViscosityLookupTable[Temperature (K)], 1)) + ((I131 - LOOKUP(I131, DynamicViscosityLookupTable[Temperature (K)], DynamicViscosityLookupTable[Temperature (K)])) * (INDEX(DynamicViscosityLookupTable[Dynamic Viscosity (kg/(m*s)], MATCH(I131, DynamicViscosityLookupTable[Temperature (K)], 1) + 1) - INDEX(DynamicViscosityLookupTable[Dynamic Viscosity (kg/(m*s)], MATCH(I131, DynamicViscosityLookupTable[Temperature (K)], 1))) / (INDEX(DynamicViscosityLookupTable[Temperature (K)], MATCH(I131, DynamicViscosityLookupTable[Temperature (K)], 1) + 1) - LOOKUP(I131, DynamicViscosityLookupTable[Temperature (K)], DynamicViscosityLookupTable[Temperature (K)])))</f>
        <v>1.6218399999999997E-5</v>
      </c>
    </row>
    <row r="132" spans="6:16" x14ac:dyDescent="0.25">
      <c r="F132" s="10">
        <v>6450</v>
      </c>
      <c r="G132" s="18">
        <f t="shared" ref="G132:G195" si="23">F132/0.3048</f>
        <v>21161.417322834644</v>
      </c>
      <c r="H132" s="9">
        <f t="shared" si="18"/>
        <v>6814</v>
      </c>
      <c r="I132" s="11">
        <f t="shared" si="19"/>
        <v>251.22499999999997</v>
      </c>
      <c r="J132" s="12">
        <f t="shared" ref="J132:J195" si="24">I132-273.15</f>
        <v>-21.925000000000011</v>
      </c>
      <c r="K132" s="14">
        <f t="shared" ref="K132:K195" si="25">$D$9*(1-($D$17-$D$18*(SIN($D$8)^2))*H132+$D$19*H132^2)</f>
        <v>9.7879089336450171</v>
      </c>
      <c r="L132" s="11">
        <f t="shared" si="20"/>
        <v>50591.038264618946</v>
      </c>
      <c r="M132" s="15">
        <f t="shared" ref="M132:M195" si="26">L132/1000</f>
        <v>50.591038264618945</v>
      </c>
      <c r="N132" s="14">
        <f t="shared" si="21"/>
        <v>0.70152190453120011</v>
      </c>
      <c r="O132" s="16">
        <f t="shared" si="22"/>
        <v>317.74607602272113</v>
      </c>
      <c r="P132" s="17" cm="1">
        <f t="array" ref="P132">INDEX(DynamicViscosityLookupTable[Dynamic Viscosity (kg/(m*s)], MATCH(I132, DynamicViscosityLookupTable[Temperature (K)], 1)) + ((I132 - LOOKUP(I132, DynamicViscosityLookupTable[Temperature (K)], DynamicViscosityLookupTable[Temperature (K)])) * (INDEX(DynamicViscosityLookupTable[Dynamic Viscosity (kg/(m*s)], MATCH(I132, DynamicViscosityLookupTable[Temperature (K)], 1) + 1) - INDEX(DynamicViscosityLookupTable[Dynamic Viscosity (kg/(m*s)], MATCH(I132, DynamicViscosityLookupTable[Temperature (K)], 1))) / (INDEX(DynamicViscosityLookupTable[Temperature (K)], MATCH(I132, DynamicViscosityLookupTable[Temperature (K)], 1) + 1) - LOOKUP(I132, DynamicViscosityLookupTable[Temperature (K)], DynamicViscosityLookupTable[Temperature (K)])))</f>
        <v>1.6201824999999996E-5</v>
      </c>
    </row>
    <row r="133" spans="6:16" x14ac:dyDescent="0.25">
      <c r="F133" s="10">
        <v>6500</v>
      </c>
      <c r="G133" s="18">
        <f t="shared" si="23"/>
        <v>21325.459317585301</v>
      </c>
      <c r="H133" s="9">
        <f t="shared" si="18"/>
        <v>6864</v>
      </c>
      <c r="I133" s="11">
        <f t="shared" si="19"/>
        <v>250.89999999999998</v>
      </c>
      <c r="J133" s="12">
        <f t="shared" si="24"/>
        <v>-22.25</v>
      </c>
      <c r="K133" s="14">
        <f t="shared" si="25"/>
        <v>9.7877551622138395</v>
      </c>
      <c r="L133" s="11">
        <f t="shared" si="20"/>
        <v>50334.966665905013</v>
      </c>
      <c r="M133" s="15">
        <f t="shared" si="26"/>
        <v>50.334966665905014</v>
      </c>
      <c r="N133" s="14">
        <f t="shared" si="21"/>
        <v>0.69887518888529865</v>
      </c>
      <c r="O133" s="16">
        <f t="shared" si="22"/>
        <v>317.54048164595611</v>
      </c>
      <c r="P133" s="17" cm="1">
        <f t="array" ref="P133">INDEX(DynamicViscosityLookupTable[Dynamic Viscosity (kg/(m*s)], MATCH(I133, DynamicViscosityLookupTable[Temperature (K)], 1)) + ((I133 - LOOKUP(I133, DynamicViscosityLookupTable[Temperature (K)], DynamicViscosityLookupTable[Temperature (K)])) * (INDEX(DynamicViscosityLookupTable[Dynamic Viscosity (kg/(m*s)], MATCH(I133, DynamicViscosityLookupTable[Temperature (K)], 1) + 1) - INDEX(DynamicViscosityLookupTable[Dynamic Viscosity (kg/(m*s)], MATCH(I133, DynamicViscosityLookupTable[Temperature (K)], 1))) / (INDEX(DynamicViscosityLookupTable[Temperature (K)], MATCH(I133, DynamicViscosityLookupTable[Temperature (K)], 1) + 1) - LOOKUP(I133, DynamicViscosityLookupTable[Temperature (K)], DynamicViscosityLookupTable[Temperature (K)])))</f>
        <v>1.6185249999999999E-5</v>
      </c>
    </row>
    <row r="134" spans="6:16" x14ac:dyDescent="0.25">
      <c r="F134" s="10">
        <v>6550</v>
      </c>
      <c r="G134" s="18">
        <f t="shared" si="23"/>
        <v>21489.501312335957</v>
      </c>
      <c r="H134" s="9">
        <f t="shared" si="18"/>
        <v>6914</v>
      </c>
      <c r="I134" s="11">
        <f t="shared" si="19"/>
        <v>250.57499999999999</v>
      </c>
      <c r="J134" s="12">
        <f t="shared" si="24"/>
        <v>-22.574999999999989</v>
      </c>
      <c r="K134" s="14">
        <f t="shared" si="25"/>
        <v>9.7876013943994575</v>
      </c>
      <c r="L134" s="11">
        <f t="shared" si="20"/>
        <v>50080.445849901487</v>
      </c>
      <c r="M134" s="15">
        <f t="shared" si="26"/>
        <v>50.080445849901487</v>
      </c>
      <c r="N134" s="14">
        <f t="shared" si="21"/>
        <v>0.69624316731923308</v>
      </c>
      <c r="O134" s="16">
        <f t="shared" si="22"/>
        <v>317.3347540690346</v>
      </c>
      <c r="P134" s="17" cm="1">
        <f t="array" ref="P134">INDEX(DynamicViscosityLookupTable[Dynamic Viscosity (kg/(m*s)], MATCH(I134, DynamicViscosityLookupTable[Temperature (K)], 1)) + ((I134 - LOOKUP(I134, DynamicViscosityLookupTable[Temperature (K)], DynamicViscosityLookupTable[Temperature (K)])) * (INDEX(DynamicViscosityLookupTable[Dynamic Viscosity (kg/(m*s)], MATCH(I134, DynamicViscosityLookupTable[Temperature (K)], 1) + 1) - INDEX(DynamicViscosityLookupTable[Dynamic Viscosity (kg/(m*s)], MATCH(I134, DynamicViscosityLookupTable[Temperature (K)], 1))) / (INDEX(DynamicViscosityLookupTable[Temperature (K)], MATCH(I134, DynamicViscosityLookupTable[Temperature (K)], 1) + 1) - LOOKUP(I134, DynamicViscosityLookupTable[Temperature (K)], DynamicViscosityLookupTable[Temperature (K)])))</f>
        <v>1.6168674999999998E-5</v>
      </c>
    </row>
    <row r="135" spans="6:16" x14ac:dyDescent="0.25">
      <c r="F135" s="10">
        <v>6600</v>
      </c>
      <c r="G135" s="18">
        <f t="shared" si="23"/>
        <v>21653.543307086613</v>
      </c>
      <c r="H135" s="9">
        <f t="shared" si="18"/>
        <v>6964</v>
      </c>
      <c r="I135" s="11">
        <f t="shared" si="19"/>
        <v>250.24999999999997</v>
      </c>
      <c r="J135" s="12">
        <f t="shared" si="24"/>
        <v>-22.900000000000006</v>
      </c>
      <c r="K135" s="14">
        <f t="shared" si="25"/>
        <v>9.7874476302018714</v>
      </c>
      <c r="L135" s="11">
        <f t="shared" si="20"/>
        <v>49827.464906389177</v>
      </c>
      <c r="M135" s="15">
        <f t="shared" si="26"/>
        <v>49.827464906389174</v>
      </c>
      <c r="N135" s="14">
        <f t="shared" si="21"/>
        <v>0.69362574520640685</v>
      </c>
      <c r="O135" s="16">
        <f t="shared" si="22"/>
        <v>317.12889303272817</v>
      </c>
      <c r="P135" s="17" cm="1">
        <f t="array" ref="P135">INDEX(DynamicViscosityLookupTable[Dynamic Viscosity (kg/(m*s)], MATCH(I135, DynamicViscosityLookupTable[Temperature (K)], 1)) + ((I135 - LOOKUP(I135, DynamicViscosityLookupTable[Temperature (K)], DynamicViscosityLookupTable[Temperature (K)])) * (INDEX(DynamicViscosityLookupTable[Dynamic Viscosity (kg/(m*s)], MATCH(I135, DynamicViscosityLookupTable[Temperature (K)], 1) + 1) - INDEX(DynamicViscosityLookupTable[Dynamic Viscosity (kg/(m*s)], MATCH(I135, DynamicViscosityLookupTable[Temperature (K)], 1))) / (INDEX(DynamicViscosityLookupTable[Temperature (K)], MATCH(I135, DynamicViscosityLookupTable[Temperature (K)], 1) + 1) - LOOKUP(I135, DynamicViscosityLookupTable[Temperature (K)], DynamicViscosityLookupTable[Temperature (K)])))</f>
        <v>1.6152099999999997E-5</v>
      </c>
    </row>
    <row r="136" spans="6:16" x14ac:dyDescent="0.25">
      <c r="F136" s="10">
        <v>6650</v>
      </c>
      <c r="G136" s="18">
        <f t="shared" si="23"/>
        <v>21817.585301837269</v>
      </c>
      <c r="H136" s="9">
        <f t="shared" si="18"/>
        <v>7014</v>
      </c>
      <c r="I136" s="11">
        <f t="shared" si="19"/>
        <v>249.92499999999998</v>
      </c>
      <c r="J136" s="12">
        <f t="shared" si="24"/>
        <v>-23.224999999999994</v>
      </c>
      <c r="K136" s="14">
        <f t="shared" si="25"/>
        <v>9.7872938696210809</v>
      </c>
      <c r="L136" s="11">
        <f t="shared" si="20"/>
        <v>49576.013012493509</v>
      </c>
      <c r="M136" s="15">
        <f t="shared" si="26"/>
        <v>49.576013012493512</v>
      </c>
      <c r="N136" s="14">
        <f t="shared" si="21"/>
        <v>0.69102282864548403</v>
      </c>
      <c r="O136" s="16">
        <f t="shared" si="22"/>
        <v>316.92289827696641</v>
      </c>
      <c r="P136" s="17" cm="1">
        <f t="array" ref="P136">INDEX(DynamicViscosityLookupTable[Dynamic Viscosity (kg/(m*s)], MATCH(I136, DynamicViscosityLookupTable[Temperature (K)], 1)) + ((I136 - LOOKUP(I136, DynamicViscosityLookupTable[Temperature (K)], DynamicViscosityLookupTable[Temperature (K)])) * (INDEX(DynamicViscosityLookupTable[Dynamic Viscosity (kg/(m*s)], MATCH(I136, DynamicViscosityLookupTable[Temperature (K)], 1) + 1) - INDEX(DynamicViscosityLookupTable[Dynamic Viscosity (kg/(m*s)], MATCH(I136, DynamicViscosityLookupTable[Temperature (K)], 1))) / (INDEX(DynamicViscosityLookupTable[Temperature (K)], MATCH(I136, DynamicViscosityLookupTable[Temperature (K)], 1) + 1) - LOOKUP(I136, DynamicViscosityLookupTable[Temperature (K)], DynamicViscosityLookupTable[Temperature (K)])))</f>
        <v>1.6135525E-5</v>
      </c>
    </row>
    <row r="137" spans="6:16" x14ac:dyDescent="0.25">
      <c r="F137" s="10">
        <v>6700</v>
      </c>
      <c r="G137" s="18">
        <f t="shared" si="23"/>
        <v>21981.627296587925</v>
      </c>
      <c r="H137" s="9">
        <f t="shared" si="18"/>
        <v>7064</v>
      </c>
      <c r="I137" s="11">
        <f t="shared" si="19"/>
        <v>249.59999999999997</v>
      </c>
      <c r="J137" s="12">
        <f t="shared" si="24"/>
        <v>-23.550000000000011</v>
      </c>
      <c r="K137" s="14">
        <f t="shared" si="25"/>
        <v>9.7871401126570881</v>
      </c>
      <c r="L137" s="11">
        <f t="shared" si="20"/>
        <v>49326.079431900886</v>
      </c>
      <c r="M137" s="15">
        <f t="shared" si="26"/>
        <v>49.326079431900887</v>
      </c>
      <c r="N137" s="14">
        <f t="shared" si="21"/>
        <v>0.68843432445417374</v>
      </c>
      <c r="O137" s="16">
        <f t="shared" si="22"/>
        <v>316.71676954083324</v>
      </c>
      <c r="P137" s="17" cm="1">
        <f t="array" ref="P137">INDEX(DynamicViscosityLookupTable[Dynamic Viscosity (kg/(m*s)], MATCH(I137, DynamicViscosityLookupTable[Temperature (K)], 1)) + ((I137 - LOOKUP(I137, DynamicViscosityLookupTable[Temperature (K)], DynamicViscosityLookupTable[Temperature (K)])) * (INDEX(DynamicViscosityLookupTable[Dynamic Viscosity (kg/(m*s)], MATCH(I137, DynamicViscosityLookupTable[Temperature (K)], 1) + 1) - INDEX(DynamicViscosityLookupTable[Dynamic Viscosity (kg/(m*s)], MATCH(I137, DynamicViscosityLookupTable[Temperature (K)], 1))) / (INDEX(DynamicViscosityLookupTable[Temperature (K)], MATCH(I137, DynamicViscosityLookupTable[Temperature (K)], 1) + 1) - LOOKUP(I137, DynamicViscosityLookupTable[Temperature (K)], DynamicViscosityLookupTable[Temperature (K)])))</f>
        <v>1.6118949999999999E-5</v>
      </c>
    </row>
    <row r="138" spans="6:16" x14ac:dyDescent="0.25">
      <c r="F138" s="10">
        <v>6750</v>
      </c>
      <c r="G138" s="18">
        <f t="shared" si="23"/>
        <v>22145.669291338581</v>
      </c>
      <c r="H138" s="9">
        <f t="shared" si="18"/>
        <v>7114</v>
      </c>
      <c r="I138" s="11">
        <f t="shared" si="19"/>
        <v>249.27499999999998</v>
      </c>
      <c r="J138" s="12">
        <f t="shared" si="24"/>
        <v>-23.875</v>
      </c>
      <c r="K138" s="14">
        <f t="shared" si="25"/>
        <v>9.7869863593098891</v>
      </c>
      <c r="L138" s="11">
        <f t="shared" si="20"/>
        <v>49077.653514083082</v>
      </c>
      <c r="M138" s="15">
        <f t="shared" si="26"/>
        <v>49.077653514083082</v>
      </c>
      <c r="N138" s="14">
        <f t="shared" si="21"/>
        <v>0.68586014016307795</v>
      </c>
      <c r="O138" s="16">
        <f t="shared" si="22"/>
        <v>316.51050656256291</v>
      </c>
      <c r="P138" s="17" cm="1">
        <f t="array" ref="P138">INDEX(DynamicViscosityLookupTable[Dynamic Viscosity (kg/(m*s)], MATCH(I138, DynamicViscosityLookupTable[Temperature (K)], 1)) + ((I138 - LOOKUP(I138, DynamicViscosityLookupTable[Temperature (K)], DynamicViscosityLookupTable[Temperature (K)])) * (INDEX(DynamicViscosityLookupTable[Dynamic Viscosity (kg/(m*s)], MATCH(I138, DynamicViscosityLookupTable[Temperature (K)], 1) + 1) - INDEX(DynamicViscosityLookupTable[Dynamic Viscosity (kg/(m*s)], MATCH(I138, DynamicViscosityLookupTable[Temperature (K)], 1))) / (INDEX(DynamicViscosityLookupTable[Temperature (K)], MATCH(I138, DynamicViscosityLookupTable[Temperature (K)], 1) + 1) - LOOKUP(I138, DynamicViscosityLookupTable[Temperature (K)], DynamicViscosityLookupTable[Temperature (K)])))</f>
        <v>1.6102374999999998E-5</v>
      </c>
    </row>
    <row r="139" spans="6:16" x14ac:dyDescent="0.25">
      <c r="F139" s="10">
        <v>6800</v>
      </c>
      <c r="G139" s="18">
        <f t="shared" si="23"/>
        <v>22309.711286089238</v>
      </c>
      <c r="H139" s="9">
        <f t="shared" si="18"/>
        <v>7164</v>
      </c>
      <c r="I139" s="11">
        <f t="shared" si="19"/>
        <v>248.95</v>
      </c>
      <c r="J139" s="12">
        <f t="shared" si="24"/>
        <v>-24.199999999999989</v>
      </c>
      <c r="K139" s="14">
        <f t="shared" si="25"/>
        <v>9.7868326095794878</v>
      </c>
      <c r="L139" s="11">
        <f t="shared" si="20"/>
        <v>48830.72469352933</v>
      </c>
      <c r="M139" s="15">
        <f t="shared" si="26"/>
        <v>48.830724693529326</v>
      </c>
      <c r="N139" s="14">
        <f t="shared" si="21"/>
        <v>0.68330018400960002</v>
      </c>
      <c r="O139" s="16">
        <f t="shared" si="22"/>
        <v>316.30410907953609</v>
      </c>
      <c r="P139" s="17" cm="1">
        <f t="array" ref="P139">INDEX(DynamicViscosityLookupTable[Dynamic Viscosity (kg/(m*s)], MATCH(I139, DynamicViscosityLookupTable[Temperature (K)], 1)) + ((I139 - LOOKUP(I139, DynamicViscosityLookupTable[Temperature (K)], DynamicViscosityLookupTable[Temperature (K)])) * (INDEX(DynamicViscosityLookupTable[Dynamic Viscosity (kg/(m*s)], MATCH(I139, DynamicViscosityLookupTable[Temperature (K)], 1) + 1) - INDEX(DynamicViscosityLookupTable[Dynamic Viscosity (kg/(m*s)], MATCH(I139, DynamicViscosityLookupTable[Temperature (K)], 1))) / (INDEX(DynamicViscosityLookupTable[Temperature (K)], MATCH(I139, DynamicViscosityLookupTable[Temperature (K)], 1) + 1) - LOOKUP(I139, DynamicViscosityLookupTable[Temperature (K)], DynamicViscosityLookupTable[Temperature (K)])))</f>
        <v>1.6085799999999998E-5</v>
      </c>
    </row>
    <row r="140" spans="6:16" x14ac:dyDescent="0.25">
      <c r="F140" s="10">
        <v>6850</v>
      </c>
      <c r="G140" s="18">
        <f t="shared" si="23"/>
        <v>22473.753280839894</v>
      </c>
      <c r="H140" s="9">
        <f t="shared" si="18"/>
        <v>7214</v>
      </c>
      <c r="I140" s="11">
        <f t="shared" si="19"/>
        <v>248.62499999999997</v>
      </c>
      <c r="J140" s="12">
        <f t="shared" si="24"/>
        <v>-24.525000000000006</v>
      </c>
      <c r="K140" s="14">
        <f t="shared" si="25"/>
        <v>9.7866788634658803</v>
      </c>
      <c r="L140" s="11">
        <f t="shared" si="20"/>
        <v>48585.282488985715</v>
      </c>
      <c r="M140" s="15">
        <f t="shared" si="26"/>
        <v>48.585282488985712</v>
      </c>
      <c r="N140" s="14">
        <f t="shared" si="21"/>
        <v>0.68075436493190666</v>
      </c>
      <c r="O140" s="16">
        <f t="shared" si="22"/>
        <v>316.09757682827609</v>
      </c>
      <c r="P140" s="17" cm="1">
        <f t="array" ref="P140">INDEX(DynamicViscosityLookupTable[Dynamic Viscosity (kg/(m*s)], MATCH(I140, DynamicViscosityLookupTable[Temperature (K)], 1)) + ((I140 - LOOKUP(I140, DynamicViscosityLookupTable[Temperature (K)], DynamicViscosityLookupTable[Temperature (K)])) * (INDEX(DynamicViscosityLookupTable[Dynamic Viscosity (kg/(m*s)], MATCH(I140, DynamicViscosityLookupTable[Temperature (K)], 1) + 1) - INDEX(DynamicViscosityLookupTable[Dynamic Viscosity (kg/(m*s)], MATCH(I140, DynamicViscosityLookupTable[Temperature (K)], 1))) / (INDEX(DynamicViscosityLookupTable[Temperature (K)], MATCH(I140, DynamicViscosityLookupTable[Temperature (K)], 1) + 1) - LOOKUP(I140, DynamicViscosityLookupTable[Temperature (K)], DynamicViscosityLookupTable[Temperature (K)])))</f>
        <v>1.6069224999999997E-5</v>
      </c>
    </row>
    <row r="141" spans="6:16" x14ac:dyDescent="0.25">
      <c r="F141" s="10">
        <v>6900</v>
      </c>
      <c r="G141" s="18">
        <f t="shared" si="23"/>
        <v>22637.79527559055</v>
      </c>
      <c r="H141" s="9">
        <f t="shared" si="18"/>
        <v>7264</v>
      </c>
      <c r="I141" s="11">
        <f t="shared" si="19"/>
        <v>248.29999999999998</v>
      </c>
      <c r="J141" s="12">
        <f t="shared" si="24"/>
        <v>-24.849999999999994</v>
      </c>
      <c r="K141" s="14">
        <f t="shared" si="25"/>
        <v>9.7865251209690705</v>
      </c>
      <c r="L141" s="11">
        <f t="shared" si="20"/>
        <v>48341.316502702241</v>
      </c>
      <c r="M141" s="15">
        <f t="shared" si="26"/>
        <v>48.341316502702242</v>
      </c>
      <c r="N141" s="14">
        <f t="shared" si="21"/>
        <v>0.67822259256295014</v>
      </c>
      <c r="O141" s="16">
        <f t="shared" si="22"/>
        <v>315.89090954444509</v>
      </c>
      <c r="P141" s="17" cm="1">
        <f t="array" ref="P141">INDEX(DynamicViscosityLookupTable[Dynamic Viscosity (kg/(m*s)], MATCH(I141, DynamicViscosityLookupTable[Temperature (K)], 1)) + ((I141 - LOOKUP(I141, DynamicViscosityLookupTable[Temperature (K)], DynamicViscosityLookupTable[Temperature (K)])) * (INDEX(DynamicViscosityLookupTable[Dynamic Viscosity (kg/(m*s)], MATCH(I141, DynamicViscosityLookupTable[Temperature (K)], 1) + 1) - INDEX(DynamicViscosityLookupTable[Dynamic Viscosity (kg/(m*s)], MATCH(I141, DynamicViscosityLookupTable[Temperature (K)], 1))) / (INDEX(DynamicViscosityLookupTable[Temperature (K)], MATCH(I141, DynamicViscosityLookupTable[Temperature (K)], 1) + 1) - LOOKUP(I141, DynamicViscosityLookupTable[Temperature (K)], DynamicViscosityLookupTable[Temperature (K)])))</f>
        <v>1.605265E-5</v>
      </c>
    </row>
    <row r="142" spans="6:16" x14ac:dyDescent="0.25">
      <c r="F142" s="10">
        <v>6950</v>
      </c>
      <c r="G142" s="18">
        <f t="shared" si="23"/>
        <v>22801.837270341206</v>
      </c>
      <c r="H142" s="9">
        <f t="shared" si="18"/>
        <v>7314</v>
      </c>
      <c r="I142" s="11">
        <f t="shared" si="19"/>
        <v>247.97499999999997</v>
      </c>
      <c r="J142" s="12">
        <f t="shared" si="24"/>
        <v>-25.175000000000011</v>
      </c>
      <c r="K142" s="14">
        <f t="shared" si="25"/>
        <v>9.7863713820890563</v>
      </c>
      <c r="L142" s="11">
        <f t="shared" si="20"/>
        <v>48098.816419687668</v>
      </c>
      <c r="M142" s="15">
        <f t="shared" si="26"/>
        <v>48.098816419687665</v>
      </c>
      <c r="N142" s="14">
        <f t="shared" si="21"/>
        <v>0.67570477722455402</v>
      </c>
      <c r="O142" s="16">
        <f t="shared" si="22"/>
        <v>315.68410696283979</v>
      </c>
      <c r="P142" s="17" cm="1">
        <f t="array" ref="P142">INDEX(DynamicViscosityLookupTable[Dynamic Viscosity (kg/(m*s)], MATCH(I142, DynamicViscosityLookupTable[Temperature (K)], 1)) + ((I142 - LOOKUP(I142, DynamicViscosityLookupTable[Temperature (K)], DynamicViscosityLookupTable[Temperature (K)])) * (INDEX(DynamicViscosityLookupTable[Dynamic Viscosity (kg/(m*s)], MATCH(I142, DynamicViscosityLookupTable[Temperature (K)], 1) + 1) - INDEX(DynamicViscosityLookupTable[Dynamic Viscosity (kg/(m*s)], MATCH(I142, DynamicViscosityLookupTable[Temperature (K)], 1))) / (INDEX(DynamicViscosityLookupTable[Temperature (K)], MATCH(I142, DynamicViscosityLookupTable[Temperature (K)], 1) + 1) - LOOKUP(I142, DynamicViscosityLookupTable[Temperature (K)], DynamicViscosityLookupTable[Temperature (K)])))</f>
        <v>1.6036074999999999E-5</v>
      </c>
    </row>
    <row r="143" spans="6:16" x14ac:dyDescent="0.25">
      <c r="F143" s="10">
        <v>7000</v>
      </c>
      <c r="G143" s="18">
        <f t="shared" si="23"/>
        <v>22965.879265091862</v>
      </c>
      <c r="H143" s="9">
        <f t="shared" si="18"/>
        <v>7364</v>
      </c>
      <c r="I143" s="11">
        <f t="shared" si="19"/>
        <v>247.64999999999998</v>
      </c>
      <c r="J143" s="12">
        <f t="shared" si="24"/>
        <v>-25.5</v>
      </c>
      <c r="K143" s="14">
        <f t="shared" si="25"/>
        <v>9.7862176468258379</v>
      </c>
      <c r="L143" s="11">
        <f t="shared" si="20"/>
        <v>47857.77200697107</v>
      </c>
      <c r="M143" s="15">
        <f t="shared" si="26"/>
        <v>47.857772006971068</v>
      </c>
      <c r="N143" s="14">
        <f t="shared" si="21"/>
        <v>0.67320082992154473</v>
      </c>
      <c r="O143" s="16">
        <f t="shared" si="22"/>
        <v>315.47716881738774</v>
      </c>
      <c r="P143" s="17" cm="1">
        <f t="array" ref="P143">INDEX(DynamicViscosityLookupTable[Dynamic Viscosity (kg/(m*s)], MATCH(I143, DynamicViscosityLookupTable[Temperature (K)], 1)) + ((I143 - LOOKUP(I143, DynamicViscosityLookupTable[Temperature (K)], DynamicViscosityLookupTable[Temperature (K)])) * (INDEX(DynamicViscosityLookupTable[Dynamic Viscosity (kg/(m*s)], MATCH(I143, DynamicViscosityLookupTable[Temperature (K)], 1) + 1) - INDEX(DynamicViscosityLookupTable[Dynamic Viscosity (kg/(m*s)], MATCH(I143, DynamicViscosityLookupTable[Temperature (K)], 1))) / (INDEX(DynamicViscosityLookupTable[Temperature (K)], MATCH(I143, DynamicViscosityLookupTable[Temperature (K)], 1) + 1) - LOOKUP(I143, DynamicViscosityLookupTable[Temperature (K)], DynamicViscosityLookupTable[Temperature (K)])))</f>
        <v>1.6019499999999998E-5</v>
      </c>
    </row>
    <row r="144" spans="6:16" x14ac:dyDescent="0.25">
      <c r="F144" s="10">
        <v>7050</v>
      </c>
      <c r="G144" s="18">
        <f t="shared" si="23"/>
        <v>23129.921259842518</v>
      </c>
      <c r="H144" s="9">
        <f t="shared" si="18"/>
        <v>7414</v>
      </c>
      <c r="I144" s="11">
        <f t="shared" si="19"/>
        <v>247.32499999999999</v>
      </c>
      <c r="J144" s="12">
        <f t="shared" si="24"/>
        <v>-25.824999999999989</v>
      </c>
      <c r="K144" s="14">
        <f t="shared" si="25"/>
        <v>9.7860639151794153</v>
      </c>
      <c r="L144" s="11">
        <f t="shared" si="20"/>
        <v>47618.173112871416</v>
      </c>
      <c r="M144" s="15">
        <f t="shared" si="26"/>
        <v>47.618173112871418</v>
      </c>
      <c r="N144" s="14">
        <f t="shared" si="21"/>
        <v>0.67071066233595178</v>
      </c>
      <c r="O144" s="16">
        <f t="shared" si="22"/>
        <v>315.27009484114319</v>
      </c>
      <c r="P144" s="17" cm="1">
        <f t="array" ref="P144">INDEX(DynamicViscosityLookupTable[Dynamic Viscosity (kg/(m*s)], MATCH(I144, DynamicViscosityLookupTable[Temperature (K)], 1)) + ((I144 - LOOKUP(I144, DynamicViscosityLookupTable[Temperature (K)], DynamicViscosityLookupTable[Temperature (K)])) * (INDEX(DynamicViscosityLookupTable[Dynamic Viscosity (kg/(m*s)], MATCH(I144, DynamicViscosityLookupTable[Temperature (K)], 1) + 1) - INDEX(DynamicViscosityLookupTable[Dynamic Viscosity (kg/(m*s)], MATCH(I144, DynamicViscosityLookupTable[Temperature (K)], 1))) / (INDEX(DynamicViscosityLookupTable[Temperature (K)], MATCH(I144, DynamicViscosityLookupTable[Temperature (K)], 1) + 1) - LOOKUP(I144, DynamicViscosityLookupTable[Temperature (K)], DynamicViscosityLookupTable[Temperature (K)])))</f>
        <v>1.6002924999999997E-5</v>
      </c>
    </row>
    <row r="145" spans="6:16" x14ac:dyDescent="0.25">
      <c r="F145" s="10">
        <v>7100</v>
      </c>
      <c r="G145" s="18">
        <f t="shared" si="23"/>
        <v>23293.963254593174</v>
      </c>
      <c r="H145" s="9">
        <f t="shared" si="18"/>
        <v>7464</v>
      </c>
      <c r="I145" s="11">
        <f t="shared" si="19"/>
        <v>246.99999999999997</v>
      </c>
      <c r="J145" s="12">
        <f t="shared" si="24"/>
        <v>-26.150000000000006</v>
      </c>
      <c r="K145" s="14">
        <f t="shared" si="25"/>
        <v>9.7859101871497902</v>
      </c>
      <c r="L145" s="11">
        <f t="shared" si="20"/>
        <v>47380.009666273596</v>
      </c>
      <c r="M145" s="15">
        <f t="shared" si="26"/>
        <v>47.380009666273594</v>
      </c>
      <c r="N145" s="14">
        <f t="shared" si="21"/>
        <v>0.66823418682125235</v>
      </c>
      <c r="O145" s="16">
        <f t="shared" si="22"/>
        <v>315.06288476628333</v>
      </c>
      <c r="P145" s="17" cm="1">
        <f t="array" ref="P145">INDEX(DynamicViscosityLookupTable[Dynamic Viscosity (kg/(m*s)], MATCH(I145, DynamicViscosityLookupTable[Temperature (K)], 1)) + ((I145 - LOOKUP(I145, DynamicViscosityLookupTable[Temperature (K)], DynamicViscosityLookupTable[Temperature (K)])) * (INDEX(DynamicViscosityLookupTable[Dynamic Viscosity (kg/(m*s)], MATCH(I145, DynamicViscosityLookupTable[Temperature (K)], 1) + 1) - INDEX(DynamicViscosityLookupTable[Dynamic Viscosity (kg/(m*s)], MATCH(I145, DynamicViscosityLookupTable[Temperature (K)], 1))) / (INDEX(DynamicViscosityLookupTable[Temperature (K)], MATCH(I145, DynamicViscosityLookupTable[Temperature (K)], 1) + 1) - LOOKUP(I145, DynamicViscosityLookupTable[Temperature (K)], DynamicViscosityLookupTable[Temperature (K)])))</f>
        <v>1.5986349999999996E-5</v>
      </c>
    </row>
    <row r="146" spans="6:16" x14ac:dyDescent="0.25">
      <c r="F146" s="10">
        <v>7150</v>
      </c>
      <c r="G146" s="18">
        <f t="shared" si="23"/>
        <v>23458.005249343831</v>
      </c>
      <c r="H146" s="9">
        <f t="shared" si="18"/>
        <v>7514</v>
      </c>
      <c r="I146" s="11">
        <f t="shared" si="19"/>
        <v>246.67499999999998</v>
      </c>
      <c r="J146" s="12">
        <f t="shared" si="24"/>
        <v>-26.474999999999994</v>
      </c>
      <c r="K146" s="14">
        <f t="shared" si="25"/>
        <v>9.7857564627369591</v>
      </c>
      <c r="L146" s="11">
        <f t="shared" si="20"/>
        <v>47143.271675912409</v>
      </c>
      <c r="M146" s="15">
        <f t="shared" si="26"/>
        <v>47.143271675912409</v>
      </c>
      <c r="N146" s="14">
        <f t="shared" si="21"/>
        <v>0.66577131639668219</v>
      </c>
      <c r="O146" s="16">
        <f t="shared" si="22"/>
        <v>314.8555383241038</v>
      </c>
      <c r="P146" s="17" cm="1">
        <f t="array" ref="P146">INDEX(DynamicViscosityLookupTable[Dynamic Viscosity (kg/(m*s)], MATCH(I146, DynamicViscosityLookupTable[Temperature (K)], 1)) + ((I146 - LOOKUP(I146, DynamicViscosityLookupTable[Temperature (K)], DynamicViscosityLookupTable[Temperature (K)])) * (INDEX(DynamicViscosityLookupTable[Dynamic Viscosity (kg/(m*s)], MATCH(I146, DynamicViscosityLookupTable[Temperature (K)], 1) + 1) - INDEX(DynamicViscosityLookupTable[Dynamic Viscosity (kg/(m*s)], MATCH(I146, DynamicViscosityLookupTable[Temperature (K)], 1))) / (INDEX(DynamicViscosityLookupTable[Temperature (K)], MATCH(I146, DynamicViscosityLookupTable[Temperature (K)], 1) + 1) - LOOKUP(I146, DynamicViscosityLookupTable[Temperature (K)], DynamicViscosityLookupTable[Temperature (K)])))</f>
        <v>1.5969774999999999E-5</v>
      </c>
    </row>
    <row r="147" spans="6:16" x14ac:dyDescent="0.25">
      <c r="F147" s="10">
        <v>7200</v>
      </c>
      <c r="G147" s="18">
        <f t="shared" si="23"/>
        <v>23622.047244094487</v>
      </c>
      <c r="H147" s="9">
        <f t="shared" si="18"/>
        <v>7564</v>
      </c>
      <c r="I147" s="11">
        <f t="shared" si="19"/>
        <v>246.34999999999997</v>
      </c>
      <c r="J147" s="12">
        <f t="shared" si="24"/>
        <v>-26.800000000000011</v>
      </c>
      <c r="K147" s="14">
        <f t="shared" si="25"/>
        <v>9.7856027419409255</v>
      </c>
      <c r="L147" s="11">
        <f t="shared" si="20"/>
        <v>46907.949229662721</v>
      </c>
      <c r="M147" s="15">
        <f t="shared" si="26"/>
        <v>46.907949229662719</v>
      </c>
      <c r="N147" s="14">
        <f t="shared" si="21"/>
        <v>0.66332196474158989</v>
      </c>
      <c r="O147" s="16">
        <f t="shared" si="22"/>
        <v>314.64805524501509</v>
      </c>
      <c r="P147" s="17" cm="1">
        <f t="array" ref="P147">INDEX(DynamicViscosityLookupTable[Dynamic Viscosity (kg/(m*s)], MATCH(I147, DynamicViscosityLookupTable[Temperature (K)], 1)) + ((I147 - LOOKUP(I147, DynamicViscosityLookupTable[Temperature (K)], DynamicViscosityLookupTable[Temperature (K)])) * (INDEX(DynamicViscosityLookupTable[Dynamic Viscosity (kg/(m*s)], MATCH(I147, DynamicViscosityLookupTable[Temperature (K)], 1) + 1) - INDEX(DynamicViscosityLookupTable[Dynamic Viscosity (kg/(m*s)], MATCH(I147, DynamicViscosityLookupTable[Temperature (K)], 1))) / (INDEX(DynamicViscosityLookupTable[Temperature (K)], MATCH(I147, DynamicViscosityLookupTable[Temperature (K)], 1) + 1) - LOOKUP(I147, DynamicViscosityLookupTable[Temperature (K)], DynamicViscosityLookupTable[Temperature (K)])))</f>
        <v>1.5953199999999998E-5</v>
      </c>
    </row>
    <row r="148" spans="6:16" x14ac:dyDescent="0.25">
      <c r="F148" s="10">
        <v>7250</v>
      </c>
      <c r="G148" s="18">
        <f t="shared" si="23"/>
        <v>23786.089238845143</v>
      </c>
      <c r="H148" s="9">
        <f t="shared" si="18"/>
        <v>7614</v>
      </c>
      <c r="I148" s="11">
        <f t="shared" si="19"/>
        <v>246.02499999999998</v>
      </c>
      <c r="J148" s="12">
        <f t="shared" si="24"/>
        <v>-27.125</v>
      </c>
      <c r="K148" s="14">
        <f t="shared" si="25"/>
        <v>9.7854490247616877</v>
      </c>
      <c r="L148" s="11">
        <f t="shared" si="20"/>
        <v>46674.032493837454</v>
      </c>
      <c r="M148" s="15">
        <f t="shared" si="26"/>
        <v>46.674032493837451</v>
      </c>
      <c r="N148" s="14">
        <f t="shared" si="21"/>
        <v>0.66088604618985647</v>
      </c>
      <c r="O148" s="16">
        <f t="shared" si="22"/>
        <v>314.44043525853823</v>
      </c>
      <c r="P148" s="17" cm="1">
        <f t="array" ref="P148">INDEX(DynamicViscosityLookupTable[Dynamic Viscosity (kg/(m*s)], MATCH(I148, DynamicViscosityLookupTable[Temperature (K)], 1)) + ((I148 - LOOKUP(I148, DynamicViscosityLookupTable[Temperature (K)], DynamicViscosityLookupTable[Temperature (K)])) * (INDEX(DynamicViscosityLookupTable[Dynamic Viscosity (kg/(m*s)], MATCH(I148, DynamicViscosityLookupTable[Temperature (K)], 1) + 1) - INDEX(DynamicViscosityLookupTable[Dynamic Viscosity (kg/(m*s)], MATCH(I148, DynamicViscosityLookupTable[Temperature (K)], 1))) / (INDEX(DynamicViscosityLookupTable[Temperature (K)], MATCH(I148, DynamicViscosityLookupTable[Temperature (K)], 1) + 1) - LOOKUP(I148, DynamicViscosityLookupTable[Temperature (K)], DynamicViscosityLookupTable[Temperature (K)])))</f>
        <v>1.5936624999999998E-5</v>
      </c>
    </row>
    <row r="149" spans="6:16" x14ac:dyDescent="0.25">
      <c r="F149" s="10">
        <v>7300</v>
      </c>
      <c r="G149" s="18">
        <f t="shared" si="23"/>
        <v>23950.131233595799</v>
      </c>
      <c r="H149" s="9">
        <f t="shared" si="18"/>
        <v>7664</v>
      </c>
      <c r="I149" s="11">
        <f t="shared" si="19"/>
        <v>245.7</v>
      </c>
      <c r="J149" s="12">
        <f t="shared" si="24"/>
        <v>-27.449999999999989</v>
      </c>
      <c r="K149" s="14">
        <f t="shared" si="25"/>
        <v>9.7852953111992456</v>
      </c>
      <c r="L149" s="11">
        <f t="shared" si="20"/>
        <v>46441.51171249168</v>
      </c>
      <c r="M149" s="15">
        <f t="shared" si="26"/>
        <v>46.441511712491682</v>
      </c>
      <c r="N149" s="14">
        <f t="shared" si="21"/>
        <v>0.65846347572435748</v>
      </c>
      <c r="O149" s="16">
        <f t="shared" si="22"/>
        <v>314.23267809330054</v>
      </c>
      <c r="P149" s="17" cm="1">
        <f t="array" ref="P149">INDEX(DynamicViscosityLookupTable[Dynamic Viscosity (kg/(m*s)], MATCH(I149, DynamicViscosityLookupTable[Temperature (K)], 1)) + ((I149 - LOOKUP(I149, DynamicViscosityLookupTable[Temperature (K)], DynamicViscosityLookupTable[Temperature (K)])) * (INDEX(DynamicViscosityLookupTable[Dynamic Viscosity (kg/(m*s)], MATCH(I149, DynamicViscosityLookupTable[Temperature (K)], 1) + 1) - INDEX(DynamicViscosityLookupTable[Dynamic Viscosity (kg/(m*s)], MATCH(I149, DynamicViscosityLookupTable[Temperature (K)], 1))) / (INDEX(DynamicViscosityLookupTable[Temperature (K)], MATCH(I149, DynamicViscosityLookupTable[Temperature (K)], 1) + 1) - LOOKUP(I149, DynamicViscosityLookupTable[Temperature (K)], DynamicViscosityLookupTable[Temperature (K)])))</f>
        <v>1.592005E-5</v>
      </c>
    </row>
    <row r="150" spans="6:16" x14ac:dyDescent="0.25">
      <c r="F150" s="10">
        <v>7350</v>
      </c>
      <c r="G150" s="18">
        <f t="shared" si="23"/>
        <v>24114.173228346455</v>
      </c>
      <c r="H150" s="9">
        <f t="shared" si="18"/>
        <v>7714</v>
      </c>
      <c r="I150" s="11">
        <f t="shared" si="19"/>
        <v>245.37499999999997</v>
      </c>
      <c r="J150" s="12">
        <f t="shared" si="24"/>
        <v>-27.775000000000006</v>
      </c>
      <c r="K150" s="14">
        <f t="shared" si="25"/>
        <v>9.7851416012535992</v>
      </c>
      <c r="L150" s="11">
        <f t="shared" si="20"/>
        <v>46210.37720673428</v>
      </c>
      <c r="M150" s="15">
        <f t="shared" si="26"/>
        <v>46.210377206734279</v>
      </c>
      <c r="N150" s="14">
        <f t="shared" si="21"/>
        <v>0.65605416897148894</v>
      </c>
      <c r="O150" s="16">
        <f t="shared" si="22"/>
        <v>314.0247834770318</v>
      </c>
      <c r="P150" s="17" cm="1">
        <f t="array" ref="P150">INDEX(DynamicViscosityLookupTable[Dynamic Viscosity (kg/(m*s)], MATCH(I150, DynamicViscosityLookupTable[Temperature (K)], 1)) + ((I150 - LOOKUP(I150, DynamicViscosityLookupTable[Temperature (K)], DynamicViscosityLookupTable[Temperature (K)])) * (INDEX(DynamicViscosityLookupTable[Dynamic Viscosity (kg/(m*s)], MATCH(I150, DynamicViscosityLookupTable[Temperature (K)], 1) + 1) - INDEX(DynamicViscosityLookupTable[Dynamic Viscosity (kg/(m*s)], MATCH(I150, DynamicViscosityLookupTable[Temperature (K)], 1))) / (INDEX(DynamicViscosityLookupTable[Temperature (K)], MATCH(I150, DynamicViscosityLookupTable[Temperature (K)], 1) + 1) - LOOKUP(I150, DynamicViscosityLookupTable[Temperature (K)], DynamicViscosityLookupTable[Temperature (K)])))</f>
        <v>1.5903474999999999E-5</v>
      </c>
    </row>
    <row r="151" spans="6:16" x14ac:dyDescent="0.25">
      <c r="F151" s="10">
        <v>7400</v>
      </c>
      <c r="G151" s="18">
        <f t="shared" si="23"/>
        <v>24278.215223097111</v>
      </c>
      <c r="H151" s="9">
        <f t="shared" si="18"/>
        <v>7764</v>
      </c>
      <c r="I151" s="11">
        <f t="shared" si="19"/>
        <v>245.04999999999998</v>
      </c>
      <c r="J151" s="12">
        <f t="shared" si="24"/>
        <v>-28.099999999999994</v>
      </c>
      <c r="K151" s="14">
        <f t="shared" si="25"/>
        <v>9.7849878949247486</v>
      </c>
      <c r="L151" s="11">
        <f t="shared" si="20"/>
        <v>45980.619374045848</v>
      </c>
      <c r="M151" s="15">
        <f t="shared" si="26"/>
        <v>45.980619374045844</v>
      </c>
      <c r="N151" s="14">
        <f t="shared" si="21"/>
        <v>0.65365804219573731</v>
      </c>
      <c r="O151" s="16">
        <f t="shared" si="22"/>
        <v>313.81675113655996</v>
      </c>
      <c r="P151" s="17" cm="1">
        <f t="array" ref="P151">INDEX(DynamicViscosityLookupTable[Dynamic Viscosity (kg/(m*s)], MATCH(I151, DynamicViscosityLookupTable[Temperature (K)], 1)) + ((I151 - LOOKUP(I151, DynamicViscosityLookupTable[Temperature (K)], DynamicViscosityLookupTable[Temperature (K)])) * (INDEX(DynamicViscosityLookupTable[Dynamic Viscosity (kg/(m*s)], MATCH(I151, DynamicViscosityLookupTable[Temperature (K)], 1) + 1) - INDEX(DynamicViscosityLookupTable[Dynamic Viscosity (kg/(m*s)], MATCH(I151, DynamicViscosityLookupTable[Temperature (K)], 1))) / (INDEX(DynamicViscosityLookupTable[Temperature (K)], MATCH(I151, DynamicViscosityLookupTable[Temperature (K)], 1) + 1) - LOOKUP(I151, DynamicViscosityLookupTable[Temperature (K)], DynamicViscosityLookupTable[Temperature (K)])))</f>
        <v>1.5886899999999999E-5</v>
      </c>
    </row>
    <row r="152" spans="6:16" x14ac:dyDescent="0.25">
      <c r="F152" s="10">
        <v>7450</v>
      </c>
      <c r="G152" s="18">
        <f t="shared" si="23"/>
        <v>24442.257217847768</v>
      </c>
      <c r="H152" s="9">
        <f t="shared" si="18"/>
        <v>7814</v>
      </c>
      <c r="I152" s="11">
        <f t="shared" si="19"/>
        <v>244.72499999999997</v>
      </c>
      <c r="J152" s="12">
        <f t="shared" si="24"/>
        <v>-28.425000000000011</v>
      </c>
      <c r="K152" s="14">
        <f t="shared" si="25"/>
        <v>9.7848341922126938</v>
      </c>
      <c r="L152" s="11">
        <f t="shared" si="20"/>
        <v>45752.228687603296</v>
      </c>
      <c r="M152" s="15">
        <f t="shared" si="26"/>
        <v>45.752228687603299</v>
      </c>
      <c r="N152" s="14">
        <f t="shared" si="21"/>
        <v>0.6512750122943034</v>
      </c>
      <c r="O152" s="16">
        <f t="shared" si="22"/>
        <v>313.60858079780672</v>
      </c>
      <c r="P152" s="17" cm="1">
        <f t="array" ref="P152">INDEX(DynamicViscosityLookupTable[Dynamic Viscosity (kg/(m*s)], MATCH(I152, DynamicViscosityLookupTable[Temperature (K)], 1)) + ((I152 - LOOKUP(I152, DynamicViscosityLookupTable[Temperature (K)], DynamicViscosityLookupTable[Temperature (K)])) * (INDEX(DynamicViscosityLookupTable[Dynamic Viscosity (kg/(m*s)], MATCH(I152, DynamicViscosityLookupTable[Temperature (K)], 1) + 1) - INDEX(DynamicViscosityLookupTable[Dynamic Viscosity (kg/(m*s)], MATCH(I152, DynamicViscosityLookupTable[Temperature (K)], 1))) / (INDEX(DynamicViscosityLookupTable[Temperature (K)], MATCH(I152, DynamicViscosityLookupTable[Temperature (K)], 1) + 1) - LOOKUP(I152, DynamicViscosityLookupTable[Temperature (K)], DynamicViscosityLookupTable[Temperature (K)])))</f>
        <v>1.5870324999999998E-5</v>
      </c>
    </row>
    <row r="153" spans="6:16" x14ac:dyDescent="0.25">
      <c r="F153" s="10">
        <v>7500</v>
      </c>
      <c r="G153" s="18">
        <f t="shared" si="23"/>
        <v>24606.299212598424</v>
      </c>
      <c r="H153" s="9">
        <f t="shared" si="18"/>
        <v>7864</v>
      </c>
      <c r="I153" s="11">
        <f t="shared" si="19"/>
        <v>244.39999999999998</v>
      </c>
      <c r="J153" s="12">
        <f t="shared" si="24"/>
        <v>-28.75</v>
      </c>
      <c r="K153" s="14">
        <f t="shared" si="25"/>
        <v>9.7846804931174365</v>
      </c>
      <c r="L153" s="11">
        <f t="shared" si="20"/>
        <v>45525.195695611525</v>
      </c>
      <c r="M153" s="15">
        <f t="shared" si="26"/>
        <v>45.525195695611522</v>
      </c>
      <c r="N153" s="14">
        <f t="shared" si="21"/>
        <v>0.6489049967917816</v>
      </c>
      <c r="O153" s="16">
        <f t="shared" si="22"/>
        <v>313.40027218578376</v>
      </c>
      <c r="P153" s="17" cm="1">
        <f t="array" ref="P153">INDEX(DynamicViscosityLookupTable[Dynamic Viscosity (kg/(m*s)], MATCH(I153, DynamicViscosityLookupTable[Temperature (K)], 1)) + ((I153 - LOOKUP(I153, DynamicViscosityLookupTable[Temperature (K)], DynamicViscosityLookupTable[Temperature (K)])) * (INDEX(DynamicViscosityLookupTable[Dynamic Viscosity (kg/(m*s)], MATCH(I153, DynamicViscosityLookupTable[Temperature (K)], 1) + 1) - INDEX(DynamicViscosityLookupTable[Dynamic Viscosity (kg/(m*s)], MATCH(I153, DynamicViscosityLookupTable[Temperature (K)], 1))) / (INDEX(DynamicViscosityLookupTable[Temperature (K)], MATCH(I153, DynamicViscosityLookupTable[Temperature (K)], 1) + 1) - LOOKUP(I153, DynamicViscosityLookupTable[Temperature (K)], DynamicViscosityLookupTable[Temperature (K)])))</f>
        <v>1.5853749999999997E-5</v>
      </c>
    </row>
    <row r="154" spans="6:16" x14ac:dyDescent="0.25">
      <c r="F154" s="10">
        <v>7550</v>
      </c>
      <c r="G154" s="18">
        <f t="shared" si="23"/>
        <v>24770.34120734908</v>
      </c>
      <c r="H154" s="9">
        <f t="shared" si="18"/>
        <v>7914</v>
      </c>
      <c r="I154" s="11">
        <f t="shared" si="19"/>
        <v>244.07499999999999</v>
      </c>
      <c r="J154" s="12">
        <f t="shared" si="24"/>
        <v>-29.074999999999989</v>
      </c>
      <c r="K154" s="14">
        <f t="shared" si="25"/>
        <v>9.7845267976389749</v>
      </c>
      <c r="L154" s="11">
        <f t="shared" si="20"/>
        <v>45299.511020641003</v>
      </c>
      <c r="M154" s="15">
        <f t="shared" si="26"/>
        <v>45.299511020641006</v>
      </c>
      <c r="N154" s="14">
        <f t="shared" si="21"/>
        <v>0.64654791383488408</v>
      </c>
      <c r="O154" s="16">
        <f t="shared" si="22"/>
        <v>313.19182502458813</v>
      </c>
      <c r="P154" s="17" cm="1">
        <f t="array" ref="P154">INDEX(DynamicViscosityLookupTable[Dynamic Viscosity (kg/(m*s)], MATCH(I154, DynamicViscosityLookupTable[Temperature (K)], 1)) + ((I154 - LOOKUP(I154, DynamicViscosityLookupTable[Temperature (K)], DynamicViscosityLookupTable[Temperature (K)])) * (INDEX(DynamicViscosityLookupTable[Dynamic Viscosity (kg/(m*s)], MATCH(I154, DynamicViscosityLookupTable[Temperature (K)], 1) + 1) - INDEX(DynamicViscosityLookupTable[Dynamic Viscosity (kg/(m*s)], MATCH(I154, DynamicViscosityLookupTable[Temperature (K)], 1))) / (INDEX(DynamicViscosityLookupTable[Temperature (K)], MATCH(I154, DynamicViscosityLookupTable[Temperature (K)], 1) + 1) - LOOKUP(I154, DynamicViscosityLookupTable[Temperature (K)], DynamicViscosityLookupTable[Temperature (K)])))</f>
        <v>1.5837175E-5</v>
      </c>
    </row>
    <row r="155" spans="6:16" x14ac:dyDescent="0.25">
      <c r="F155" s="10">
        <v>7600</v>
      </c>
      <c r="G155" s="18">
        <f t="shared" si="23"/>
        <v>24934.383202099736</v>
      </c>
      <c r="H155" s="9">
        <f t="shared" si="18"/>
        <v>7964</v>
      </c>
      <c r="I155" s="11">
        <f t="shared" si="19"/>
        <v>243.74999999999997</v>
      </c>
      <c r="J155" s="12">
        <f t="shared" si="24"/>
        <v>-29.400000000000006</v>
      </c>
      <c r="K155" s="14">
        <f t="shared" si="25"/>
        <v>9.7843731057773091</v>
      </c>
      <c r="L155" s="11">
        <f t="shared" si="20"/>
        <v>45075.165358972408</v>
      </c>
      <c r="M155" s="15">
        <f t="shared" si="26"/>
        <v>45.075165358972406</v>
      </c>
      <c r="N155" s="14">
        <f t="shared" si="21"/>
        <v>0.64420368218722079</v>
      </c>
      <c r="O155" s="16">
        <f t="shared" si="22"/>
        <v>312.98323903739811</v>
      </c>
      <c r="P155" s="17" cm="1">
        <f t="array" ref="P155">INDEX(DynamicViscosityLookupTable[Dynamic Viscosity (kg/(m*s)], MATCH(I155, DynamicViscosityLookupTable[Temperature (K)], 1)) + ((I155 - LOOKUP(I155, DynamicViscosityLookupTable[Temperature (K)], DynamicViscosityLookupTable[Temperature (K)])) * (INDEX(DynamicViscosityLookupTable[Dynamic Viscosity (kg/(m*s)], MATCH(I155, DynamicViscosityLookupTable[Temperature (K)], 1) + 1) - INDEX(DynamicViscosityLookupTable[Dynamic Viscosity (kg/(m*s)], MATCH(I155, DynamicViscosityLookupTable[Temperature (K)], 1))) / (INDEX(DynamicViscosityLookupTable[Temperature (K)], MATCH(I155, DynamicViscosityLookupTable[Temperature (K)], 1) + 1) - LOOKUP(I155, DynamicViscosityLookupTable[Temperature (K)], DynamicViscosityLookupTable[Temperature (K)])))</f>
        <v>1.5820599999999999E-5</v>
      </c>
    </row>
    <row r="156" spans="6:16" x14ac:dyDescent="0.25">
      <c r="F156" s="10">
        <v>7650</v>
      </c>
      <c r="G156" s="18">
        <f t="shared" si="23"/>
        <v>25098.425196850392</v>
      </c>
      <c r="H156" s="9">
        <f t="shared" si="18"/>
        <v>8014</v>
      </c>
      <c r="I156" s="11">
        <f t="shared" si="19"/>
        <v>243.42499999999998</v>
      </c>
      <c r="J156" s="12">
        <f t="shared" si="24"/>
        <v>-29.724999999999994</v>
      </c>
      <c r="K156" s="14">
        <f t="shared" si="25"/>
        <v>9.7842194175324391</v>
      </c>
      <c r="L156" s="11">
        <f t="shared" si="20"/>
        <v>44852.149479947118</v>
      </c>
      <c r="M156" s="15">
        <f t="shared" si="26"/>
        <v>44.852149479947116</v>
      </c>
      <c r="N156" s="14">
        <f t="shared" si="21"/>
        <v>0.6418722212241228</v>
      </c>
      <c r="O156" s="16">
        <f t="shared" si="22"/>
        <v>312.77451394646909</v>
      </c>
      <c r="P156" s="17" cm="1">
        <f t="array" ref="P156">INDEX(DynamicViscosityLookupTable[Dynamic Viscosity (kg/(m*s)], MATCH(I156, DynamicViscosityLookupTable[Temperature (K)], 1)) + ((I156 - LOOKUP(I156, DynamicViscosityLookupTable[Temperature (K)], DynamicViscosityLookupTable[Temperature (K)])) * (INDEX(DynamicViscosityLookupTable[Dynamic Viscosity (kg/(m*s)], MATCH(I156, DynamicViscosityLookupTable[Temperature (K)], 1) + 1) - INDEX(DynamicViscosityLookupTable[Dynamic Viscosity (kg/(m*s)], MATCH(I156, DynamicViscosityLookupTable[Temperature (K)], 1))) / (INDEX(DynamicViscosityLookupTable[Temperature (K)], MATCH(I156, DynamicViscosityLookupTable[Temperature (K)], 1) + 1) - LOOKUP(I156, DynamicViscosityLookupTable[Temperature (K)], DynamicViscosityLookupTable[Temperature (K)])))</f>
        <v>1.5804024999999998E-5</v>
      </c>
    </row>
    <row r="157" spans="6:16" x14ac:dyDescent="0.25">
      <c r="F157" s="10">
        <v>7700</v>
      </c>
      <c r="G157" s="18">
        <f t="shared" si="23"/>
        <v>25262.467191601048</v>
      </c>
      <c r="H157" s="9">
        <f t="shared" si="18"/>
        <v>8064</v>
      </c>
      <c r="I157" s="11">
        <f t="shared" si="19"/>
        <v>243.09999999999997</v>
      </c>
      <c r="J157" s="12">
        <f t="shared" si="24"/>
        <v>-30.050000000000011</v>
      </c>
      <c r="K157" s="14">
        <f t="shared" si="25"/>
        <v>9.7840657329043648</v>
      </c>
      <c r="L157" s="11">
        <f t="shared" si="20"/>
        <v>44630.454225324575</v>
      </c>
      <c r="M157" s="15">
        <f t="shared" si="26"/>
        <v>44.630454225324577</v>
      </c>
      <c r="N157" s="14">
        <f t="shared" si="21"/>
        <v>0.63955345092752258</v>
      </c>
      <c r="O157" s="16">
        <f t="shared" si="22"/>
        <v>312.56564947312887</v>
      </c>
      <c r="P157" s="17" cm="1">
        <f t="array" ref="P157">INDEX(DynamicViscosityLookupTable[Dynamic Viscosity (kg/(m*s)], MATCH(I157, DynamicViscosityLookupTable[Temperature (K)], 1)) + ((I157 - LOOKUP(I157, DynamicViscosityLookupTable[Temperature (K)], DynamicViscosityLookupTable[Temperature (K)])) * (INDEX(DynamicViscosityLookupTable[Dynamic Viscosity (kg/(m*s)], MATCH(I157, DynamicViscosityLookupTable[Temperature (K)], 1) + 1) - INDEX(DynamicViscosityLookupTable[Dynamic Viscosity (kg/(m*s)], MATCH(I157, DynamicViscosityLookupTable[Temperature (K)], 1))) / (INDEX(DynamicViscosityLookupTable[Temperature (K)], MATCH(I157, DynamicViscosityLookupTable[Temperature (K)], 1) + 1) - LOOKUP(I157, DynamicViscosityLookupTable[Temperature (K)], DynamicViscosityLookupTable[Temperature (K)])))</f>
        <v>1.5787399999999997E-5</v>
      </c>
    </row>
    <row r="158" spans="6:16" x14ac:dyDescent="0.25">
      <c r="F158" s="10">
        <v>7750</v>
      </c>
      <c r="G158" s="18">
        <f t="shared" si="23"/>
        <v>25426.509186351705</v>
      </c>
      <c r="H158" s="9">
        <f t="shared" si="18"/>
        <v>8114</v>
      </c>
      <c r="I158" s="11">
        <f t="shared" si="19"/>
        <v>242.77499999999998</v>
      </c>
      <c r="J158" s="12">
        <f t="shared" si="24"/>
        <v>-30.375</v>
      </c>
      <c r="K158" s="14">
        <f t="shared" si="25"/>
        <v>9.7839120518930862</v>
      </c>
      <c r="L158" s="11">
        <f t="shared" si="20"/>
        <v>44410.070508645353</v>
      </c>
      <c r="M158" s="15">
        <f t="shared" si="26"/>
        <v>44.410070508645354</v>
      </c>
      <c r="N158" s="14">
        <f t="shared" si="21"/>
        <v>0.63724729188087492</v>
      </c>
      <c r="O158" s="16">
        <f t="shared" si="22"/>
        <v>312.35664533777373</v>
      </c>
      <c r="P158" s="17" cm="1">
        <f t="array" ref="P158">INDEX(DynamicViscosityLookupTable[Dynamic Viscosity (kg/(m*s)], MATCH(I158, DynamicViscosityLookupTable[Temperature (K)], 1)) + ((I158 - LOOKUP(I158, DynamicViscosityLookupTable[Temperature (K)], DynamicViscosityLookupTable[Temperature (K)])) * (INDEX(DynamicViscosityLookupTable[Dynamic Viscosity (kg/(m*s)], MATCH(I158, DynamicViscosityLookupTable[Temperature (K)], 1) + 1) - INDEX(DynamicViscosityLookupTable[Dynamic Viscosity (kg/(m*s)], MATCH(I158, DynamicViscosityLookupTable[Temperature (K)], 1))) / (INDEX(DynamicViscosityLookupTable[Temperature (K)], MATCH(I158, DynamicViscosityLookupTable[Temperature (K)], 1) + 1) - LOOKUP(I158, DynamicViscosityLookupTable[Temperature (K)], DynamicViscosityLookupTable[Temperature (K)])))</f>
        <v>1.5770499999999997E-5</v>
      </c>
    </row>
    <row r="159" spans="6:16" x14ac:dyDescent="0.25">
      <c r="F159" s="10">
        <v>7800</v>
      </c>
      <c r="G159" s="18">
        <f t="shared" si="23"/>
        <v>25590.551181102361</v>
      </c>
      <c r="H159" s="9">
        <f t="shared" si="18"/>
        <v>8164</v>
      </c>
      <c r="I159" s="11">
        <f t="shared" si="19"/>
        <v>242.45</v>
      </c>
      <c r="J159" s="12">
        <f t="shared" si="24"/>
        <v>-30.699999999999989</v>
      </c>
      <c r="K159" s="14">
        <f t="shared" si="25"/>
        <v>9.7837583744986034</v>
      </c>
      <c r="L159" s="11">
        <f t="shared" si="20"/>
        <v>44190.989314601044</v>
      </c>
      <c r="M159" s="15">
        <f t="shared" si="26"/>
        <v>44.19098931460104</v>
      </c>
      <c r="N159" s="14">
        <f t="shared" si="21"/>
        <v>0.63495366526413433</v>
      </c>
      <c r="O159" s="16">
        <f t="shared" si="22"/>
        <v>312.1475012598637</v>
      </c>
      <c r="P159" s="17" cm="1">
        <f t="array" ref="P159">INDEX(DynamicViscosityLookupTable[Dynamic Viscosity (kg/(m*s)], MATCH(I159, DynamicViscosityLookupTable[Temperature (K)], 1)) + ((I159 - LOOKUP(I159, DynamicViscosityLookupTable[Temperature (K)], DynamicViscosityLookupTable[Temperature (K)])) * (INDEX(DynamicViscosityLookupTable[Dynamic Viscosity (kg/(m*s)], MATCH(I159, DynamicViscosityLookupTable[Temperature (K)], 1) + 1) - INDEX(DynamicViscosityLookupTable[Dynamic Viscosity (kg/(m*s)], MATCH(I159, DynamicViscosityLookupTable[Temperature (K)], 1))) / (INDEX(DynamicViscosityLookupTable[Temperature (K)], MATCH(I159, DynamicViscosityLookupTable[Temperature (K)], 1) + 1) - LOOKUP(I159, DynamicViscosityLookupTable[Temperature (K)], DynamicViscosityLookupTable[Temperature (K)])))</f>
        <v>1.5753599999999998E-5</v>
      </c>
    </row>
    <row r="160" spans="6:16" x14ac:dyDescent="0.25">
      <c r="F160" s="10">
        <v>7850</v>
      </c>
      <c r="G160" s="18">
        <f t="shared" si="23"/>
        <v>25754.593175853017</v>
      </c>
      <c r="H160" s="9">
        <f t="shared" si="18"/>
        <v>8214</v>
      </c>
      <c r="I160" s="11">
        <f t="shared" si="19"/>
        <v>242.12499999999997</v>
      </c>
      <c r="J160" s="12">
        <f t="shared" si="24"/>
        <v>-31.025000000000006</v>
      </c>
      <c r="K160" s="14">
        <f t="shared" si="25"/>
        <v>9.7836047007209181</v>
      </c>
      <c r="L160" s="11">
        <f t="shared" si="20"/>
        <v>43973.201698409546</v>
      </c>
      <c r="M160" s="15">
        <f t="shared" si="26"/>
        <v>43.973201698409547</v>
      </c>
      <c r="N160" s="14">
        <f t="shared" si="21"/>
        <v>0.63267249284877147</v>
      </c>
      <c r="O160" s="16">
        <f t="shared" si="22"/>
        <v>311.9382169579186</v>
      </c>
      <c r="P160" s="17" cm="1">
        <f t="array" ref="P160">INDEX(DynamicViscosityLookupTable[Dynamic Viscosity (kg/(m*s)], MATCH(I160, DynamicViscosityLookupTable[Temperature (K)], 1)) + ((I160 - LOOKUP(I160, DynamicViscosityLookupTable[Temperature (K)], DynamicViscosityLookupTable[Temperature (K)])) * (INDEX(DynamicViscosityLookupTable[Dynamic Viscosity (kg/(m*s)], MATCH(I160, DynamicViscosityLookupTable[Temperature (K)], 1) + 1) - INDEX(DynamicViscosityLookupTable[Dynamic Viscosity (kg/(m*s)], MATCH(I160, DynamicViscosityLookupTable[Temperature (K)], 1))) / (INDEX(DynamicViscosityLookupTable[Temperature (K)], MATCH(I160, DynamicViscosityLookupTable[Temperature (K)], 1) + 1) - LOOKUP(I160, DynamicViscosityLookupTable[Temperature (K)], DynamicViscosityLookupTable[Temperature (K)])))</f>
        <v>1.5736699999999998E-5</v>
      </c>
    </row>
    <row r="161" spans="6:16" x14ac:dyDescent="0.25">
      <c r="F161" s="10">
        <v>7900</v>
      </c>
      <c r="G161" s="18">
        <f t="shared" si="23"/>
        <v>25918.635170603673</v>
      </c>
      <c r="H161" s="9">
        <f t="shared" si="18"/>
        <v>8264</v>
      </c>
      <c r="I161" s="11">
        <f t="shared" si="19"/>
        <v>241.79999999999998</v>
      </c>
      <c r="J161" s="12">
        <f t="shared" si="24"/>
        <v>-31.349999999999994</v>
      </c>
      <c r="K161" s="14">
        <f t="shared" si="25"/>
        <v>9.7834510305600269</v>
      </c>
      <c r="L161" s="11">
        <f t="shared" si="20"/>
        <v>43756.698785197208</v>
      </c>
      <c r="M161" s="15">
        <f t="shared" si="26"/>
        <v>43.756698785197209</v>
      </c>
      <c r="N161" s="14">
        <f t="shared" si="21"/>
        <v>0.63040369699284471</v>
      </c>
      <c r="O161" s="16">
        <f t="shared" si="22"/>
        <v>311.72879214951314</v>
      </c>
      <c r="P161" s="17" cm="1">
        <f t="array" ref="P161">INDEX(DynamicViscosityLookupTable[Dynamic Viscosity (kg/(m*s)], MATCH(I161, DynamicViscosityLookupTable[Temperature (K)], 1)) + ((I161 - LOOKUP(I161, DynamicViscosityLookupTable[Temperature (K)], DynamicViscosityLookupTable[Temperature (K)])) * (INDEX(DynamicViscosityLookupTable[Dynamic Viscosity (kg/(m*s)], MATCH(I161, DynamicViscosityLookupTable[Temperature (K)], 1) + 1) - INDEX(DynamicViscosityLookupTable[Dynamic Viscosity (kg/(m*s)], MATCH(I161, DynamicViscosityLookupTable[Temperature (K)], 1))) / (INDEX(DynamicViscosityLookupTable[Temperature (K)], MATCH(I161, DynamicViscosityLookupTable[Temperature (K)], 1) + 1) - LOOKUP(I161, DynamicViscosityLookupTable[Temperature (K)], DynamicViscosityLookupTable[Temperature (K)])))</f>
        <v>1.5719799999999998E-5</v>
      </c>
    </row>
    <row r="162" spans="6:16" x14ac:dyDescent="0.25">
      <c r="F162" s="10">
        <v>7950</v>
      </c>
      <c r="G162" s="18">
        <f t="shared" si="23"/>
        <v>26082.677165354329</v>
      </c>
      <c r="H162" s="9">
        <f t="shared" si="18"/>
        <v>8314</v>
      </c>
      <c r="I162" s="11">
        <f t="shared" si="19"/>
        <v>241.47499999999997</v>
      </c>
      <c r="J162" s="12">
        <f t="shared" si="24"/>
        <v>-31.675000000000011</v>
      </c>
      <c r="K162" s="14">
        <f t="shared" si="25"/>
        <v>9.7832973640159331</v>
      </c>
      <c r="L162" s="11">
        <f t="shared" si="20"/>
        <v>43541.471769386335</v>
      </c>
      <c r="M162" s="15">
        <f t="shared" si="26"/>
        <v>43.541471769386334</v>
      </c>
      <c r="N162" s="14">
        <f t="shared" si="21"/>
        <v>0.62814720063611384</v>
      </c>
      <c r="O162" s="16">
        <f t="shared" si="22"/>
        <v>311.51922655127282</v>
      </c>
      <c r="P162" s="17" cm="1">
        <f t="array" ref="P162">INDEX(DynamicViscosityLookupTable[Dynamic Viscosity (kg/(m*s)], MATCH(I162, DynamicViscosityLookupTable[Temperature (K)], 1)) + ((I162 - LOOKUP(I162, DynamicViscosityLookupTable[Temperature (K)], DynamicViscosityLookupTable[Temperature (K)])) * (INDEX(DynamicViscosityLookupTable[Dynamic Viscosity (kg/(m*s)], MATCH(I162, DynamicViscosityLookupTable[Temperature (K)], 1) + 1) - INDEX(DynamicViscosityLookupTable[Dynamic Viscosity (kg/(m*s)], MATCH(I162, DynamicViscosityLookupTable[Temperature (K)], 1))) / (INDEX(DynamicViscosityLookupTable[Temperature (K)], MATCH(I162, DynamicViscosityLookupTable[Temperature (K)], 1) + 1) - LOOKUP(I162, DynamicViscosityLookupTable[Temperature (K)], DynamicViscosityLookupTable[Temperature (K)])))</f>
        <v>1.5702899999999998E-5</v>
      </c>
    </row>
    <row r="163" spans="6:16" x14ac:dyDescent="0.25">
      <c r="F163" s="10">
        <v>8000</v>
      </c>
      <c r="G163" s="18">
        <f t="shared" si="23"/>
        <v>26246.719160104985</v>
      </c>
      <c r="H163" s="9">
        <f t="shared" si="18"/>
        <v>8364</v>
      </c>
      <c r="I163" s="11">
        <f t="shared" si="19"/>
        <v>241.14999999999998</v>
      </c>
      <c r="J163" s="12">
        <f t="shared" si="24"/>
        <v>-32</v>
      </c>
      <c r="K163" s="14">
        <f t="shared" si="25"/>
        <v>9.7831437010886351</v>
      </c>
      <c r="L163" s="11">
        <f t="shared" si="20"/>
        <v>43327.511914088856</v>
      </c>
      <c r="M163" s="15">
        <f t="shared" si="26"/>
        <v>43.327511914088859</v>
      </c>
      <c r="N163" s="14">
        <f t="shared" si="21"/>
        <v>0.6259029272951997</v>
      </c>
      <c r="O163" s="16">
        <f t="shared" si="22"/>
        <v>311.30951987886931</v>
      </c>
      <c r="P163" s="17" cm="1">
        <f t="array" ref="P163">INDEX(DynamicViscosityLookupTable[Dynamic Viscosity (kg/(m*s)], MATCH(I163, DynamicViscosityLookupTable[Temperature (K)], 1)) + ((I163 - LOOKUP(I163, DynamicViscosityLookupTable[Temperature (K)], DynamicViscosityLookupTable[Temperature (K)])) * (INDEX(DynamicViscosityLookupTable[Dynamic Viscosity (kg/(m*s)], MATCH(I163, DynamicViscosityLookupTable[Temperature (K)], 1) + 1) - INDEX(DynamicViscosityLookupTable[Dynamic Viscosity (kg/(m*s)], MATCH(I163, DynamicViscosityLookupTable[Temperature (K)], 1))) / (INDEX(DynamicViscosityLookupTable[Temperature (K)], MATCH(I163, DynamicViscosityLookupTable[Temperature (K)], 1) + 1) - LOOKUP(I163, DynamicViscosityLookupTable[Temperature (K)], DynamicViscosityLookupTable[Temperature (K)])))</f>
        <v>1.5685999999999999E-5</v>
      </c>
    </row>
    <row r="164" spans="6:16" x14ac:dyDescent="0.25">
      <c r="F164" s="10">
        <v>8050</v>
      </c>
      <c r="G164" s="18">
        <f t="shared" si="23"/>
        <v>26410.761154855642</v>
      </c>
      <c r="H164" s="9">
        <f t="shared" si="18"/>
        <v>8414</v>
      </c>
      <c r="I164" s="11">
        <f t="shared" si="19"/>
        <v>240.82499999999999</v>
      </c>
      <c r="J164" s="12">
        <f t="shared" si="24"/>
        <v>-32.324999999999989</v>
      </c>
      <c r="K164" s="14">
        <f t="shared" si="25"/>
        <v>9.7829900417781328</v>
      </c>
      <c r="L164" s="11">
        <f t="shared" si="20"/>
        <v>43114.810550506059</v>
      </c>
      <c r="M164" s="15">
        <f t="shared" si="26"/>
        <v>43.114810550506057</v>
      </c>
      <c r="N164" s="14">
        <f t="shared" si="21"/>
        <v>0.62367080105879336</v>
      </c>
      <c r="O164" s="16">
        <f t="shared" si="22"/>
        <v>311.09967184701594</v>
      </c>
      <c r="P164" s="17" cm="1">
        <f t="array" ref="P164">INDEX(DynamicViscosityLookupTable[Dynamic Viscosity (kg/(m*s)], MATCH(I164, DynamicViscosityLookupTable[Temperature (K)], 1)) + ((I164 - LOOKUP(I164, DynamicViscosityLookupTable[Temperature (K)], DynamicViscosityLookupTable[Temperature (K)])) * (INDEX(DynamicViscosityLookupTable[Dynamic Viscosity (kg/(m*s)], MATCH(I164, DynamicViscosityLookupTable[Temperature (K)], 1) + 1) - INDEX(DynamicViscosityLookupTable[Dynamic Viscosity (kg/(m*s)], MATCH(I164, DynamicViscosityLookupTable[Temperature (K)], 1))) / (INDEX(DynamicViscosityLookupTable[Temperature (K)], MATCH(I164, DynamicViscosityLookupTable[Temperature (K)], 1) + 1) - LOOKUP(I164, DynamicViscosityLookupTable[Temperature (K)], DynamicViscosityLookupTable[Temperature (K)])))</f>
        <v>1.5669099999999999E-5</v>
      </c>
    </row>
    <row r="165" spans="6:16" x14ac:dyDescent="0.25">
      <c r="F165" s="10">
        <v>8100</v>
      </c>
      <c r="G165" s="18">
        <f t="shared" si="23"/>
        <v>26574.803149606298</v>
      </c>
      <c r="H165" s="9">
        <f t="shared" si="18"/>
        <v>8464</v>
      </c>
      <c r="I165" s="11">
        <f t="shared" si="19"/>
        <v>240.49999999999997</v>
      </c>
      <c r="J165" s="12">
        <f t="shared" si="24"/>
        <v>-32.650000000000006</v>
      </c>
      <c r="K165" s="14">
        <f t="shared" si="25"/>
        <v>9.7828363860844263</v>
      </c>
      <c r="L165" s="11">
        <f t="shared" si="20"/>
        <v>42903.359077333749</v>
      </c>
      <c r="M165" s="15">
        <f t="shared" si="26"/>
        <v>42.903359077333747</v>
      </c>
      <c r="N165" s="14">
        <f t="shared" si="21"/>
        <v>0.621450746582906</v>
      </c>
      <c r="O165" s="16">
        <f t="shared" si="22"/>
        <v>310.88968216946324</v>
      </c>
      <c r="P165" s="17" cm="1">
        <f t="array" ref="P165">INDEX(DynamicViscosityLookupTable[Dynamic Viscosity (kg/(m*s)], MATCH(I165, DynamicViscosityLookupTable[Temperature (K)], 1)) + ((I165 - LOOKUP(I165, DynamicViscosityLookupTable[Temperature (K)], DynamicViscosityLookupTable[Temperature (K)])) * (INDEX(DynamicViscosityLookupTable[Dynamic Viscosity (kg/(m*s)], MATCH(I165, DynamicViscosityLookupTable[Temperature (K)], 1) + 1) - INDEX(DynamicViscosityLookupTable[Dynamic Viscosity (kg/(m*s)], MATCH(I165, DynamicViscosityLookupTable[Temperature (K)], 1))) / (INDEX(DynamicViscosityLookupTable[Temperature (K)], MATCH(I165, DynamicViscosityLookupTable[Temperature (K)], 1) + 1) - LOOKUP(I165, DynamicViscosityLookupTable[Temperature (K)], DynamicViscosityLookupTable[Temperature (K)])))</f>
        <v>1.5652199999999999E-5</v>
      </c>
    </row>
    <row r="166" spans="6:16" x14ac:dyDescent="0.25">
      <c r="F166" s="10">
        <v>8150</v>
      </c>
      <c r="G166" s="18">
        <f t="shared" si="23"/>
        <v>26738.845144356954</v>
      </c>
      <c r="H166" s="9">
        <f t="shared" si="18"/>
        <v>8514</v>
      </c>
      <c r="I166" s="11">
        <f t="shared" si="19"/>
        <v>240.17499999999998</v>
      </c>
      <c r="J166" s="12">
        <f t="shared" si="24"/>
        <v>-32.974999999999994</v>
      </c>
      <c r="K166" s="14">
        <f t="shared" si="25"/>
        <v>9.7826827340075173</v>
      </c>
      <c r="L166" s="11">
        <f t="shared" si="20"/>
        <v>42693.148960173596</v>
      </c>
      <c r="M166" s="15">
        <f t="shared" si="26"/>
        <v>42.693148960173595</v>
      </c>
      <c r="N166" s="14">
        <f t="shared" si="21"/>
        <v>0.61924268908616864</v>
      </c>
      <c r="O166" s="16">
        <f t="shared" si="22"/>
        <v>310.67955055899444</v>
      </c>
      <c r="P166" s="17" cm="1">
        <f t="array" ref="P166">INDEX(DynamicViscosityLookupTable[Dynamic Viscosity (kg/(m*s)], MATCH(I166, DynamicViscosityLookupTable[Temperature (K)], 1)) + ((I166 - LOOKUP(I166, DynamicViscosityLookupTable[Temperature (K)], DynamicViscosityLookupTable[Temperature (K)])) * (INDEX(DynamicViscosityLookupTable[Dynamic Viscosity (kg/(m*s)], MATCH(I166, DynamicViscosityLookupTable[Temperature (K)], 1) + 1) - INDEX(DynamicViscosityLookupTable[Dynamic Viscosity (kg/(m*s)], MATCH(I166, DynamicViscosityLookupTable[Temperature (K)], 1))) / (INDEX(DynamicViscosityLookupTable[Temperature (K)], MATCH(I166, DynamicViscosityLookupTable[Temperature (K)], 1) + 1) - LOOKUP(I166, DynamicViscosityLookupTable[Temperature (K)], DynamicViscosityLookupTable[Temperature (K)])))</f>
        <v>1.5635299999999999E-5</v>
      </c>
    </row>
    <row r="167" spans="6:16" x14ac:dyDescent="0.25">
      <c r="F167" s="10">
        <v>8200</v>
      </c>
      <c r="G167" s="18">
        <f t="shared" si="23"/>
        <v>26902.88713910761</v>
      </c>
      <c r="H167" s="9">
        <f t="shared" si="18"/>
        <v>8564</v>
      </c>
      <c r="I167" s="11">
        <f t="shared" si="19"/>
        <v>239.84999999999997</v>
      </c>
      <c r="J167" s="12">
        <f t="shared" si="24"/>
        <v>-33.300000000000011</v>
      </c>
      <c r="K167" s="14">
        <f t="shared" si="25"/>
        <v>9.7825290855474023</v>
      </c>
      <c r="L167" s="11">
        <f t="shared" si="20"/>
        <v>42484.171730949674</v>
      </c>
      <c r="M167" s="15">
        <f t="shared" si="26"/>
        <v>42.484171730949676</v>
      </c>
      <c r="N167" s="14">
        <f t="shared" si="21"/>
        <v>0.6170465543451702</v>
      </c>
      <c r="O167" s="16">
        <f t="shared" si="22"/>
        <v>310.46927672742055</v>
      </c>
      <c r="P167" s="17" cm="1">
        <f t="array" ref="P167">INDEX(DynamicViscosityLookupTable[Dynamic Viscosity (kg/(m*s)], MATCH(I167, DynamicViscosityLookupTable[Temperature (K)], 1)) + ((I167 - LOOKUP(I167, DynamicViscosityLookupTable[Temperature (K)], DynamicViscosityLookupTable[Temperature (K)])) * (INDEX(DynamicViscosityLookupTable[Dynamic Viscosity (kg/(m*s)], MATCH(I167, DynamicViscosityLookupTable[Temperature (K)], 1) + 1) - INDEX(DynamicViscosityLookupTable[Dynamic Viscosity (kg/(m*s)], MATCH(I167, DynamicViscosityLookupTable[Temperature (K)], 1))) / (INDEX(DynamicViscosityLookupTable[Temperature (K)], MATCH(I167, DynamicViscosityLookupTable[Temperature (K)], 1) + 1) - LOOKUP(I167, DynamicViscosityLookupTable[Temperature (K)], DynamicViscosityLookupTable[Temperature (K)])))</f>
        <v>1.5618399999999999E-5</v>
      </c>
    </row>
    <row r="168" spans="6:16" x14ac:dyDescent="0.25">
      <c r="F168" s="10">
        <v>8250</v>
      </c>
      <c r="G168" s="18">
        <f t="shared" si="23"/>
        <v>27066.929133858266</v>
      </c>
      <c r="H168" s="9">
        <f t="shared" si="18"/>
        <v>8614</v>
      </c>
      <c r="I168" s="11">
        <f t="shared" si="19"/>
        <v>239.52499999999998</v>
      </c>
      <c r="J168" s="12">
        <f t="shared" si="24"/>
        <v>-33.625</v>
      </c>
      <c r="K168" s="14">
        <f t="shared" si="25"/>
        <v>9.782375440704083</v>
      </c>
      <c r="L168" s="11">
        <f t="shared" si="20"/>
        <v>42276.418987331192</v>
      </c>
      <c r="M168" s="15">
        <f t="shared" si="26"/>
        <v>42.276418987331191</v>
      </c>
      <c r="N168" s="14">
        <f t="shared" si="21"/>
        <v>0.61486226868984617</v>
      </c>
      <c r="O168" s="16">
        <f t="shared" si="22"/>
        <v>310.25886038557627</v>
      </c>
      <c r="P168" s="17" cm="1">
        <f t="array" ref="P168">INDEX(DynamicViscosityLookupTable[Dynamic Viscosity (kg/(m*s)], MATCH(I168, DynamicViscosityLookupTable[Temperature (K)], 1)) + ((I168 - LOOKUP(I168, DynamicViscosityLookupTable[Temperature (K)], DynamicViscosityLookupTable[Temperature (K)])) * (INDEX(DynamicViscosityLookupTable[Dynamic Viscosity (kg/(m*s)], MATCH(I168, DynamicViscosityLookupTable[Temperature (K)], 1) + 1) - INDEX(DynamicViscosityLookupTable[Dynamic Viscosity (kg/(m*s)], MATCH(I168, DynamicViscosityLookupTable[Temperature (K)], 1))) / (INDEX(DynamicViscosityLookupTable[Temperature (K)], MATCH(I168, DynamicViscosityLookupTable[Temperature (K)], 1) + 1) - LOOKUP(I168, DynamicViscosityLookupTable[Temperature (K)], DynamicViscosityLookupTable[Temperature (K)])))</f>
        <v>1.56015E-5</v>
      </c>
    </row>
    <row r="169" spans="6:16" x14ac:dyDescent="0.25">
      <c r="F169" s="10">
        <v>8300</v>
      </c>
      <c r="G169" s="18">
        <f t="shared" si="23"/>
        <v>27230.971128608922</v>
      </c>
      <c r="H169" s="9">
        <f t="shared" si="18"/>
        <v>8664</v>
      </c>
      <c r="I169" s="11">
        <f t="shared" si="19"/>
        <v>239.2</v>
      </c>
      <c r="J169" s="12">
        <f t="shared" si="24"/>
        <v>-33.949999999999989</v>
      </c>
      <c r="K169" s="14">
        <f t="shared" si="25"/>
        <v>9.7822217994775613</v>
      </c>
      <c r="L169" s="11">
        <f t="shared" si="20"/>
        <v>42069.882392160165</v>
      </c>
      <c r="M169" s="15">
        <f t="shared" si="26"/>
        <v>42.069882392160167</v>
      </c>
      <c r="N169" s="14">
        <f t="shared" si="21"/>
        <v>0.61268975899890421</v>
      </c>
      <c r="O169" s="16">
        <f t="shared" si="22"/>
        <v>310.048301243315</v>
      </c>
      <c r="P169" s="17" cm="1">
        <f t="array" ref="P169">INDEX(DynamicViscosityLookupTable[Dynamic Viscosity (kg/(m*s)], MATCH(I169, DynamicViscosityLookupTable[Temperature (K)], 1)) + ((I169 - LOOKUP(I169, DynamicViscosityLookupTable[Temperature (K)], DynamicViscosityLookupTable[Temperature (K)])) * (INDEX(DynamicViscosityLookupTable[Dynamic Viscosity (kg/(m*s)], MATCH(I169, DynamicViscosityLookupTable[Temperature (K)], 1) + 1) - INDEX(DynamicViscosityLookupTable[Dynamic Viscosity (kg/(m*s)], MATCH(I169, DynamicViscosityLookupTable[Temperature (K)], 1))) / (INDEX(DynamicViscosityLookupTable[Temperature (K)], MATCH(I169, DynamicViscosityLookupTable[Temperature (K)], 1) + 1) - LOOKUP(I169, DynamicViscosityLookupTable[Temperature (K)], DynamicViscosityLookupTable[Temperature (K)])))</f>
        <v>1.55846E-5</v>
      </c>
    </row>
    <row r="170" spans="6:16" x14ac:dyDescent="0.25">
      <c r="F170" s="10">
        <v>8350</v>
      </c>
      <c r="G170" s="18">
        <f t="shared" si="23"/>
        <v>27395.013123359578</v>
      </c>
      <c r="H170" s="9">
        <f t="shared" si="18"/>
        <v>8714</v>
      </c>
      <c r="I170" s="11">
        <f t="shared" si="19"/>
        <v>238.87499999999997</v>
      </c>
      <c r="J170" s="12">
        <f t="shared" si="24"/>
        <v>-34.275000000000006</v>
      </c>
      <c r="K170" s="14">
        <f t="shared" si="25"/>
        <v>9.7820681618678336</v>
      </c>
      <c r="L170" s="11">
        <f t="shared" si="20"/>
        <v>41864.553672885282</v>
      </c>
      <c r="M170" s="15">
        <f t="shared" si="26"/>
        <v>41.864553672885279</v>
      </c>
      <c r="N170" s="14">
        <f t="shared" si="21"/>
        <v>0.61052895269529917</v>
      </c>
      <c r="O170" s="16">
        <f t="shared" si="22"/>
        <v>309.83759900950412</v>
      </c>
      <c r="P170" s="17" cm="1">
        <f t="array" ref="P170">INDEX(DynamicViscosityLookupTable[Dynamic Viscosity (kg/(m*s)], MATCH(I170, DynamicViscosityLookupTable[Temperature (K)], 1)) + ((I170 - LOOKUP(I170, DynamicViscosityLookupTable[Temperature (K)], DynamicViscosityLookupTable[Temperature (K)])) * (INDEX(DynamicViscosityLookupTable[Dynamic Viscosity (kg/(m*s)], MATCH(I170, DynamicViscosityLookupTable[Temperature (K)], 1) + 1) - INDEX(DynamicViscosityLookupTable[Dynamic Viscosity (kg/(m*s)], MATCH(I170, DynamicViscosityLookupTable[Temperature (K)], 1))) / (INDEX(DynamicViscosityLookupTable[Temperature (K)], MATCH(I170, DynamicViscosityLookupTable[Temperature (K)], 1) + 1) - LOOKUP(I170, DynamicViscosityLookupTable[Temperature (K)], DynamicViscosityLookupTable[Temperature (K)])))</f>
        <v>1.55677E-5</v>
      </c>
    </row>
    <row r="171" spans="6:16" x14ac:dyDescent="0.25">
      <c r="F171" s="10">
        <v>8400</v>
      </c>
      <c r="G171" s="18">
        <f t="shared" si="23"/>
        <v>27559.055118110235</v>
      </c>
      <c r="H171" s="9">
        <f t="shared" si="18"/>
        <v>8764</v>
      </c>
      <c r="I171" s="11">
        <f t="shared" si="19"/>
        <v>238.54999999999998</v>
      </c>
      <c r="J171" s="12">
        <f t="shared" si="24"/>
        <v>-34.599999999999994</v>
      </c>
      <c r="K171" s="14">
        <f t="shared" si="25"/>
        <v>9.7819145278749033</v>
      </c>
      <c r="L171" s="11">
        <f t="shared" si="20"/>
        <v>41660.424621000522</v>
      </c>
      <c r="M171" s="15">
        <f t="shared" si="26"/>
        <v>41.660424621000523</v>
      </c>
      <c r="N171" s="14">
        <f t="shared" si="21"/>
        <v>0.6083797777417439</v>
      </c>
      <c r="O171" s="16">
        <f t="shared" si="22"/>
        <v>309.62675339202065</v>
      </c>
      <c r="P171" s="17" cm="1">
        <f t="array" ref="P171">INDEX(DynamicViscosityLookupTable[Dynamic Viscosity (kg/(m*s)], MATCH(I171, DynamicViscosityLookupTable[Temperature (K)], 1)) + ((I171 - LOOKUP(I171, DynamicViscosityLookupTable[Temperature (K)], DynamicViscosityLookupTable[Temperature (K)])) * (INDEX(DynamicViscosityLookupTable[Dynamic Viscosity (kg/(m*s)], MATCH(I171, DynamicViscosityLookupTable[Temperature (K)], 1) + 1) - INDEX(DynamicViscosityLookupTable[Dynamic Viscosity (kg/(m*s)], MATCH(I171, DynamicViscosityLookupTable[Temperature (K)], 1))) / (INDEX(DynamicViscosityLookupTable[Temperature (K)], MATCH(I171, DynamicViscosityLookupTable[Temperature (K)], 1) + 1) - LOOKUP(I171, DynamicViscosityLookupTable[Temperature (K)], DynamicViscosityLookupTable[Temperature (K)])))</f>
        <v>1.55508E-5</v>
      </c>
    </row>
    <row r="172" spans="6:16" x14ac:dyDescent="0.25">
      <c r="F172" s="10">
        <v>8450</v>
      </c>
      <c r="G172" s="18">
        <f t="shared" si="23"/>
        <v>27723.097112860891</v>
      </c>
      <c r="H172" s="9">
        <f t="shared" si="18"/>
        <v>8814</v>
      </c>
      <c r="I172" s="11">
        <f t="shared" si="19"/>
        <v>238.22499999999997</v>
      </c>
      <c r="J172" s="12">
        <f t="shared" si="24"/>
        <v>-34.925000000000011</v>
      </c>
      <c r="K172" s="14">
        <f t="shared" si="25"/>
        <v>9.7817608974987706</v>
      </c>
      <c r="L172" s="11">
        <f t="shared" si="20"/>
        <v>41457.487091489762</v>
      </c>
      <c r="M172" s="15">
        <f t="shared" si="26"/>
        <v>41.45748709148976</v>
      </c>
      <c r="N172" s="14">
        <f t="shared" si="21"/>
        <v>0.60624216263626873</v>
      </c>
      <c r="O172" s="16">
        <f t="shared" si="22"/>
        <v>309.41576409774609</v>
      </c>
      <c r="P172" s="17" cm="1">
        <f t="array" ref="P172">INDEX(DynamicViscosityLookupTable[Dynamic Viscosity (kg/(m*s)], MATCH(I172, DynamicViscosityLookupTable[Temperature (K)], 1)) + ((I172 - LOOKUP(I172, DynamicViscosityLookupTable[Temperature (K)], DynamicViscosityLookupTable[Temperature (K)])) * (INDEX(DynamicViscosityLookupTable[Dynamic Viscosity (kg/(m*s)], MATCH(I172, DynamicViscosityLookupTable[Temperature (K)], 1) + 1) - INDEX(DynamicViscosityLookupTable[Dynamic Viscosity (kg/(m*s)], MATCH(I172, DynamicViscosityLookupTable[Temperature (K)], 1))) / (INDEX(DynamicViscosityLookupTable[Temperature (K)], MATCH(I172, DynamicViscosityLookupTable[Temperature (K)], 1) + 1) - LOOKUP(I172, DynamicViscosityLookupTable[Temperature (K)], DynamicViscosityLookupTable[Temperature (K)])))</f>
        <v>1.5533899999999997E-5</v>
      </c>
    </row>
    <row r="173" spans="6:16" x14ac:dyDescent="0.25">
      <c r="F173" s="10">
        <v>8500</v>
      </c>
      <c r="G173" s="18">
        <f t="shared" si="23"/>
        <v>27887.139107611547</v>
      </c>
      <c r="H173" s="9">
        <f t="shared" si="18"/>
        <v>8864</v>
      </c>
      <c r="I173" s="11">
        <f t="shared" si="19"/>
        <v>237.89999999999998</v>
      </c>
      <c r="J173" s="12">
        <f t="shared" si="24"/>
        <v>-35.25</v>
      </c>
      <c r="K173" s="14">
        <f t="shared" si="25"/>
        <v>9.7816072707394319</v>
      </c>
      <c r="L173" s="11">
        <f t="shared" si="20"/>
        <v>41255.733002276465</v>
      </c>
      <c r="M173" s="15">
        <f t="shared" si="26"/>
        <v>41.255733002276465</v>
      </c>
      <c r="N173" s="14">
        <f t="shared" si="21"/>
        <v>0.6041160364078203</v>
      </c>
      <c r="O173" s="16">
        <f t="shared" si="22"/>
        <v>309.20463083256192</v>
      </c>
      <c r="P173" s="17" cm="1">
        <f t="array" ref="P173">INDEX(DynamicViscosityLookupTable[Dynamic Viscosity (kg/(m*s)], MATCH(I173, DynamicViscosityLookupTable[Temperature (K)], 1)) + ((I173 - LOOKUP(I173, DynamicViscosityLookupTable[Temperature (K)], DynamicViscosityLookupTable[Temperature (K)])) * (INDEX(DynamicViscosityLookupTable[Dynamic Viscosity (kg/(m*s)], MATCH(I173, DynamicViscosityLookupTable[Temperature (K)], 1) + 1) - INDEX(DynamicViscosityLookupTable[Dynamic Viscosity (kg/(m*s)], MATCH(I173, DynamicViscosityLookupTable[Temperature (K)], 1))) / (INDEX(DynamicViscosityLookupTable[Temperature (K)], MATCH(I173, DynamicViscosityLookupTable[Temperature (K)], 1) + 1) - LOOKUP(I173, DynamicViscosityLookupTable[Temperature (K)], DynamicViscosityLookupTable[Temperature (K)])))</f>
        <v>1.5516999999999997E-5</v>
      </c>
    </row>
    <row r="174" spans="6:16" x14ac:dyDescent="0.25">
      <c r="F174" s="10">
        <v>8550</v>
      </c>
      <c r="G174" s="18">
        <f t="shared" si="23"/>
        <v>28051.181102362203</v>
      </c>
      <c r="H174" s="9">
        <f t="shared" si="18"/>
        <v>8914</v>
      </c>
      <c r="I174" s="11">
        <f t="shared" si="19"/>
        <v>237.57499999999999</v>
      </c>
      <c r="J174" s="12">
        <f t="shared" si="24"/>
        <v>-35.574999999999989</v>
      </c>
      <c r="K174" s="14">
        <f t="shared" si="25"/>
        <v>9.781453647596889</v>
      </c>
      <c r="L174" s="11">
        <f t="shared" si="20"/>
        <v>41055.154333678445</v>
      </c>
      <c r="M174" s="15">
        <f t="shared" si="26"/>
        <v>41.055154333678445</v>
      </c>
      <c r="N174" s="14">
        <f t="shared" si="21"/>
        <v>0.60200132861189704</v>
      </c>
      <c r="O174" s="16">
        <f t="shared" si="22"/>
        <v>308.993353301345</v>
      </c>
      <c r="P174" s="17" cm="1">
        <f t="array" ref="P174">INDEX(DynamicViscosityLookupTable[Dynamic Viscosity (kg/(m*s)], MATCH(I174, DynamicViscosityLookupTable[Temperature (K)], 1)) + ((I174 - LOOKUP(I174, DynamicViscosityLookupTable[Temperature (K)], DynamicViscosityLookupTable[Temperature (K)])) * (INDEX(DynamicViscosityLookupTable[Dynamic Viscosity (kg/(m*s)], MATCH(I174, DynamicViscosityLookupTable[Temperature (K)], 1) + 1) - INDEX(DynamicViscosityLookupTable[Dynamic Viscosity (kg/(m*s)], MATCH(I174, DynamicViscosityLookupTable[Temperature (K)], 1))) / (INDEX(DynamicViscosityLookupTable[Temperature (K)], MATCH(I174, DynamicViscosityLookupTable[Temperature (K)], 1) + 1) - LOOKUP(I174, DynamicViscosityLookupTable[Temperature (K)], DynamicViscosityLookupTable[Temperature (K)])))</f>
        <v>1.5500100000000001E-5</v>
      </c>
    </row>
    <row r="175" spans="6:16" x14ac:dyDescent="0.25">
      <c r="F175" s="10">
        <v>8600</v>
      </c>
      <c r="G175" s="18">
        <f t="shared" si="23"/>
        <v>28215.223097112859</v>
      </c>
      <c r="H175" s="9">
        <f t="shared" si="18"/>
        <v>8964</v>
      </c>
      <c r="I175" s="11">
        <f t="shared" si="19"/>
        <v>237.24999999999997</v>
      </c>
      <c r="J175" s="12">
        <f t="shared" si="24"/>
        <v>-35.900000000000006</v>
      </c>
      <c r="K175" s="14">
        <f t="shared" si="25"/>
        <v>9.7813000280711435</v>
      </c>
      <c r="L175" s="11">
        <f t="shared" si="20"/>
        <v>40855.743127868191</v>
      </c>
      <c r="M175" s="15">
        <f t="shared" si="26"/>
        <v>40.855743127868188</v>
      </c>
      <c r="N175" s="14">
        <f t="shared" si="21"/>
        <v>0.59989796932623307</v>
      </c>
      <c r="O175" s="16">
        <f t="shared" si="22"/>
        <v>308.78193120796215</v>
      </c>
      <c r="P175" s="17" cm="1">
        <f t="array" ref="P175">INDEX(DynamicViscosityLookupTable[Dynamic Viscosity (kg/(m*s)], MATCH(I175, DynamicViscosityLookupTable[Temperature (K)], 1)) + ((I175 - LOOKUP(I175, DynamicViscosityLookupTable[Temperature (K)], DynamicViscosityLookupTable[Temperature (K)])) * (INDEX(DynamicViscosityLookupTable[Dynamic Viscosity (kg/(m*s)], MATCH(I175, DynamicViscosityLookupTable[Temperature (K)], 1) + 1) - INDEX(DynamicViscosityLookupTable[Dynamic Viscosity (kg/(m*s)], MATCH(I175, DynamicViscosityLookupTable[Temperature (K)], 1))) / (INDEX(DynamicViscosityLookupTable[Temperature (K)], MATCH(I175, DynamicViscosityLookupTable[Temperature (K)], 1) + 1) - LOOKUP(I175, DynamicViscosityLookupTable[Temperature (K)], DynamicViscosityLookupTable[Temperature (K)])))</f>
        <v>1.5483199999999998E-5</v>
      </c>
    </row>
    <row r="176" spans="6:16" x14ac:dyDescent="0.25">
      <c r="F176" s="10">
        <v>8650</v>
      </c>
      <c r="G176" s="18">
        <f t="shared" si="23"/>
        <v>28379.265091863515</v>
      </c>
      <c r="H176" s="9">
        <f t="shared" si="18"/>
        <v>9014</v>
      </c>
      <c r="I176" s="11">
        <f t="shared" si="19"/>
        <v>236.92499999999998</v>
      </c>
      <c r="J176" s="12">
        <f t="shared" si="24"/>
        <v>-36.224999999999994</v>
      </c>
      <c r="K176" s="14">
        <f t="shared" si="25"/>
        <v>9.7811464121621938</v>
      </c>
      <c r="L176" s="11">
        <f t="shared" si="20"/>
        <v>40657.491488338361</v>
      </c>
      <c r="M176" s="15">
        <f t="shared" si="26"/>
        <v>40.657491488338358</v>
      </c>
      <c r="N176" s="14">
        <f t="shared" si="21"/>
        <v>0.59780588914651889</v>
      </c>
      <c r="O176" s="16">
        <f t="shared" si="22"/>
        <v>308.57036425526604</v>
      </c>
      <c r="P176" s="17" cm="1">
        <f t="array" ref="P176">INDEX(DynamicViscosityLookupTable[Dynamic Viscosity (kg/(m*s)], MATCH(I176, DynamicViscosityLookupTable[Temperature (K)], 1)) + ((I176 - LOOKUP(I176, DynamicViscosityLookupTable[Temperature (K)], DynamicViscosityLookupTable[Temperature (K)])) * (INDEX(DynamicViscosityLookupTable[Dynamic Viscosity (kg/(m*s)], MATCH(I176, DynamicViscosityLookupTable[Temperature (K)], 1) + 1) - INDEX(DynamicViscosityLookupTable[Dynamic Viscosity (kg/(m*s)], MATCH(I176, DynamicViscosityLookupTable[Temperature (K)], 1))) / (INDEX(DynamicViscosityLookupTable[Temperature (K)], MATCH(I176, DynamicViscosityLookupTable[Temperature (K)], 1) + 1) - LOOKUP(I176, DynamicViscosityLookupTable[Temperature (K)], DynamicViscosityLookupTable[Temperature (K)])))</f>
        <v>1.5466299999999998E-5</v>
      </c>
    </row>
    <row r="177" spans="6:16" x14ac:dyDescent="0.25">
      <c r="F177" s="10">
        <v>8700</v>
      </c>
      <c r="G177" s="18">
        <f t="shared" si="23"/>
        <v>28543.307086614172</v>
      </c>
      <c r="H177" s="9">
        <f t="shared" si="18"/>
        <v>9064</v>
      </c>
      <c r="I177" s="11">
        <f t="shared" si="19"/>
        <v>236.59999999999997</v>
      </c>
      <c r="J177" s="12">
        <f t="shared" si="24"/>
        <v>-36.550000000000011</v>
      </c>
      <c r="K177" s="14">
        <f t="shared" si="25"/>
        <v>9.7809927998700381</v>
      </c>
      <c r="L177" s="11">
        <f t="shared" si="20"/>
        <v>40460.391579372132</v>
      </c>
      <c r="M177" s="15">
        <f t="shared" si="26"/>
        <v>40.460391579372128</v>
      </c>
      <c r="N177" s="14">
        <f t="shared" si="21"/>
        <v>0.5957250191821627</v>
      </c>
      <c r="O177" s="16">
        <f t="shared" si="22"/>
        <v>308.35865214508971</v>
      </c>
      <c r="P177" s="17" cm="1">
        <f t="array" ref="P177">INDEX(DynamicViscosityLookupTable[Dynamic Viscosity (kg/(m*s)], MATCH(I177, DynamicViscosityLookupTable[Temperature (K)], 1)) + ((I177 - LOOKUP(I177, DynamicViscosityLookupTable[Temperature (K)], DynamicViscosityLookupTable[Temperature (K)])) * (INDEX(DynamicViscosityLookupTable[Dynamic Viscosity (kg/(m*s)], MATCH(I177, DynamicViscosityLookupTable[Temperature (K)], 1) + 1) - INDEX(DynamicViscosityLookupTable[Dynamic Viscosity (kg/(m*s)], MATCH(I177, DynamicViscosityLookupTable[Temperature (K)], 1))) / (INDEX(DynamicViscosityLookupTable[Temperature (K)], MATCH(I177, DynamicViscosityLookupTable[Temperature (K)], 1) + 1) - LOOKUP(I177, DynamicViscosityLookupTable[Temperature (K)], DynamicViscosityLookupTable[Temperature (K)])))</f>
        <v>1.5449399999999998E-5</v>
      </c>
    </row>
    <row r="178" spans="6:16" x14ac:dyDescent="0.25">
      <c r="F178" s="10">
        <v>8750</v>
      </c>
      <c r="G178" s="18">
        <f t="shared" si="23"/>
        <v>28707.349081364828</v>
      </c>
      <c r="H178" s="9">
        <f t="shared" si="18"/>
        <v>9114</v>
      </c>
      <c r="I178" s="11">
        <f t="shared" si="19"/>
        <v>236.27499999999998</v>
      </c>
      <c r="J178" s="12">
        <f t="shared" si="24"/>
        <v>-36.875</v>
      </c>
      <c r="K178" s="14">
        <f t="shared" si="25"/>
        <v>9.7808391911946799</v>
      </c>
      <c r="L178" s="11">
        <f t="shared" si="20"/>
        <v>40264.435625518679</v>
      </c>
      <c r="M178" s="15">
        <f t="shared" si="26"/>
        <v>40.264435625518679</v>
      </c>
      <c r="N178" s="14">
        <f t="shared" si="21"/>
        <v>0.59365529105208814</v>
      </c>
      <c r="O178" s="16">
        <f t="shared" si="22"/>
        <v>308.14679457824207</v>
      </c>
      <c r="P178" s="17" cm="1">
        <f t="array" ref="P178">INDEX(DynamicViscosityLookupTable[Dynamic Viscosity (kg/(m*s)], MATCH(I178, DynamicViscosityLookupTable[Temperature (K)], 1)) + ((I178 - LOOKUP(I178, DynamicViscosityLookupTable[Temperature (K)], DynamicViscosityLookupTable[Temperature (K)])) * (INDEX(DynamicViscosityLookupTable[Dynamic Viscosity (kg/(m*s)], MATCH(I178, DynamicViscosityLookupTable[Temperature (K)], 1) + 1) - INDEX(DynamicViscosityLookupTable[Dynamic Viscosity (kg/(m*s)], MATCH(I178, DynamicViscosityLookupTable[Temperature (K)], 1))) / (INDEX(DynamicViscosityLookupTable[Temperature (K)], MATCH(I178, DynamicViscosityLookupTable[Temperature (K)], 1) + 1) - LOOKUP(I178, DynamicViscosityLookupTable[Temperature (K)], DynamicViscosityLookupTable[Temperature (K)])))</f>
        <v>1.5432499999999998E-5</v>
      </c>
    </row>
    <row r="179" spans="6:16" x14ac:dyDescent="0.25">
      <c r="F179" s="10">
        <v>8800</v>
      </c>
      <c r="G179" s="18">
        <f t="shared" si="23"/>
        <v>28871.391076115484</v>
      </c>
      <c r="H179" s="9">
        <f t="shared" si="18"/>
        <v>9164</v>
      </c>
      <c r="I179" s="11">
        <f t="shared" si="19"/>
        <v>235.95</v>
      </c>
      <c r="J179" s="12">
        <f t="shared" si="24"/>
        <v>-37.199999999999989</v>
      </c>
      <c r="K179" s="14">
        <f t="shared" si="25"/>
        <v>9.7806855861361193</v>
      </c>
      <c r="L179" s="11">
        <f t="shared" si="20"/>
        <v>40069.615911073939</v>
      </c>
      <c r="M179" s="15">
        <f t="shared" si="26"/>
        <v>40.069615911073939</v>
      </c>
      <c r="N179" s="14">
        <f t="shared" si="21"/>
        <v>0.59159663688057806</v>
      </c>
      <c r="O179" s="16">
        <f t="shared" si="22"/>
        <v>307.93479125450278</v>
      </c>
      <c r="P179" s="17" cm="1">
        <f t="array" ref="P179">INDEX(DynamicViscosityLookupTable[Dynamic Viscosity (kg/(m*s)], MATCH(I179, DynamicViscosityLookupTable[Temperature (K)], 1)) + ((I179 - LOOKUP(I179, DynamicViscosityLookupTable[Temperature (K)], DynamicViscosityLookupTable[Temperature (K)])) * (INDEX(DynamicViscosityLookupTable[Dynamic Viscosity (kg/(m*s)], MATCH(I179, DynamicViscosityLookupTable[Temperature (K)], 1) + 1) - INDEX(DynamicViscosityLookupTable[Dynamic Viscosity (kg/(m*s)], MATCH(I179, DynamicViscosityLookupTable[Temperature (K)], 1))) / (INDEX(DynamicViscosityLookupTable[Temperature (K)], MATCH(I179, DynamicViscosityLookupTable[Temperature (K)], 1) + 1) - LOOKUP(I179, DynamicViscosityLookupTable[Temperature (K)], DynamicViscosityLookupTable[Temperature (K)])))</f>
        <v>1.5415599999999999E-5</v>
      </c>
    </row>
    <row r="180" spans="6:16" x14ac:dyDescent="0.25">
      <c r="F180" s="10">
        <v>8850</v>
      </c>
      <c r="G180" s="18">
        <f t="shared" si="23"/>
        <v>29035.43307086614</v>
      </c>
      <c r="H180" s="9">
        <f t="shared" si="18"/>
        <v>9214</v>
      </c>
      <c r="I180" s="11">
        <f t="shared" si="19"/>
        <v>235.62499999999997</v>
      </c>
      <c r="J180" s="12">
        <f t="shared" si="24"/>
        <v>-37.525000000000006</v>
      </c>
      <c r="K180" s="14">
        <f t="shared" si="25"/>
        <v>9.7805319846943526</v>
      </c>
      <c r="L180" s="11">
        <f t="shared" si="20"/>
        <v>39875.924779565932</v>
      </c>
      <c r="M180" s="15">
        <f t="shared" si="26"/>
        <v>39.875924779565935</v>
      </c>
      <c r="N180" s="14">
        <f t="shared" si="21"/>
        <v>0.58954898929315036</v>
      </c>
      <c r="O180" s="16">
        <f t="shared" si="22"/>
        <v>307.72264187261726</v>
      </c>
      <c r="P180" s="17" cm="1">
        <f t="array" ref="P180">INDEX(DynamicViscosityLookupTable[Dynamic Viscosity (kg/(m*s)], MATCH(I180, DynamicViscosityLookupTable[Temperature (K)], 1)) + ((I180 - LOOKUP(I180, DynamicViscosityLookupTable[Temperature (K)], DynamicViscosityLookupTable[Temperature (K)])) * (INDEX(DynamicViscosityLookupTable[Dynamic Viscosity (kg/(m*s)], MATCH(I180, DynamicViscosityLookupTable[Temperature (K)], 1) + 1) - INDEX(DynamicViscosityLookupTable[Dynamic Viscosity (kg/(m*s)], MATCH(I180, DynamicViscosityLookupTable[Temperature (K)], 1))) / (INDEX(DynamicViscosityLookupTable[Temperature (K)], MATCH(I180, DynamicViscosityLookupTable[Temperature (K)], 1) + 1) - LOOKUP(I180, DynamicViscosityLookupTable[Temperature (K)], DynamicViscosityLookupTable[Temperature (K)])))</f>
        <v>1.5398699999999999E-5</v>
      </c>
    </row>
    <row r="181" spans="6:16" x14ac:dyDescent="0.25">
      <c r="F181" s="10">
        <v>8900</v>
      </c>
      <c r="G181" s="18">
        <f t="shared" si="23"/>
        <v>29199.475065616796</v>
      </c>
      <c r="H181" s="9">
        <f t="shared" si="18"/>
        <v>9264</v>
      </c>
      <c r="I181" s="11">
        <f t="shared" si="19"/>
        <v>235.29999999999998</v>
      </c>
      <c r="J181" s="12">
        <f t="shared" si="24"/>
        <v>-37.849999999999994</v>
      </c>
      <c r="K181" s="14">
        <f t="shared" si="25"/>
        <v>9.7803783868693817</v>
      </c>
      <c r="L181" s="11">
        <f t="shared" si="20"/>
        <v>39683.354633245348</v>
      </c>
      <c r="M181" s="15">
        <f t="shared" si="26"/>
        <v>39.683354633245351</v>
      </c>
      <c r="N181" s="14">
        <f t="shared" si="21"/>
        <v>0.58751228141247791</v>
      </c>
      <c r="O181" s="16">
        <f t="shared" si="22"/>
        <v>307.51034613029191</v>
      </c>
      <c r="P181" s="17" cm="1">
        <f t="array" ref="P181">INDEX(DynamicViscosityLookupTable[Dynamic Viscosity (kg/(m*s)], MATCH(I181, DynamicViscosityLookupTable[Temperature (K)], 1)) + ((I181 - LOOKUP(I181, DynamicViscosityLookupTable[Temperature (K)], DynamicViscosityLookupTable[Temperature (K)])) * (INDEX(DynamicViscosityLookupTable[Dynamic Viscosity (kg/(m*s)], MATCH(I181, DynamicViscosityLookupTable[Temperature (K)], 1) + 1) - INDEX(DynamicViscosityLookupTable[Dynamic Viscosity (kg/(m*s)], MATCH(I181, DynamicViscosityLookupTable[Temperature (K)], 1))) / (INDEX(DynamicViscosityLookupTable[Temperature (K)], MATCH(I181, DynamicViscosityLookupTable[Temperature (K)], 1) + 1) - LOOKUP(I181, DynamicViscosityLookupTable[Temperature (K)], DynamicViscosityLookupTable[Temperature (K)])))</f>
        <v>1.5381799999999999E-5</v>
      </c>
    </row>
    <row r="182" spans="6:16" x14ac:dyDescent="0.25">
      <c r="F182" s="10">
        <v>8950</v>
      </c>
      <c r="G182" s="18">
        <f t="shared" si="23"/>
        <v>29363.517060367452</v>
      </c>
      <c r="H182" s="9">
        <f t="shared" si="18"/>
        <v>9314</v>
      </c>
      <c r="I182" s="11">
        <f t="shared" si="19"/>
        <v>234.97499999999997</v>
      </c>
      <c r="J182" s="12">
        <f t="shared" si="24"/>
        <v>-38.175000000000011</v>
      </c>
      <c r="K182" s="14">
        <f t="shared" si="25"/>
        <v>9.7802247926612083</v>
      </c>
      <c r="L182" s="11">
        <f t="shared" si="20"/>
        <v>39491.897932580629</v>
      </c>
      <c r="M182" s="15">
        <f t="shared" si="26"/>
        <v>39.491897932580628</v>
      </c>
      <c r="N182" s="14">
        <f t="shared" si="21"/>
        <v>0.58548644685434059</v>
      </c>
      <c r="O182" s="16">
        <f t="shared" si="22"/>
        <v>307.29790372418881</v>
      </c>
      <c r="P182" s="17" cm="1">
        <f t="array" ref="P182">INDEX(DynamicViscosityLookupTable[Dynamic Viscosity (kg/(m*s)], MATCH(I182, DynamicViscosityLookupTable[Temperature (K)], 1)) + ((I182 - LOOKUP(I182, DynamicViscosityLookupTable[Temperature (K)], DynamicViscosityLookupTable[Temperature (K)])) * (INDEX(DynamicViscosityLookupTable[Dynamic Viscosity (kg/(m*s)], MATCH(I182, DynamicViscosityLookupTable[Temperature (K)], 1) + 1) - INDEX(DynamicViscosityLookupTable[Dynamic Viscosity (kg/(m*s)], MATCH(I182, DynamicViscosityLookupTable[Temperature (K)], 1))) / (INDEX(DynamicViscosityLookupTable[Temperature (K)], MATCH(I182, DynamicViscosityLookupTable[Temperature (K)], 1) + 1) - LOOKUP(I182, DynamicViscosityLookupTable[Temperature (K)], DynamicViscosityLookupTable[Temperature (K)])))</f>
        <v>1.5364899999999999E-5</v>
      </c>
    </row>
    <row r="183" spans="6:16" x14ac:dyDescent="0.25">
      <c r="F183" s="10">
        <v>9000</v>
      </c>
      <c r="G183" s="18">
        <f t="shared" si="23"/>
        <v>29527.559055118109</v>
      </c>
      <c r="H183" s="9">
        <f t="shared" si="18"/>
        <v>9364</v>
      </c>
      <c r="I183" s="11">
        <f t="shared" si="19"/>
        <v>234.64999999999998</v>
      </c>
      <c r="J183" s="12">
        <f t="shared" si="24"/>
        <v>-38.5</v>
      </c>
      <c r="K183" s="14">
        <f t="shared" si="25"/>
        <v>9.7800712020698288</v>
      </c>
      <c r="L183" s="11">
        <f t="shared" si="20"/>
        <v>39301.547195758278</v>
      </c>
      <c r="M183" s="15">
        <f t="shared" si="26"/>
        <v>39.301547195758275</v>
      </c>
      <c r="N183" s="14">
        <f t="shared" si="21"/>
        <v>0.58347141972362182</v>
      </c>
      <c r="O183" s="16">
        <f t="shared" si="22"/>
        <v>307.08531434992085</v>
      </c>
      <c r="P183" s="17" cm="1">
        <f t="array" ref="P183">INDEX(DynamicViscosityLookupTable[Dynamic Viscosity (kg/(m*s)], MATCH(I183, DynamicViscosityLookupTable[Temperature (K)], 1)) + ((I183 - LOOKUP(I183, DynamicViscosityLookupTable[Temperature (K)], DynamicViscosityLookupTable[Temperature (K)])) * (INDEX(DynamicViscosityLookupTable[Dynamic Viscosity (kg/(m*s)], MATCH(I183, DynamicViscosityLookupTable[Temperature (K)], 1) + 1) - INDEX(DynamicViscosityLookupTable[Dynamic Viscosity (kg/(m*s)], MATCH(I183, DynamicViscosityLookupTable[Temperature (K)], 1))) / (INDEX(DynamicViscosityLookupTable[Temperature (K)], MATCH(I183, DynamicViscosityLookupTable[Temperature (K)], 1) + 1) - LOOKUP(I183, DynamicViscosityLookupTable[Temperature (K)], DynamicViscosityLookupTable[Temperature (K)])))</f>
        <v>1.5347999999999999E-5</v>
      </c>
    </row>
    <row r="184" spans="6:16" x14ac:dyDescent="0.25">
      <c r="F184" s="10">
        <v>9050</v>
      </c>
      <c r="G184" s="18">
        <f t="shared" si="23"/>
        <v>29691.601049868765</v>
      </c>
      <c r="H184" s="9">
        <f t="shared" si="18"/>
        <v>9414</v>
      </c>
      <c r="I184" s="11">
        <f t="shared" si="19"/>
        <v>234.32499999999999</v>
      </c>
      <c r="J184" s="12">
        <f t="shared" si="24"/>
        <v>-38.824999999999989</v>
      </c>
      <c r="K184" s="14">
        <f t="shared" si="25"/>
        <v>9.7799176150952469</v>
      </c>
      <c r="L184" s="11">
        <f t="shared" si="20"/>
        <v>39112.294998187535</v>
      </c>
      <c r="M184" s="15">
        <f t="shared" si="26"/>
        <v>39.112294998187537</v>
      </c>
      <c r="N184" s="14">
        <f t="shared" si="21"/>
        <v>0.58146713461033728</v>
      </c>
      <c r="O184" s="16">
        <f t="shared" si="22"/>
        <v>306.87257770204656</v>
      </c>
      <c r="P184" s="17" cm="1">
        <f t="array" ref="P184">INDEX(DynamicViscosityLookupTable[Dynamic Viscosity (kg/(m*s)], MATCH(I184, DynamicViscosityLookupTable[Temperature (K)], 1)) + ((I184 - LOOKUP(I184, DynamicViscosityLookupTable[Temperature (K)], DynamicViscosityLookupTable[Temperature (K)])) * (INDEX(DynamicViscosityLookupTable[Dynamic Viscosity (kg/(m*s)], MATCH(I184, DynamicViscosityLookupTable[Temperature (K)], 1) + 1) - INDEX(DynamicViscosityLookupTable[Dynamic Viscosity (kg/(m*s)], MATCH(I184, DynamicViscosityLookupTable[Temperature (K)], 1))) / (INDEX(DynamicViscosityLookupTable[Temperature (K)], MATCH(I184, DynamicViscosityLookupTable[Temperature (K)], 1) + 1) - LOOKUP(I184, DynamicViscosityLookupTable[Temperature (K)], DynamicViscosityLookupTable[Temperature (K)])))</f>
        <v>1.53311E-5</v>
      </c>
    </row>
    <row r="185" spans="6:16" x14ac:dyDescent="0.25">
      <c r="F185" s="10">
        <v>9100</v>
      </c>
      <c r="G185" s="18">
        <f t="shared" si="23"/>
        <v>29855.643044619421</v>
      </c>
      <c r="H185" s="9">
        <f t="shared" si="18"/>
        <v>9464</v>
      </c>
      <c r="I185" s="11">
        <f t="shared" si="19"/>
        <v>233.99999999999997</v>
      </c>
      <c r="J185" s="12">
        <f t="shared" si="24"/>
        <v>-39.150000000000006</v>
      </c>
      <c r="K185" s="14">
        <f t="shared" si="25"/>
        <v>9.7797640317374608</v>
      </c>
      <c r="L185" s="11">
        <f t="shared" si="20"/>
        <v>38924.133972009884</v>
      </c>
      <c r="M185" s="15">
        <f t="shared" si="26"/>
        <v>38.924133972009884</v>
      </c>
      <c r="N185" s="14">
        <f t="shared" si="21"/>
        <v>0.57947352658570073</v>
      </c>
      <c r="O185" s="16">
        <f t="shared" si="22"/>
        <v>306.65969347406491</v>
      </c>
      <c r="P185" s="17" cm="1">
        <f t="array" ref="P185">INDEX(DynamicViscosityLookupTable[Dynamic Viscosity (kg/(m*s)], MATCH(I185, DynamicViscosityLookupTable[Temperature (K)], 1)) + ((I185 - LOOKUP(I185, DynamicViscosityLookupTable[Temperature (K)], DynamicViscosityLookupTable[Temperature (K)])) * (INDEX(DynamicViscosityLookupTable[Dynamic Viscosity (kg/(m*s)], MATCH(I185, DynamicViscosityLookupTable[Temperature (K)], 1) + 1) - INDEX(DynamicViscosityLookupTable[Dynamic Viscosity (kg/(m*s)], MATCH(I185, DynamicViscosityLookupTable[Temperature (K)], 1))) / (INDEX(DynamicViscosityLookupTable[Temperature (K)], MATCH(I185, DynamicViscosityLookupTable[Temperature (K)], 1) + 1) - LOOKUP(I185, DynamicViscosityLookupTable[Temperature (K)], DynamicViscosityLookupTable[Temperature (K)])))</f>
        <v>1.53142E-5</v>
      </c>
    </row>
    <row r="186" spans="6:16" x14ac:dyDescent="0.25">
      <c r="F186" s="10">
        <v>9150</v>
      </c>
      <c r="G186" s="18">
        <f t="shared" si="23"/>
        <v>30019.685039370077</v>
      </c>
      <c r="H186" s="9">
        <f t="shared" si="18"/>
        <v>9514</v>
      </c>
      <c r="I186" s="11">
        <f t="shared" si="19"/>
        <v>233.67499999999998</v>
      </c>
      <c r="J186" s="12">
        <f t="shared" si="24"/>
        <v>-39.474999999999994</v>
      </c>
      <c r="K186" s="14">
        <f t="shared" si="25"/>
        <v>9.7796104519964704</v>
      </c>
      <c r="L186" s="11">
        <f t="shared" si="20"/>
        <v>38737.056805613327</v>
      </c>
      <c r="M186" s="15">
        <f t="shared" si="26"/>
        <v>38.737056805613328</v>
      </c>
      <c r="N186" s="14">
        <f t="shared" si="21"/>
        <v>0.5774905311982298</v>
      </c>
      <c r="O186" s="16">
        <f t="shared" si="22"/>
        <v>306.44666135841049</v>
      </c>
      <c r="P186" s="17" cm="1">
        <f t="array" ref="P186">INDEX(DynamicViscosityLookupTable[Dynamic Viscosity (kg/(m*s)], MATCH(I186, DynamicViscosityLookupTable[Temperature (K)], 1)) + ((I186 - LOOKUP(I186, DynamicViscosityLookupTable[Temperature (K)], DynamicViscosityLookupTable[Temperature (K)])) * (INDEX(DynamicViscosityLookupTable[Dynamic Viscosity (kg/(m*s)], MATCH(I186, DynamicViscosityLookupTable[Temperature (K)], 1) + 1) - INDEX(DynamicViscosityLookupTable[Dynamic Viscosity (kg/(m*s)], MATCH(I186, DynamicViscosityLookupTable[Temperature (K)], 1))) / (INDEX(DynamicViscosityLookupTable[Temperature (K)], MATCH(I186, DynamicViscosityLookupTable[Temperature (K)], 1) + 1) - LOOKUP(I186, DynamicViscosityLookupTable[Temperature (K)], DynamicViscosityLookupTable[Temperature (K)])))</f>
        <v>1.52973E-5</v>
      </c>
    </row>
    <row r="187" spans="6:16" x14ac:dyDescent="0.25">
      <c r="F187" s="10">
        <v>9200</v>
      </c>
      <c r="G187" s="18">
        <f t="shared" si="23"/>
        <v>30183.727034120733</v>
      </c>
      <c r="H187" s="9">
        <f t="shared" si="18"/>
        <v>9564</v>
      </c>
      <c r="I187" s="11">
        <f t="shared" si="19"/>
        <v>233.34999999999997</v>
      </c>
      <c r="J187" s="12">
        <f t="shared" si="24"/>
        <v>-39.800000000000011</v>
      </c>
      <c r="K187" s="14">
        <f t="shared" si="25"/>
        <v>9.7794568758722757</v>
      </c>
      <c r="L187" s="11">
        <f t="shared" si="20"/>
        <v>38551.056243151208</v>
      </c>
      <c r="M187" s="15">
        <f t="shared" si="26"/>
        <v>38.551056243151208</v>
      </c>
      <c r="N187" s="14">
        <f t="shared" si="21"/>
        <v>0.57551808446988639</v>
      </c>
      <c r="O187" s="16">
        <f t="shared" si="22"/>
        <v>306.23348104644799</v>
      </c>
      <c r="P187" s="17" cm="1">
        <f t="array" ref="P187">INDEX(DynamicViscosityLookupTable[Dynamic Viscosity (kg/(m*s)], MATCH(I187, DynamicViscosityLookupTable[Temperature (K)], 1)) + ((I187 - LOOKUP(I187, DynamicViscosityLookupTable[Temperature (K)], DynamicViscosityLookupTable[Temperature (K)])) * (INDEX(DynamicViscosityLookupTable[Dynamic Viscosity (kg/(m*s)], MATCH(I187, DynamicViscosityLookupTable[Temperature (K)], 1) + 1) - INDEX(DynamicViscosityLookupTable[Dynamic Viscosity (kg/(m*s)], MATCH(I187, DynamicViscosityLookupTable[Temperature (K)], 1))) / (INDEX(DynamicViscosityLookupTable[Temperature (K)], MATCH(I187, DynamicViscosityLookupTable[Temperature (K)], 1) + 1) - LOOKUP(I187, DynamicViscosityLookupTable[Temperature (K)], DynamicViscosityLookupTable[Temperature (K)])))</f>
        <v>1.52804E-5</v>
      </c>
    </row>
    <row r="188" spans="6:16" x14ac:dyDescent="0.25">
      <c r="F188" s="10">
        <v>9250</v>
      </c>
      <c r="G188" s="18">
        <f t="shared" si="23"/>
        <v>30347.769028871389</v>
      </c>
      <c r="H188" s="9">
        <f t="shared" si="18"/>
        <v>9614</v>
      </c>
      <c r="I188" s="11">
        <f t="shared" si="19"/>
        <v>233.02499999999998</v>
      </c>
      <c r="J188" s="12">
        <f t="shared" si="24"/>
        <v>-40.125</v>
      </c>
      <c r="K188" s="14">
        <f t="shared" si="25"/>
        <v>9.7793033033648786</v>
      </c>
      <c r="L188" s="11">
        <f t="shared" si="20"/>
        <v>38366.125084065498</v>
      </c>
      <c r="M188" s="15">
        <f t="shared" si="26"/>
        <v>38.366125084065494</v>
      </c>
      <c r="N188" s="14">
        <f t="shared" si="21"/>
        <v>0.57355612289225166</v>
      </c>
      <c r="O188" s="16">
        <f t="shared" si="22"/>
        <v>306.02015222846694</v>
      </c>
      <c r="P188" s="17" cm="1">
        <f t="array" ref="P188">INDEX(DynamicViscosityLookupTable[Dynamic Viscosity (kg/(m*s)], MATCH(I188, DynamicViscosityLookupTable[Temperature (K)], 1)) + ((I188 - LOOKUP(I188, DynamicViscosityLookupTable[Temperature (K)], DynamicViscosityLookupTable[Temperature (K)])) * (INDEX(DynamicViscosityLookupTable[Dynamic Viscosity (kg/(m*s)], MATCH(I188, DynamicViscosityLookupTable[Temperature (K)], 1) + 1) - INDEX(DynamicViscosityLookupTable[Dynamic Viscosity (kg/(m*s)], MATCH(I188, DynamicViscosityLookupTable[Temperature (K)], 1))) / (INDEX(DynamicViscosityLookupTable[Temperature (K)], MATCH(I188, DynamicViscosityLookupTable[Temperature (K)], 1) + 1) - LOOKUP(I188, DynamicViscosityLookupTable[Temperature (K)], DynamicViscosityLookupTable[Temperature (K)])))</f>
        <v>1.5263374999999999E-5</v>
      </c>
    </row>
    <row r="189" spans="6:16" x14ac:dyDescent="0.25">
      <c r="F189" s="10">
        <v>9300</v>
      </c>
      <c r="G189" s="18">
        <f t="shared" si="23"/>
        <v>30511.811023622045</v>
      </c>
      <c r="H189" s="9">
        <f t="shared" si="18"/>
        <v>9664</v>
      </c>
      <c r="I189" s="11">
        <f t="shared" si="19"/>
        <v>232.7</v>
      </c>
      <c r="J189" s="12">
        <f t="shared" si="24"/>
        <v>-40.449999999999989</v>
      </c>
      <c r="K189" s="14">
        <f t="shared" si="25"/>
        <v>9.7791497344742755</v>
      </c>
      <c r="L189" s="11">
        <f t="shared" si="20"/>
        <v>38182.256182614597</v>
      </c>
      <c r="M189" s="15">
        <f t="shared" si="26"/>
        <v>38.182256182614594</v>
      </c>
      <c r="N189" s="14">
        <f t="shared" si="21"/>
        <v>0.5716045834227359</v>
      </c>
      <c r="O189" s="16">
        <f t="shared" si="22"/>
        <v>305.80667459367686</v>
      </c>
      <c r="P189" s="17" cm="1">
        <f t="array" ref="P189">INDEX(DynamicViscosityLookupTable[Dynamic Viscosity (kg/(m*s)], MATCH(I189, DynamicViscosityLookupTable[Temperature (K)], 1)) + ((I189 - LOOKUP(I189, DynamicViscosityLookupTable[Temperature (K)], DynamicViscosityLookupTable[Temperature (K)])) * (INDEX(DynamicViscosityLookupTable[Dynamic Viscosity (kg/(m*s)], MATCH(I189, DynamicViscosityLookupTable[Temperature (K)], 1) + 1) - INDEX(DynamicViscosityLookupTable[Dynamic Viscosity (kg/(m*s)], MATCH(I189, DynamicViscosityLookupTable[Temperature (K)], 1))) / (INDEX(DynamicViscosityLookupTable[Temperature (K)], MATCH(I189, DynamicViscosityLookupTable[Temperature (K)], 1) + 1) - LOOKUP(I189, DynamicViscosityLookupTable[Temperature (K)], DynamicViscosityLookupTable[Temperature (K)])))</f>
        <v>1.524615E-5</v>
      </c>
    </row>
    <row r="190" spans="6:16" x14ac:dyDescent="0.25">
      <c r="F190" s="10">
        <v>9350</v>
      </c>
      <c r="G190" s="18">
        <f t="shared" si="23"/>
        <v>30675.853018372702</v>
      </c>
      <c r="H190" s="9">
        <f t="shared" si="18"/>
        <v>9714</v>
      </c>
      <c r="I190" s="11">
        <f t="shared" si="19"/>
        <v>232.37499999999997</v>
      </c>
      <c r="J190" s="12">
        <f t="shared" si="24"/>
        <v>-40.775000000000006</v>
      </c>
      <c r="K190" s="14">
        <f t="shared" si="25"/>
        <v>9.7789961692004699</v>
      </c>
      <c r="L190" s="11">
        <f t="shared" si="20"/>
        <v>37999.442447405847</v>
      </c>
      <c r="M190" s="15">
        <f t="shared" si="26"/>
        <v>37.999442447405848</v>
      </c>
      <c r="N190" s="14">
        <f t="shared" si="21"/>
        <v>0.569663403480829</v>
      </c>
      <c r="O190" s="16">
        <f t="shared" si="22"/>
        <v>305.59304783020156</v>
      </c>
      <c r="P190" s="17" cm="1">
        <f t="array" ref="P190">INDEX(DynamicViscosityLookupTable[Dynamic Viscosity (kg/(m*s)], MATCH(I190, DynamicViscosityLookupTable[Temperature (K)], 1)) + ((I190 - LOOKUP(I190, DynamicViscosityLookupTable[Temperature (K)], DynamicViscosityLookupTable[Temperature (K)])) * (INDEX(DynamicViscosityLookupTable[Dynamic Viscosity (kg/(m*s)], MATCH(I190, DynamicViscosityLookupTable[Temperature (K)], 1) + 1) - INDEX(DynamicViscosityLookupTable[Dynamic Viscosity (kg/(m*s)], MATCH(I190, DynamicViscosityLookupTable[Temperature (K)], 1))) / (INDEX(DynamicViscosityLookupTable[Temperature (K)], MATCH(I190, DynamicViscosityLookupTable[Temperature (K)], 1) + 1) - LOOKUP(I190, DynamicViscosityLookupTable[Temperature (K)], DynamicViscosityLookupTable[Temperature (K)])))</f>
        <v>1.5228924999999999E-5</v>
      </c>
    </row>
    <row r="191" spans="6:16" x14ac:dyDescent="0.25">
      <c r="F191" s="10">
        <v>9400</v>
      </c>
      <c r="G191" s="18">
        <f t="shared" si="23"/>
        <v>30839.895013123358</v>
      </c>
      <c r="H191" s="9">
        <f t="shared" si="18"/>
        <v>9764</v>
      </c>
      <c r="I191" s="11">
        <f t="shared" si="19"/>
        <v>232.04999999999998</v>
      </c>
      <c r="J191" s="12">
        <f t="shared" si="24"/>
        <v>-41.099999999999994</v>
      </c>
      <c r="K191" s="14">
        <f t="shared" si="25"/>
        <v>9.7788426075434582</v>
      </c>
      <c r="L191" s="11">
        <f t="shared" si="20"/>
        <v>37817.676840932065</v>
      </c>
      <c r="M191" s="15">
        <f t="shared" si="26"/>
        <v>37.817676840932066</v>
      </c>
      <c r="N191" s="14">
        <f t="shared" si="21"/>
        <v>0.56773252094437687</v>
      </c>
      <c r="O191" s="16">
        <f t="shared" si="22"/>
        <v>305.37927162507401</v>
      </c>
      <c r="P191" s="17" cm="1">
        <f t="array" ref="P191">INDEX(DynamicViscosityLookupTable[Dynamic Viscosity (kg/(m*s)], MATCH(I191, DynamicViscosityLookupTable[Temperature (K)], 1)) + ((I191 - LOOKUP(I191, DynamicViscosityLookupTable[Temperature (K)], DynamicViscosityLookupTable[Temperature (K)])) * (INDEX(DynamicViscosityLookupTable[Dynamic Viscosity (kg/(m*s)], MATCH(I191, DynamicViscosityLookupTable[Temperature (K)], 1) + 1) - INDEX(DynamicViscosityLookupTable[Dynamic Viscosity (kg/(m*s)], MATCH(I191, DynamicViscosityLookupTable[Temperature (K)], 1))) / (INDEX(DynamicViscosityLookupTable[Temperature (K)], MATCH(I191, DynamicViscosityLookupTable[Temperature (K)], 1) + 1) - LOOKUP(I191, DynamicViscosityLookupTable[Temperature (K)], DynamicViscosityLookupTable[Temperature (K)])))</f>
        <v>1.52117E-5</v>
      </c>
    </row>
    <row r="192" spans="6:16" x14ac:dyDescent="0.25">
      <c r="F192" s="10">
        <v>9450</v>
      </c>
      <c r="G192" s="18">
        <f t="shared" si="23"/>
        <v>31003.937007874014</v>
      </c>
      <c r="H192" s="9">
        <f t="shared" si="18"/>
        <v>9814</v>
      </c>
      <c r="I192" s="11">
        <f t="shared" si="19"/>
        <v>231.72499999999997</v>
      </c>
      <c r="J192" s="12">
        <f t="shared" si="24"/>
        <v>-41.425000000000011</v>
      </c>
      <c r="K192" s="14">
        <f t="shared" si="25"/>
        <v>9.7786890495032441</v>
      </c>
      <c r="L192" s="11">
        <f t="shared" si="20"/>
        <v>37636.952379112852</v>
      </c>
      <c r="M192" s="15">
        <f t="shared" si="26"/>
        <v>37.636952379112856</v>
      </c>
      <c r="N192" s="14">
        <f t="shared" si="21"/>
        <v>0.56581187414590195</v>
      </c>
      <c r="O192" s="16">
        <f t="shared" si="22"/>
        <v>305.16534566423104</v>
      </c>
      <c r="P192" s="17" cm="1">
        <f t="array" ref="P192">INDEX(DynamicViscosityLookupTable[Dynamic Viscosity (kg/(m*s)], MATCH(I192, DynamicViscosityLookupTable[Temperature (K)], 1)) + ((I192 - LOOKUP(I192, DynamicViscosityLookupTable[Temperature (K)], DynamicViscosityLookupTable[Temperature (K)])) * (INDEX(DynamicViscosityLookupTable[Dynamic Viscosity (kg/(m*s)], MATCH(I192, DynamicViscosityLookupTable[Temperature (K)], 1) + 1) - INDEX(DynamicViscosityLookupTable[Dynamic Viscosity (kg/(m*s)], MATCH(I192, DynamicViscosityLookupTable[Temperature (K)], 1))) / (INDEX(DynamicViscosityLookupTable[Temperature (K)], MATCH(I192, DynamicViscosityLookupTable[Temperature (K)], 1) + 1) - LOOKUP(I192, DynamicViscosityLookupTable[Temperature (K)], DynamicViscosityLookupTable[Temperature (K)])))</f>
        <v>1.5194474999999998E-5</v>
      </c>
    </row>
    <row r="193" spans="6:16" x14ac:dyDescent="0.25">
      <c r="F193" s="10">
        <v>9500</v>
      </c>
      <c r="G193" s="18">
        <f t="shared" si="23"/>
        <v>31167.97900262467</v>
      </c>
      <c r="H193" s="9">
        <f t="shared" si="18"/>
        <v>9864</v>
      </c>
      <c r="I193" s="11">
        <f t="shared" si="19"/>
        <v>231.39999999999998</v>
      </c>
      <c r="J193" s="12">
        <f t="shared" si="24"/>
        <v>-41.75</v>
      </c>
      <c r="K193" s="14">
        <f t="shared" si="25"/>
        <v>9.7785354950798258</v>
      </c>
      <c r="L193" s="11">
        <f t="shared" si="20"/>
        <v>37457.262130839845</v>
      </c>
      <c r="M193" s="15">
        <f t="shared" si="26"/>
        <v>37.457262130839844</v>
      </c>
      <c r="N193" s="14">
        <f t="shared" si="21"/>
        <v>0.56390140186894833</v>
      </c>
      <c r="O193" s="16">
        <f t="shared" si="22"/>
        <v>304.95126963250783</v>
      </c>
      <c r="P193" s="17" cm="1">
        <f t="array" ref="P193">INDEX(DynamicViscosityLookupTable[Dynamic Viscosity (kg/(m*s)], MATCH(I193, DynamicViscosityLookupTable[Temperature (K)], 1)) + ((I193 - LOOKUP(I193, DynamicViscosityLookupTable[Temperature (K)], DynamicViscosityLookupTable[Temperature (K)])) * (INDEX(DynamicViscosityLookupTable[Dynamic Viscosity (kg/(m*s)], MATCH(I193, DynamicViscosityLookupTable[Temperature (K)], 1) + 1) - INDEX(DynamicViscosityLookupTable[Dynamic Viscosity (kg/(m*s)], MATCH(I193, DynamicViscosityLookupTable[Temperature (K)], 1))) / (INDEX(DynamicViscosityLookupTable[Temperature (K)], MATCH(I193, DynamicViscosityLookupTable[Temperature (K)], 1) + 1) - LOOKUP(I193, DynamicViscosityLookupTable[Temperature (K)], DynamicViscosityLookupTable[Temperature (K)])))</f>
        <v>1.5177249999999999E-5</v>
      </c>
    </row>
    <row r="194" spans="6:16" x14ac:dyDescent="0.25">
      <c r="F194" s="10">
        <v>9550</v>
      </c>
      <c r="G194" s="18">
        <f t="shared" si="23"/>
        <v>31332.020997375326</v>
      </c>
      <c r="H194" s="9">
        <f t="shared" si="18"/>
        <v>9914</v>
      </c>
      <c r="I194" s="11">
        <f t="shared" si="19"/>
        <v>231.07499999999999</v>
      </c>
      <c r="J194" s="12">
        <f t="shared" si="24"/>
        <v>-42.074999999999989</v>
      </c>
      <c r="K194" s="14">
        <f t="shared" si="25"/>
        <v>9.7783819442732032</v>
      </c>
      <c r="L194" s="11">
        <f t="shared" si="20"/>
        <v>37278.599217526666</v>
      </c>
      <c r="M194" s="15">
        <f t="shared" si="26"/>
        <v>37.278599217526668</v>
      </c>
      <c r="N194" s="14">
        <f t="shared" si="21"/>
        <v>0.5620010433444701</v>
      </c>
      <c r="O194" s="16">
        <f t="shared" si="22"/>
        <v>304.7370432136326</v>
      </c>
      <c r="P194" s="17" cm="1">
        <f t="array" ref="P194">INDEX(DynamicViscosityLookupTable[Dynamic Viscosity (kg/(m*s)], MATCH(I194, DynamicViscosityLookupTable[Temperature (K)], 1)) + ((I194 - LOOKUP(I194, DynamicViscosityLookupTable[Temperature (K)], DynamicViscosityLookupTable[Temperature (K)])) * (INDEX(DynamicViscosityLookupTable[Dynamic Viscosity (kg/(m*s)], MATCH(I194, DynamicViscosityLookupTable[Temperature (K)], 1) + 1) - INDEX(DynamicViscosityLookupTable[Dynamic Viscosity (kg/(m*s)], MATCH(I194, DynamicViscosityLookupTable[Temperature (K)], 1))) / (INDEX(DynamicViscosityLookupTable[Temperature (K)], MATCH(I194, DynamicViscosityLookupTable[Temperature (K)], 1) + 1) - LOOKUP(I194, DynamicViscosityLookupTable[Temperature (K)], DynamicViscosityLookupTable[Temperature (K)])))</f>
        <v>1.5160025000000001E-5</v>
      </c>
    </row>
    <row r="195" spans="6:16" x14ac:dyDescent="0.25">
      <c r="F195" s="10">
        <v>9600</v>
      </c>
      <c r="G195" s="18">
        <f t="shared" si="23"/>
        <v>31496.062992125982</v>
      </c>
      <c r="H195" s="9">
        <f t="shared" ref="H195:H217" si="27">F195+$B$9</f>
        <v>9964</v>
      </c>
      <c r="I195" s="11">
        <f t="shared" ref="I195:I217" si="28">$D$5+$D$6*F195</f>
        <v>230.74999999999997</v>
      </c>
      <c r="J195" s="12">
        <f t="shared" si="24"/>
        <v>-42.400000000000006</v>
      </c>
      <c r="K195" s="14">
        <f t="shared" si="25"/>
        <v>9.7782283970833763</v>
      </c>
      <c r="L195" s="11">
        <f t="shared" ref="L195:L217" si="29">$D$7*POWER(1-F195*$D$6/$D$5,K195/($B$15*$D$6))</f>
        <v>37100.956812662647</v>
      </c>
      <c r="M195" s="15">
        <f t="shared" si="26"/>
        <v>37.100956812662645</v>
      </c>
      <c r="N195" s="14">
        <f t="shared" ref="N195:N217" si="30">L195/($B$15*I195)</f>
        <v>0.560110738247244</v>
      </c>
      <c r="O195" s="16">
        <f t="shared" ref="O195:O217" si="31">SQRT($B$14*$B$15*I195)</f>
        <v>304.52266609022098</v>
      </c>
      <c r="P195" s="17" cm="1">
        <f t="array" ref="P195">INDEX(DynamicViscosityLookupTable[Dynamic Viscosity (kg/(m*s)], MATCH(I195, DynamicViscosityLookupTable[Temperature (K)], 1)) + ((I195 - LOOKUP(I195, DynamicViscosityLookupTable[Temperature (K)], DynamicViscosityLookupTable[Temperature (K)])) * (INDEX(DynamicViscosityLookupTable[Dynamic Viscosity (kg/(m*s)], MATCH(I195, DynamicViscosityLookupTable[Temperature (K)], 1) + 1) - INDEX(DynamicViscosityLookupTable[Dynamic Viscosity (kg/(m*s)], MATCH(I195, DynamicViscosityLookupTable[Temperature (K)], 1))) / (INDEX(DynamicViscosityLookupTable[Temperature (K)], MATCH(I195, DynamicViscosityLookupTable[Temperature (K)], 1) + 1) - LOOKUP(I195, DynamicViscosityLookupTable[Temperature (K)], DynamicViscosityLookupTable[Temperature (K)])))</f>
        <v>1.5142799999999998E-5</v>
      </c>
    </row>
    <row r="196" spans="6:16" x14ac:dyDescent="0.25">
      <c r="F196" s="10">
        <v>9650</v>
      </c>
      <c r="G196" s="18">
        <f t="shared" ref="G196:G217" si="32">F196/0.3048</f>
        <v>31660.104986876639</v>
      </c>
      <c r="H196" s="9">
        <f t="shared" si="27"/>
        <v>10014</v>
      </c>
      <c r="I196" s="11">
        <f t="shared" si="28"/>
        <v>230.42499999999998</v>
      </c>
      <c r="J196" s="12">
        <f t="shared" ref="J196:J217" si="33">I196-273.15</f>
        <v>-42.724999999999994</v>
      </c>
      <c r="K196" s="14">
        <f t="shared" ref="K196:K217" si="34">$D$9*(1-($D$17-$D$18*(SIN($D$8)^2))*H196+$D$19*H196^2)</f>
        <v>9.778074853510347</v>
      </c>
      <c r="L196" s="11">
        <f t="shared" si="29"/>
        <v>36924.328141371217</v>
      </c>
      <c r="M196" s="15">
        <f t="shared" ref="M196:M217" si="35">L196/1000</f>
        <v>36.92432814137122</v>
      </c>
      <c r="N196" s="14">
        <f t="shared" si="30"/>
        <v>0.55823042669232281</v>
      </c>
      <c r="O196" s="16">
        <f t="shared" si="31"/>
        <v>304.30813794377093</v>
      </c>
      <c r="P196" s="17" cm="1">
        <f t="array" ref="P196">INDEX(DynamicViscosityLookupTable[Dynamic Viscosity (kg/(m*s)], MATCH(I196, DynamicViscosityLookupTable[Temperature (K)], 1)) + ((I196 - LOOKUP(I196, DynamicViscosityLookupTable[Temperature (K)], DynamicViscosityLookupTable[Temperature (K)])) * (INDEX(DynamicViscosityLookupTable[Dynamic Viscosity (kg/(m*s)], MATCH(I196, DynamicViscosityLookupTable[Temperature (K)], 1) + 1) - INDEX(DynamicViscosityLookupTable[Dynamic Viscosity (kg/(m*s)], MATCH(I196, DynamicViscosityLookupTable[Temperature (K)], 1))) / (INDEX(DynamicViscosityLookupTable[Temperature (K)], MATCH(I196, DynamicViscosityLookupTable[Temperature (K)], 1) + 1) - LOOKUP(I196, DynamicViscosityLookupTable[Temperature (K)], DynamicViscosityLookupTable[Temperature (K)])))</f>
        <v>1.5125575E-5</v>
      </c>
    </row>
    <row r="197" spans="6:16" x14ac:dyDescent="0.25">
      <c r="F197" s="10">
        <v>9700</v>
      </c>
      <c r="G197" s="18">
        <f t="shared" si="32"/>
        <v>31824.146981627295</v>
      </c>
      <c r="H197" s="9">
        <f t="shared" si="27"/>
        <v>10064</v>
      </c>
      <c r="I197" s="11">
        <f t="shared" si="28"/>
        <v>230.09999999999997</v>
      </c>
      <c r="J197" s="12">
        <f t="shared" si="33"/>
        <v>-43.050000000000011</v>
      </c>
      <c r="K197" s="14">
        <f t="shared" si="34"/>
        <v>9.7779213135541116</v>
      </c>
      <c r="L197" s="11">
        <f t="shared" si="29"/>
        <v>36748.706479971974</v>
      </c>
      <c r="M197" s="15">
        <f t="shared" si="35"/>
        <v>36.748706479971972</v>
      </c>
      <c r="N197" s="14">
        <f t="shared" si="30"/>
        <v>0.55636004923151516</v>
      </c>
      <c r="O197" s="16">
        <f t="shared" si="31"/>
        <v>304.09345845465668</v>
      </c>
      <c r="P197" s="17" cm="1">
        <f t="array" ref="P197">INDEX(DynamicViscosityLookupTable[Dynamic Viscosity (kg/(m*s)], MATCH(I197, DynamicViscosityLookupTable[Temperature (K)], 1)) + ((I197 - LOOKUP(I197, DynamicViscosityLookupTable[Temperature (K)], DynamicViscosityLookupTable[Temperature (K)])) * (INDEX(DynamicViscosityLookupTable[Dynamic Viscosity (kg/(m*s)], MATCH(I197, DynamicViscosityLookupTable[Temperature (K)], 1) + 1) - INDEX(DynamicViscosityLookupTable[Dynamic Viscosity (kg/(m*s)], MATCH(I197, DynamicViscosityLookupTable[Temperature (K)], 1))) / (INDEX(DynamicViscosityLookupTable[Temperature (K)], MATCH(I197, DynamicViscosityLookupTable[Temperature (K)], 1) + 1) - LOOKUP(I197, DynamicViscosityLookupTable[Temperature (K)], DynamicViscosityLookupTable[Temperature (K)])))</f>
        <v>1.5108349999999999E-5</v>
      </c>
    </row>
    <row r="198" spans="6:16" x14ac:dyDescent="0.25">
      <c r="F198" s="10">
        <v>9750</v>
      </c>
      <c r="G198" s="18">
        <f t="shared" si="32"/>
        <v>31988.188976377951</v>
      </c>
      <c r="H198" s="9">
        <f t="shared" si="27"/>
        <v>10114</v>
      </c>
      <c r="I198" s="11">
        <f t="shared" si="28"/>
        <v>229.77499999999998</v>
      </c>
      <c r="J198" s="12">
        <f t="shared" si="33"/>
        <v>-43.375</v>
      </c>
      <c r="K198" s="14">
        <f t="shared" si="34"/>
        <v>9.7777677772146738</v>
      </c>
      <c r="L198" s="11">
        <f t="shared" si="29"/>
        <v>36574.08515554732</v>
      </c>
      <c r="M198" s="15">
        <f t="shared" si="35"/>
        <v>36.574085155547323</v>
      </c>
      <c r="N198" s="14">
        <f t="shared" si="30"/>
        <v>0.55449954684990377</v>
      </c>
      <c r="O198" s="16">
        <f t="shared" si="31"/>
        <v>303.8786273021235</v>
      </c>
      <c r="P198" s="17" cm="1">
        <f t="array" ref="P198">INDEX(DynamicViscosityLookupTable[Dynamic Viscosity (kg/(m*s)], MATCH(I198, DynamicViscosityLookupTable[Temperature (K)], 1)) + ((I198 - LOOKUP(I198, DynamicViscosityLookupTable[Temperature (K)], DynamicViscosityLookupTable[Temperature (K)])) * (INDEX(DynamicViscosityLookupTable[Dynamic Viscosity (kg/(m*s)], MATCH(I198, DynamicViscosityLookupTable[Temperature (K)], 1) + 1) - INDEX(DynamicViscosityLookupTable[Dynamic Viscosity (kg/(m*s)], MATCH(I198, DynamicViscosityLookupTable[Temperature (K)], 1))) / (INDEX(DynamicViscosityLookupTable[Temperature (K)], MATCH(I198, DynamicViscosityLookupTable[Temperature (K)], 1) + 1) - LOOKUP(I198, DynamicViscosityLookupTable[Temperature (K)], DynamicViscosityLookupTable[Temperature (K)])))</f>
        <v>1.5091124999999999E-5</v>
      </c>
    </row>
    <row r="199" spans="6:16" x14ac:dyDescent="0.25">
      <c r="F199" s="10">
        <v>9800</v>
      </c>
      <c r="G199" s="18">
        <f t="shared" si="32"/>
        <v>32152.230971128607</v>
      </c>
      <c r="H199" s="9">
        <f t="shared" si="27"/>
        <v>10164</v>
      </c>
      <c r="I199" s="11">
        <f t="shared" si="28"/>
        <v>229.45</v>
      </c>
      <c r="J199" s="12">
        <f t="shared" si="33"/>
        <v>-43.699999999999989</v>
      </c>
      <c r="K199" s="14">
        <f t="shared" si="34"/>
        <v>9.7776142444920318</v>
      </c>
      <c r="L199" s="11">
        <f t="shared" si="29"/>
        <v>36400.457545512843</v>
      </c>
      <c r="M199" s="15">
        <f t="shared" si="35"/>
        <v>36.400457545512843</v>
      </c>
      <c r="N199" s="14">
        <f t="shared" si="30"/>
        <v>0.55264886096239096</v>
      </c>
      <c r="O199" s="16">
        <f t="shared" si="31"/>
        <v>303.66364416428212</v>
      </c>
      <c r="P199" s="17" cm="1">
        <f t="array" ref="P199">INDEX(DynamicViscosityLookupTable[Dynamic Viscosity (kg/(m*s)], MATCH(I199, DynamicViscosityLookupTable[Temperature (K)], 1)) + ((I199 - LOOKUP(I199, DynamicViscosityLookupTable[Temperature (K)], DynamicViscosityLookupTable[Temperature (K)])) * (INDEX(DynamicViscosityLookupTable[Dynamic Viscosity (kg/(m*s)], MATCH(I199, DynamicViscosityLookupTable[Temperature (K)], 1) + 1) - INDEX(DynamicViscosityLookupTable[Dynamic Viscosity (kg/(m*s)], MATCH(I199, DynamicViscosityLookupTable[Temperature (K)], 1))) / (INDEX(DynamicViscosityLookupTable[Temperature (K)], MATCH(I199, DynamicViscosityLookupTable[Temperature (K)], 1) + 1) - LOOKUP(I199, DynamicViscosityLookupTable[Temperature (K)], DynamicViscosityLookupTable[Temperature (K)])))</f>
        <v>1.50739E-5</v>
      </c>
    </row>
    <row r="200" spans="6:16" x14ac:dyDescent="0.25">
      <c r="F200" s="10">
        <v>9850</v>
      </c>
      <c r="G200" s="18">
        <f t="shared" si="32"/>
        <v>32316.272965879263</v>
      </c>
      <c r="H200" s="9">
        <f t="shared" si="27"/>
        <v>10214</v>
      </c>
      <c r="I200" s="11">
        <f t="shared" si="28"/>
        <v>229.125</v>
      </c>
      <c r="J200" s="12">
        <f t="shared" si="33"/>
        <v>-44.024999999999977</v>
      </c>
      <c r="K200" s="14">
        <f t="shared" si="34"/>
        <v>9.7774607153861854</v>
      </c>
      <c r="L200" s="11">
        <f t="shared" si="29"/>
        <v>36227.817077191772</v>
      </c>
      <c r="M200" s="15">
        <f t="shared" si="35"/>
        <v>36.227817077191773</v>
      </c>
      <c r="N200" s="14">
        <f t="shared" si="30"/>
        <v>0.55080793341027801</v>
      </c>
      <c r="O200" s="16">
        <f t="shared" si="31"/>
        <v>303.44850871810303</v>
      </c>
      <c r="P200" s="17" cm="1">
        <f t="array" ref="P200">INDEX(DynamicViscosityLookupTable[Dynamic Viscosity (kg/(m*s)], MATCH(I200, DynamicViscosityLookupTable[Temperature (K)], 1)) + ((I200 - LOOKUP(I200, DynamicViscosityLookupTable[Temperature (K)], DynamicViscosityLookupTable[Temperature (K)])) * (INDEX(DynamicViscosityLookupTable[Dynamic Viscosity (kg/(m*s)], MATCH(I200, DynamicViscosityLookupTable[Temperature (K)], 1) + 1) - INDEX(DynamicViscosityLookupTable[Dynamic Viscosity (kg/(m*s)], MATCH(I200, DynamicViscosityLookupTable[Temperature (K)], 1))) / (INDEX(DynamicViscosityLookupTable[Temperature (K)], MATCH(I200, DynamicViscosityLookupTable[Temperature (K)], 1) + 1) - LOOKUP(I200, DynamicViscosityLookupTable[Temperature (K)], DynamicViscosityLookupTable[Temperature (K)])))</f>
        <v>1.5056675000000001E-5</v>
      </c>
    </row>
    <row r="201" spans="6:16" x14ac:dyDescent="0.25">
      <c r="F201" s="10">
        <v>9900</v>
      </c>
      <c r="G201" s="18">
        <f t="shared" si="32"/>
        <v>32480.314960629919</v>
      </c>
      <c r="H201" s="9">
        <f t="shared" si="27"/>
        <v>10264</v>
      </c>
      <c r="I201" s="11">
        <f t="shared" si="28"/>
        <v>228.79999999999998</v>
      </c>
      <c r="J201" s="12">
        <f t="shared" si="33"/>
        <v>-44.349999999999994</v>
      </c>
      <c r="K201" s="14">
        <f t="shared" si="34"/>
        <v>9.7773071898971349</v>
      </c>
      <c r="L201" s="11">
        <f t="shared" si="29"/>
        <v>36056.157227393531</v>
      </c>
      <c r="M201" s="15">
        <f t="shared" si="35"/>
        <v>36.056157227393534</v>
      </c>
      <c r="N201" s="14">
        <f t="shared" si="30"/>
        <v>0.54897670645787577</v>
      </c>
      <c r="O201" s="16">
        <f t="shared" si="31"/>
        <v>303.23322063941066</v>
      </c>
      <c r="P201" s="17" cm="1">
        <f t="array" ref="P201">INDEX(DynamicViscosityLookupTable[Dynamic Viscosity (kg/(m*s)], MATCH(I201, DynamicViscosityLookupTable[Temperature (K)], 1)) + ((I201 - LOOKUP(I201, DynamicViscosityLookupTable[Temperature (K)], DynamicViscosityLookupTable[Temperature (K)])) * (INDEX(DynamicViscosityLookupTable[Dynamic Viscosity (kg/(m*s)], MATCH(I201, DynamicViscosityLookupTable[Temperature (K)], 1) + 1) - INDEX(DynamicViscosityLookupTable[Dynamic Viscosity (kg/(m*s)], MATCH(I201, DynamicViscosityLookupTable[Temperature (K)], 1))) / (INDEX(DynamicViscosityLookupTable[Temperature (K)], MATCH(I201, DynamicViscosityLookupTable[Temperature (K)], 1) + 1) - LOOKUP(I201, DynamicViscosityLookupTable[Temperature (K)], DynamicViscosityLookupTable[Temperature (K)])))</f>
        <v>1.5039449999999999E-5</v>
      </c>
    </row>
    <row r="202" spans="6:16" x14ac:dyDescent="0.25">
      <c r="F202" s="10">
        <v>9950</v>
      </c>
      <c r="G202" s="18">
        <f t="shared" si="32"/>
        <v>32644.356955380576</v>
      </c>
      <c r="H202" s="9">
        <f t="shared" si="27"/>
        <v>10314</v>
      </c>
      <c r="I202" s="11">
        <f t="shared" si="28"/>
        <v>228.47499999999997</v>
      </c>
      <c r="J202" s="12">
        <f t="shared" si="33"/>
        <v>-44.675000000000011</v>
      </c>
      <c r="K202" s="14">
        <f t="shared" si="34"/>
        <v>9.7771536680248801</v>
      </c>
      <c r="L202" s="11">
        <f t="shared" si="29"/>
        <v>35885.471521996202</v>
      </c>
      <c r="M202" s="15">
        <f t="shared" si="35"/>
        <v>35.885471521996202</v>
      </c>
      <c r="N202" s="14">
        <f t="shared" si="30"/>
        <v>0.54715512278914724</v>
      </c>
      <c r="O202" s="16">
        <f t="shared" si="31"/>
        <v>303.01777960287808</v>
      </c>
      <c r="P202" s="17" cm="1">
        <f t="array" ref="P202">INDEX(DynamicViscosityLookupTable[Dynamic Viscosity (kg/(m*s)], MATCH(I202, DynamicViscosityLookupTable[Temperature (K)], 1)) + ((I202 - LOOKUP(I202, DynamicViscosityLookupTable[Temperature (K)], DynamicViscosityLookupTable[Temperature (K)])) * (INDEX(DynamicViscosityLookupTable[Dynamic Viscosity (kg/(m*s)], MATCH(I202, DynamicViscosityLookupTable[Temperature (K)], 1) + 1) - INDEX(DynamicViscosityLookupTable[Dynamic Viscosity (kg/(m*s)], MATCH(I202, DynamicViscosityLookupTable[Temperature (K)], 1))) / (INDEX(DynamicViscosityLookupTable[Temperature (K)], MATCH(I202, DynamicViscosityLookupTable[Temperature (K)], 1) + 1) - LOOKUP(I202, DynamicViscosityLookupTable[Temperature (K)], DynamicViscosityLookupTable[Temperature (K)])))</f>
        <v>1.5022224999999998E-5</v>
      </c>
    </row>
    <row r="203" spans="6:16" x14ac:dyDescent="0.25">
      <c r="F203" s="10">
        <v>10000</v>
      </c>
      <c r="G203" s="18">
        <f t="shared" si="32"/>
        <v>32808.398950131232</v>
      </c>
      <c r="H203" s="9">
        <f t="shared" si="27"/>
        <v>10364</v>
      </c>
      <c r="I203" s="11">
        <f t="shared" si="28"/>
        <v>228.14999999999998</v>
      </c>
      <c r="J203" s="12">
        <f t="shared" si="33"/>
        <v>-45</v>
      </c>
      <c r="K203" s="14">
        <f t="shared" si="34"/>
        <v>9.7770001497694228</v>
      </c>
      <c r="L203" s="11">
        <f t="shared" si="29"/>
        <v>35715.7535355328</v>
      </c>
      <c r="M203" s="15">
        <f t="shared" si="35"/>
        <v>35.715753535532798</v>
      </c>
      <c r="N203" s="14">
        <f t="shared" si="30"/>
        <v>0.5453431255043798</v>
      </c>
      <c r="O203" s="16">
        <f t="shared" si="31"/>
        <v>302.80218528202084</v>
      </c>
      <c r="P203" s="17" cm="1">
        <f t="array" ref="P203">INDEX(DynamicViscosityLookupTable[Dynamic Viscosity (kg/(m*s)], MATCH(I203, DynamicViscosityLookupTable[Temperature (K)], 1)) + ((I203 - LOOKUP(I203, DynamicViscosityLookupTable[Temperature (K)], DynamicViscosityLookupTable[Temperature (K)])) * (INDEX(DynamicViscosityLookupTable[Dynamic Viscosity (kg/(m*s)], MATCH(I203, DynamicViscosityLookupTable[Temperature (K)], 1) + 1) - INDEX(DynamicViscosityLookupTable[Dynamic Viscosity (kg/(m*s)], MATCH(I203, DynamicViscosityLookupTable[Temperature (K)], 1))) / (INDEX(DynamicViscosityLookupTable[Temperature (K)], MATCH(I203, DynamicViscosityLookupTable[Temperature (K)], 1) + 1) - LOOKUP(I203, DynamicViscosityLookupTable[Temperature (K)], DynamicViscosityLookupTable[Temperature (K)])))</f>
        <v>1.5004999999999999E-5</v>
      </c>
    </row>
    <row r="204" spans="6:16" x14ac:dyDescent="0.25">
      <c r="F204" s="10">
        <v>10050</v>
      </c>
      <c r="G204" s="18">
        <f t="shared" si="32"/>
        <v>32972.440944881891</v>
      </c>
      <c r="H204" s="9">
        <f t="shared" si="27"/>
        <v>10414</v>
      </c>
      <c r="I204" s="11">
        <f t="shared" si="28"/>
        <v>227.82499999999999</v>
      </c>
      <c r="J204" s="12">
        <f t="shared" si="33"/>
        <v>-45.324999999999989</v>
      </c>
      <c r="K204" s="14">
        <f t="shared" si="34"/>
        <v>9.7768466351307595</v>
      </c>
      <c r="L204" s="11">
        <f t="shared" si="29"/>
        <v>35546.996890781425</v>
      </c>
      <c r="M204" s="15">
        <f t="shared" si="35"/>
        <v>35.546996890781422</v>
      </c>
      <c r="N204" s="14">
        <f t="shared" si="30"/>
        <v>0.54354065811688734</v>
      </c>
      <c r="O204" s="16">
        <f t="shared" si="31"/>
        <v>302.58643734919144</v>
      </c>
      <c r="P204" s="17" cm="1">
        <f t="array" ref="P204">INDEX(DynamicViscosityLookupTable[Dynamic Viscosity (kg/(m*s)], MATCH(I204, DynamicViscosityLookupTable[Temperature (K)], 1)) + ((I204 - LOOKUP(I204, DynamicViscosityLookupTable[Temperature (K)], DynamicViscosityLookupTable[Temperature (K)])) * (INDEX(DynamicViscosityLookupTable[Dynamic Viscosity (kg/(m*s)], MATCH(I204, DynamicViscosityLookupTable[Temperature (K)], 1) + 1) - INDEX(DynamicViscosityLookupTable[Dynamic Viscosity (kg/(m*s)], MATCH(I204, DynamicViscosityLookupTable[Temperature (K)], 1))) / (INDEX(DynamicViscosityLookupTable[Temperature (K)], MATCH(I204, DynamicViscosityLookupTable[Temperature (K)], 1) + 1) - LOOKUP(I204, DynamicViscosityLookupTable[Temperature (K)], DynamicViscosityLookupTable[Temperature (K)])))</f>
        <v>1.4987774999999999E-5</v>
      </c>
    </row>
    <row r="205" spans="6:16" x14ac:dyDescent="0.25">
      <c r="F205" s="10">
        <v>10100</v>
      </c>
      <c r="G205" s="18">
        <f t="shared" si="32"/>
        <v>33136.482939632544</v>
      </c>
      <c r="H205" s="9">
        <f t="shared" si="27"/>
        <v>10464</v>
      </c>
      <c r="I205" s="11">
        <f t="shared" si="28"/>
        <v>227.5</v>
      </c>
      <c r="J205" s="12">
        <f t="shared" si="33"/>
        <v>-45.649999999999977</v>
      </c>
      <c r="K205" s="14">
        <f t="shared" si="34"/>
        <v>9.7766931241088919</v>
      </c>
      <c r="L205" s="11">
        <f t="shared" si="29"/>
        <v>35379.195258359425</v>
      </c>
      <c r="M205" s="15">
        <f t="shared" si="35"/>
        <v>35.379195258359424</v>
      </c>
      <c r="N205" s="14">
        <f t="shared" si="30"/>
        <v>0.54174766454974632</v>
      </c>
      <c r="O205" s="16">
        <f t="shared" si="31"/>
        <v>302.37053547557349</v>
      </c>
      <c r="P205" s="17" cm="1">
        <f t="array" ref="P205">INDEX(DynamicViscosityLookupTable[Dynamic Viscosity (kg/(m*s)], MATCH(I205, DynamicViscosityLookupTable[Temperature (K)], 1)) + ((I205 - LOOKUP(I205, DynamicViscosityLookupTable[Temperature (K)], DynamicViscosityLookupTable[Temperature (K)])) * (INDEX(DynamicViscosityLookupTable[Dynamic Viscosity (kg/(m*s)], MATCH(I205, DynamicViscosityLookupTable[Temperature (K)], 1) + 1) - INDEX(DynamicViscosityLookupTable[Dynamic Viscosity (kg/(m*s)], MATCH(I205, DynamicViscosityLookupTable[Temperature (K)], 1))) / (INDEX(DynamicViscosityLookupTable[Temperature (K)], MATCH(I205, DynamicViscosityLookupTable[Temperature (K)], 1) + 1) - LOOKUP(I205, DynamicViscosityLookupTable[Temperature (K)], DynamicViscosityLookupTable[Temperature (K)])))</f>
        <v>1.497055E-5</v>
      </c>
    </row>
    <row r="206" spans="6:16" x14ac:dyDescent="0.25">
      <c r="F206" s="10">
        <v>10150</v>
      </c>
      <c r="G206" s="18">
        <f t="shared" si="32"/>
        <v>33300.524934383204</v>
      </c>
      <c r="H206" s="9">
        <f t="shared" si="27"/>
        <v>10514</v>
      </c>
      <c r="I206" s="11">
        <f t="shared" si="28"/>
        <v>227.17499999999998</v>
      </c>
      <c r="J206" s="12">
        <f t="shared" si="33"/>
        <v>-45.974999999999994</v>
      </c>
      <c r="K206" s="14">
        <f t="shared" si="34"/>
        <v>9.7765396167038237</v>
      </c>
      <c r="L206" s="11">
        <f t="shared" si="29"/>
        <v>35212.342356320994</v>
      </c>
      <c r="M206" s="15">
        <f t="shared" si="35"/>
        <v>35.212342356320995</v>
      </c>
      <c r="N206" s="14">
        <f t="shared" si="30"/>
        <v>0.53996408913255634</v>
      </c>
      <c r="O206" s="16">
        <f t="shared" si="31"/>
        <v>302.15447933117576</v>
      </c>
      <c r="P206" s="17" cm="1">
        <f t="array" ref="P206">INDEX(DynamicViscosityLookupTable[Dynamic Viscosity (kg/(m*s)], MATCH(I206, DynamicViscosityLookupTable[Temperature (K)], 1)) + ((I206 - LOOKUP(I206, DynamicViscosityLookupTable[Temperature (K)], DynamicViscosityLookupTable[Temperature (K)])) * (INDEX(DynamicViscosityLookupTable[Dynamic Viscosity (kg/(m*s)], MATCH(I206, DynamicViscosityLookupTable[Temperature (K)], 1) + 1) - INDEX(DynamicViscosityLookupTable[Dynamic Viscosity (kg/(m*s)], MATCH(I206, DynamicViscosityLookupTable[Temperature (K)], 1))) / (INDEX(DynamicViscosityLookupTable[Temperature (K)], MATCH(I206, DynamicViscosityLookupTable[Temperature (K)], 1) + 1) - LOOKUP(I206, DynamicViscosityLookupTable[Temperature (K)], DynamicViscosityLookupTable[Temperature (K)])))</f>
        <v>1.4953325E-5</v>
      </c>
    </row>
    <row r="207" spans="6:16" x14ac:dyDescent="0.25">
      <c r="F207" s="10">
        <v>10200</v>
      </c>
      <c r="G207" s="18">
        <f t="shared" si="32"/>
        <v>33464.566929133856</v>
      </c>
      <c r="H207" s="9">
        <f t="shared" si="27"/>
        <v>10564</v>
      </c>
      <c r="I207" s="11">
        <f t="shared" si="28"/>
        <v>226.84999999999997</v>
      </c>
      <c r="J207" s="12">
        <f t="shared" si="33"/>
        <v>-46.300000000000011</v>
      </c>
      <c r="K207" s="14">
        <f t="shared" si="34"/>
        <v>9.7763861129155494</v>
      </c>
      <c r="L207" s="11">
        <f t="shared" si="29"/>
        <v>35046.431949758939</v>
      </c>
      <c r="M207" s="15">
        <f t="shared" si="35"/>
        <v>35.04643194975894</v>
      </c>
      <c r="N207" s="14">
        <f t="shared" si="30"/>
        <v>0.53818987659823592</v>
      </c>
      <c r="O207" s="16">
        <f t="shared" si="31"/>
        <v>301.93826858482646</v>
      </c>
      <c r="P207" s="17" cm="1">
        <f t="array" ref="P207">INDEX(DynamicViscosityLookupTable[Dynamic Viscosity (kg/(m*s)], MATCH(I207, DynamicViscosityLookupTable[Temperature (K)], 1)) + ((I207 - LOOKUP(I207, DynamicViscosityLookupTable[Temperature (K)], DynamicViscosityLookupTable[Temperature (K)])) * (INDEX(DynamicViscosityLookupTable[Dynamic Viscosity (kg/(m*s)], MATCH(I207, DynamicViscosityLookupTable[Temperature (K)], 1) + 1) - INDEX(DynamicViscosityLookupTable[Dynamic Viscosity (kg/(m*s)], MATCH(I207, DynamicViscosityLookupTable[Temperature (K)], 1))) / (INDEX(DynamicViscosityLookupTable[Temperature (K)], MATCH(I207, DynamicViscosityLookupTable[Temperature (K)], 1) + 1) - LOOKUP(I207, DynamicViscosityLookupTable[Temperature (K)], DynamicViscosityLookupTable[Temperature (K)])))</f>
        <v>1.4936099999999997E-5</v>
      </c>
    </row>
    <row r="208" spans="6:16" x14ac:dyDescent="0.25">
      <c r="F208" s="10">
        <v>10250</v>
      </c>
      <c r="G208" s="18">
        <f t="shared" si="32"/>
        <v>33628.608923884516</v>
      </c>
      <c r="H208" s="9">
        <f t="shared" si="27"/>
        <v>10614</v>
      </c>
      <c r="I208" s="11">
        <f t="shared" si="28"/>
        <v>226.52499999999998</v>
      </c>
      <c r="J208" s="12">
        <f t="shared" si="33"/>
        <v>-46.625</v>
      </c>
      <c r="K208" s="14">
        <f t="shared" si="34"/>
        <v>9.7762326127440708</v>
      </c>
      <c r="L208" s="11">
        <f t="shared" si="29"/>
        <v>34881.457850409672</v>
      </c>
      <c r="M208" s="15">
        <f t="shared" si="35"/>
        <v>34.881457850409674</v>
      </c>
      <c r="N208" s="14">
        <f t="shared" si="30"/>
        <v>0.53642497207984219</v>
      </c>
      <c r="O208" s="16">
        <f t="shared" si="31"/>
        <v>301.72190290416717</v>
      </c>
      <c r="P208" s="17" cm="1">
        <f t="array" ref="P208">INDEX(DynamicViscosityLookupTable[Dynamic Viscosity (kg/(m*s)], MATCH(I208, DynamicViscosityLookupTable[Temperature (K)], 1)) + ((I208 - LOOKUP(I208, DynamicViscosityLookupTable[Temperature (K)], DynamicViscosityLookupTable[Temperature (K)])) * (INDEX(DynamicViscosityLookupTable[Dynamic Viscosity (kg/(m*s)], MATCH(I208, DynamicViscosityLookupTable[Temperature (K)], 1) + 1) - INDEX(DynamicViscosityLookupTable[Dynamic Viscosity (kg/(m*s)], MATCH(I208, DynamicViscosityLookupTable[Temperature (K)], 1))) / (INDEX(DynamicViscosityLookupTable[Temperature (K)], MATCH(I208, DynamicViscosityLookupTable[Temperature (K)], 1) + 1) - LOOKUP(I208, DynamicViscosityLookupTable[Temperature (K)], DynamicViscosityLookupTable[Temperature (K)])))</f>
        <v>1.4918874999999999E-5</v>
      </c>
    </row>
    <row r="209" spans="6:16" x14ac:dyDescent="0.25">
      <c r="F209" s="10">
        <v>10300</v>
      </c>
      <c r="G209" s="18">
        <f t="shared" si="32"/>
        <v>33792.650918635169</v>
      </c>
      <c r="H209" s="9">
        <f t="shared" si="27"/>
        <v>10664</v>
      </c>
      <c r="I209" s="11">
        <f t="shared" si="28"/>
        <v>226.2</v>
      </c>
      <c r="J209" s="12">
        <f t="shared" si="33"/>
        <v>-46.949999999999989</v>
      </c>
      <c r="K209" s="14">
        <f t="shared" si="34"/>
        <v>9.7760791161893881</v>
      </c>
      <c r="L209" s="11">
        <f t="shared" si="29"/>
        <v>34717.413916262354</v>
      </c>
      <c r="M209" s="15">
        <f t="shared" si="35"/>
        <v>34.717413916262352</v>
      </c>
      <c r="N209" s="14">
        <f t="shared" si="30"/>
        <v>0.53466932110742527</v>
      </c>
      <c r="O209" s="16">
        <f t="shared" si="31"/>
        <v>301.50538195564695</v>
      </c>
      <c r="P209" s="17" cm="1">
        <f t="array" ref="P209">INDEX(DynamicViscosityLookupTable[Dynamic Viscosity (kg/(m*s)], MATCH(I209, DynamicViscosityLookupTable[Temperature (K)], 1)) + ((I209 - LOOKUP(I209, DynamicViscosityLookupTable[Temperature (K)], DynamicViscosityLookupTable[Temperature (K)])) * (INDEX(DynamicViscosityLookupTable[Dynamic Viscosity (kg/(m*s)], MATCH(I209, DynamicViscosityLookupTable[Temperature (K)], 1) + 1) - INDEX(DynamicViscosityLookupTable[Dynamic Viscosity (kg/(m*s)], MATCH(I209, DynamicViscosityLookupTable[Temperature (K)], 1))) / (INDEX(DynamicViscosityLookupTable[Temperature (K)], MATCH(I209, DynamicViscosityLookupTable[Temperature (K)], 1) + 1) - LOOKUP(I209, DynamicViscosityLookupTable[Temperature (K)], DynamicViscosityLookupTable[Temperature (K)])))</f>
        <v>1.490165E-5</v>
      </c>
    </row>
    <row r="210" spans="6:16" x14ac:dyDescent="0.25">
      <c r="F210" s="10">
        <v>10350</v>
      </c>
      <c r="G210" s="18">
        <f t="shared" si="32"/>
        <v>33956.692913385828</v>
      </c>
      <c r="H210" s="9">
        <f t="shared" si="27"/>
        <v>10714</v>
      </c>
      <c r="I210" s="11">
        <f t="shared" si="28"/>
        <v>225.875</v>
      </c>
      <c r="J210" s="12">
        <f t="shared" si="33"/>
        <v>-47.274999999999977</v>
      </c>
      <c r="K210" s="14">
        <f t="shared" si="34"/>
        <v>9.7759256232515011</v>
      </c>
      <c r="L210" s="11">
        <f t="shared" si="29"/>
        <v>34554.294051171382</v>
      </c>
      <c r="M210" s="15">
        <f t="shared" si="35"/>
        <v>34.554294051171382</v>
      </c>
      <c r="N210" s="14">
        <f t="shared" si="30"/>
        <v>0.53292286960490831</v>
      </c>
      <c r="O210" s="16">
        <f t="shared" si="31"/>
        <v>301.28870540451635</v>
      </c>
      <c r="P210" s="17" cm="1">
        <f t="array" ref="P210">INDEX(DynamicViscosityLookupTable[Dynamic Viscosity (kg/(m*s)], MATCH(I210, DynamicViscosityLookupTable[Temperature (K)], 1)) + ((I210 - LOOKUP(I210, DynamicViscosityLookupTable[Temperature (K)], DynamicViscosityLookupTable[Temperature (K)])) * (INDEX(DynamicViscosityLookupTable[Dynamic Viscosity (kg/(m*s)], MATCH(I210, DynamicViscosityLookupTable[Temperature (K)], 1) + 1) - INDEX(DynamicViscosityLookupTable[Dynamic Viscosity (kg/(m*s)], MATCH(I210, DynamicViscosityLookupTable[Temperature (K)], 1))) / (INDEX(DynamicViscosityLookupTable[Temperature (K)], MATCH(I210, DynamicViscosityLookupTable[Temperature (K)], 1) + 1) - LOOKUP(I210, DynamicViscosityLookupTable[Temperature (K)], DynamicViscosityLookupTable[Temperature (K)])))</f>
        <v>1.4884424999999999E-5</v>
      </c>
    </row>
    <row r="211" spans="6:16" x14ac:dyDescent="0.25">
      <c r="F211" s="10">
        <v>10400</v>
      </c>
      <c r="G211" s="18">
        <f t="shared" si="32"/>
        <v>34120.734908136481</v>
      </c>
      <c r="H211" s="9">
        <f t="shared" si="27"/>
        <v>10764</v>
      </c>
      <c r="I211" s="11">
        <f t="shared" si="28"/>
        <v>225.54999999999998</v>
      </c>
      <c r="J211" s="12">
        <f t="shared" si="33"/>
        <v>-47.599999999999994</v>
      </c>
      <c r="K211" s="14">
        <f t="shared" si="34"/>
        <v>9.7757721339304116</v>
      </c>
      <c r="L211" s="11">
        <f t="shared" si="29"/>
        <v>34392.092204472356</v>
      </c>
      <c r="M211" s="15">
        <f t="shared" si="35"/>
        <v>34.392092204472355</v>
      </c>
      <c r="N211" s="14">
        <f t="shared" si="30"/>
        <v>0.53118556388699334</v>
      </c>
      <c r="O211" s="16">
        <f t="shared" si="31"/>
        <v>301.07187291482131</v>
      </c>
      <c r="P211" s="17" cm="1">
        <f t="array" ref="P211">INDEX(DynamicViscosityLookupTable[Dynamic Viscosity (kg/(m*s)], MATCH(I211, DynamicViscosityLookupTable[Temperature (K)], 1)) + ((I211 - LOOKUP(I211, DynamicViscosityLookupTable[Temperature (K)], DynamicViscosityLookupTable[Temperature (K)])) * (INDEX(DynamicViscosityLookupTable[Dynamic Viscosity (kg/(m*s)], MATCH(I211, DynamicViscosityLookupTable[Temperature (K)], 1) + 1) - INDEX(DynamicViscosityLookupTable[Dynamic Viscosity (kg/(m*s)], MATCH(I211, DynamicViscosityLookupTable[Temperature (K)], 1))) / (INDEX(DynamicViscosityLookupTable[Temperature (K)], MATCH(I211, DynamicViscosityLookupTable[Temperature (K)], 1) + 1) - LOOKUP(I211, DynamicViscosityLookupTable[Temperature (K)], DynamicViscosityLookupTable[Temperature (K)])))</f>
        <v>1.4867199999999999E-5</v>
      </c>
    </row>
    <row r="212" spans="6:16" x14ac:dyDescent="0.25">
      <c r="F212" s="10">
        <v>10450</v>
      </c>
      <c r="G212" s="18">
        <f t="shared" si="32"/>
        <v>34284.776902887141</v>
      </c>
      <c r="H212" s="9">
        <f t="shared" si="27"/>
        <v>10814</v>
      </c>
      <c r="I212" s="11">
        <f t="shared" si="28"/>
        <v>225.22499999999997</v>
      </c>
      <c r="J212" s="12">
        <f t="shared" si="33"/>
        <v>-47.925000000000011</v>
      </c>
      <c r="K212" s="14">
        <f t="shared" si="34"/>
        <v>9.775618648226116</v>
      </c>
      <c r="L212" s="11">
        <f t="shared" si="29"/>
        <v>34230.80237060201</v>
      </c>
      <c r="M212" s="15">
        <f t="shared" si="35"/>
        <v>34.230802370602014</v>
      </c>
      <c r="N212" s="14">
        <f t="shared" si="30"/>
        <v>0.52945735065610244</v>
      </c>
      <c r="O212" s="16">
        <f t="shared" si="31"/>
        <v>300.85488414939715</v>
      </c>
      <c r="P212" s="17" cm="1">
        <f t="array" ref="P212">INDEX(DynamicViscosityLookupTable[Dynamic Viscosity (kg/(m*s)], MATCH(I212, DynamicViscosityLookupTable[Temperature (K)], 1)) + ((I212 - LOOKUP(I212, DynamicViscosityLookupTable[Temperature (K)], DynamicViscosityLookupTable[Temperature (K)])) * (INDEX(DynamicViscosityLookupTable[Dynamic Viscosity (kg/(m*s)], MATCH(I212, DynamicViscosityLookupTable[Temperature (K)], 1) + 1) - INDEX(DynamicViscosityLookupTable[Dynamic Viscosity (kg/(m*s)], MATCH(I212, DynamicViscosityLookupTable[Temperature (K)], 1))) / (INDEX(DynamicViscosityLookupTable[Temperature (K)], MATCH(I212, DynamicViscosityLookupTable[Temperature (K)], 1) + 1) - LOOKUP(I212, DynamicViscosityLookupTable[Temperature (K)], DynamicViscosityLookupTable[Temperature (K)])))</f>
        <v>1.4849974999999998E-5</v>
      </c>
    </row>
    <row r="213" spans="6:16" x14ac:dyDescent="0.25">
      <c r="F213" s="10">
        <v>10500</v>
      </c>
      <c r="G213" s="18">
        <f t="shared" si="32"/>
        <v>34448.818897637793</v>
      </c>
      <c r="H213" s="9">
        <f t="shared" si="27"/>
        <v>10864</v>
      </c>
      <c r="I213" s="11">
        <f t="shared" si="28"/>
        <v>224.89999999999998</v>
      </c>
      <c r="J213" s="12">
        <f t="shared" si="33"/>
        <v>-48.25</v>
      </c>
      <c r="K213" s="14">
        <f t="shared" si="34"/>
        <v>9.775465166138618</v>
      </c>
      <c r="L213" s="11">
        <f t="shared" si="29"/>
        <v>34070.418588721317</v>
      </c>
      <c r="M213" s="15">
        <f t="shared" si="35"/>
        <v>34.070418588721317</v>
      </c>
      <c r="N213" s="14">
        <f t="shared" si="30"/>
        <v>0.52773817699934089</v>
      </c>
      <c r="O213" s="16">
        <f t="shared" si="31"/>
        <v>300.63773876986244</v>
      </c>
      <c r="P213" s="17" cm="1">
        <f t="array" ref="P213">INDEX(DynamicViscosityLookupTable[Dynamic Viscosity (kg/(m*s)], MATCH(I213, DynamicViscosityLookupTable[Temperature (K)], 1)) + ((I213 - LOOKUP(I213, DynamicViscosityLookupTable[Temperature (K)], DynamicViscosityLookupTable[Temperature (K)])) * (INDEX(DynamicViscosityLookupTable[Dynamic Viscosity (kg/(m*s)], MATCH(I213, DynamicViscosityLookupTable[Temperature (K)], 1) + 1) - INDEX(DynamicViscosityLookupTable[Dynamic Viscosity (kg/(m*s)], MATCH(I213, DynamicViscosityLookupTable[Temperature (K)], 1))) / (INDEX(DynamicViscosityLookupTable[Temperature (K)], MATCH(I213, DynamicViscosityLookupTable[Temperature (K)], 1) + 1) - LOOKUP(I213, DynamicViscosityLookupTable[Temperature (K)], DynamicViscosityLookupTable[Temperature (K)])))</f>
        <v>1.4832749999999998E-5</v>
      </c>
    </row>
    <row r="214" spans="6:16" x14ac:dyDescent="0.25">
      <c r="F214" s="10">
        <v>10550</v>
      </c>
      <c r="G214" s="18">
        <f t="shared" si="32"/>
        <v>34612.860892388453</v>
      </c>
      <c r="H214" s="9">
        <f t="shared" si="27"/>
        <v>10914</v>
      </c>
      <c r="I214" s="11">
        <f t="shared" si="28"/>
        <v>224.57499999999999</v>
      </c>
      <c r="J214" s="12">
        <f t="shared" si="33"/>
        <v>-48.574999999999989</v>
      </c>
      <c r="K214" s="14">
        <f t="shared" si="34"/>
        <v>9.7753116876679158</v>
      </c>
      <c r="L214" s="11">
        <f t="shared" si="29"/>
        <v>33910.934942342261</v>
      </c>
      <c r="M214" s="15">
        <f t="shared" si="35"/>
        <v>33.910934942342259</v>
      </c>
      <c r="N214" s="14">
        <f t="shared" si="30"/>
        <v>0.52602799038549186</v>
      </c>
      <c r="O214" s="16">
        <f t="shared" si="31"/>
        <v>300.42043643661287</v>
      </c>
      <c r="P214" s="17" cm="1">
        <f t="array" ref="P214">INDEX(DynamicViscosityLookupTable[Dynamic Viscosity (kg/(m*s)], MATCH(I214, DynamicViscosityLookupTable[Temperature (K)], 1)) + ((I214 - LOOKUP(I214, DynamicViscosityLookupTable[Temperature (K)], DynamicViscosityLookupTable[Temperature (K)])) * (INDEX(DynamicViscosityLookupTable[Dynamic Viscosity (kg/(m*s)], MATCH(I214, DynamicViscosityLookupTable[Temperature (K)], 1) + 1) - INDEX(DynamicViscosityLookupTable[Dynamic Viscosity (kg/(m*s)], MATCH(I214, DynamicViscosityLookupTable[Temperature (K)], 1))) / (INDEX(DynamicViscosityLookupTable[Temperature (K)], MATCH(I214, DynamicViscosityLookupTable[Temperature (K)], 1) + 1) - LOOKUP(I214, DynamicViscosityLookupTable[Temperature (K)], DynamicViscosityLookupTable[Temperature (K)])))</f>
        <v>1.4815524999999999E-5</v>
      </c>
    </row>
    <row r="215" spans="6:16" x14ac:dyDescent="0.25">
      <c r="F215" s="10">
        <v>10600</v>
      </c>
      <c r="G215" s="18">
        <f t="shared" si="32"/>
        <v>34776.902887139106</v>
      </c>
      <c r="H215" s="9">
        <f t="shared" si="27"/>
        <v>10964</v>
      </c>
      <c r="I215" s="11">
        <f t="shared" si="28"/>
        <v>224.25</v>
      </c>
      <c r="J215" s="12">
        <f t="shared" si="33"/>
        <v>-48.899999999999977</v>
      </c>
      <c r="K215" s="14">
        <f t="shared" si="34"/>
        <v>9.7751582128140093</v>
      </c>
      <c r="L215" s="11">
        <f t="shared" si="29"/>
        <v>33752.345558957837</v>
      </c>
      <c r="M215" s="15">
        <f t="shared" si="35"/>
        <v>33.752345558957835</v>
      </c>
      <c r="N215" s="14">
        <f t="shared" si="30"/>
        <v>0.52432673866203361</v>
      </c>
      <c r="O215" s="16">
        <f t="shared" si="31"/>
        <v>300.20297680881487</v>
      </c>
      <c r="P215" s="17" cm="1">
        <f t="array" ref="P215">INDEX(DynamicViscosityLookupTable[Dynamic Viscosity (kg/(m*s)], MATCH(I215, DynamicViscosityLookupTable[Temperature (K)], 1)) + ((I215 - LOOKUP(I215, DynamicViscosityLookupTable[Temperature (K)], DynamicViscosityLookupTable[Temperature (K)])) * (INDEX(DynamicViscosityLookupTable[Dynamic Viscosity (kg/(m*s)], MATCH(I215, DynamicViscosityLookupTable[Temperature (K)], 1) + 1) - INDEX(DynamicViscosityLookupTable[Dynamic Viscosity (kg/(m*s)], MATCH(I215, DynamicViscosityLookupTable[Temperature (K)], 1))) / (INDEX(DynamicViscosityLookupTable[Temperature (K)], MATCH(I215, DynamicViscosityLookupTable[Temperature (K)], 1) + 1) - LOOKUP(I215, DynamicViscosityLookupTable[Temperature (K)], DynamicViscosityLookupTable[Temperature (K)])))</f>
        <v>1.4798299999999999E-5</v>
      </c>
    </row>
    <row r="216" spans="6:16" x14ac:dyDescent="0.25">
      <c r="F216" s="10">
        <v>10650</v>
      </c>
      <c r="G216" s="18">
        <f t="shared" si="32"/>
        <v>34940.944881889765</v>
      </c>
      <c r="H216" s="9">
        <f t="shared" si="27"/>
        <v>11014</v>
      </c>
      <c r="I216" s="11">
        <f t="shared" si="28"/>
        <v>223.92499999999998</v>
      </c>
      <c r="J216" s="12">
        <f t="shared" si="33"/>
        <v>-49.224999999999994</v>
      </c>
      <c r="K216" s="14">
        <f t="shared" si="34"/>
        <v>9.7750047415768986</v>
      </c>
      <c r="L216" s="11">
        <f t="shared" si="29"/>
        <v>33594.644609675815</v>
      </c>
      <c r="M216" s="15">
        <f t="shared" si="35"/>
        <v>33.594644609675818</v>
      </c>
      <c r="N216" s="14">
        <f t="shared" si="30"/>
        <v>0.52263437005219049</v>
      </c>
      <c r="O216" s="16">
        <f t="shared" si="31"/>
        <v>299.98535954439961</v>
      </c>
      <c r="P216" s="17" cm="1">
        <f t="array" ref="P216">INDEX(DynamicViscosityLookupTable[Dynamic Viscosity (kg/(m*s)], MATCH(I216, DynamicViscosityLookupTable[Temperature (K)], 1)) + ((I216 - LOOKUP(I216, DynamicViscosityLookupTable[Temperature (K)], DynamicViscosityLookupTable[Temperature (K)])) * (INDEX(DynamicViscosityLookupTable[Dynamic Viscosity (kg/(m*s)], MATCH(I216, DynamicViscosityLookupTable[Temperature (K)], 1) + 1) - INDEX(DynamicViscosityLookupTable[Dynamic Viscosity (kg/(m*s)], MATCH(I216, DynamicViscosityLookupTable[Temperature (K)], 1))) / (INDEX(DynamicViscosityLookupTable[Temperature (K)], MATCH(I216, DynamicViscosityLookupTable[Temperature (K)], 1) + 1) - LOOKUP(I216, DynamicViscosityLookupTable[Temperature (K)], DynamicViscosityLookupTable[Temperature (K)])))</f>
        <v>1.4781074999999998E-5</v>
      </c>
    </row>
    <row r="217" spans="6:16" x14ac:dyDescent="0.25">
      <c r="F217" s="10">
        <v>10700</v>
      </c>
      <c r="G217" s="18">
        <f t="shared" si="32"/>
        <v>35104.986876640418</v>
      </c>
      <c r="H217" s="9">
        <f t="shared" si="27"/>
        <v>11064</v>
      </c>
      <c r="I217" s="11">
        <f t="shared" si="28"/>
        <v>223.59999999999997</v>
      </c>
      <c r="J217" s="12">
        <f t="shared" si="33"/>
        <v>-49.550000000000011</v>
      </c>
      <c r="K217" s="14">
        <f t="shared" si="34"/>
        <v>9.7748512739565836</v>
      </c>
      <c r="L217" s="11">
        <f t="shared" si="29"/>
        <v>33437.82630885551</v>
      </c>
      <c r="M217" s="15">
        <f t="shared" si="35"/>
        <v>33.437826308855513</v>
      </c>
      <c r="N217" s="14">
        <f t="shared" si="30"/>
        <v>0.52095083315200463</v>
      </c>
      <c r="O217" s="16">
        <f t="shared" si="31"/>
        <v>299.76758430005668</v>
      </c>
      <c r="P217" s="17" cm="1">
        <f t="array" ref="P217">INDEX(DynamicViscosityLookupTable[Dynamic Viscosity (kg/(m*s)], MATCH(I217, DynamicViscosityLookupTable[Temperature (K)], 1)) + ((I217 - LOOKUP(I217, DynamicViscosityLookupTable[Temperature (K)], DynamicViscosityLookupTable[Temperature (K)])) * (INDEX(DynamicViscosityLookupTable[Dynamic Viscosity (kg/(m*s)], MATCH(I217, DynamicViscosityLookupTable[Temperature (K)], 1) + 1) - INDEX(DynamicViscosityLookupTable[Dynamic Viscosity (kg/(m*s)], MATCH(I217, DynamicViscosityLookupTable[Temperature (K)], 1))) / (INDEX(DynamicViscosityLookupTable[Temperature (K)], MATCH(I217, DynamicViscosityLookupTable[Temperature (K)], 1) + 1) - LOOKUP(I217, DynamicViscosityLookupTable[Temperature (K)], DynamicViscosityLookupTable[Temperature (K)])))</f>
        <v>1.4763849999999998E-5</v>
      </c>
    </row>
  </sheetData>
  <mergeCells count="7">
    <mergeCell ref="A11:D11"/>
    <mergeCell ref="F1:H1"/>
    <mergeCell ref="I1:J1"/>
    <mergeCell ref="L1:M1"/>
    <mergeCell ref="A3:D3"/>
    <mergeCell ref="A4:B4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7375-E64B-4CB4-AEA4-5B31D5ECE063}">
  <dimension ref="A1:P217"/>
  <sheetViews>
    <sheetView workbookViewId="0">
      <pane ySplit="2" topLeftCell="A3" activePane="bottomLeft" state="frozen"/>
      <selection pane="bottomLeft" activeCell="A3" sqref="A3:D3"/>
    </sheetView>
  </sheetViews>
  <sheetFormatPr defaultRowHeight="15" x14ac:dyDescent="0.25"/>
  <cols>
    <col min="1" max="1" width="24.7109375" customWidth="1"/>
    <col min="2" max="2" width="10.7109375" customWidth="1"/>
    <col min="3" max="3" width="24.7109375" customWidth="1"/>
    <col min="4" max="4" width="10.7109375" customWidth="1"/>
    <col min="6" max="14" width="10.7109375" customWidth="1"/>
    <col min="15" max="15" width="14.5703125" bestFit="1" customWidth="1"/>
    <col min="16" max="16" width="17.28515625" bestFit="1" customWidth="1"/>
    <col min="17" max="17" width="11" bestFit="1" customWidth="1"/>
  </cols>
  <sheetData>
    <row r="1" spans="1:16" x14ac:dyDescent="0.25">
      <c r="F1" s="19" t="s">
        <v>24</v>
      </c>
      <c r="G1" s="25"/>
      <c r="H1" s="20"/>
      <c r="I1" s="19" t="s">
        <v>26</v>
      </c>
      <c r="J1" s="20"/>
      <c r="K1" s="13" t="s">
        <v>32</v>
      </c>
      <c r="L1" s="19" t="s">
        <v>33</v>
      </c>
      <c r="M1" s="20"/>
      <c r="N1" s="13" t="s">
        <v>36</v>
      </c>
      <c r="O1" s="13" t="s">
        <v>38</v>
      </c>
      <c r="P1" s="13" t="s">
        <v>40</v>
      </c>
    </row>
    <row r="2" spans="1:16" ht="15.75" thickBot="1" x14ac:dyDescent="0.3">
      <c r="F2" s="26" t="s">
        <v>27</v>
      </c>
      <c r="G2" s="27" t="s">
        <v>45</v>
      </c>
      <c r="H2" s="28" t="s">
        <v>28</v>
      </c>
      <c r="I2" s="26" t="s">
        <v>29</v>
      </c>
      <c r="J2" s="29" t="s">
        <v>30</v>
      </c>
      <c r="K2" s="30" t="s">
        <v>31</v>
      </c>
      <c r="L2" s="26" t="s">
        <v>34</v>
      </c>
      <c r="M2" s="28" t="s">
        <v>35</v>
      </c>
      <c r="N2" s="30" t="s">
        <v>37</v>
      </c>
      <c r="O2" s="30" t="s">
        <v>39</v>
      </c>
      <c r="P2" s="30" t="s">
        <v>41</v>
      </c>
    </row>
    <row r="3" spans="1:16" x14ac:dyDescent="0.25">
      <c r="A3" s="22" t="s">
        <v>0</v>
      </c>
      <c r="B3" s="22"/>
      <c r="C3" s="22"/>
      <c r="D3" s="22"/>
      <c r="F3" s="10">
        <v>0</v>
      </c>
      <c r="G3" s="18">
        <f>F3/0.3048</f>
        <v>0</v>
      </c>
      <c r="H3" s="9">
        <f t="shared" ref="H3:H66" si="0">F3+$B$9</f>
        <v>300</v>
      </c>
      <c r="I3" s="11">
        <f t="shared" ref="I3:I66" si="1">$D$5+$D$6*F3</f>
        <v>298.14999999999998</v>
      </c>
      <c r="J3" s="12">
        <f>I3-273.15</f>
        <v>25</v>
      </c>
      <c r="K3" s="14">
        <f>$D$9*(1-($D$17-$D$18*(SIN($D$8)^2))*H3+$D$19*H3^2)</f>
        <v>9.8052738328137021</v>
      </c>
      <c r="L3" s="11">
        <f t="shared" ref="L3:L66" si="2">$D$7*POWER(1-F3*$D$6/$D$5,K3/($B$15*$D$6))</f>
        <v>100000</v>
      </c>
      <c r="M3" s="15">
        <f>L3/1000</f>
        <v>100</v>
      </c>
      <c r="N3" s="14">
        <f t="shared" ref="N3:N66" si="3">L3/($B$15*I3)</f>
        <v>1.1684111290147889</v>
      </c>
      <c r="O3" s="16">
        <f t="shared" ref="O3:O66" si="4">SQRT($B$14*$B$15*I3)</f>
        <v>346.15146609602016</v>
      </c>
      <c r="P3" s="17" cm="1">
        <f t="array" ref="P3">INDEX(DynamicViscosityLookupTable[Dynamic Viscosity (kg/(m*s)], MATCH(I3, DynamicViscosityLookupTable[Temperature (K)], 1)) + ((I3 - LOOKUP(I3, DynamicViscosityLookupTable[Temperature (K)], DynamicViscosityLookupTable[Temperature (K)])) * (INDEX(DynamicViscosityLookupTable[Dynamic Viscosity (kg/(m*s)], MATCH(I3, DynamicViscosityLookupTable[Temperature (K)], 1) + 1) - INDEX(DynamicViscosityLookupTable[Dynamic Viscosity (kg/(m*s)], MATCH(I3, DynamicViscosityLookupTable[Temperature (K)], 1))) / (INDEX(DynamicViscosityLookupTable[Temperature (K)], MATCH(I3, DynamicViscosityLookupTable[Temperature (K)], 1) + 1) - LOOKUP(I3, DynamicViscosityLookupTable[Temperature (K)], DynamicViscosityLookupTable[Temperature (K)])))</f>
        <v>1.8490000000000001E-5</v>
      </c>
    </row>
    <row r="4" spans="1:16" x14ac:dyDescent="0.25">
      <c r="A4" s="23" t="s">
        <v>3</v>
      </c>
      <c r="B4" s="23"/>
      <c r="C4" s="24" t="s">
        <v>4</v>
      </c>
      <c r="D4" s="24"/>
      <c r="F4" s="10">
        <v>50</v>
      </c>
      <c r="G4" s="18">
        <f t="shared" ref="G4:G67" si="5">F4/0.3048</f>
        <v>164.04199475065616</v>
      </c>
      <c r="H4" s="9">
        <f t="shared" si="0"/>
        <v>350</v>
      </c>
      <c r="I4" s="11">
        <f t="shared" si="1"/>
        <v>297.82499999999999</v>
      </c>
      <c r="J4" s="12">
        <f t="shared" ref="J4:J67" si="6">I4-273.15</f>
        <v>24.675000000000011</v>
      </c>
      <c r="K4" s="14">
        <f t="shared" ref="K4:K67" si="7">$D$9*(1-($D$17-$D$18*(SIN($D$8)^2))*H4+$D$19*H4^2)</f>
        <v>9.8051195789820742</v>
      </c>
      <c r="L4" s="11">
        <f t="shared" si="2"/>
        <v>99429.127141759571</v>
      </c>
      <c r="M4" s="15">
        <f t="shared" ref="M4:M67" si="8">L4/1000</f>
        <v>99.429127141759565</v>
      </c>
      <c r="N4" s="14">
        <f t="shared" si="3"/>
        <v>1.1630087308856296</v>
      </c>
      <c r="O4" s="16">
        <f t="shared" si="4"/>
        <v>345.96275252768629</v>
      </c>
      <c r="P4" s="17" cm="1">
        <f t="array" ref="P4">INDEX(DynamicViscosityLookupTable[Dynamic Viscosity (kg/(m*s)], MATCH(I4, DynamicViscosityLookupTable[Temperature (K)], 1)) + ((I4 - LOOKUP(I4, DynamicViscosityLookupTable[Temperature (K)], DynamicViscosityLookupTable[Temperature (K)])) * (INDEX(DynamicViscosityLookupTable[Dynamic Viscosity (kg/(m*s)], MATCH(I4, DynamicViscosityLookupTable[Temperature (K)], 1) + 1) - INDEX(DynamicViscosityLookupTable[Dynamic Viscosity (kg/(m*s)], MATCH(I4, DynamicViscosityLookupTable[Temperature (K)], 1))) / (INDEX(DynamicViscosityLookupTable[Temperature (K)], MATCH(I4, DynamicViscosityLookupTable[Temperature (K)], 1) + 1) - LOOKUP(I4, DynamicViscosityLookupTable[Temperature (K)], DynamicViscosityLookupTable[Temperature (K)])))</f>
        <v>1.8474400000000001E-5</v>
      </c>
    </row>
    <row r="5" spans="1:16" x14ac:dyDescent="0.25">
      <c r="A5" s="2" t="s">
        <v>44</v>
      </c>
      <c r="B5" s="2">
        <v>25</v>
      </c>
      <c r="C5" s="3" t="s">
        <v>5</v>
      </c>
      <c r="D5" s="3">
        <f>B5+273.15</f>
        <v>298.14999999999998</v>
      </c>
      <c r="F5" s="10">
        <v>100</v>
      </c>
      <c r="G5" s="18">
        <f t="shared" si="5"/>
        <v>328.08398950131232</v>
      </c>
      <c r="H5" s="9">
        <f t="shared" si="0"/>
        <v>400</v>
      </c>
      <c r="I5" s="11">
        <f t="shared" si="1"/>
        <v>297.5</v>
      </c>
      <c r="J5" s="12">
        <f t="shared" si="6"/>
        <v>24.350000000000023</v>
      </c>
      <c r="K5" s="14">
        <f t="shared" si="7"/>
        <v>9.8049653287662455</v>
      </c>
      <c r="L5" s="11">
        <f t="shared" si="2"/>
        <v>98862.146996035895</v>
      </c>
      <c r="M5" s="15">
        <f t="shared" si="8"/>
        <v>98.862146996035889</v>
      </c>
      <c r="N5" s="14">
        <f t="shared" si="3"/>
        <v>1.1576401114581727</v>
      </c>
      <c r="O5" s="16">
        <f t="shared" si="4"/>
        <v>345.7739359648757</v>
      </c>
      <c r="P5" s="17" cm="1">
        <f t="array" ref="P5">INDEX(DynamicViscosityLookupTable[Dynamic Viscosity (kg/(m*s)], MATCH(I5, DynamicViscosityLookupTable[Temperature (K)], 1)) + ((I5 - LOOKUP(I5, DynamicViscosityLookupTable[Temperature (K)], DynamicViscosityLookupTable[Temperature (K)])) * (INDEX(DynamicViscosityLookupTable[Dynamic Viscosity (kg/(m*s)], MATCH(I5, DynamicViscosityLookupTable[Temperature (K)], 1) + 1) - INDEX(DynamicViscosityLookupTable[Dynamic Viscosity (kg/(m*s)], MATCH(I5, DynamicViscosityLookupTable[Temperature (K)], 1))) / (INDEX(DynamicViscosityLookupTable[Temperature (K)], MATCH(I5, DynamicViscosityLookupTable[Temperature (K)], 1) + 1) - LOOKUP(I5, DynamicViscosityLookupTable[Temperature (K)], DynamicViscosityLookupTable[Temperature (K)])))</f>
        <v>1.84588E-5</v>
      </c>
    </row>
    <row r="6" spans="1:16" x14ac:dyDescent="0.25">
      <c r="A6" s="2" t="s">
        <v>2</v>
      </c>
      <c r="B6" s="2">
        <v>-6.4999999999999997E-3</v>
      </c>
      <c r="C6" s="3" t="s">
        <v>7</v>
      </c>
      <c r="D6" s="3">
        <f>B6</f>
        <v>-6.4999999999999997E-3</v>
      </c>
      <c r="F6" s="10">
        <v>150</v>
      </c>
      <c r="G6" s="18">
        <f t="shared" si="5"/>
        <v>492.12598425196848</v>
      </c>
      <c r="H6" s="9">
        <f t="shared" si="0"/>
        <v>450</v>
      </c>
      <c r="I6" s="11">
        <f t="shared" si="1"/>
        <v>297.17499999999995</v>
      </c>
      <c r="J6" s="12">
        <f t="shared" si="6"/>
        <v>24.024999999999977</v>
      </c>
      <c r="K6" s="14">
        <f t="shared" si="7"/>
        <v>9.8048110821662178</v>
      </c>
      <c r="L6" s="11">
        <f t="shared" si="2"/>
        <v>98299.028755581618</v>
      </c>
      <c r="M6" s="15">
        <f t="shared" si="8"/>
        <v>98.299028755581617</v>
      </c>
      <c r="N6" s="14">
        <f t="shared" si="3"/>
        <v>1.1523050204205123</v>
      </c>
      <c r="O6" s="16">
        <f t="shared" si="4"/>
        <v>345.58501623876987</v>
      </c>
      <c r="P6" s="17" cm="1">
        <f t="array" ref="P6">INDEX(DynamicViscosityLookupTable[Dynamic Viscosity (kg/(m*s)], MATCH(I6, DynamicViscosityLookupTable[Temperature (K)], 1)) + ((I6 - LOOKUP(I6, DynamicViscosityLookupTable[Temperature (K)], DynamicViscosityLookupTable[Temperature (K)])) * (INDEX(DynamicViscosityLookupTable[Dynamic Viscosity (kg/(m*s)], MATCH(I6, DynamicViscosityLookupTable[Temperature (K)], 1) + 1) - INDEX(DynamicViscosityLookupTable[Dynamic Viscosity (kg/(m*s)], MATCH(I6, DynamicViscosityLookupTable[Temperature (K)], 1))) / (INDEX(DynamicViscosityLookupTable[Temperature (K)], MATCH(I6, DynamicViscosityLookupTable[Temperature (K)], 1) + 1) - LOOKUP(I6, DynamicViscosityLookupTable[Temperature (K)], DynamicViscosityLookupTable[Temperature (K)])))</f>
        <v>1.84432E-5</v>
      </c>
    </row>
    <row r="7" spans="1:16" x14ac:dyDescent="0.25">
      <c r="A7" s="2" t="s">
        <v>6</v>
      </c>
      <c r="B7" s="2">
        <v>100</v>
      </c>
      <c r="C7" s="3" t="s">
        <v>1</v>
      </c>
      <c r="D7" s="3">
        <f>B7*1000</f>
        <v>100000</v>
      </c>
      <c r="F7" s="10">
        <v>200</v>
      </c>
      <c r="G7" s="18">
        <f t="shared" si="5"/>
        <v>656.16797900262463</v>
      </c>
      <c r="H7" s="9">
        <f t="shared" si="0"/>
        <v>500</v>
      </c>
      <c r="I7" s="11">
        <f t="shared" si="1"/>
        <v>296.84999999999997</v>
      </c>
      <c r="J7" s="12">
        <f t="shared" si="6"/>
        <v>23.699999999999989</v>
      </c>
      <c r="K7" s="14">
        <f t="shared" si="7"/>
        <v>9.8046568391819928</v>
      </c>
      <c r="L7" s="11">
        <f t="shared" si="2"/>
        <v>97739.74189042674</v>
      </c>
      <c r="M7" s="15">
        <f t="shared" si="8"/>
        <v>97.739741890426743</v>
      </c>
      <c r="N7" s="14">
        <f t="shared" si="3"/>
        <v>1.1470032096184748</v>
      </c>
      <c r="O7" s="16">
        <f t="shared" si="4"/>
        <v>345.39599318008845</v>
      </c>
      <c r="P7" s="17" cm="1">
        <f t="array" ref="P7">INDEX(DynamicViscosityLookupTable[Dynamic Viscosity (kg/(m*s)], MATCH(I7, DynamicViscosityLookupTable[Temperature (K)], 1)) + ((I7 - LOOKUP(I7, DynamicViscosityLookupTable[Temperature (K)], DynamicViscosityLookupTable[Temperature (K)])) * (INDEX(DynamicViscosityLookupTable[Dynamic Viscosity (kg/(m*s)], MATCH(I7, DynamicViscosityLookupTable[Temperature (K)], 1) + 1) - INDEX(DynamicViscosityLookupTable[Dynamic Viscosity (kg/(m*s)], MATCH(I7, DynamicViscosityLookupTable[Temperature (K)], 1))) / (INDEX(DynamicViscosityLookupTable[Temperature (K)], MATCH(I7, DynamicViscosityLookupTable[Temperature (K)], 1) + 1) - LOOKUP(I7, DynamicViscosityLookupTable[Temperature (K)], DynamicViscosityLookupTable[Temperature (K)])))</f>
        <v>1.84276E-5</v>
      </c>
    </row>
    <row r="8" spans="1:16" x14ac:dyDescent="0.25">
      <c r="A8" s="2" t="s">
        <v>8</v>
      </c>
      <c r="B8" s="2">
        <v>45</v>
      </c>
      <c r="C8" s="3" t="s">
        <v>9</v>
      </c>
      <c r="D8" s="3">
        <f>RADIANS(ABS(B8))</f>
        <v>0.78539816339744828</v>
      </c>
      <c r="F8" s="10">
        <v>250</v>
      </c>
      <c r="G8" s="18">
        <f t="shared" si="5"/>
        <v>820.20997375328079</v>
      </c>
      <c r="H8" s="9">
        <f t="shared" si="0"/>
        <v>550</v>
      </c>
      <c r="I8" s="11">
        <f t="shared" si="1"/>
        <v>296.52499999999998</v>
      </c>
      <c r="J8" s="12">
        <f t="shared" si="6"/>
        <v>23.375</v>
      </c>
      <c r="K8" s="14">
        <f t="shared" si="7"/>
        <v>9.8045025998135671</v>
      </c>
      <c r="L8" s="11">
        <f t="shared" si="2"/>
        <v>97184.256145083549</v>
      </c>
      <c r="M8" s="15">
        <f t="shared" si="8"/>
        <v>97.184256145083552</v>
      </c>
      <c r="N8" s="14">
        <f t="shared" si="3"/>
        <v>1.141734433034608</v>
      </c>
      <c r="O8" s="16">
        <f t="shared" si="4"/>
        <v>345.20686661908769</v>
      </c>
      <c r="P8" s="17" cm="1">
        <f t="array" ref="P8">INDEX(DynamicViscosityLookupTable[Dynamic Viscosity (kg/(m*s)], MATCH(I8, DynamicViscosityLookupTable[Temperature (K)], 1)) + ((I8 - LOOKUP(I8, DynamicViscosityLookupTable[Temperature (K)], DynamicViscosityLookupTable[Temperature (K)])) * (INDEX(DynamicViscosityLookupTable[Dynamic Viscosity (kg/(m*s)], MATCH(I8, DynamicViscosityLookupTable[Temperature (K)], 1) + 1) - INDEX(DynamicViscosityLookupTable[Dynamic Viscosity (kg/(m*s)], MATCH(I8, DynamicViscosityLookupTable[Temperature (K)], 1))) / (INDEX(DynamicViscosityLookupTable[Temperature (K)], MATCH(I8, DynamicViscosityLookupTable[Temperature (K)], 1) + 1) - LOOKUP(I8, DynamicViscosityLookupTable[Temperature (K)], DynamicViscosityLookupTable[Temperature (K)])))</f>
        <v>1.8411999999999999E-5</v>
      </c>
    </row>
    <row r="9" spans="1:16" x14ac:dyDescent="0.25">
      <c r="A9" s="2" t="s">
        <v>25</v>
      </c>
      <c r="B9" s="2">
        <v>300</v>
      </c>
      <c r="C9" s="3" t="s">
        <v>23</v>
      </c>
      <c r="D9" s="4">
        <f>D12*(1+D13*(SIN(D8)^2)+D14*(SIN(D8)^4)+D15*(SIN(D8)^6)+D16*(SIN(D8)^8))</f>
        <v>9.8061994317352852</v>
      </c>
      <c r="F9" s="10">
        <v>300</v>
      </c>
      <c r="G9" s="18">
        <f t="shared" si="5"/>
        <v>984.25196850393695</v>
      </c>
      <c r="H9" s="9">
        <f t="shared" si="0"/>
        <v>600</v>
      </c>
      <c r="I9" s="11">
        <f t="shared" si="1"/>
        <v>296.2</v>
      </c>
      <c r="J9" s="12">
        <f t="shared" si="6"/>
        <v>23.050000000000011</v>
      </c>
      <c r="K9" s="14">
        <f t="shared" si="7"/>
        <v>9.8043483640609423</v>
      </c>
      <c r="L9" s="11">
        <f t="shared" si="2"/>
        <v>96632.541535782497</v>
      </c>
      <c r="M9" s="15">
        <f t="shared" si="8"/>
        <v>96.632541535782494</v>
      </c>
      <c r="N9" s="14">
        <f t="shared" si="3"/>
        <v>1.1364984467673922</v>
      </c>
      <c r="O9" s="16">
        <f t="shared" si="4"/>
        <v>345.01763638555855</v>
      </c>
      <c r="P9" s="17" cm="1">
        <f t="array" ref="P9">INDEX(DynamicViscosityLookupTable[Dynamic Viscosity (kg/(m*s)], MATCH(I9, DynamicViscosityLookupTable[Temperature (K)], 1)) + ((I9 - LOOKUP(I9, DynamicViscosityLookupTable[Temperature (K)], DynamicViscosityLookupTable[Temperature (K)])) * (INDEX(DynamicViscosityLookupTable[Dynamic Viscosity (kg/(m*s)], MATCH(I9, DynamicViscosityLookupTable[Temperature (K)], 1) + 1) - INDEX(DynamicViscosityLookupTable[Dynamic Viscosity (kg/(m*s)], MATCH(I9, DynamicViscosityLookupTable[Temperature (K)], 1))) / (INDEX(DynamicViscosityLookupTable[Temperature (K)], MATCH(I9, DynamicViscosityLookupTable[Temperature (K)], 1) + 1) - LOOKUP(I9, DynamicViscosityLookupTable[Temperature (K)], DynamicViscosityLookupTable[Temperature (K)])))</f>
        <v>1.8396400000000002E-5</v>
      </c>
    </row>
    <row r="10" spans="1:16" x14ac:dyDescent="0.25">
      <c r="F10" s="10">
        <v>350</v>
      </c>
      <c r="G10" s="18">
        <f t="shared" si="5"/>
        <v>1148.2939632545931</v>
      </c>
      <c r="H10" s="9">
        <f t="shared" si="0"/>
        <v>650</v>
      </c>
      <c r="I10" s="11">
        <f t="shared" si="1"/>
        <v>295.875</v>
      </c>
      <c r="J10" s="12">
        <f t="shared" si="6"/>
        <v>22.725000000000023</v>
      </c>
      <c r="K10" s="14">
        <f t="shared" si="7"/>
        <v>9.8041941319241186</v>
      </c>
      <c r="L10" s="11">
        <f t="shared" si="2"/>
        <v>96084.568347739361</v>
      </c>
      <c r="M10" s="15">
        <f t="shared" si="8"/>
        <v>96.084568347739364</v>
      </c>
      <c r="N10" s="14">
        <f t="shared" si="3"/>
        <v>1.1312950090106864</v>
      </c>
      <c r="O10" s="16">
        <f t="shared" si="4"/>
        <v>344.82830230882496</v>
      </c>
      <c r="P10" s="17" cm="1">
        <f t="array" ref="P10">INDEX(DynamicViscosityLookupTable[Dynamic Viscosity (kg/(m*s)], MATCH(I10, DynamicViscosityLookupTable[Temperature (K)], 1)) + ((I10 - LOOKUP(I10, DynamicViscosityLookupTable[Temperature (K)], DynamicViscosityLookupTable[Temperature (K)])) * (INDEX(DynamicViscosityLookupTable[Dynamic Viscosity (kg/(m*s)], MATCH(I10, DynamicViscosityLookupTable[Temperature (K)], 1) + 1) - INDEX(DynamicViscosityLookupTable[Dynamic Viscosity (kg/(m*s)], MATCH(I10, DynamicViscosityLookupTable[Temperature (K)], 1))) / (INDEX(DynamicViscosityLookupTable[Temperature (K)], MATCH(I10, DynamicViscosityLookupTable[Temperature (K)], 1) + 1) - LOOKUP(I10, DynamicViscosityLookupTable[Temperature (K)], DynamicViscosityLookupTable[Temperature (K)])))</f>
        <v>1.8380800000000002E-5</v>
      </c>
    </row>
    <row r="11" spans="1:16" x14ac:dyDescent="0.25">
      <c r="A11" s="21" t="s">
        <v>14</v>
      </c>
      <c r="B11" s="21"/>
      <c r="C11" s="21"/>
      <c r="D11" s="21"/>
      <c r="F11" s="10">
        <v>400</v>
      </c>
      <c r="G11" s="18">
        <f t="shared" si="5"/>
        <v>1312.3359580052493</v>
      </c>
      <c r="H11" s="9">
        <f t="shared" si="0"/>
        <v>700</v>
      </c>
      <c r="I11" s="11">
        <f t="shared" si="1"/>
        <v>295.54999999999995</v>
      </c>
      <c r="J11" s="12">
        <f t="shared" si="6"/>
        <v>22.399999999999977</v>
      </c>
      <c r="K11" s="14">
        <f t="shared" si="7"/>
        <v>9.8040399034030941</v>
      </c>
      <c r="L11" s="11">
        <f t="shared" si="2"/>
        <v>95540.307132452144</v>
      </c>
      <c r="M11" s="15">
        <f t="shared" si="8"/>
        <v>95.540307132452142</v>
      </c>
      <c r="N11" s="14">
        <f t="shared" si="3"/>
        <v>1.1261238800333884</v>
      </c>
      <c r="O11" s="16">
        <f t="shared" si="4"/>
        <v>344.63886421774203</v>
      </c>
      <c r="P11" s="17" cm="1">
        <f t="array" ref="P11">INDEX(DynamicViscosityLookupTable[Dynamic Viscosity (kg/(m*s)], MATCH(I11, DynamicViscosityLookupTable[Temperature (K)], 1)) + ((I11 - LOOKUP(I11, DynamicViscosityLookupTable[Temperature (K)], DynamicViscosityLookupTable[Temperature (K)])) * (INDEX(DynamicViscosityLookupTable[Dynamic Viscosity (kg/(m*s)], MATCH(I11, DynamicViscosityLookupTable[Temperature (K)], 1) + 1) - INDEX(DynamicViscosityLookupTable[Dynamic Viscosity (kg/(m*s)], MATCH(I11, DynamicViscosityLookupTable[Temperature (K)], 1))) / (INDEX(DynamicViscosityLookupTable[Temperature (K)], MATCH(I11, DynamicViscosityLookupTable[Temperature (K)], 1) + 1) - LOOKUP(I11, DynamicViscosityLookupTable[Temperature (K)], DynamicViscosityLookupTable[Temperature (K)])))</f>
        <v>1.8365199999999998E-5</v>
      </c>
    </row>
    <row r="12" spans="1:16" x14ac:dyDescent="0.25">
      <c r="A12" s="5" t="s">
        <v>19</v>
      </c>
      <c r="B12" s="5">
        <v>8.3144597999999998</v>
      </c>
      <c r="C12" s="5" t="s">
        <v>15</v>
      </c>
      <c r="D12" s="6">
        <v>9.7803269999999998</v>
      </c>
      <c r="F12" s="10">
        <v>450</v>
      </c>
      <c r="G12" s="18">
        <f t="shared" si="5"/>
        <v>1476.3779527559054</v>
      </c>
      <c r="H12" s="9">
        <f t="shared" si="0"/>
        <v>750</v>
      </c>
      <c r="I12" s="11">
        <f t="shared" si="1"/>
        <v>295.22499999999997</v>
      </c>
      <c r="J12" s="12">
        <f t="shared" si="6"/>
        <v>22.074999999999989</v>
      </c>
      <c r="K12" s="14">
        <f t="shared" si="7"/>
        <v>9.8038856784978705</v>
      </c>
      <c r="L12" s="11">
        <f t="shared" si="2"/>
        <v>94999.72870502912</v>
      </c>
      <c r="M12" s="15">
        <f t="shared" si="8"/>
        <v>94.999728705029113</v>
      </c>
      <c r="N12" s="14">
        <f t="shared" si="3"/>
        <v>1.1209848221593255</v>
      </c>
      <c r="O12" s="16">
        <f t="shared" si="4"/>
        <v>344.44932194069435</v>
      </c>
      <c r="P12" s="17" cm="1">
        <f t="array" ref="P12">INDEX(DynamicViscosityLookupTable[Dynamic Viscosity (kg/(m*s)], MATCH(I12, DynamicViscosityLookupTable[Temperature (K)], 1)) + ((I12 - LOOKUP(I12, DynamicViscosityLookupTable[Temperature (K)], DynamicViscosityLookupTable[Temperature (K)])) * (INDEX(DynamicViscosityLookupTable[Dynamic Viscosity (kg/(m*s)], MATCH(I12, DynamicViscosityLookupTable[Temperature (K)], 1) + 1) - INDEX(DynamicViscosityLookupTable[Dynamic Viscosity (kg/(m*s)], MATCH(I12, DynamicViscosityLookupTable[Temperature (K)], 1))) / (INDEX(DynamicViscosityLookupTable[Temperature (K)], MATCH(I12, DynamicViscosityLookupTable[Temperature (K)], 1) + 1) - LOOKUP(I12, DynamicViscosityLookupTable[Temperature (K)], DynamicViscosityLookupTable[Temperature (K)])))</f>
        <v>1.8349600000000001E-5</v>
      </c>
    </row>
    <row r="13" spans="1:16" x14ac:dyDescent="0.25">
      <c r="A13" s="5" t="s">
        <v>21</v>
      </c>
      <c r="B13" s="5">
        <v>2.8964400000000001E-2</v>
      </c>
      <c r="C13" s="5" t="s">
        <v>10</v>
      </c>
      <c r="D13" s="7">
        <v>5.2790414000000001E-3</v>
      </c>
      <c r="F13" s="10">
        <v>500</v>
      </c>
      <c r="G13" s="18">
        <f t="shared" si="5"/>
        <v>1640.4199475065616</v>
      </c>
      <c r="H13" s="9">
        <f t="shared" si="0"/>
        <v>800</v>
      </c>
      <c r="I13" s="11">
        <f t="shared" si="1"/>
        <v>294.89999999999998</v>
      </c>
      <c r="J13" s="12">
        <f t="shared" si="6"/>
        <v>21.75</v>
      </c>
      <c r="K13" s="14">
        <f t="shared" si="7"/>
        <v>9.8037314572084497</v>
      </c>
      <c r="L13" s="11">
        <f t="shared" si="2"/>
        <v>94462.80414154497</v>
      </c>
      <c r="M13" s="15">
        <f t="shared" si="8"/>
        <v>94.462804141544964</v>
      </c>
      <c r="N13" s="14">
        <f t="shared" si="3"/>
        <v>1.1158775997473489</v>
      </c>
      <c r="O13" s="16">
        <f t="shared" si="4"/>
        <v>344.25967530559399</v>
      </c>
      <c r="P13" s="17" cm="1">
        <f t="array" ref="P13">INDEX(DynamicViscosityLookupTable[Dynamic Viscosity (kg/(m*s)], MATCH(I13, DynamicViscosityLookupTable[Temperature (K)], 1)) + ((I13 - LOOKUP(I13, DynamicViscosityLookupTable[Temperature (K)], DynamicViscosityLookupTable[Temperature (K)])) * (INDEX(DynamicViscosityLookupTable[Dynamic Viscosity (kg/(m*s)], MATCH(I13, DynamicViscosityLookupTable[Temperature (K)], 1) + 1) - INDEX(DynamicViscosityLookupTable[Dynamic Viscosity (kg/(m*s)], MATCH(I13, DynamicViscosityLookupTable[Temperature (K)], 1))) / (INDEX(DynamicViscosityLookupTable[Temperature (K)], MATCH(I13, DynamicViscosityLookupTable[Temperature (K)], 1) + 1) - LOOKUP(I13, DynamicViscosityLookupTable[Temperature (K)], DynamicViscosityLookupTable[Temperature (K)])))</f>
        <v>1.8334000000000001E-5</v>
      </c>
    </row>
    <row r="14" spans="1:16" x14ac:dyDescent="0.25">
      <c r="A14" s="5" t="s">
        <v>22</v>
      </c>
      <c r="B14" s="5">
        <v>1.4</v>
      </c>
      <c r="C14" s="5" t="s">
        <v>11</v>
      </c>
      <c r="D14" s="5">
        <v>2.32718E-5</v>
      </c>
      <c r="F14" s="10">
        <v>550</v>
      </c>
      <c r="G14" s="18">
        <f t="shared" si="5"/>
        <v>1804.4619422572177</v>
      </c>
      <c r="H14" s="9">
        <f t="shared" si="0"/>
        <v>850</v>
      </c>
      <c r="I14" s="11">
        <f t="shared" si="1"/>
        <v>294.57499999999999</v>
      </c>
      <c r="J14" s="12">
        <f t="shared" si="6"/>
        <v>21.425000000000011</v>
      </c>
      <c r="K14" s="14">
        <f t="shared" si="7"/>
        <v>9.8035772395348282</v>
      </c>
      <c r="L14" s="11">
        <f t="shared" si="2"/>
        <v>93929.504776427828</v>
      </c>
      <c r="M14" s="15">
        <f t="shared" si="8"/>
        <v>93.929504776427834</v>
      </c>
      <c r="N14" s="14">
        <f t="shared" si="3"/>
        <v>1.1108019791716577</v>
      </c>
      <c r="O14" s="16">
        <f t="shared" si="4"/>
        <v>344.06992413987871</v>
      </c>
      <c r="P14" s="17" cm="1">
        <f t="array" ref="P14">INDEX(DynamicViscosityLookupTable[Dynamic Viscosity (kg/(m*s)], MATCH(I14, DynamicViscosityLookupTable[Temperature (K)], 1)) + ((I14 - LOOKUP(I14, DynamicViscosityLookupTable[Temperature (K)], DynamicViscosityLookupTable[Temperature (K)])) * (INDEX(DynamicViscosityLookupTable[Dynamic Viscosity (kg/(m*s)], MATCH(I14, DynamicViscosityLookupTable[Temperature (K)], 1) + 1) - INDEX(DynamicViscosityLookupTable[Dynamic Viscosity (kg/(m*s)], MATCH(I14, DynamicViscosityLookupTable[Temperature (K)], 1))) / (INDEX(DynamicViscosityLookupTable[Temperature (K)], MATCH(I14, DynamicViscosityLookupTable[Temperature (K)], 1) + 1) - LOOKUP(I14, DynamicViscosityLookupTable[Temperature (K)], DynamicViscosityLookupTable[Temperature (K)])))</f>
        <v>1.8318400000000001E-5</v>
      </c>
    </row>
    <row r="15" spans="1:16" x14ac:dyDescent="0.25">
      <c r="A15" s="5" t="s">
        <v>20</v>
      </c>
      <c r="B15" s="5">
        <f>B12/B13</f>
        <v>287.0578986618055</v>
      </c>
      <c r="C15" s="5" t="s">
        <v>12</v>
      </c>
      <c r="D15" s="5">
        <v>1.2620000000000001E-7</v>
      </c>
      <c r="F15" s="10">
        <v>600</v>
      </c>
      <c r="G15" s="18">
        <f t="shared" si="5"/>
        <v>1968.5039370078739</v>
      </c>
      <c r="H15" s="9">
        <f t="shared" si="0"/>
        <v>900</v>
      </c>
      <c r="I15" s="11">
        <f t="shared" si="1"/>
        <v>294.25</v>
      </c>
      <c r="J15" s="12">
        <f t="shared" si="6"/>
        <v>21.100000000000023</v>
      </c>
      <c r="K15" s="14">
        <f t="shared" si="7"/>
        <v>9.8034230254770076</v>
      </c>
      <c r="L15" s="11">
        <f t="shared" si="2"/>
        <v>93399.802199874321</v>
      </c>
      <c r="M15" s="15">
        <f t="shared" si="8"/>
        <v>93.399802199874316</v>
      </c>
      <c r="N15" s="14">
        <f t="shared" si="3"/>
        <v>1.1057577288023255</v>
      </c>
      <c r="O15" s="16">
        <f t="shared" si="4"/>
        <v>343.88006827051021</v>
      </c>
      <c r="P15" s="17" cm="1">
        <f t="array" ref="P15">INDEX(DynamicViscosityLookupTable[Dynamic Viscosity (kg/(m*s)], MATCH(I15, DynamicViscosityLookupTable[Temperature (K)], 1)) + ((I15 - LOOKUP(I15, DynamicViscosityLookupTable[Temperature (K)], DynamicViscosityLookupTable[Temperature (K)])) * (INDEX(DynamicViscosityLookupTable[Dynamic Viscosity (kg/(m*s)], MATCH(I15, DynamicViscosityLookupTable[Temperature (K)], 1) + 1) - INDEX(DynamicViscosityLookupTable[Dynamic Viscosity (kg/(m*s)], MATCH(I15, DynamicViscosityLookupTable[Temperature (K)], 1))) / (INDEX(DynamicViscosityLookupTable[Temperature (K)], MATCH(I15, DynamicViscosityLookupTable[Temperature (K)], 1) + 1) - LOOKUP(I15, DynamicViscosityLookupTable[Temperature (K)], DynamicViscosityLookupTable[Temperature (K)])))</f>
        <v>1.83028E-5</v>
      </c>
    </row>
    <row r="16" spans="1:16" x14ac:dyDescent="0.25">
      <c r="C16" s="5" t="s">
        <v>13</v>
      </c>
      <c r="D16" s="5">
        <v>6.9999999999999996E-10</v>
      </c>
      <c r="F16" s="10">
        <v>650</v>
      </c>
      <c r="G16" s="18">
        <f t="shared" si="5"/>
        <v>2132.5459317585301</v>
      </c>
      <c r="H16" s="9">
        <f t="shared" si="0"/>
        <v>950</v>
      </c>
      <c r="I16" s="11">
        <f t="shared" si="1"/>
        <v>293.92499999999995</v>
      </c>
      <c r="J16" s="12">
        <f t="shared" si="6"/>
        <v>20.774999999999977</v>
      </c>
      <c r="K16" s="14">
        <f t="shared" si="7"/>
        <v>9.803268815034988</v>
      </c>
      <c r="L16" s="11">
        <f t="shared" si="2"/>
        <v>92873.668255293611</v>
      </c>
      <c r="M16" s="15">
        <f t="shared" si="8"/>
        <v>92.873668255293609</v>
      </c>
      <c r="N16" s="14">
        <f t="shared" si="3"/>
        <v>1.1007446189860417</v>
      </c>
      <c r="O16" s="16">
        <f t="shared" si="4"/>
        <v>343.6901075239723</v>
      </c>
      <c r="P16" s="17" cm="1">
        <f t="array" ref="P16">INDEX(DynamicViscosityLookupTable[Dynamic Viscosity (kg/(m*s)], MATCH(I16, DynamicViscosityLookupTable[Temperature (K)], 1)) + ((I16 - LOOKUP(I16, DynamicViscosityLookupTable[Temperature (K)], DynamicViscosityLookupTable[Temperature (K)])) * (INDEX(DynamicViscosityLookupTable[Dynamic Viscosity (kg/(m*s)], MATCH(I16, DynamicViscosityLookupTable[Temperature (K)], 1) + 1) - INDEX(DynamicViscosityLookupTable[Dynamic Viscosity (kg/(m*s)], MATCH(I16, DynamicViscosityLookupTable[Temperature (K)], 1))) / (INDEX(DynamicViscosityLookupTable[Temperature (K)], MATCH(I16, DynamicViscosityLookupTable[Temperature (K)], 1) + 1) - LOOKUP(I16, DynamicViscosityLookupTable[Temperature (K)], DynamicViscosityLookupTable[Temperature (K)])))</f>
        <v>1.82872E-5</v>
      </c>
    </row>
    <row r="17" spans="2:16" x14ac:dyDescent="0.25">
      <c r="C17" s="5" t="s">
        <v>16</v>
      </c>
      <c r="D17" s="8">
        <v>3.1570400000000001E-7</v>
      </c>
      <c r="F17" s="10">
        <v>700</v>
      </c>
      <c r="G17" s="18">
        <f t="shared" si="5"/>
        <v>2296.5879265091862</v>
      </c>
      <c r="H17" s="9">
        <f t="shared" si="0"/>
        <v>1000</v>
      </c>
      <c r="I17" s="11">
        <f t="shared" si="1"/>
        <v>293.59999999999997</v>
      </c>
      <c r="J17" s="12">
        <f t="shared" si="6"/>
        <v>20.449999999999989</v>
      </c>
      <c r="K17" s="14">
        <f t="shared" si="7"/>
        <v>9.8031146082087677</v>
      </c>
      <c r="L17" s="11">
        <f t="shared" si="2"/>
        <v>92351.075036779599</v>
      </c>
      <c r="M17" s="15">
        <f t="shared" si="8"/>
        <v>92.351075036779605</v>
      </c>
      <c r="N17" s="14">
        <f t="shared" si="3"/>
        <v>1.095762422027059</v>
      </c>
      <c r="O17" s="16">
        <f t="shared" si="4"/>
        <v>343.50004172626893</v>
      </c>
      <c r="P17" s="17" cm="1">
        <f t="array" ref="P17">INDEX(DynamicViscosityLookupTable[Dynamic Viscosity (kg/(m*s)], MATCH(I17, DynamicViscosityLookupTable[Temperature (K)], 1)) + ((I17 - LOOKUP(I17, DynamicViscosityLookupTable[Temperature (K)], DynamicViscosityLookupTable[Temperature (K)])) * (INDEX(DynamicViscosityLookupTable[Dynamic Viscosity (kg/(m*s)], MATCH(I17, DynamicViscosityLookupTable[Temperature (K)], 1) + 1) - INDEX(DynamicViscosityLookupTable[Dynamic Viscosity (kg/(m*s)], MATCH(I17, DynamicViscosityLookupTable[Temperature (K)], 1))) / (INDEX(DynamicViscosityLookupTable[Temperature (K)], MATCH(I17, DynamicViscosityLookupTable[Temperature (K)], 1) + 1) - LOOKUP(I17, DynamicViscosityLookupTable[Temperature (K)], DynamicViscosityLookupTable[Temperature (K)])))</f>
        <v>1.82716E-5</v>
      </c>
    </row>
    <row r="18" spans="2:16" x14ac:dyDescent="0.25">
      <c r="C18" s="5" t="s">
        <v>17</v>
      </c>
      <c r="D18" s="8">
        <v>2.1026899999999999E-9</v>
      </c>
      <c r="F18" s="10">
        <v>750</v>
      </c>
      <c r="G18" s="18">
        <f t="shared" si="5"/>
        <v>2460.6299212598424</v>
      </c>
      <c r="H18" s="9">
        <f t="shared" si="0"/>
        <v>1050</v>
      </c>
      <c r="I18" s="11">
        <f t="shared" si="1"/>
        <v>293.27499999999998</v>
      </c>
      <c r="J18" s="12">
        <f t="shared" si="6"/>
        <v>20.125</v>
      </c>
      <c r="K18" s="14">
        <f t="shared" si="7"/>
        <v>9.8029604049983501</v>
      </c>
      <c r="L18" s="11">
        <f t="shared" si="2"/>
        <v>91831.994886611094</v>
      </c>
      <c r="M18" s="15">
        <f t="shared" si="8"/>
        <v>91.831994886611099</v>
      </c>
      <c r="N18" s="14">
        <f t="shared" si="3"/>
        <v>1.0908109121683458</v>
      </c>
      <c r="O18" s="16">
        <f t="shared" si="4"/>
        <v>343.30987070292252</v>
      </c>
      <c r="P18" s="17" cm="1">
        <f t="array" ref="P18">INDEX(DynamicViscosityLookupTable[Dynamic Viscosity (kg/(m*s)], MATCH(I18, DynamicViscosityLookupTable[Temperature (K)], 1)) + ((I18 - LOOKUP(I18, DynamicViscosityLookupTable[Temperature (K)], DynamicViscosityLookupTable[Temperature (K)])) * (INDEX(DynamicViscosityLookupTable[Dynamic Viscosity (kg/(m*s)], MATCH(I18, DynamicViscosityLookupTable[Temperature (K)], 1) + 1) - INDEX(DynamicViscosityLookupTable[Dynamic Viscosity (kg/(m*s)], MATCH(I18, DynamicViscosityLookupTable[Temperature (K)], 1))) / (INDEX(DynamicViscosityLookupTable[Temperature (K)], MATCH(I18, DynamicViscosityLookupTable[Temperature (K)], 1) + 1) - LOOKUP(I18, DynamicViscosityLookupTable[Temperature (K)], DynamicViscosityLookupTable[Temperature (K)])))</f>
        <v>1.8255999999999999E-5</v>
      </c>
    </row>
    <row r="19" spans="2:16" x14ac:dyDescent="0.25">
      <c r="C19" s="5" t="s">
        <v>18</v>
      </c>
      <c r="D19" s="8">
        <v>7.3745199999999995E-14</v>
      </c>
      <c r="F19" s="10">
        <v>800</v>
      </c>
      <c r="G19" s="18">
        <f t="shared" si="5"/>
        <v>2624.6719160104985</v>
      </c>
      <c r="H19" s="9">
        <f t="shared" si="0"/>
        <v>1100</v>
      </c>
      <c r="I19" s="11">
        <f t="shared" si="1"/>
        <v>292.95</v>
      </c>
      <c r="J19" s="12">
        <f t="shared" si="6"/>
        <v>19.800000000000011</v>
      </c>
      <c r="K19" s="14">
        <f t="shared" si="7"/>
        <v>9.8028062054037317</v>
      </c>
      <c r="L19" s="11">
        <f t="shared" si="2"/>
        <v>91316.400392779455</v>
      </c>
      <c r="M19" s="15">
        <f t="shared" si="8"/>
        <v>91.316400392779457</v>
      </c>
      <c r="N19" s="14">
        <f t="shared" si="3"/>
        <v>1.0858898655729396</v>
      </c>
      <c r="O19" s="16">
        <f t="shared" si="4"/>
        <v>343.11959427897187</v>
      </c>
      <c r="P19" s="17" cm="1">
        <f t="array" ref="P19">INDEX(DynamicViscosityLookupTable[Dynamic Viscosity (kg/(m*s)], MATCH(I19, DynamicViscosityLookupTable[Temperature (K)], 1)) + ((I19 - LOOKUP(I19, DynamicViscosityLookupTable[Temperature (K)], DynamicViscosityLookupTable[Temperature (K)])) * (INDEX(DynamicViscosityLookupTable[Dynamic Viscosity (kg/(m*s)], MATCH(I19, DynamicViscosityLookupTable[Temperature (K)], 1) + 1) - INDEX(DynamicViscosityLookupTable[Dynamic Viscosity (kg/(m*s)], MATCH(I19, DynamicViscosityLookupTable[Temperature (K)], 1))) / (INDEX(DynamicViscosityLookupTable[Temperature (K)], MATCH(I19, DynamicViscosityLookupTable[Temperature (K)], 1) + 1) - LOOKUP(I19, DynamicViscosityLookupTable[Temperature (K)], DynamicViscosityLookupTable[Temperature (K)])))</f>
        <v>1.82408E-5</v>
      </c>
    </row>
    <row r="20" spans="2:16" x14ac:dyDescent="0.25">
      <c r="F20" s="10">
        <v>850</v>
      </c>
      <c r="G20" s="18">
        <f t="shared" si="5"/>
        <v>2788.7139107611547</v>
      </c>
      <c r="H20" s="9">
        <f t="shared" si="0"/>
        <v>1150</v>
      </c>
      <c r="I20" s="11">
        <f t="shared" si="1"/>
        <v>292.625</v>
      </c>
      <c r="J20" s="12">
        <f t="shared" si="6"/>
        <v>19.475000000000023</v>
      </c>
      <c r="K20" s="14">
        <f t="shared" si="7"/>
        <v>9.8026520094249143</v>
      </c>
      <c r="L20" s="11">
        <f t="shared" si="2"/>
        <v>90804.264386543698</v>
      </c>
      <c r="M20" s="15">
        <f t="shared" si="8"/>
        <v>90.804264386543693</v>
      </c>
      <c r="N20" s="14">
        <f t="shared" si="3"/>
        <v>1.0809990603055064</v>
      </c>
      <c r="O20" s="16">
        <f t="shared" si="4"/>
        <v>342.9292122789704</v>
      </c>
      <c r="P20" s="17" cm="1">
        <f t="array" ref="P20">INDEX(DynamicViscosityLookupTable[Dynamic Viscosity (kg/(m*s)], MATCH(I20, DynamicViscosityLookupTable[Temperature (K)], 1)) + ((I20 - LOOKUP(I20, DynamicViscosityLookupTable[Temperature (K)], DynamicViscosityLookupTable[Temperature (K)])) * (INDEX(DynamicViscosityLookupTable[Dynamic Viscosity (kg/(m*s)], MATCH(I20, DynamicViscosityLookupTable[Temperature (K)], 1) + 1) - INDEX(DynamicViscosityLookupTable[Dynamic Viscosity (kg/(m*s)], MATCH(I20, DynamicViscosityLookupTable[Temperature (K)], 1))) / (INDEX(DynamicViscosityLookupTable[Temperature (K)], MATCH(I20, DynamicViscosityLookupTable[Temperature (K)], 1) + 1) - LOOKUP(I20, DynamicViscosityLookupTable[Temperature (K)], DynamicViscosityLookupTable[Temperature (K)])))</f>
        <v>1.8225850000000001E-5</v>
      </c>
    </row>
    <row r="21" spans="2:16" x14ac:dyDescent="0.25">
      <c r="F21" s="10">
        <v>900</v>
      </c>
      <c r="G21" s="18">
        <f t="shared" si="5"/>
        <v>2952.7559055118109</v>
      </c>
      <c r="H21" s="9">
        <f t="shared" si="0"/>
        <v>1200</v>
      </c>
      <c r="I21" s="11">
        <f t="shared" si="1"/>
        <v>292.29999999999995</v>
      </c>
      <c r="J21" s="12">
        <f t="shared" si="6"/>
        <v>19.149999999999977</v>
      </c>
      <c r="K21" s="14">
        <f t="shared" si="7"/>
        <v>9.8024978170618979</v>
      </c>
      <c r="L21" s="11">
        <f t="shared" si="2"/>
        <v>90295.559940012419</v>
      </c>
      <c r="M21" s="15">
        <f t="shared" si="8"/>
        <v>90.295559940012424</v>
      </c>
      <c r="N21" s="14">
        <f t="shared" si="3"/>
        <v>1.0761382763140901</v>
      </c>
      <c r="O21" s="16">
        <f t="shared" si="4"/>
        <v>342.7387245269843</v>
      </c>
      <c r="P21" s="17" cm="1">
        <f t="array" ref="P21">INDEX(DynamicViscosityLookupTable[Dynamic Viscosity (kg/(m*s)], MATCH(I21, DynamicViscosityLookupTable[Temperature (K)], 1)) + ((I21 - LOOKUP(I21, DynamicViscosityLookupTable[Temperature (K)], DynamicViscosityLookupTable[Temperature (K)])) * (INDEX(DynamicViscosityLookupTable[Dynamic Viscosity (kg/(m*s)], MATCH(I21, DynamicViscosityLookupTable[Temperature (K)], 1) + 1) - INDEX(DynamicViscosityLookupTable[Dynamic Viscosity (kg/(m*s)], MATCH(I21, DynamicViscosityLookupTable[Temperature (K)], 1))) / (INDEX(DynamicViscosityLookupTable[Temperature (K)], MATCH(I21, DynamicViscosityLookupTable[Temperature (K)], 1) + 1) - LOOKUP(I21, DynamicViscosityLookupTable[Temperature (K)], DynamicViscosityLookupTable[Temperature (K)])))</f>
        <v>1.8210899999999999E-5</v>
      </c>
    </row>
    <row r="22" spans="2:16" x14ac:dyDescent="0.25">
      <c r="B22" s="1"/>
      <c r="F22" s="10">
        <v>950</v>
      </c>
      <c r="G22" s="18">
        <f t="shared" si="5"/>
        <v>3116.797900262467</v>
      </c>
      <c r="H22" s="9">
        <f t="shared" si="0"/>
        <v>1250</v>
      </c>
      <c r="I22" s="11">
        <f t="shared" si="1"/>
        <v>291.97499999999997</v>
      </c>
      <c r="J22" s="12">
        <f t="shared" si="6"/>
        <v>18.824999999999989</v>
      </c>
      <c r="K22" s="14">
        <f t="shared" si="7"/>
        <v>9.8023436283146825</v>
      </c>
      <c r="L22" s="11">
        <f t="shared" si="2"/>
        <v>89790.260363752212</v>
      </c>
      <c r="M22" s="15">
        <f t="shared" si="8"/>
        <v>89.790260363752211</v>
      </c>
      <c r="N22" s="14">
        <f t="shared" si="3"/>
        <v>1.0713072954120628</v>
      </c>
      <c r="O22" s="16">
        <f t="shared" si="4"/>
        <v>342.54813084659054</v>
      </c>
      <c r="P22" s="17" cm="1">
        <f t="array" ref="P22">INDEX(DynamicViscosityLookupTable[Dynamic Viscosity (kg/(m*s)], MATCH(I22, DynamicViscosityLookupTable[Temperature (K)], 1)) + ((I22 - LOOKUP(I22, DynamicViscosityLookupTable[Temperature (K)], DynamicViscosityLookupTable[Temperature (K)])) * (INDEX(DynamicViscosityLookupTable[Dynamic Viscosity (kg/(m*s)], MATCH(I22, DynamicViscosityLookupTable[Temperature (K)], 1) + 1) - INDEX(DynamicViscosityLookupTable[Dynamic Viscosity (kg/(m*s)], MATCH(I22, DynamicViscosityLookupTable[Temperature (K)], 1))) / (INDEX(DynamicViscosityLookupTable[Temperature (K)], MATCH(I22, DynamicViscosityLookupTable[Temperature (K)], 1) + 1) - LOOKUP(I22, DynamicViscosityLookupTable[Temperature (K)], DynamicViscosityLookupTable[Temperature (K)])))</f>
        <v>1.819595E-5</v>
      </c>
    </row>
    <row r="23" spans="2:16" x14ac:dyDescent="0.25">
      <c r="B23" s="1"/>
      <c r="F23" s="10">
        <v>1000</v>
      </c>
      <c r="G23" s="18">
        <f t="shared" si="5"/>
        <v>3280.8398950131232</v>
      </c>
      <c r="H23" s="9">
        <f t="shared" si="0"/>
        <v>1300</v>
      </c>
      <c r="I23" s="11">
        <f t="shared" si="1"/>
        <v>291.64999999999998</v>
      </c>
      <c r="J23" s="12">
        <f t="shared" si="6"/>
        <v>18.5</v>
      </c>
      <c r="K23" s="14">
        <f t="shared" si="7"/>
        <v>9.8021894431832681</v>
      </c>
      <c r="L23" s="11">
        <f t="shared" si="2"/>
        <v>89288.339204422518</v>
      </c>
      <c r="M23" s="15">
        <f t="shared" si="8"/>
        <v>89.288339204422513</v>
      </c>
      <c r="N23" s="14">
        <f t="shared" si="3"/>
        <v>1.0665059012602671</v>
      </c>
      <c r="O23" s="16">
        <f t="shared" si="4"/>
        <v>342.357431060875</v>
      </c>
      <c r="P23" s="17" cm="1">
        <f t="array" ref="P23">INDEX(DynamicViscosityLookupTable[Dynamic Viscosity (kg/(m*s)], MATCH(I23, DynamicViscosityLookupTable[Temperature (K)], 1)) + ((I23 - LOOKUP(I23, DynamicViscosityLookupTable[Temperature (K)], DynamicViscosityLookupTable[Temperature (K)])) * (INDEX(DynamicViscosityLookupTable[Dynamic Viscosity (kg/(m*s)], MATCH(I23, DynamicViscosityLookupTable[Temperature (K)], 1) + 1) - INDEX(DynamicViscosityLookupTable[Dynamic Viscosity (kg/(m*s)], MATCH(I23, DynamicViscosityLookupTable[Temperature (K)], 1))) / (INDEX(DynamicViscosityLookupTable[Temperature (K)], MATCH(I23, DynamicViscosityLookupTable[Temperature (K)], 1) + 1) - LOOKUP(I23, DynamicViscosityLookupTable[Temperature (K)], DynamicViscosityLookupTable[Temperature (K)])))</f>
        <v>1.8181000000000001E-5</v>
      </c>
    </row>
    <row r="24" spans="2:16" x14ac:dyDescent="0.25">
      <c r="B24" s="1"/>
      <c r="F24" s="10">
        <v>1050</v>
      </c>
      <c r="G24" s="18">
        <f t="shared" si="5"/>
        <v>3444.8818897637793</v>
      </c>
      <c r="H24" s="9">
        <f t="shared" si="0"/>
        <v>1350</v>
      </c>
      <c r="I24" s="11">
        <f t="shared" si="1"/>
        <v>291.32499999999999</v>
      </c>
      <c r="J24" s="12">
        <f t="shared" si="6"/>
        <v>18.175000000000011</v>
      </c>
      <c r="K24" s="14">
        <f t="shared" si="7"/>
        <v>9.8020352616676529</v>
      </c>
      <c r="L24" s="11">
        <f t="shared" si="2"/>
        <v>88789.77024243644</v>
      </c>
      <c r="M24" s="15">
        <f t="shared" si="8"/>
        <v>88.789770242436447</v>
      </c>
      <c r="N24" s="14">
        <f t="shared" si="3"/>
        <v>1.0617338793493485</v>
      </c>
      <c r="O24" s="16">
        <f t="shared" si="4"/>
        <v>342.16662499243063</v>
      </c>
      <c r="P24" s="17" cm="1">
        <f t="array" ref="P24">INDEX(DynamicViscosityLookupTable[Dynamic Viscosity (kg/(m*s)], MATCH(I24, DynamicViscosityLookupTable[Temperature (K)], 1)) + ((I24 - LOOKUP(I24, DynamicViscosityLookupTable[Temperature (K)], DynamicViscosityLookupTable[Temperature (K)])) * (INDEX(DynamicViscosityLookupTable[Dynamic Viscosity (kg/(m*s)], MATCH(I24, DynamicViscosityLookupTable[Temperature (K)], 1) + 1) - INDEX(DynamicViscosityLookupTable[Dynamic Viscosity (kg/(m*s)], MATCH(I24, DynamicViscosityLookupTable[Temperature (K)], 1))) / (INDEX(DynamicViscosityLookupTable[Temperature (K)], MATCH(I24, DynamicViscosityLookupTable[Temperature (K)], 1) + 1) - LOOKUP(I24, DynamicViscosityLookupTable[Temperature (K)], DynamicViscosityLookupTable[Temperature (K)])))</f>
        <v>1.8166050000000002E-5</v>
      </c>
    </row>
    <row r="25" spans="2:16" x14ac:dyDescent="0.25">
      <c r="B25" s="1"/>
      <c r="F25" s="10">
        <v>1100</v>
      </c>
      <c r="G25" s="18">
        <f t="shared" si="5"/>
        <v>3608.9238845144355</v>
      </c>
      <c r="H25" s="9">
        <f t="shared" si="0"/>
        <v>1400</v>
      </c>
      <c r="I25" s="11">
        <f t="shared" si="1"/>
        <v>291</v>
      </c>
      <c r="J25" s="12">
        <f t="shared" si="6"/>
        <v>17.850000000000023</v>
      </c>
      <c r="K25" s="14">
        <f t="shared" si="7"/>
        <v>9.8018810837678387</v>
      </c>
      <c r="L25" s="11">
        <f t="shared" si="2"/>
        <v>88294.527489646993</v>
      </c>
      <c r="M25" s="15">
        <f t="shared" si="8"/>
        <v>88.294527489646995</v>
      </c>
      <c r="N25" s="14">
        <f t="shared" si="3"/>
        <v>1.0569910169822754</v>
      </c>
      <c r="O25" s="16">
        <f t="shared" si="4"/>
        <v>341.97571246335542</v>
      </c>
      <c r="P25" s="17" cm="1">
        <f t="array" ref="P25">INDEX(DynamicViscosityLookupTable[Dynamic Viscosity (kg/(m*s)], MATCH(I25, DynamicViscosityLookupTable[Temperature (K)], 1)) + ((I25 - LOOKUP(I25, DynamicViscosityLookupTable[Temperature (K)], DynamicViscosityLookupTable[Temperature (K)])) * (INDEX(DynamicViscosityLookupTable[Dynamic Viscosity (kg/(m*s)], MATCH(I25, DynamicViscosityLookupTable[Temperature (K)], 1) + 1) - INDEX(DynamicViscosityLookupTable[Dynamic Viscosity (kg/(m*s)], MATCH(I25, DynamicViscosityLookupTable[Temperature (K)], 1))) / (INDEX(DynamicViscosityLookupTable[Temperature (K)], MATCH(I25, DynamicViscosityLookupTable[Temperature (K)], 1) + 1) - LOOKUP(I25, DynamicViscosityLookupTable[Temperature (K)], DynamicViscosityLookupTable[Temperature (K)])))</f>
        <v>1.81511E-5</v>
      </c>
    </row>
    <row r="26" spans="2:16" x14ac:dyDescent="0.25">
      <c r="B26" s="1"/>
      <c r="F26" s="10">
        <v>1150</v>
      </c>
      <c r="G26" s="18">
        <f t="shared" si="5"/>
        <v>3772.9658792650916</v>
      </c>
      <c r="H26" s="9">
        <f t="shared" si="0"/>
        <v>1450</v>
      </c>
      <c r="I26" s="11">
        <f t="shared" si="1"/>
        <v>290.67499999999995</v>
      </c>
      <c r="J26" s="12">
        <f t="shared" si="6"/>
        <v>17.524999999999977</v>
      </c>
      <c r="K26" s="14">
        <f t="shared" si="7"/>
        <v>9.8017269094838273</v>
      </c>
      <c r="L26" s="11">
        <f t="shared" si="2"/>
        <v>87802.585187059274</v>
      </c>
      <c r="M26" s="15">
        <f t="shared" si="8"/>
        <v>87.802585187059279</v>
      </c>
      <c r="N26" s="14">
        <f t="shared" si="3"/>
        <v>1.0522771032570535</v>
      </c>
      <c r="O26" s="16">
        <f t="shared" si="4"/>
        <v>341.78469329525041</v>
      </c>
      <c r="P26" s="17" cm="1">
        <f t="array" ref="P26">INDEX(DynamicViscosityLookupTable[Dynamic Viscosity (kg/(m*s)], MATCH(I26, DynamicViscosityLookupTable[Temperature (K)], 1)) + ((I26 - LOOKUP(I26, DynamicViscosityLookupTable[Temperature (K)], DynamicViscosityLookupTable[Temperature (K)])) * (INDEX(DynamicViscosityLookupTable[Dynamic Viscosity (kg/(m*s)], MATCH(I26, DynamicViscosityLookupTable[Temperature (K)], 1) + 1) - INDEX(DynamicViscosityLookupTable[Dynamic Viscosity (kg/(m*s)], MATCH(I26, DynamicViscosityLookupTable[Temperature (K)], 1))) / (INDEX(DynamicViscosityLookupTable[Temperature (K)], MATCH(I26, DynamicViscosityLookupTable[Temperature (K)], 1) + 1) - LOOKUP(I26, DynamicViscosityLookupTable[Temperature (K)], DynamicViscosityLookupTable[Temperature (K)])))</f>
        <v>1.8136149999999997E-5</v>
      </c>
    </row>
    <row r="27" spans="2:16" x14ac:dyDescent="0.25">
      <c r="B27" s="1"/>
      <c r="F27" s="10">
        <v>1200</v>
      </c>
      <c r="G27" s="18">
        <f t="shared" si="5"/>
        <v>3937.0078740157478</v>
      </c>
      <c r="H27" s="9">
        <f t="shared" si="0"/>
        <v>1500</v>
      </c>
      <c r="I27" s="11">
        <f t="shared" si="1"/>
        <v>290.34999999999997</v>
      </c>
      <c r="J27" s="12">
        <f t="shared" si="6"/>
        <v>17.199999999999989</v>
      </c>
      <c r="K27" s="14">
        <f t="shared" si="7"/>
        <v>9.8015727388156151</v>
      </c>
      <c r="L27" s="11">
        <f t="shared" si="2"/>
        <v>87313.917802566662</v>
      </c>
      <c r="M27" s="15">
        <f t="shared" si="8"/>
        <v>87.313917802566664</v>
      </c>
      <c r="N27" s="14">
        <f t="shared" si="3"/>
        <v>1.0475919290496083</v>
      </c>
      <c r="O27" s="16">
        <f t="shared" si="4"/>
        <v>341.59356730921803</v>
      </c>
      <c r="P27" s="17" cm="1">
        <f t="array" ref="P27">INDEX(DynamicViscosityLookupTable[Dynamic Viscosity (kg/(m*s)], MATCH(I27, DynamicViscosityLookupTable[Temperature (K)], 1)) + ((I27 - LOOKUP(I27, DynamicViscosityLookupTable[Temperature (K)], DynamicViscosityLookupTable[Temperature (K)])) * (INDEX(DynamicViscosityLookupTable[Dynamic Viscosity (kg/(m*s)], MATCH(I27, DynamicViscosityLookupTable[Temperature (K)], 1) + 1) - INDEX(DynamicViscosityLookupTable[Dynamic Viscosity (kg/(m*s)], MATCH(I27, DynamicViscosityLookupTable[Temperature (K)], 1))) / (INDEX(DynamicViscosityLookupTable[Temperature (K)], MATCH(I27, DynamicViscosityLookupTable[Temperature (K)], 1) + 1) - LOOKUP(I27, DynamicViscosityLookupTable[Temperature (K)], DynamicViscosityLookupTable[Temperature (K)])))</f>
        <v>1.8121199999999999E-5</v>
      </c>
    </row>
    <row r="28" spans="2:16" x14ac:dyDescent="0.25">
      <c r="B28" s="1"/>
      <c r="F28" s="10">
        <v>1250</v>
      </c>
      <c r="G28" s="18">
        <f t="shared" si="5"/>
        <v>4101.049868766404</v>
      </c>
      <c r="H28" s="9">
        <f t="shared" si="0"/>
        <v>1550</v>
      </c>
      <c r="I28" s="11">
        <f t="shared" si="1"/>
        <v>290.02499999999998</v>
      </c>
      <c r="J28" s="12">
        <f t="shared" si="6"/>
        <v>16.875</v>
      </c>
      <c r="K28" s="14">
        <f t="shared" si="7"/>
        <v>9.8014185717632021</v>
      </c>
      <c r="L28" s="11">
        <f t="shared" si="2"/>
        <v>86828.500028712835</v>
      </c>
      <c r="M28" s="15">
        <f t="shared" si="8"/>
        <v>86.828500028712838</v>
      </c>
      <c r="N28" s="14">
        <f t="shared" si="3"/>
        <v>1.0429352869968678</v>
      </c>
      <c r="O28" s="16">
        <f t="shared" si="4"/>
        <v>341.40233432585984</v>
      </c>
      <c r="P28" s="17" cm="1">
        <f t="array" ref="P28">INDEX(DynamicViscosityLookupTable[Dynamic Viscosity (kg/(m*s)], MATCH(I28, DynamicViscosityLookupTable[Temperature (K)], 1)) + ((I28 - LOOKUP(I28, DynamicViscosityLookupTable[Temperature (K)], DynamicViscosityLookupTable[Temperature (K)])) * (INDEX(DynamicViscosityLookupTable[Dynamic Viscosity (kg/(m*s)], MATCH(I28, DynamicViscosityLookupTable[Temperature (K)], 1) + 1) - INDEX(DynamicViscosityLookupTable[Dynamic Viscosity (kg/(m*s)], MATCH(I28, DynamicViscosityLookupTable[Temperature (K)], 1))) / (INDEX(DynamicViscosityLookupTable[Temperature (K)], MATCH(I28, DynamicViscosityLookupTable[Temperature (K)], 1) + 1) - LOOKUP(I28, DynamicViscosityLookupTable[Temperature (K)], DynamicViscosityLookupTable[Temperature (K)])))</f>
        <v>1.810625E-5</v>
      </c>
    </row>
    <row r="29" spans="2:16" x14ac:dyDescent="0.25">
      <c r="B29" s="1"/>
      <c r="F29" s="10">
        <v>1300</v>
      </c>
      <c r="G29" s="18">
        <f t="shared" si="5"/>
        <v>4265.0918635170601</v>
      </c>
      <c r="H29" s="9">
        <f t="shared" si="0"/>
        <v>1600</v>
      </c>
      <c r="I29" s="11">
        <f t="shared" si="1"/>
        <v>289.7</v>
      </c>
      <c r="J29" s="12">
        <f t="shared" si="6"/>
        <v>16.550000000000011</v>
      </c>
      <c r="K29" s="14">
        <f t="shared" si="7"/>
        <v>9.8012644083265918</v>
      </c>
      <c r="L29" s="11">
        <f t="shared" si="2"/>
        <v>86346.306780477462</v>
      </c>
      <c r="M29" s="15">
        <f t="shared" si="8"/>
        <v>86.346306780477462</v>
      </c>
      <c r="N29" s="14">
        <f t="shared" si="3"/>
        <v>1.0383069714800128</v>
      </c>
      <c r="O29" s="16">
        <f t="shared" si="4"/>
        <v>341.2109941652746</v>
      </c>
      <c r="P29" s="17" cm="1">
        <f t="array" ref="P29">INDEX(DynamicViscosityLookupTable[Dynamic Viscosity (kg/(m*s)], MATCH(I29, DynamicViscosityLookupTable[Temperature (K)], 1)) + ((I29 - LOOKUP(I29, DynamicViscosityLookupTable[Temperature (K)], DynamicViscosityLookupTable[Temperature (K)])) * (INDEX(DynamicViscosityLookupTable[Dynamic Viscosity (kg/(m*s)], MATCH(I29, DynamicViscosityLookupTable[Temperature (K)], 1) + 1) - INDEX(DynamicViscosityLookupTable[Dynamic Viscosity (kg/(m*s)], MATCH(I29, DynamicViscosityLookupTable[Temperature (K)], 1))) / (INDEX(DynamicViscosityLookupTable[Temperature (K)], MATCH(I29, DynamicViscosityLookupTable[Temperature (K)], 1) + 1) - LOOKUP(I29, DynamicViscosityLookupTable[Temperature (K)], DynamicViscosityLookupTable[Temperature (K)])))</f>
        <v>1.8091300000000001E-5</v>
      </c>
    </row>
    <row r="30" spans="2:16" x14ac:dyDescent="0.25">
      <c r="B30" s="1"/>
      <c r="F30" s="10">
        <v>1350</v>
      </c>
      <c r="G30" s="18">
        <f t="shared" si="5"/>
        <v>4429.1338582677163</v>
      </c>
      <c r="H30" s="9">
        <f t="shared" si="0"/>
        <v>1650</v>
      </c>
      <c r="I30" s="11">
        <f t="shared" si="1"/>
        <v>289.375</v>
      </c>
      <c r="J30" s="12">
        <f t="shared" si="6"/>
        <v>16.225000000000023</v>
      </c>
      <c r="K30" s="14">
        <f t="shared" si="7"/>
        <v>9.8011102485057808</v>
      </c>
      <c r="L30" s="11">
        <f t="shared" si="2"/>
        <v>85867.31319308652</v>
      </c>
      <c r="M30" s="15">
        <f t="shared" si="8"/>
        <v>85.867313193086517</v>
      </c>
      <c r="N30" s="14">
        <f t="shared" si="3"/>
        <v>1.0337067786079108</v>
      </c>
      <c r="O30" s="16">
        <f t="shared" si="4"/>
        <v>341.01954664705647</v>
      </c>
      <c r="P30" s="17" cm="1">
        <f t="array" ref="P30">INDEX(DynamicViscosityLookupTable[Dynamic Viscosity (kg/(m*s)], MATCH(I30, DynamicViscosityLookupTable[Temperature (K)], 1)) + ((I30 - LOOKUP(I30, DynamicViscosityLookupTable[Temperature (K)], DynamicViscosityLookupTable[Temperature (K)])) * (INDEX(DynamicViscosityLookupTable[Dynamic Viscosity (kg/(m*s)], MATCH(I30, DynamicViscosityLookupTable[Temperature (K)], 1) + 1) - INDEX(DynamicViscosityLookupTable[Dynamic Viscosity (kg/(m*s)], MATCH(I30, DynamicViscosityLookupTable[Temperature (K)], 1))) / (INDEX(DynamicViscosityLookupTable[Temperature (K)], MATCH(I30, DynamicViscosityLookupTable[Temperature (K)], 1) + 1) - LOOKUP(I30, DynamicViscosityLookupTable[Temperature (K)], DynamicViscosityLookupTable[Temperature (K)])))</f>
        <v>1.8076350000000002E-5</v>
      </c>
    </row>
    <row r="31" spans="2:16" x14ac:dyDescent="0.25">
      <c r="B31" s="1"/>
      <c r="F31" s="10">
        <v>1400</v>
      </c>
      <c r="G31" s="18">
        <f t="shared" si="5"/>
        <v>4593.1758530183724</v>
      </c>
      <c r="H31" s="9">
        <f t="shared" si="0"/>
        <v>1700</v>
      </c>
      <c r="I31" s="11">
        <f t="shared" si="1"/>
        <v>289.04999999999995</v>
      </c>
      <c r="J31" s="12">
        <f t="shared" si="6"/>
        <v>15.899999999999977</v>
      </c>
      <c r="K31" s="14">
        <f t="shared" si="7"/>
        <v>9.8009560923007708</v>
      </c>
      <c r="L31" s="11">
        <f t="shared" si="2"/>
        <v>85391.494619846155</v>
      </c>
      <c r="M31" s="15">
        <f t="shared" si="8"/>
        <v>85.391494619846156</v>
      </c>
      <c r="N31" s="14">
        <f t="shared" si="3"/>
        <v>1.0291345062007233</v>
      </c>
      <c r="O31" s="16">
        <f t="shared" si="4"/>
        <v>340.82799159029292</v>
      </c>
      <c r="P31" s="17" cm="1">
        <f t="array" ref="P31">INDEX(DynamicViscosityLookupTable[Dynamic Viscosity (kg/(m*s)], MATCH(I31, DynamicViscosityLookupTable[Temperature (K)], 1)) + ((I31 - LOOKUP(I31, DynamicViscosityLookupTable[Temperature (K)], DynamicViscosityLookupTable[Temperature (K)])) * (INDEX(DynamicViscosityLookupTable[Dynamic Viscosity (kg/(m*s)], MATCH(I31, DynamicViscosityLookupTable[Temperature (K)], 1) + 1) - INDEX(DynamicViscosityLookupTable[Dynamic Viscosity (kg/(m*s)], MATCH(I31, DynamicViscosityLookupTable[Temperature (K)], 1))) / (INDEX(DynamicViscosityLookupTable[Temperature (K)], MATCH(I31, DynamicViscosityLookupTable[Temperature (K)], 1) + 1) - LOOKUP(I31, DynamicViscosityLookupTable[Temperature (K)], DynamicViscosityLookupTable[Temperature (K)])))</f>
        <v>1.80614E-5</v>
      </c>
    </row>
    <row r="32" spans="2:16" x14ac:dyDescent="0.25">
      <c r="B32" s="1"/>
      <c r="F32" s="10">
        <v>1450</v>
      </c>
      <c r="G32" s="18">
        <f t="shared" si="5"/>
        <v>4757.2178477690286</v>
      </c>
      <c r="H32" s="9">
        <f t="shared" si="0"/>
        <v>1750</v>
      </c>
      <c r="I32" s="11">
        <f t="shared" si="1"/>
        <v>288.72499999999997</v>
      </c>
      <c r="J32" s="12">
        <f t="shared" si="6"/>
        <v>15.574999999999989</v>
      </c>
      <c r="K32" s="14">
        <f t="shared" si="7"/>
        <v>9.8008019397115618</v>
      </c>
      <c r="L32" s="11">
        <f t="shared" si="2"/>
        <v>84918.826630000316</v>
      </c>
      <c r="M32" s="15">
        <f t="shared" si="8"/>
        <v>84.918826630000311</v>
      </c>
      <c r="N32" s="14">
        <f t="shared" si="3"/>
        <v>1.0245899537736878</v>
      </c>
      <c r="O32" s="16">
        <f t="shared" si="4"/>
        <v>340.63632881356278</v>
      </c>
      <c r="P32" s="17" cm="1">
        <f t="array" ref="P32">INDEX(DynamicViscosityLookupTable[Dynamic Viscosity (kg/(m*s)], MATCH(I32, DynamicViscosityLookupTable[Temperature (K)], 1)) + ((I32 - LOOKUP(I32, DynamicViscosityLookupTable[Temperature (K)], DynamicViscosityLookupTable[Temperature (K)])) * (INDEX(DynamicViscosityLookupTable[Dynamic Viscosity (kg/(m*s)], MATCH(I32, DynamicViscosityLookupTable[Temperature (K)], 1) + 1) - INDEX(DynamicViscosityLookupTable[Dynamic Viscosity (kg/(m*s)], MATCH(I32, DynamicViscosityLookupTable[Temperature (K)], 1))) / (INDEX(DynamicViscosityLookupTable[Temperature (K)], MATCH(I32, DynamicViscosityLookupTable[Temperature (K)], 1) + 1) - LOOKUP(I32, DynamicViscosityLookupTable[Temperature (K)], DynamicViscosityLookupTable[Temperature (K)])))</f>
        <v>1.8046450000000001E-5</v>
      </c>
    </row>
    <row r="33" spans="2:16" x14ac:dyDescent="0.25">
      <c r="B33" s="1"/>
      <c r="F33" s="10">
        <v>1500</v>
      </c>
      <c r="G33" s="18">
        <f t="shared" si="5"/>
        <v>4921.2598425196848</v>
      </c>
      <c r="H33" s="9">
        <f t="shared" si="0"/>
        <v>1800</v>
      </c>
      <c r="I33" s="11">
        <f t="shared" si="1"/>
        <v>288.39999999999998</v>
      </c>
      <c r="J33" s="12">
        <f t="shared" si="6"/>
        <v>15.25</v>
      </c>
      <c r="K33" s="14">
        <f t="shared" si="7"/>
        <v>9.8006477907381537</v>
      </c>
      <c r="L33" s="11">
        <f t="shared" si="2"/>
        <v>84449.285006611579</v>
      </c>
      <c r="M33" s="15">
        <f t="shared" si="8"/>
        <v>84.449285006611575</v>
      </c>
      <c r="N33" s="14">
        <f t="shared" si="3"/>
        <v>1.020072922521073</v>
      </c>
      <c r="O33" s="16">
        <f t="shared" si="4"/>
        <v>340.44455813493414</v>
      </c>
      <c r="P33" s="17" cm="1">
        <f t="array" ref="P33">INDEX(DynamicViscosityLookupTable[Dynamic Viscosity (kg/(m*s)], MATCH(I33, DynamicViscosityLookupTable[Temperature (K)], 1)) + ((I33 - LOOKUP(I33, DynamicViscosityLookupTable[Temperature (K)], DynamicViscosityLookupTable[Temperature (K)])) * (INDEX(DynamicViscosityLookupTable[Dynamic Viscosity (kg/(m*s)], MATCH(I33, DynamicViscosityLookupTable[Temperature (K)], 1) + 1) - INDEX(DynamicViscosityLookupTable[Dynamic Viscosity (kg/(m*s)], MATCH(I33, DynamicViscosityLookupTable[Temperature (K)], 1))) / (INDEX(DynamicViscosityLookupTable[Temperature (K)], MATCH(I33, DynamicViscosityLookupTable[Temperature (K)], 1) + 1) - LOOKUP(I33, DynamicViscosityLookupTable[Temperature (K)], DynamicViscosityLookupTable[Temperature (K)])))</f>
        <v>1.8031500000000002E-5</v>
      </c>
    </row>
    <row r="34" spans="2:16" x14ac:dyDescent="0.25">
      <c r="B34" s="1"/>
      <c r="F34" s="10">
        <v>1550</v>
      </c>
      <c r="G34" s="18">
        <f t="shared" si="5"/>
        <v>5085.3018372703409</v>
      </c>
      <c r="H34" s="9">
        <f t="shared" si="0"/>
        <v>1850</v>
      </c>
      <c r="I34" s="11">
        <f t="shared" si="1"/>
        <v>288.07499999999999</v>
      </c>
      <c r="J34" s="12">
        <f t="shared" si="6"/>
        <v>14.925000000000011</v>
      </c>
      <c r="K34" s="14">
        <f t="shared" si="7"/>
        <v>9.8004936453805467</v>
      </c>
      <c r="L34" s="11">
        <f t="shared" si="2"/>
        <v>83982.845744465012</v>
      </c>
      <c r="M34" s="15">
        <f t="shared" si="8"/>
        <v>83.98284574446501</v>
      </c>
      <c r="N34" s="14">
        <f t="shared" si="3"/>
        <v>1.0155832153002988</v>
      </c>
      <c r="O34" s="16">
        <f t="shared" si="4"/>
        <v>340.25267937196242</v>
      </c>
      <c r="P34" s="17" cm="1">
        <f t="array" ref="P34">INDEX(DynamicViscosityLookupTable[Dynamic Viscosity (kg/(m*s)], MATCH(I34, DynamicViscosityLookupTable[Temperature (K)], 1)) + ((I34 - LOOKUP(I34, DynamicViscosityLookupTable[Temperature (K)], DynamicViscosityLookupTable[Temperature (K)])) * (INDEX(DynamicViscosityLookupTable[Dynamic Viscosity (kg/(m*s)], MATCH(I34, DynamicViscosityLookupTable[Temperature (K)], 1) + 1) - INDEX(DynamicViscosityLookupTable[Dynamic Viscosity (kg/(m*s)], MATCH(I34, DynamicViscosityLookupTable[Temperature (K)], 1))) / (INDEX(DynamicViscosityLookupTable[Temperature (K)], MATCH(I34, DynamicViscosityLookupTable[Temperature (K)], 1) + 1) - LOOKUP(I34, DynamicViscosityLookupTable[Temperature (K)], DynamicViscosityLookupTable[Temperature (K)])))</f>
        <v>1.8016399999999999E-5</v>
      </c>
    </row>
    <row r="35" spans="2:16" x14ac:dyDescent="0.25">
      <c r="B35" s="1"/>
      <c r="F35" s="10">
        <v>1600</v>
      </c>
      <c r="G35" s="18">
        <f t="shared" si="5"/>
        <v>5249.3438320209971</v>
      </c>
      <c r="H35" s="9">
        <f t="shared" si="0"/>
        <v>1900</v>
      </c>
      <c r="I35" s="11">
        <f t="shared" si="1"/>
        <v>287.75</v>
      </c>
      <c r="J35" s="12">
        <f t="shared" si="6"/>
        <v>14.600000000000023</v>
      </c>
      <c r="K35" s="14">
        <f t="shared" si="7"/>
        <v>9.8003395036387406</v>
      </c>
      <c r="L35" s="11">
        <f t="shared" si="2"/>
        <v>83519.485047994822</v>
      </c>
      <c r="M35" s="15">
        <f t="shared" si="8"/>
        <v>83.51948504799482</v>
      </c>
      <c r="N35" s="14">
        <f t="shared" si="3"/>
        <v>1.0111206366162311</v>
      </c>
      <c r="O35" s="16">
        <f t="shared" si="4"/>
        <v>340.0606923416882</v>
      </c>
      <c r="P35" s="17" cm="1">
        <f t="array" ref="P35">INDEX(DynamicViscosityLookupTable[Dynamic Viscosity (kg/(m*s)], MATCH(I35, DynamicViscosityLookupTable[Temperature (K)], 1)) + ((I35 - LOOKUP(I35, DynamicViscosityLookupTable[Temperature (K)], DynamicViscosityLookupTable[Temperature (K)])) * (INDEX(DynamicViscosityLookupTable[Dynamic Viscosity (kg/(m*s)], MATCH(I35, DynamicViscosityLookupTable[Temperature (K)], 1) + 1) - INDEX(DynamicViscosityLookupTable[Dynamic Viscosity (kg/(m*s)], MATCH(I35, DynamicViscosityLookupTable[Temperature (K)], 1))) / (INDEX(DynamicViscosityLookupTable[Temperature (K)], MATCH(I35, DynamicViscosityLookupTable[Temperature (K)], 1) + 1) - LOOKUP(I35, DynamicViscosityLookupTable[Temperature (K)], DynamicViscosityLookupTable[Temperature (K)])))</f>
        <v>1.8000800000000002E-5</v>
      </c>
    </row>
    <row r="36" spans="2:16" x14ac:dyDescent="0.25">
      <c r="B36" s="1"/>
      <c r="F36" s="10">
        <v>1650</v>
      </c>
      <c r="G36" s="18">
        <f t="shared" si="5"/>
        <v>5413.3858267716532</v>
      </c>
      <c r="H36" s="9">
        <f t="shared" si="0"/>
        <v>1950</v>
      </c>
      <c r="I36" s="11">
        <f t="shared" si="1"/>
        <v>287.42499999999995</v>
      </c>
      <c r="J36" s="12">
        <f t="shared" si="6"/>
        <v>14.274999999999977</v>
      </c>
      <c r="K36" s="14">
        <f t="shared" si="7"/>
        <v>9.8001853655127338</v>
      </c>
      <c r="L36" s="11">
        <f t="shared" si="2"/>
        <v>83059.179329233462</v>
      </c>
      <c r="M36" s="15">
        <f t="shared" si="8"/>
        <v>83.059179329233459</v>
      </c>
      <c r="N36" s="14">
        <f t="shared" si="3"/>
        <v>1.006684992605636</v>
      </c>
      <c r="O36" s="16">
        <f t="shared" si="4"/>
        <v>339.86859686063553</v>
      </c>
      <c r="P36" s="17" cm="1">
        <f t="array" ref="P36">INDEX(DynamicViscosityLookupTable[Dynamic Viscosity (kg/(m*s)], MATCH(I36, DynamicViscosityLookupTable[Temperature (K)], 1)) + ((I36 - LOOKUP(I36, DynamicViscosityLookupTable[Temperature (K)], DynamicViscosityLookupTable[Temperature (K)])) * (INDEX(DynamicViscosityLookupTable[Dynamic Viscosity (kg/(m*s)], MATCH(I36, DynamicViscosityLookupTable[Temperature (K)], 1) + 1) - INDEX(DynamicViscosityLookupTable[Dynamic Viscosity (kg/(m*s)], MATCH(I36, DynamicViscosityLookupTable[Temperature (K)], 1))) / (INDEX(DynamicViscosityLookupTable[Temperature (K)], MATCH(I36, DynamicViscosityLookupTable[Temperature (K)], 1) + 1) - LOOKUP(I36, DynamicViscosityLookupTable[Temperature (K)], DynamicViscosityLookupTable[Temperature (K)])))</f>
        <v>1.7985199999999998E-5</v>
      </c>
    </row>
    <row r="37" spans="2:16" x14ac:dyDescent="0.25">
      <c r="B37" s="1"/>
      <c r="F37" s="10">
        <v>1700</v>
      </c>
      <c r="G37" s="18">
        <f t="shared" si="5"/>
        <v>5577.4278215223094</v>
      </c>
      <c r="H37" s="9">
        <f t="shared" si="0"/>
        <v>2000</v>
      </c>
      <c r="I37" s="11">
        <f t="shared" si="1"/>
        <v>287.09999999999997</v>
      </c>
      <c r="J37" s="12">
        <f t="shared" si="6"/>
        <v>13.949999999999989</v>
      </c>
      <c r="K37" s="14">
        <f t="shared" si="7"/>
        <v>9.8000312310025279</v>
      </c>
      <c r="L37" s="11">
        <f t="shared" si="2"/>
        <v>82601.905205782838</v>
      </c>
      <c r="M37" s="15">
        <f t="shared" si="8"/>
        <v>82.601905205782842</v>
      </c>
      <c r="N37" s="14">
        <f t="shared" si="3"/>
        <v>1.0022760910218012</v>
      </c>
      <c r="O37" s="16">
        <f t="shared" si="4"/>
        <v>339.6763927448095</v>
      </c>
      <c r="P37" s="17" cm="1">
        <f t="array" ref="P37">INDEX(DynamicViscosityLookupTable[Dynamic Viscosity (kg/(m*s)], MATCH(I37, DynamicViscosityLookupTable[Temperature (K)], 1)) + ((I37 - LOOKUP(I37, DynamicViscosityLookupTable[Temperature (K)], DynamicViscosityLookupTable[Temperature (K)])) * (INDEX(DynamicViscosityLookupTable[Dynamic Viscosity (kg/(m*s)], MATCH(I37, DynamicViscosityLookupTable[Temperature (K)], 1) + 1) - INDEX(DynamicViscosityLookupTable[Dynamic Viscosity (kg/(m*s)], MATCH(I37, DynamicViscosityLookupTable[Temperature (K)], 1))) / (INDEX(DynamicViscosityLookupTable[Temperature (K)], MATCH(I37, DynamicViscosityLookupTable[Temperature (K)], 1) + 1) - LOOKUP(I37, DynamicViscosityLookupTable[Temperature (K)], DynamicViscosityLookupTable[Temperature (K)])))</f>
        <v>1.7969599999999998E-5</v>
      </c>
    </row>
    <row r="38" spans="2:16" x14ac:dyDescent="0.25">
      <c r="B38" s="1"/>
      <c r="F38" s="10">
        <v>1750</v>
      </c>
      <c r="G38" s="18">
        <f t="shared" si="5"/>
        <v>5741.4698162729655</v>
      </c>
      <c r="H38" s="9">
        <f t="shared" si="0"/>
        <v>2050</v>
      </c>
      <c r="I38" s="11">
        <f t="shared" si="1"/>
        <v>286.77499999999998</v>
      </c>
      <c r="J38" s="12">
        <f t="shared" si="6"/>
        <v>13.625</v>
      </c>
      <c r="K38" s="14">
        <f t="shared" si="7"/>
        <v>9.7998771001081248</v>
      </c>
      <c r="L38" s="11">
        <f t="shared" si="2"/>
        <v>82147.63949880765</v>
      </c>
      <c r="M38" s="15">
        <f t="shared" si="8"/>
        <v>82.147639498807649</v>
      </c>
      <c r="N38" s="14">
        <f t="shared" si="3"/>
        <v>0.99789374121931884</v>
      </c>
      <c r="O38" s="16">
        <f t="shared" si="4"/>
        <v>339.48407980969444</v>
      </c>
      <c r="P38" s="17" cm="1">
        <f t="array" ref="P38">INDEX(DynamicViscosityLookupTable[Dynamic Viscosity (kg/(m*s)], MATCH(I38, DynamicViscosityLookupTable[Temperature (K)], 1)) + ((I38 - LOOKUP(I38, DynamicViscosityLookupTable[Temperature (K)], DynamicViscosityLookupTable[Temperature (K)])) * (INDEX(DynamicViscosityLookupTable[Dynamic Viscosity (kg/(m*s)], MATCH(I38, DynamicViscosityLookupTable[Temperature (K)], 1) + 1) - INDEX(DynamicViscosityLookupTable[Dynamic Viscosity (kg/(m*s)], MATCH(I38, DynamicViscosityLookupTable[Temperature (K)], 1))) / (INDEX(DynamicViscosityLookupTable[Temperature (K)], MATCH(I38, DynamicViscosityLookupTable[Temperature (K)], 1) + 1) - LOOKUP(I38, DynamicViscosityLookupTable[Temperature (K)], DynamicViscosityLookupTable[Temperature (K)])))</f>
        <v>1.7954000000000001E-5</v>
      </c>
    </row>
    <row r="39" spans="2:16" x14ac:dyDescent="0.25">
      <c r="B39" s="1"/>
      <c r="F39" s="10">
        <v>1800</v>
      </c>
      <c r="G39" s="18">
        <f t="shared" si="5"/>
        <v>5905.5118110236217</v>
      </c>
      <c r="H39" s="9">
        <f t="shared" si="0"/>
        <v>2100</v>
      </c>
      <c r="I39" s="11">
        <f t="shared" si="1"/>
        <v>286.45</v>
      </c>
      <c r="J39" s="12">
        <f t="shared" si="6"/>
        <v>13.300000000000011</v>
      </c>
      <c r="K39" s="14">
        <f t="shared" si="7"/>
        <v>9.7997229728295192</v>
      </c>
      <c r="L39" s="11">
        <f t="shared" si="2"/>
        <v>81696.359231050141</v>
      </c>
      <c r="M39" s="15">
        <f t="shared" si="8"/>
        <v>81.696359231050138</v>
      </c>
      <c r="N39" s="14">
        <f t="shared" si="3"/>
        <v>0.9935377541390279</v>
      </c>
      <c r="O39" s="16">
        <f t="shared" si="4"/>
        <v>339.29165787025158</v>
      </c>
      <c r="P39" s="17" cm="1">
        <f t="array" ref="P39">INDEX(DynamicViscosityLookupTable[Dynamic Viscosity (kg/(m*s)], MATCH(I39, DynamicViscosityLookupTable[Temperature (K)], 1)) + ((I39 - LOOKUP(I39, DynamicViscosityLookupTable[Temperature (K)], DynamicViscosityLookupTable[Temperature (K)])) * (INDEX(DynamicViscosityLookupTable[Dynamic Viscosity (kg/(m*s)], MATCH(I39, DynamicViscosityLookupTable[Temperature (K)], 1) + 1) - INDEX(DynamicViscosityLookupTable[Dynamic Viscosity (kg/(m*s)], MATCH(I39, DynamicViscosityLookupTable[Temperature (K)], 1))) / (INDEX(DynamicViscosityLookupTable[Temperature (K)], MATCH(I39, DynamicViscosityLookupTable[Temperature (K)], 1) + 1) - LOOKUP(I39, DynamicViscosityLookupTable[Temperature (K)], DynamicViscosityLookupTable[Temperature (K)])))</f>
        <v>1.7938400000000001E-5</v>
      </c>
    </row>
    <row r="40" spans="2:16" x14ac:dyDescent="0.25">
      <c r="B40" s="1"/>
      <c r="F40" s="10">
        <v>1850</v>
      </c>
      <c r="G40" s="18">
        <f t="shared" si="5"/>
        <v>6069.5538057742779</v>
      </c>
      <c r="H40" s="9">
        <f t="shared" si="0"/>
        <v>2150</v>
      </c>
      <c r="I40" s="11">
        <f t="shared" si="1"/>
        <v>286.125</v>
      </c>
      <c r="J40" s="12">
        <f t="shared" si="6"/>
        <v>12.975000000000023</v>
      </c>
      <c r="K40" s="14">
        <f t="shared" si="7"/>
        <v>9.7995688491667163</v>
      </c>
      <c r="L40" s="11">
        <f t="shared" si="2"/>
        <v>81248.041624866833</v>
      </c>
      <c r="M40" s="15">
        <f t="shared" si="8"/>
        <v>81.248041624866829</v>
      </c>
      <c r="N40" s="14">
        <f t="shared" si="3"/>
        <v>0.9892079422931177</v>
      </c>
      <c r="O40" s="16">
        <f t="shared" si="4"/>
        <v>339.09912674091737</v>
      </c>
      <c r="P40" s="17" cm="1">
        <f t="array" ref="P40">INDEX(DynamicViscosityLookupTable[Dynamic Viscosity (kg/(m*s)], MATCH(I40, DynamicViscosityLookupTable[Temperature (K)], 1)) + ((I40 - LOOKUP(I40, DynamicViscosityLookupTable[Temperature (K)], DynamicViscosityLookupTable[Temperature (K)])) * (INDEX(DynamicViscosityLookupTable[Dynamic Viscosity (kg/(m*s)], MATCH(I40, DynamicViscosityLookupTable[Temperature (K)], 1) + 1) - INDEX(DynamicViscosityLookupTable[Dynamic Viscosity (kg/(m*s)], MATCH(I40, DynamicViscosityLookupTable[Temperature (K)], 1))) / (INDEX(DynamicViscosityLookupTable[Temperature (K)], MATCH(I40, DynamicViscosityLookupTable[Temperature (K)], 1) + 1) - LOOKUP(I40, DynamicViscosityLookupTable[Temperature (K)], DynamicViscosityLookupTable[Temperature (K)])))</f>
        <v>1.7922800000000001E-5</v>
      </c>
    </row>
    <row r="41" spans="2:16" x14ac:dyDescent="0.25">
      <c r="F41" s="10">
        <v>1900</v>
      </c>
      <c r="G41" s="18">
        <f t="shared" si="5"/>
        <v>6233.595800524934</v>
      </c>
      <c r="H41" s="9">
        <f t="shared" si="0"/>
        <v>2200</v>
      </c>
      <c r="I41" s="11">
        <f t="shared" si="1"/>
        <v>285.79999999999995</v>
      </c>
      <c r="J41" s="12">
        <f t="shared" si="6"/>
        <v>12.649999999999977</v>
      </c>
      <c r="K41" s="14">
        <f t="shared" si="7"/>
        <v>9.7994147291197145</v>
      </c>
      <c r="L41" s="11">
        <f t="shared" si="2"/>
        <v>80802.664100285532</v>
      </c>
      <c r="M41" s="15">
        <f t="shared" si="8"/>
        <v>80.802664100285526</v>
      </c>
      <c r="N41" s="14">
        <f t="shared" si="3"/>
        <v>0.98490411975038139</v>
      </c>
      <c r="O41" s="16">
        <f t="shared" si="4"/>
        <v>338.90648623560094</v>
      </c>
      <c r="P41" s="17" cm="1">
        <f t="array" ref="P41">INDEX(DynamicViscosityLookupTable[Dynamic Viscosity (kg/(m*s)], MATCH(I41, DynamicViscosityLookupTable[Temperature (K)], 1)) + ((I41 - LOOKUP(I41, DynamicViscosityLookupTable[Temperature (K)], DynamicViscosityLookupTable[Temperature (K)])) * (INDEX(DynamicViscosityLookupTable[Dynamic Viscosity (kg/(m*s)], MATCH(I41, DynamicViscosityLookupTable[Temperature (K)], 1) + 1) - INDEX(DynamicViscosityLookupTable[Dynamic Viscosity (kg/(m*s)], MATCH(I41, DynamicViscosityLookupTable[Temperature (K)], 1))) / (INDEX(DynamicViscosityLookupTable[Temperature (K)], MATCH(I41, DynamicViscosityLookupTable[Temperature (K)], 1) + 1) - LOOKUP(I41, DynamicViscosityLookupTable[Temperature (K)], DynamicViscosityLookupTable[Temperature (K)])))</f>
        <v>1.79072E-5</v>
      </c>
    </row>
    <row r="42" spans="2:16" x14ac:dyDescent="0.25">
      <c r="F42" s="10">
        <v>1950</v>
      </c>
      <c r="G42" s="18">
        <f t="shared" si="5"/>
        <v>6397.6377952755902</v>
      </c>
      <c r="H42" s="9">
        <f t="shared" si="0"/>
        <v>2250</v>
      </c>
      <c r="I42" s="11">
        <f t="shared" si="1"/>
        <v>285.47499999999997</v>
      </c>
      <c r="J42" s="12">
        <f t="shared" si="6"/>
        <v>12.324999999999989</v>
      </c>
      <c r="K42" s="14">
        <f t="shared" si="7"/>
        <v>9.7992606126885118</v>
      </c>
      <c r="L42" s="11">
        <f t="shared" si="2"/>
        <v>80360.204273084062</v>
      </c>
      <c r="M42" s="15">
        <f t="shared" si="8"/>
        <v>80.360204273084065</v>
      </c>
      <c r="N42" s="14">
        <f t="shared" si="3"/>
        <v>0.98062610212162904</v>
      </c>
      <c r="O42" s="16">
        <f t="shared" si="4"/>
        <v>338.71373616768255</v>
      </c>
      <c r="P42" s="17" cm="1">
        <f t="array" ref="P42">INDEX(DynamicViscosityLookupTable[Dynamic Viscosity (kg/(m*s)], MATCH(I42, DynamicViscosityLookupTable[Temperature (K)], 1)) + ((I42 - LOOKUP(I42, DynamicViscosityLookupTable[Temperature (K)], DynamicViscosityLookupTable[Temperature (K)])) * (INDEX(DynamicViscosityLookupTable[Dynamic Viscosity (kg/(m*s)], MATCH(I42, DynamicViscosityLookupTable[Temperature (K)], 1) + 1) - INDEX(DynamicViscosityLookupTable[Dynamic Viscosity (kg/(m*s)], MATCH(I42, DynamicViscosityLookupTable[Temperature (K)], 1))) / (INDEX(DynamicViscosityLookupTable[Temperature (K)], MATCH(I42, DynamicViscosityLookupTable[Temperature (K)], 1) + 1) - LOOKUP(I42, DynamicViscosityLookupTable[Temperature (K)], DynamicViscosityLookupTable[Temperature (K)])))</f>
        <v>1.78916E-5</v>
      </c>
    </row>
    <row r="43" spans="2:16" x14ac:dyDescent="0.25">
      <c r="F43" s="10">
        <v>2000</v>
      </c>
      <c r="G43" s="18">
        <f t="shared" si="5"/>
        <v>6561.6797900262463</v>
      </c>
      <c r="H43" s="9">
        <f t="shared" si="0"/>
        <v>2300</v>
      </c>
      <c r="I43" s="11">
        <f t="shared" si="1"/>
        <v>285.14999999999998</v>
      </c>
      <c r="J43" s="12">
        <f t="shared" si="6"/>
        <v>12</v>
      </c>
      <c r="K43" s="14">
        <f t="shared" si="7"/>
        <v>9.7991064998731101</v>
      </c>
      <c r="L43" s="11">
        <f t="shared" si="2"/>
        <v>79920.639952889309</v>
      </c>
      <c r="M43" s="15">
        <f t="shared" si="8"/>
        <v>79.920639952889303</v>
      </c>
      <c r="N43" s="14">
        <f t="shared" si="3"/>
        <v>0.97637370654525391</v>
      </c>
      <c r="O43" s="16">
        <f t="shared" si="4"/>
        <v>338.52087635001089</v>
      </c>
      <c r="P43" s="17" cm="1">
        <f t="array" ref="P43">INDEX(DynamicViscosityLookupTable[Dynamic Viscosity (kg/(m*s)], MATCH(I43, DynamicViscosityLookupTable[Temperature (K)], 1)) + ((I43 - LOOKUP(I43, DynamicViscosityLookupTable[Temperature (K)], DynamicViscosityLookupTable[Temperature (K)])) * (INDEX(DynamicViscosityLookupTable[Dynamic Viscosity (kg/(m*s)], MATCH(I43, DynamicViscosityLookupTable[Temperature (K)], 1) + 1) - INDEX(DynamicViscosityLookupTable[Dynamic Viscosity (kg/(m*s)], MATCH(I43, DynamicViscosityLookupTable[Temperature (K)], 1))) / (INDEX(DynamicViscosityLookupTable[Temperature (K)], MATCH(I43, DynamicViscosityLookupTable[Temperature (K)], 1) + 1) - LOOKUP(I43, DynamicViscosityLookupTable[Temperature (K)], DynamicViscosityLookupTable[Temperature (K)])))</f>
        <v>1.7876E-5</v>
      </c>
    </row>
    <row r="44" spans="2:16" x14ac:dyDescent="0.25">
      <c r="F44" s="10">
        <v>2050</v>
      </c>
      <c r="G44" s="18">
        <f t="shared" si="5"/>
        <v>6725.7217847769025</v>
      </c>
      <c r="H44" s="9">
        <f t="shared" si="0"/>
        <v>2350</v>
      </c>
      <c r="I44" s="11">
        <f t="shared" si="1"/>
        <v>284.82499999999999</v>
      </c>
      <c r="J44" s="12">
        <f t="shared" si="6"/>
        <v>11.675000000000011</v>
      </c>
      <c r="K44" s="14">
        <f t="shared" si="7"/>
        <v>9.7989523906735094</v>
      </c>
      <c r="L44" s="11">
        <f t="shared" si="2"/>
        <v>79483.949141296791</v>
      </c>
      <c r="M44" s="15">
        <f t="shared" si="8"/>
        <v>79.48394914129679</v>
      </c>
      <c r="N44" s="14">
        <f t="shared" si="3"/>
        <v>0.97214675167294751</v>
      </c>
      <c r="O44" s="16">
        <f t="shared" si="4"/>
        <v>338.32790659490126</v>
      </c>
      <c r="P44" s="17" cm="1">
        <f t="array" ref="P44">INDEX(DynamicViscosityLookupTable[Dynamic Viscosity (kg/(m*s)], MATCH(I44, DynamicViscosityLookupTable[Temperature (K)], 1)) + ((I44 - LOOKUP(I44, DynamicViscosityLookupTable[Temperature (K)], DynamicViscosityLookupTable[Temperature (K)])) * (INDEX(DynamicViscosityLookupTable[Dynamic Viscosity (kg/(m*s)], MATCH(I44, DynamicViscosityLookupTable[Temperature (K)], 1) + 1) - INDEX(DynamicViscosityLookupTable[Dynamic Viscosity (kg/(m*s)], MATCH(I44, DynamicViscosityLookupTable[Temperature (K)], 1))) / (INDEX(DynamicViscosityLookupTable[Temperature (K)], MATCH(I44, DynamicViscosityLookupTable[Temperature (K)], 1) + 1) - LOOKUP(I44, DynamicViscosityLookupTable[Temperature (K)], DynamicViscosityLookupTable[Temperature (K)])))</f>
        <v>1.7860399999999999E-5</v>
      </c>
    </row>
    <row r="45" spans="2:16" x14ac:dyDescent="0.25">
      <c r="F45" s="10">
        <v>2100</v>
      </c>
      <c r="G45" s="18">
        <f t="shared" si="5"/>
        <v>6889.7637795275587</v>
      </c>
      <c r="H45" s="9">
        <f t="shared" si="0"/>
        <v>2400</v>
      </c>
      <c r="I45" s="11">
        <f t="shared" si="1"/>
        <v>284.5</v>
      </c>
      <c r="J45" s="12">
        <f t="shared" si="6"/>
        <v>11.350000000000023</v>
      </c>
      <c r="K45" s="14">
        <f t="shared" si="7"/>
        <v>9.7987982850897097</v>
      </c>
      <c r="L45" s="11">
        <f t="shared" si="2"/>
        <v>79050.110030010357</v>
      </c>
      <c r="M45" s="15">
        <f t="shared" si="8"/>
        <v>79.050110030010359</v>
      </c>
      <c r="N45" s="14">
        <f t="shared" si="3"/>
        <v>0.96794505765556504</v>
      </c>
      <c r="O45" s="16">
        <f t="shared" si="4"/>
        <v>338.13482671413357</v>
      </c>
      <c r="P45" s="17" cm="1">
        <f t="array" ref="P45">INDEX(DynamicViscosityLookupTable[Dynamic Viscosity (kg/(m*s)], MATCH(I45, DynamicViscosityLookupTable[Temperature (K)], 1)) + ((I45 - LOOKUP(I45, DynamicViscosityLookupTable[Temperature (K)], DynamicViscosityLookupTable[Temperature (K)])) * (INDEX(DynamicViscosityLookupTable[Dynamic Viscosity (kg/(m*s)], MATCH(I45, DynamicViscosityLookupTable[Temperature (K)], 1) + 1) - INDEX(DynamicViscosityLookupTable[Dynamic Viscosity (kg/(m*s)], MATCH(I45, DynamicViscosityLookupTable[Temperature (K)], 1))) / (INDEX(DynamicViscosityLookupTable[Temperature (K)], MATCH(I45, DynamicViscosityLookupTable[Temperature (K)], 1) + 1) - LOOKUP(I45, DynamicViscosityLookupTable[Temperature (K)], DynamicViscosityLookupTable[Temperature (K)])))</f>
        <v>1.7844799999999999E-5</v>
      </c>
    </row>
    <row r="46" spans="2:16" x14ac:dyDescent="0.25">
      <c r="F46" s="10">
        <v>2150</v>
      </c>
      <c r="G46" s="18">
        <f t="shared" si="5"/>
        <v>7053.8057742782148</v>
      </c>
      <c r="H46" s="9">
        <f t="shared" si="0"/>
        <v>2450</v>
      </c>
      <c r="I46" s="11">
        <f t="shared" si="1"/>
        <v>284.17499999999995</v>
      </c>
      <c r="J46" s="12">
        <f t="shared" si="6"/>
        <v>11.024999999999977</v>
      </c>
      <c r="K46" s="14">
        <f t="shared" si="7"/>
        <v>9.798644183121711</v>
      </c>
      <c r="L46" s="11">
        <f t="shared" si="2"/>
        <v>78619.100999001865</v>
      </c>
      <c r="M46" s="15">
        <f t="shared" si="8"/>
        <v>78.619100999001859</v>
      </c>
      <c r="N46" s="14">
        <f t="shared" si="3"/>
        <v>0.96376844612913748</v>
      </c>
      <c r="O46" s="16">
        <f t="shared" si="4"/>
        <v>337.94163651894979</v>
      </c>
      <c r="P46" s="17" cm="1">
        <f t="array" ref="P46">INDEX(DynamicViscosityLookupTable[Dynamic Viscosity (kg/(m*s)], MATCH(I46, DynamicViscosityLookupTable[Temperature (K)], 1)) + ((I46 - LOOKUP(I46, DynamicViscosityLookupTable[Temperature (K)], DynamicViscosityLookupTable[Temperature (K)])) * (INDEX(DynamicViscosityLookupTable[Dynamic Viscosity (kg/(m*s)], MATCH(I46, DynamicViscosityLookupTable[Temperature (K)], 1) + 1) - INDEX(DynamicViscosityLookupTable[Dynamic Viscosity (kg/(m*s)], MATCH(I46, DynamicViscosityLookupTable[Temperature (K)], 1))) / (INDEX(DynamicViscosityLookupTable[Temperature (K)], MATCH(I46, DynamicViscosityLookupTable[Temperature (K)], 1) + 1) - LOOKUP(I46, DynamicViscosityLookupTable[Temperature (K)], DynamicViscosityLookupTable[Temperature (K)])))</f>
        <v>1.7829199999999999E-5</v>
      </c>
    </row>
    <row r="47" spans="2:16" x14ac:dyDescent="0.25">
      <c r="F47" s="10">
        <v>2200</v>
      </c>
      <c r="G47" s="18">
        <f t="shared" si="5"/>
        <v>7217.847769028871</v>
      </c>
      <c r="H47" s="9">
        <f t="shared" si="0"/>
        <v>2500</v>
      </c>
      <c r="I47" s="11">
        <f t="shared" si="1"/>
        <v>283.84999999999997</v>
      </c>
      <c r="J47" s="12">
        <f t="shared" si="6"/>
        <v>10.699999999999989</v>
      </c>
      <c r="K47" s="14">
        <f t="shared" si="7"/>
        <v>9.7984900847695133</v>
      </c>
      <c r="L47" s="11">
        <f t="shared" si="2"/>
        <v>78190.900614690632</v>
      </c>
      <c r="M47" s="15">
        <f t="shared" si="8"/>
        <v>78.190900614690634</v>
      </c>
      <c r="N47" s="14">
        <f t="shared" si="3"/>
        <v>0.95961674020103038</v>
      </c>
      <c r="O47" s="16">
        <f t="shared" si="4"/>
        <v>337.74833582005238</v>
      </c>
      <c r="P47" s="17" cm="1">
        <f t="array" ref="P47">INDEX(DynamicViscosityLookupTable[Dynamic Viscosity (kg/(m*s)], MATCH(I47, DynamicViscosityLookupTable[Temperature (K)], 1)) + ((I47 - LOOKUP(I47, DynamicViscosityLookupTable[Temperature (K)], DynamicViscosityLookupTable[Temperature (K)])) * (INDEX(DynamicViscosityLookupTable[Dynamic Viscosity (kg/(m*s)], MATCH(I47, DynamicViscosityLookupTable[Temperature (K)], 1) + 1) - INDEX(DynamicViscosityLookupTable[Dynamic Viscosity (kg/(m*s)], MATCH(I47, DynamicViscosityLookupTable[Temperature (K)], 1))) / (INDEX(DynamicViscosityLookupTable[Temperature (K)], MATCH(I47, DynamicViscosityLookupTable[Temperature (K)], 1) + 1) - LOOKUP(I47, DynamicViscosityLookupTable[Temperature (K)], DynamicViscosityLookupTable[Temperature (K)])))</f>
        <v>1.7813599999999998E-5</v>
      </c>
    </row>
    <row r="48" spans="2:16" x14ac:dyDescent="0.25">
      <c r="F48" s="10">
        <v>2250</v>
      </c>
      <c r="G48" s="18">
        <f t="shared" si="5"/>
        <v>7381.8897637795271</v>
      </c>
      <c r="H48" s="9">
        <f t="shared" si="0"/>
        <v>2550</v>
      </c>
      <c r="I48" s="11">
        <f t="shared" si="1"/>
        <v>283.52499999999998</v>
      </c>
      <c r="J48" s="12">
        <f t="shared" si="6"/>
        <v>10.375</v>
      </c>
      <c r="K48" s="14">
        <f t="shared" si="7"/>
        <v>9.7983359900331131</v>
      </c>
      <c r="L48" s="11">
        <f t="shared" si="2"/>
        <v>77765.487628142248</v>
      </c>
      <c r="M48" s="15">
        <f t="shared" si="8"/>
        <v>77.765487628142253</v>
      </c>
      <c r="N48" s="14">
        <f t="shared" si="3"/>
        <v>0.95548976443624778</v>
      </c>
      <c r="O48" s="16">
        <f t="shared" si="4"/>
        <v>337.55492442760146</v>
      </c>
      <c r="P48" s="17" cm="1">
        <f t="array" ref="P48">INDEX(DynamicViscosityLookupTable[Dynamic Viscosity (kg/(m*s)], MATCH(I48, DynamicViscosityLookupTable[Temperature (K)], 1)) + ((I48 - LOOKUP(I48, DynamicViscosityLookupTable[Temperature (K)], DynamicViscosityLookupTable[Temperature (K)])) * (INDEX(DynamicViscosityLookupTable[Dynamic Viscosity (kg/(m*s)], MATCH(I48, DynamicViscosityLookupTable[Temperature (K)], 1) + 1) - INDEX(DynamicViscosityLookupTable[Dynamic Viscosity (kg/(m*s)], MATCH(I48, DynamicViscosityLookupTable[Temperature (K)], 1))) / (INDEX(DynamicViscosityLookupTable[Temperature (K)], MATCH(I48, DynamicViscosityLookupTable[Temperature (K)], 1) + 1) - LOOKUP(I48, DynamicViscosityLookupTable[Temperature (K)], DynamicViscosityLookupTable[Temperature (K)])))</f>
        <v>1.7797999999999998E-5</v>
      </c>
    </row>
    <row r="49" spans="6:16" x14ac:dyDescent="0.25">
      <c r="F49" s="10">
        <v>2300</v>
      </c>
      <c r="G49" s="18">
        <f t="shared" si="5"/>
        <v>7545.9317585301833</v>
      </c>
      <c r="H49" s="9">
        <f t="shared" si="0"/>
        <v>2600</v>
      </c>
      <c r="I49" s="11">
        <f t="shared" si="1"/>
        <v>283.2</v>
      </c>
      <c r="J49" s="12">
        <f t="shared" si="6"/>
        <v>10.050000000000011</v>
      </c>
      <c r="K49" s="14">
        <f t="shared" si="7"/>
        <v>9.7981818989125173</v>
      </c>
      <c r="L49" s="11">
        <f t="shared" si="2"/>
        <v>77342.840973286759</v>
      </c>
      <c r="M49" s="15">
        <f t="shared" si="8"/>
        <v>77.342840973286755</v>
      </c>
      <c r="N49" s="14">
        <f t="shared" si="3"/>
        <v>0.95138734484387644</v>
      </c>
      <c r="O49" s="16">
        <f t="shared" si="4"/>
        <v>337.36140215121321</v>
      </c>
      <c r="P49" s="17" cm="1">
        <f t="array" ref="P49">INDEX(DynamicViscosityLookupTable[Dynamic Viscosity (kg/(m*s)], MATCH(I49, DynamicViscosityLookupTable[Temperature (K)], 1)) + ((I49 - LOOKUP(I49, DynamicViscosityLookupTable[Temperature (K)], DynamicViscosityLookupTable[Temperature (K)])) * (INDEX(DynamicViscosityLookupTable[Dynamic Viscosity (kg/(m*s)], MATCH(I49, DynamicViscosityLookupTable[Temperature (K)], 1) + 1) - INDEX(DynamicViscosityLookupTable[Dynamic Viscosity (kg/(m*s)], MATCH(I49, DynamicViscosityLookupTable[Temperature (K)], 1))) / (INDEX(DynamicViscosityLookupTable[Temperature (K)], MATCH(I49, DynamicViscosityLookupTable[Temperature (K)], 1) + 1) - LOOKUP(I49, DynamicViscosityLookupTable[Temperature (K)], DynamicViscosityLookupTable[Temperature (K)])))</f>
        <v>1.7782400000000001E-5</v>
      </c>
    </row>
    <row r="50" spans="6:16" x14ac:dyDescent="0.25">
      <c r="F50" s="10">
        <v>2350</v>
      </c>
      <c r="G50" s="18">
        <f t="shared" si="5"/>
        <v>7709.9737532808394</v>
      </c>
      <c r="H50" s="9">
        <f t="shared" si="0"/>
        <v>2650</v>
      </c>
      <c r="I50" s="11">
        <f t="shared" si="1"/>
        <v>282.875</v>
      </c>
      <c r="J50" s="12">
        <f t="shared" si="6"/>
        <v>9.7250000000000227</v>
      </c>
      <c r="K50" s="14">
        <f t="shared" si="7"/>
        <v>9.7980278114077208</v>
      </c>
      <c r="L50" s="11">
        <f t="shared" si="2"/>
        <v>76922.939765155825</v>
      </c>
      <c r="M50" s="15">
        <f t="shared" si="8"/>
        <v>76.922939765155832</v>
      </c>
      <c r="N50" s="14">
        <f t="shared" si="3"/>
        <v>0.94730930886367226</v>
      </c>
      <c r="O50" s="16">
        <f t="shared" si="4"/>
        <v>337.1677687999574</v>
      </c>
      <c r="P50" s="17" cm="1">
        <f t="array" ref="P50">INDEX(DynamicViscosityLookupTable[Dynamic Viscosity (kg/(m*s)], MATCH(I50, DynamicViscosityLookupTable[Temperature (K)], 1)) + ((I50 - LOOKUP(I50, DynamicViscosityLookupTable[Temperature (K)], DynamicViscosityLookupTable[Temperature (K)])) * (INDEX(DynamicViscosityLookupTable[Dynamic Viscosity (kg/(m*s)], MATCH(I50, DynamicViscosityLookupTable[Temperature (K)], 1) + 1) - INDEX(DynamicViscosityLookupTable[Dynamic Viscosity (kg/(m*s)], MATCH(I50, DynamicViscosityLookupTable[Temperature (K)], 1))) / (INDEX(DynamicViscosityLookupTable[Temperature (K)], MATCH(I50, DynamicViscosityLookupTable[Temperature (K)], 1) + 1) - LOOKUP(I50, DynamicViscosityLookupTable[Temperature (K)], DynamicViscosityLookupTable[Temperature (K)])))</f>
        <v>1.7766800000000001E-5</v>
      </c>
    </row>
    <row r="51" spans="6:16" x14ac:dyDescent="0.25">
      <c r="F51" s="10">
        <v>2400</v>
      </c>
      <c r="G51" s="18">
        <f t="shared" si="5"/>
        <v>7874.0157480314956</v>
      </c>
      <c r="H51" s="9">
        <f t="shared" si="0"/>
        <v>2700</v>
      </c>
      <c r="I51" s="11">
        <f t="shared" si="1"/>
        <v>282.54999999999995</v>
      </c>
      <c r="J51" s="12">
        <f t="shared" si="6"/>
        <v>9.3999999999999773</v>
      </c>
      <c r="K51" s="14">
        <f t="shared" si="7"/>
        <v>9.7978737275187253</v>
      </c>
      <c r="L51" s="11">
        <f t="shared" si="2"/>
        <v>76505.763298138743</v>
      </c>
      <c r="M51" s="15">
        <f t="shared" si="8"/>
        <v>76.505763298138746</v>
      </c>
      <c r="N51" s="14">
        <f t="shared" si="3"/>
        <v>0.94325548535278758</v>
      </c>
      <c r="O51" s="16">
        <f t="shared" si="4"/>
        <v>336.97402418235498</v>
      </c>
      <c r="P51" s="17" cm="1">
        <f t="array" ref="P51">INDEX(DynamicViscosityLookupTable[Dynamic Viscosity (kg/(m*s)], MATCH(I51, DynamicViscosityLookupTable[Temperature (K)], 1)) + ((I51 - LOOKUP(I51, DynamicViscosityLookupTable[Temperature (K)], DynamicViscosityLookupTable[Temperature (K)])) * (INDEX(DynamicViscosityLookupTable[Dynamic Viscosity (kg/(m*s)], MATCH(I51, DynamicViscosityLookupTable[Temperature (K)], 1) + 1) - INDEX(DynamicViscosityLookupTable[Dynamic Viscosity (kg/(m*s)], MATCH(I51, DynamicViscosityLookupTable[Temperature (K)], 1))) / (INDEX(DynamicViscosityLookupTable[Temperature (K)], MATCH(I51, DynamicViscosityLookupTable[Temperature (K)], 1) + 1) - LOOKUP(I51, DynamicViscosityLookupTable[Temperature (K)], DynamicViscosityLookupTable[Temperature (K)])))</f>
        <v>1.7751199999999997E-5</v>
      </c>
    </row>
    <row r="52" spans="6:16" x14ac:dyDescent="0.25">
      <c r="F52" s="10">
        <v>2450</v>
      </c>
      <c r="G52" s="18">
        <f t="shared" si="5"/>
        <v>8038.0577427821518</v>
      </c>
      <c r="H52" s="9">
        <f t="shared" si="0"/>
        <v>2750</v>
      </c>
      <c r="I52" s="11">
        <f t="shared" si="1"/>
        <v>282.22499999999997</v>
      </c>
      <c r="J52" s="12">
        <f t="shared" si="6"/>
        <v>9.0749999999999886</v>
      </c>
      <c r="K52" s="14">
        <f t="shared" si="7"/>
        <v>9.7977196472455308</v>
      </c>
      <c r="L52" s="11">
        <f t="shared" si="2"/>
        <v>76091.291044256985</v>
      </c>
      <c r="M52" s="15">
        <f t="shared" si="8"/>
        <v>76.091291044256991</v>
      </c>
      <c r="N52" s="14">
        <f t="shared" si="3"/>
        <v>0.93922570457263244</v>
      </c>
      <c r="O52" s="16">
        <f t="shared" si="4"/>
        <v>336.78016810637655</v>
      </c>
      <c r="P52" s="17" cm="1">
        <f t="array" ref="P52">INDEX(DynamicViscosityLookupTable[Dynamic Viscosity (kg/(m*s)], MATCH(I52, DynamicViscosityLookupTable[Temperature (K)], 1)) + ((I52 - LOOKUP(I52, DynamicViscosityLookupTable[Temperature (K)], DynamicViscosityLookupTable[Temperature (K)])) * (INDEX(DynamicViscosityLookupTable[Dynamic Viscosity (kg/(m*s)], MATCH(I52, DynamicViscosityLookupTable[Temperature (K)], 1) + 1) - INDEX(DynamicViscosityLookupTable[Dynamic Viscosity (kg/(m*s)], MATCH(I52, DynamicViscosityLookupTable[Temperature (K)], 1))) / (INDEX(DynamicViscosityLookupTable[Temperature (K)], MATCH(I52, DynamicViscosityLookupTable[Temperature (K)], 1) + 1) - LOOKUP(I52, DynamicViscosityLookupTable[Temperature (K)], DynamicViscosityLookupTable[Temperature (K)])))</f>
        <v>1.77356E-5</v>
      </c>
    </row>
    <row r="53" spans="6:16" x14ac:dyDescent="0.25">
      <c r="F53" s="10">
        <v>2500</v>
      </c>
      <c r="G53" s="18">
        <f t="shared" si="5"/>
        <v>8202.0997375328079</v>
      </c>
      <c r="H53" s="9">
        <f t="shared" si="0"/>
        <v>2800</v>
      </c>
      <c r="I53" s="11">
        <f t="shared" si="1"/>
        <v>281.89999999999998</v>
      </c>
      <c r="J53" s="12">
        <f t="shared" si="6"/>
        <v>8.75</v>
      </c>
      <c r="K53" s="14">
        <f t="shared" si="7"/>
        <v>9.7975655705881355</v>
      </c>
      <c r="L53" s="11">
        <f t="shared" si="2"/>
        <v>75679.502651457064</v>
      </c>
      <c r="M53" s="15">
        <f t="shared" si="8"/>
        <v>75.679502651457057</v>
      </c>
      <c r="N53" s="14">
        <f t="shared" si="3"/>
        <v>0.93521979817587453</v>
      </c>
      <c r="O53" s="16">
        <f t="shared" si="4"/>
        <v>336.58620037943939</v>
      </c>
      <c r="P53" s="17" cm="1">
        <f t="array" ref="P53">INDEX(DynamicViscosityLookupTable[Dynamic Viscosity (kg/(m*s)], MATCH(I53, DynamicViscosityLookupTable[Temperature (K)], 1)) + ((I53 - LOOKUP(I53, DynamicViscosityLookupTable[Temperature (K)], DynamicViscosityLookupTable[Temperature (K)])) * (INDEX(DynamicViscosityLookupTable[Dynamic Viscosity (kg/(m*s)], MATCH(I53, DynamicViscosityLookupTable[Temperature (K)], 1) + 1) - INDEX(DynamicViscosityLookupTable[Dynamic Viscosity (kg/(m*s)], MATCH(I53, DynamicViscosityLookupTable[Temperature (K)], 1))) / (INDEX(DynamicViscosityLookupTable[Temperature (K)], MATCH(I53, DynamicViscosityLookupTable[Temperature (K)], 1) + 1) - LOOKUP(I53, DynamicViscosityLookupTable[Temperature (K)], DynamicViscosityLookupTable[Temperature (K)])))</f>
        <v>1.772E-5</v>
      </c>
    </row>
    <row r="54" spans="6:16" x14ac:dyDescent="0.25">
      <c r="F54" s="10">
        <v>2550</v>
      </c>
      <c r="G54" s="18">
        <f t="shared" si="5"/>
        <v>8366.1417322834641</v>
      </c>
      <c r="H54" s="9">
        <f t="shared" si="0"/>
        <v>2850</v>
      </c>
      <c r="I54" s="11">
        <f t="shared" si="1"/>
        <v>281.57499999999999</v>
      </c>
      <c r="J54" s="12">
        <f t="shared" si="6"/>
        <v>8.4250000000000114</v>
      </c>
      <c r="K54" s="14">
        <f t="shared" si="7"/>
        <v>9.7974114975465412</v>
      </c>
      <c r="L54" s="11">
        <f t="shared" si="2"/>
        <v>75270.377941921979</v>
      </c>
      <c r="M54" s="15">
        <f t="shared" si="8"/>
        <v>75.270377941921979</v>
      </c>
      <c r="N54" s="14">
        <f t="shared" si="3"/>
        <v>0.93123759919357785</v>
      </c>
      <c r="O54" s="16">
        <f t="shared" si="4"/>
        <v>336.39212080840571</v>
      </c>
      <c r="P54" s="17" cm="1">
        <f t="array" ref="P54">INDEX(DynamicViscosityLookupTable[Dynamic Viscosity (kg/(m*s)], MATCH(I54, DynamicViscosityLookupTable[Temperature (K)], 1)) + ((I54 - LOOKUP(I54, DynamicViscosityLookupTable[Temperature (K)], DynamicViscosityLookupTable[Temperature (K)])) * (INDEX(DynamicViscosityLookupTable[Dynamic Viscosity (kg/(m*s)], MATCH(I54, DynamicViscosityLookupTable[Temperature (K)], 1) + 1) - INDEX(DynamicViscosityLookupTable[Dynamic Viscosity (kg/(m*s)], MATCH(I54, DynamicViscosityLookupTable[Temperature (K)], 1))) / (INDEX(DynamicViscosityLookupTable[Temperature (K)], MATCH(I54, DynamicViscosityLookupTable[Temperature (K)], 1) + 1) - LOOKUP(I54, DynamicViscosityLookupTable[Temperature (K)], DynamicViscosityLookupTable[Temperature (K)])))</f>
        <v>1.7704399999999999E-5</v>
      </c>
    </row>
    <row r="55" spans="6:16" x14ac:dyDescent="0.25">
      <c r="F55" s="10">
        <v>2600</v>
      </c>
      <c r="G55" s="18">
        <f t="shared" si="5"/>
        <v>8530.1837270341202</v>
      </c>
      <c r="H55" s="9">
        <f t="shared" si="0"/>
        <v>2900</v>
      </c>
      <c r="I55" s="11">
        <f t="shared" si="1"/>
        <v>281.25</v>
      </c>
      <c r="J55" s="12">
        <f t="shared" si="6"/>
        <v>8.1000000000000227</v>
      </c>
      <c r="K55" s="14">
        <f t="shared" si="7"/>
        <v>9.7972574281207496</v>
      </c>
      <c r="L55" s="11">
        <f t="shared" si="2"/>
        <v>74863.896910399737</v>
      </c>
      <c r="M55" s="15">
        <f t="shared" si="8"/>
        <v>74.863896910399731</v>
      </c>
      <c r="N55" s="14">
        <f t="shared" si="3"/>
        <v>0.9272789420224623</v>
      </c>
      <c r="O55" s="16">
        <f t="shared" si="4"/>
        <v>336.19792919958013</v>
      </c>
      <c r="P55" s="17" cm="1">
        <f t="array" ref="P55">INDEX(DynamicViscosityLookupTable[Dynamic Viscosity (kg/(m*s)], MATCH(I55, DynamicViscosityLookupTable[Temperature (K)], 1)) + ((I55 - LOOKUP(I55, DynamicViscosityLookupTable[Temperature (K)], DynamicViscosityLookupTable[Temperature (K)])) * (INDEX(DynamicViscosityLookupTable[Dynamic Viscosity (kg/(m*s)], MATCH(I55, DynamicViscosityLookupTable[Temperature (K)], 1) + 1) - INDEX(DynamicViscosityLookupTable[Dynamic Viscosity (kg/(m*s)], MATCH(I55, DynamicViscosityLookupTable[Temperature (K)], 1))) / (INDEX(DynamicViscosityLookupTable[Temperature (K)], MATCH(I55, DynamicViscosityLookupTable[Temperature (K)], 1) + 1) - LOOKUP(I55, DynamicViscosityLookupTable[Temperature (K)], DynamicViscosityLookupTable[Temperature (K)])))</f>
        <v>1.7688800000000002E-5</v>
      </c>
    </row>
    <row r="56" spans="6:16" x14ac:dyDescent="0.25">
      <c r="F56" s="10">
        <v>2650</v>
      </c>
      <c r="G56" s="18">
        <f t="shared" si="5"/>
        <v>8694.2257217847764</v>
      </c>
      <c r="H56" s="9">
        <f t="shared" si="0"/>
        <v>2950</v>
      </c>
      <c r="I56" s="11">
        <f t="shared" si="1"/>
        <v>280.92499999999995</v>
      </c>
      <c r="J56" s="12">
        <f t="shared" si="6"/>
        <v>7.7749999999999773</v>
      </c>
      <c r="K56" s="14">
        <f t="shared" si="7"/>
        <v>9.7971033623107555</v>
      </c>
      <c r="L56" s="11">
        <f t="shared" si="2"/>
        <v>74460.039722550544</v>
      </c>
      <c r="M56" s="15">
        <f t="shared" si="8"/>
        <v>74.460039722550547</v>
      </c>
      <c r="N56" s="14">
        <f t="shared" si="3"/>
        <v>0.92334366241230859</v>
      </c>
      <c r="O56" s="16">
        <f t="shared" si="4"/>
        <v>336.00362535870767</v>
      </c>
      <c r="P56" s="17" cm="1">
        <f t="array" ref="P56">INDEX(DynamicViscosityLookupTable[Dynamic Viscosity (kg/(m*s)], MATCH(I56, DynamicViscosityLookupTable[Temperature (K)], 1)) + ((I56 - LOOKUP(I56, DynamicViscosityLookupTable[Temperature (K)], DynamicViscosityLookupTable[Temperature (K)])) * (INDEX(DynamicViscosityLookupTable[Dynamic Viscosity (kg/(m*s)], MATCH(I56, DynamicViscosityLookupTable[Temperature (K)], 1) + 1) - INDEX(DynamicViscosityLookupTable[Dynamic Viscosity (kg/(m*s)], MATCH(I56, DynamicViscosityLookupTable[Temperature (K)], 1))) / (INDEX(DynamicViscosityLookupTable[Temperature (K)], MATCH(I56, DynamicViscosityLookupTable[Temperature (K)], 1) + 1) - LOOKUP(I56, DynamicViscosityLookupTable[Temperature (K)], DynamicViscosityLookupTable[Temperature (K)])))</f>
        <v>1.7673199999999999E-5</v>
      </c>
    </row>
    <row r="57" spans="6:16" x14ac:dyDescent="0.25">
      <c r="F57" s="10">
        <v>2700</v>
      </c>
      <c r="G57" s="18">
        <f t="shared" si="5"/>
        <v>8858.2677165354326</v>
      </c>
      <c r="H57" s="9">
        <f t="shared" si="0"/>
        <v>3000</v>
      </c>
      <c r="I57" s="11">
        <f t="shared" si="1"/>
        <v>280.59999999999997</v>
      </c>
      <c r="J57" s="12">
        <f t="shared" si="6"/>
        <v>7.4499999999999886</v>
      </c>
      <c r="K57" s="14">
        <f t="shared" si="7"/>
        <v>9.7969493001165642</v>
      </c>
      <c r="L57" s="11">
        <f t="shared" si="2"/>
        <v>74058.786713310881</v>
      </c>
      <c r="M57" s="15">
        <f t="shared" si="8"/>
        <v>74.05878671331088</v>
      </c>
      <c r="N57" s="14">
        <f t="shared" si="3"/>
        <v>0.91943159745348357</v>
      </c>
      <c r="O57" s="16">
        <f t="shared" si="4"/>
        <v>335.80920909097125</v>
      </c>
      <c r="P57" s="17" cm="1">
        <f t="array" ref="P57">INDEX(DynamicViscosityLookupTable[Dynamic Viscosity (kg/(m*s)], MATCH(I57, DynamicViscosityLookupTable[Temperature (K)], 1)) + ((I57 - LOOKUP(I57, DynamicViscosityLookupTable[Temperature (K)], DynamicViscosityLookupTable[Temperature (K)])) * (INDEX(DynamicViscosityLookupTable[Dynamic Viscosity (kg/(m*s)], MATCH(I57, DynamicViscosityLookupTable[Temperature (K)], 1) + 1) - INDEX(DynamicViscosityLookupTable[Dynamic Viscosity (kg/(m*s)], MATCH(I57, DynamicViscosityLookupTable[Temperature (K)], 1))) / (INDEX(DynamicViscosityLookupTable[Temperature (K)], MATCH(I57, DynamicViscosityLookupTable[Temperature (K)], 1) + 1) - LOOKUP(I57, DynamicViscosityLookupTable[Temperature (K)], DynamicViscosityLookupTable[Temperature (K)])))</f>
        <v>1.7657599999999998E-5</v>
      </c>
    </row>
    <row r="58" spans="6:16" x14ac:dyDescent="0.25">
      <c r="F58" s="10">
        <v>2750</v>
      </c>
      <c r="G58" s="18">
        <f t="shared" si="5"/>
        <v>9022.3097112860887</v>
      </c>
      <c r="H58" s="9">
        <f t="shared" si="0"/>
        <v>3050</v>
      </c>
      <c r="I58" s="11">
        <f t="shared" si="1"/>
        <v>280.27499999999998</v>
      </c>
      <c r="J58" s="12">
        <f t="shared" si="6"/>
        <v>7.125</v>
      </c>
      <c r="K58" s="14">
        <f t="shared" si="7"/>
        <v>9.7967952415381738</v>
      </c>
      <c r="L58" s="11">
        <f t="shared" si="2"/>
        <v>73660.11838527536</v>
      </c>
      <c r="M58" s="15">
        <f t="shared" si="8"/>
        <v>73.660118385275354</v>
      </c>
      <c r="N58" s="14">
        <f t="shared" si="3"/>
        <v>0.91554258556460122</v>
      </c>
      <c r="O58" s="16">
        <f t="shared" si="4"/>
        <v>335.6146802009896</v>
      </c>
      <c r="P58" s="17" cm="1">
        <f t="array" ref="P58">INDEX(DynamicViscosityLookupTable[Dynamic Viscosity (kg/(m*s)], MATCH(I58, DynamicViscosityLookupTable[Temperature (K)], 1)) + ((I58 - LOOKUP(I58, DynamicViscosityLookupTable[Temperature (K)], DynamicViscosityLookupTable[Temperature (K)])) * (INDEX(DynamicViscosityLookupTable[Dynamic Viscosity (kg/(m*s)], MATCH(I58, DynamicViscosityLookupTable[Temperature (K)], 1) + 1) - INDEX(DynamicViscosityLookupTable[Dynamic Viscosity (kg/(m*s)], MATCH(I58, DynamicViscosityLookupTable[Temperature (K)], 1))) / (INDEX(DynamicViscosityLookupTable[Temperature (K)], MATCH(I58, DynamicViscosityLookupTable[Temperature (K)], 1) + 1) - LOOKUP(I58, DynamicViscosityLookupTable[Temperature (K)], DynamicViscosityLookupTable[Temperature (K)])))</f>
        <v>1.7642000000000002E-5</v>
      </c>
    </row>
    <row r="59" spans="6:16" x14ac:dyDescent="0.25">
      <c r="F59" s="10">
        <v>2800</v>
      </c>
      <c r="G59" s="18">
        <f t="shared" si="5"/>
        <v>9186.3517060367449</v>
      </c>
      <c r="H59" s="9">
        <f t="shared" si="0"/>
        <v>3100</v>
      </c>
      <c r="I59" s="11">
        <f t="shared" si="1"/>
        <v>279.95</v>
      </c>
      <c r="J59" s="12">
        <f t="shared" si="6"/>
        <v>6.8000000000000114</v>
      </c>
      <c r="K59" s="14">
        <f t="shared" si="7"/>
        <v>9.7966411865755845</v>
      </c>
      <c r="L59" s="11">
        <f t="shared" si="2"/>
        <v>73264.015407095285</v>
      </c>
      <c r="M59" s="15">
        <f t="shared" si="8"/>
        <v>73.264015407095286</v>
      </c>
      <c r="N59" s="14">
        <f t="shared" si="3"/>
        <v>0.91167646648030354</v>
      </c>
      <c r="O59" s="16">
        <f t="shared" si="4"/>
        <v>335.42003849281485</v>
      </c>
      <c r="P59" s="17" cm="1">
        <f t="array" ref="P59">INDEX(DynamicViscosityLookupTable[Dynamic Viscosity (kg/(m*s)], MATCH(I59, DynamicViscosityLookupTable[Temperature (K)], 1)) + ((I59 - LOOKUP(I59, DynamicViscosityLookupTable[Temperature (K)], DynamicViscosityLookupTable[Temperature (K)])) * (INDEX(DynamicViscosityLookupTable[Dynamic Viscosity (kg/(m*s)], MATCH(I59, DynamicViscosityLookupTable[Temperature (K)], 1) + 1) - INDEX(DynamicViscosityLookupTable[Dynamic Viscosity (kg/(m*s)], MATCH(I59, DynamicViscosityLookupTable[Temperature (K)], 1))) / (INDEX(DynamicViscosityLookupTable[Temperature (K)], MATCH(I59, DynamicViscosityLookupTable[Temperature (K)], 1) + 1) - LOOKUP(I59, DynamicViscosityLookupTable[Temperature (K)], DynamicViscosityLookupTable[Temperature (K)])))</f>
        <v>1.7626400000000001E-5</v>
      </c>
    </row>
    <row r="60" spans="6:16" x14ac:dyDescent="0.25">
      <c r="F60" s="10">
        <v>2850</v>
      </c>
      <c r="G60" s="18">
        <f t="shared" si="5"/>
        <v>9350.393700787401</v>
      </c>
      <c r="H60" s="9">
        <f t="shared" si="0"/>
        <v>3150</v>
      </c>
      <c r="I60" s="11">
        <f t="shared" si="1"/>
        <v>279.625</v>
      </c>
      <c r="J60" s="12">
        <f t="shared" si="6"/>
        <v>6.4750000000000227</v>
      </c>
      <c r="K60" s="14">
        <f t="shared" si="7"/>
        <v>9.7964871352287943</v>
      </c>
      <c r="L60" s="11">
        <f t="shared" si="2"/>
        <v>72870.458611894501</v>
      </c>
      <c r="M60" s="15">
        <f t="shared" si="8"/>
        <v>72.870458611894506</v>
      </c>
      <c r="N60" s="14">
        <f t="shared" si="3"/>
        <v>0.90783308123917439</v>
      </c>
      <c r="O60" s="16">
        <f t="shared" si="4"/>
        <v>335.22528376993029</v>
      </c>
      <c r="P60" s="17" cm="1">
        <f t="array" ref="P60">INDEX(DynamicViscosityLookupTable[Dynamic Viscosity (kg/(m*s)], MATCH(I60, DynamicViscosityLookupTable[Temperature (K)], 1)) + ((I60 - LOOKUP(I60, DynamicViscosityLookupTable[Temperature (K)], DynamicViscosityLookupTable[Temperature (K)])) * (INDEX(DynamicViscosityLookupTable[Dynamic Viscosity (kg/(m*s)], MATCH(I60, DynamicViscosityLookupTable[Temperature (K)], 1) + 1) - INDEX(DynamicViscosityLookupTable[Dynamic Viscosity (kg/(m*s)], MATCH(I60, DynamicViscosityLookupTable[Temperature (K)], 1))) / (INDEX(DynamicViscosityLookupTable[Temperature (K)], MATCH(I60, DynamicViscosityLookupTable[Temperature (K)], 1) + 1) - LOOKUP(I60, DynamicViscosityLookupTable[Temperature (K)], DynamicViscosityLookupTable[Temperature (K)])))</f>
        <v>1.7610800000000001E-5</v>
      </c>
    </row>
    <row r="61" spans="6:16" x14ac:dyDescent="0.25">
      <c r="F61" s="10">
        <v>2900</v>
      </c>
      <c r="G61" s="18">
        <f t="shared" si="5"/>
        <v>9514.4356955380572</v>
      </c>
      <c r="H61" s="9">
        <f t="shared" si="0"/>
        <v>3200</v>
      </c>
      <c r="I61" s="11">
        <f t="shared" si="1"/>
        <v>279.29999999999995</v>
      </c>
      <c r="J61" s="12">
        <f t="shared" si="6"/>
        <v>6.1499999999999773</v>
      </c>
      <c r="K61" s="14">
        <f t="shared" si="7"/>
        <v>9.7963330874978052</v>
      </c>
      <c r="L61" s="11">
        <f t="shared" si="2"/>
        <v>72479.428995701674</v>
      </c>
      <c r="M61" s="15">
        <f t="shared" si="8"/>
        <v>72.479428995701667</v>
      </c>
      <c r="N61" s="14">
        <f t="shared" si="3"/>
        <v>0.90401227217177094</v>
      </c>
      <c r="O61" s="16">
        <f t="shared" si="4"/>
        <v>335.03041583524794</v>
      </c>
      <c r="P61" s="17" cm="1">
        <f t="array" ref="P61">INDEX(DynamicViscosityLookupTable[Dynamic Viscosity (kg/(m*s)], MATCH(I61, DynamicViscosityLookupTable[Temperature (K)], 1)) + ((I61 - LOOKUP(I61, DynamicViscosityLookupTable[Temperature (K)], DynamicViscosityLookupTable[Temperature (K)])) * (INDEX(DynamicViscosityLookupTable[Dynamic Viscosity (kg/(m*s)], MATCH(I61, DynamicViscosityLookupTable[Temperature (K)], 1) + 1) - INDEX(DynamicViscosityLookupTable[Dynamic Viscosity (kg/(m*s)], MATCH(I61, DynamicViscosityLookupTable[Temperature (K)], 1))) / (INDEX(DynamicViscosityLookupTable[Temperature (K)], MATCH(I61, DynamicViscosityLookupTable[Temperature (K)], 1) + 1) - LOOKUP(I61, DynamicViscosityLookupTable[Temperature (K)], DynamicViscosityLookupTable[Temperature (K)])))</f>
        <v>1.7595200000000001E-5</v>
      </c>
    </row>
    <row r="62" spans="6:16" x14ac:dyDescent="0.25">
      <c r="F62" s="10">
        <v>2950</v>
      </c>
      <c r="G62" s="18">
        <f t="shared" si="5"/>
        <v>9678.4776902887133</v>
      </c>
      <c r="H62" s="9">
        <f t="shared" si="0"/>
        <v>3250</v>
      </c>
      <c r="I62" s="11">
        <f t="shared" si="1"/>
        <v>278.97499999999997</v>
      </c>
      <c r="J62" s="12">
        <f t="shared" si="6"/>
        <v>5.8249999999999886</v>
      </c>
      <c r="K62" s="14">
        <f t="shared" si="7"/>
        <v>9.7961790433826188</v>
      </c>
      <c r="L62" s="11">
        <f t="shared" si="2"/>
        <v>72090.907715899419</v>
      </c>
      <c r="M62" s="15">
        <f t="shared" si="8"/>
        <v>72.090907715899419</v>
      </c>
      <c r="N62" s="14">
        <f t="shared" si="3"/>
        <v>0.90021388288878335</v>
      </c>
      <c r="O62" s="16">
        <f t="shared" si="4"/>
        <v>334.83543449110641</v>
      </c>
      <c r="P62" s="17" cm="1">
        <f t="array" ref="P62">INDEX(DynamicViscosityLookupTable[Dynamic Viscosity (kg/(m*s)], MATCH(I62, DynamicViscosityLookupTable[Temperature (K)], 1)) + ((I62 - LOOKUP(I62, DynamicViscosityLookupTable[Temperature (K)], DynamicViscosityLookupTable[Temperature (K)])) * (INDEX(DynamicViscosityLookupTable[Dynamic Viscosity (kg/(m*s)], MATCH(I62, DynamicViscosityLookupTable[Temperature (K)], 1) + 1) - INDEX(DynamicViscosityLookupTable[Dynamic Viscosity (kg/(m*s)], MATCH(I62, DynamicViscosityLookupTable[Temperature (K)], 1))) / (INDEX(DynamicViscosityLookupTable[Temperature (K)], MATCH(I62, DynamicViscosityLookupTable[Temperature (K)], 1) + 1) - LOOKUP(I62, DynamicViscosityLookupTable[Temperature (K)], DynamicViscosityLookupTable[Temperature (K)])))</f>
        <v>1.75796E-5</v>
      </c>
    </row>
    <row r="63" spans="6:16" x14ac:dyDescent="0.25">
      <c r="F63" s="10">
        <v>3000</v>
      </c>
      <c r="G63" s="18">
        <f t="shared" si="5"/>
        <v>9842.5196850393695</v>
      </c>
      <c r="H63" s="9">
        <f t="shared" si="0"/>
        <v>3300</v>
      </c>
      <c r="I63" s="11">
        <f t="shared" si="1"/>
        <v>278.64999999999998</v>
      </c>
      <c r="J63" s="12">
        <f t="shared" si="6"/>
        <v>5.5</v>
      </c>
      <c r="K63" s="14">
        <f t="shared" si="7"/>
        <v>9.7960250028832299</v>
      </c>
      <c r="L63" s="11">
        <f t="shared" si="2"/>
        <v>71704.876089689467</v>
      </c>
      <c r="M63" s="15">
        <f t="shared" si="8"/>
        <v>71.704876089689463</v>
      </c>
      <c r="N63" s="14">
        <f t="shared" si="3"/>
        <v>0.89643775826931338</v>
      </c>
      <c r="O63" s="16">
        <f t="shared" si="4"/>
        <v>334.6403395392685</v>
      </c>
      <c r="P63" s="17" cm="1">
        <f t="array" ref="P63">INDEX(DynamicViscosityLookupTable[Dynamic Viscosity (kg/(m*s)], MATCH(I63, DynamicViscosityLookupTable[Temperature (K)], 1)) + ((I63 - LOOKUP(I63, DynamicViscosityLookupTable[Temperature (K)], DynamicViscosityLookupTable[Temperature (K)])) * (INDEX(DynamicViscosityLookupTable[Dynamic Viscosity (kg/(m*s)], MATCH(I63, DynamicViscosityLookupTable[Temperature (K)], 1) + 1) - INDEX(DynamicViscosityLookupTable[Dynamic Viscosity (kg/(m*s)], MATCH(I63, DynamicViscosityLookupTable[Temperature (K)], 1))) / (INDEX(DynamicViscosityLookupTable[Temperature (K)], MATCH(I63, DynamicViscosityLookupTable[Temperature (K)], 1) + 1) - LOOKUP(I63, DynamicViscosityLookupTable[Temperature (K)], DynamicViscosityLookupTable[Temperature (K)])))</f>
        <v>1.7564E-5</v>
      </c>
    </row>
    <row r="64" spans="6:16" x14ac:dyDescent="0.25">
      <c r="F64" s="10">
        <v>3050</v>
      </c>
      <c r="G64" s="18">
        <f t="shared" si="5"/>
        <v>10006.561679790026</v>
      </c>
      <c r="H64" s="9">
        <f t="shared" si="0"/>
        <v>3350</v>
      </c>
      <c r="I64" s="11">
        <f t="shared" si="1"/>
        <v>278.32499999999999</v>
      </c>
      <c r="J64" s="12">
        <f t="shared" si="6"/>
        <v>5.1750000000000114</v>
      </c>
      <c r="K64" s="14">
        <f t="shared" si="7"/>
        <v>9.7958709659996437</v>
      </c>
      <c r="L64" s="11">
        <f t="shared" si="2"/>
        <v>71321.315592574159</v>
      </c>
      <c r="M64" s="15">
        <f t="shared" si="8"/>
        <v>71.321315592574166</v>
      </c>
      <c r="N64" s="14">
        <f t="shared" si="3"/>
        <v>0.89268374444927212</v>
      </c>
      <c r="O64" s="16">
        <f t="shared" si="4"/>
        <v>334.4451307809187</v>
      </c>
      <c r="P64" s="17" cm="1">
        <f t="array" ref="P64">INDEX(DynamicViscosityLookupTable[Dynamic Viscosity (kg/(m*s)], MATCH(I64, DynamicViscosityLookupTable[Temperature (K)], 1)) + ((I64 - LOOKUP(I64, DynamicViscosityLookupTable[Temperature (K)], DynamicViscosityLookupTable[Temperature (K)])) * (INDEX(DynamicViscosityLookupTable[Dynamic Viscosity (kg/(m*s)], MATCH(I64, DynamicViscosityLookupTable[Temperature (K)], 1) + 1) - INDEX(DynamicViscosityLookupTable[Dynamic Viscosity (kg/(m*s)], MATCH(I64, DynamicViscosityLookupTable[Temperature (K)], 1))) / (INDEX(DynamicViscosityLookupTable[Temperature (K)], MATCH(I64, DynamicViscosityLookupTable[Temperature (K)], 1) + 1) - LOOKUP(I64, DynamicViscosityLookupTable[Temperature (K)], DynamicViscosityLookupTable[Temperature (K)])))</f>
        <v>1.7548400000000003E-5</v>
      </c>
    </row>
    <row r="65" spans="6:16" x14ac:dyDescent="0.25">
      <c r="F65" s="10">
        <v>3100</v>
      </c>
      <c r="G65" s="18">
        <f t="shared" si="5"/>
        <v>10170.603674540682</v>
      </c>
      <c r="H65" s="9">
        <f t="shared" si="0"/>
        <v>3400</v>
      </c>
      <c r="I65" s="11">
        <f t="shared" si="1"/>
        <v>278</v>
      </c>
      <c r="J65" s="12">
        <f t="shared" si="6"/>
        <v>4.8500000000000227</v>
      </c>
      <c r="K65" s="14">
        <f t="shared" si="7"/>
        <v>9.7957169327318567</v>
      </c>
      <c r="L65" s="11">
        <f t="shared" si="2"/>
        <v>70940.2078568539</v>
      </c>
      <c r="M65" s="15">
        <f t="shared" si="8"/>
        <v>70.940207856853903</v>
      </c>
      <c r="N65" s="14">
        <f t="shared" si="3"/>
        <v>0.88895168880989861</v>
      </c>
      <c r="O65" s="16">
        <f t="shared" si="4"/>
        <v>334.24980801666095</v>
      </c>
      <c r="P65" s="17" cm="1">
        <f t="array" ref="P65">INDEX(DynamicViscosityLookupTable[Dynamic Viscosity (kg/(m*s)], MATCH(I65, DynamicViscosityLookupTable[Temperature (K)], 1)) + ((I65 - LOOKUP(I65, DynamicViscosityLookupTable[Temperature (K)], DynamicViscosityLookupTable[Temperature (K)])) * (INDEX(DynamicViscosityLookupTable[Dynamic Viscosity (kg/(m*s)], MATCH(I65, DynamicViscosityLookupTable[Temperature (K)], 1) + 1) - INDEX(DynamicViscosityLookupTable[Dynamic Viscosity (kg/(m*s)], MATCH(I65, DynamicViscosityLookupTable[Temperature (K)], 1))) / (INDEX(DynamicViscosityLookupTable[Temperature (K)], MATCH(I65, DynamicViscosityLookupTable[Temperature (K)], 1) + 1) - LOOKUP(I65, DynamicViscosityLookupTable[Temperature (K)], DynamicViscosityLookupTable[Temperature (K)])))</f>
        <v>1.7532500000000002E-5</v>
      </c>
    </row>
    <row r="66" spans="6:16" x14ac:dyDescent="0.25">
      <c r="F66" s="10">
        <v>3150</v>
      </c>
      <c r="G66" s="18">
        <f t="shared" si="5"/>
        <v>10334.645669291338</v>
      </c>
      <c r="H66" s="9">
        <f t="shared" si="0"/>
        <v>3450</v>
      </c>
      <c r="I66" s="11">
        <f t="shared" si="1"/>
        <v>277.67499999999995</v>
      </c>
      <c r="J66" s="12">
        <f t="shared" si="6"/>
        <v>4.5249999999999773</v>
      </c>
      <c r="K66" s="14">
        <f t="shared" si="7"/>
        <v>9.7955629030798725</v>
      </c>
      <c r="L66" s="11">
        <f t="shared" si="2"/>
        <v>70561.53467014042</v>
      </c>
      <c r="M66" s="15">
        <f t="shared" si="8"/>
        <v>70.561534670140418</v>
      </c>
      <c r="N66" s="14">
        <f t="shared" si="3"/>
        <v>0.88524143996639659</v>
      </c>
      <c r="O66" s="16">
        <f t="shared" si="4"/>
        <v>334.05437104651622</v>
      </c>
      <c r="P66" s="17" cm="1">
        <f t="array" ref="P66">INDEX(DynamicViscosityLookupTable[Dynamic Viscosity (kg/(m*s)], MATCH(I66, DynamicViscosityLookupTable[Temperature (K)], 1)) + ((I66 - LOOKUP(I66, DynamicViscosityLookupTable[Temperature (K)], DynamicViscosityLookupTable[Temperature (K)])) * (INDEX(DynamicViscosityLookupTable[Dynamic Viscosity (kg/(m*s)], MATCH(I66, DynamicViscosityLookupTable[Temperature (K)], 1) + 1) - INDEX(DynamicViscosityLookupTable[Dynamic Viscosity (kg/(m*s)], MATCH(I66, DynamicViscosityLookupTable[Temperature (K)], 1))) / (INDEX(DynamicViscosityLookupTable[Temperature (K)], MATCH(I66, DynamicViscosityLookupTable[Temperature (K)], 1) + 1) - LOOKUP(I66, DynamicViscosityLookupTable[Temperature (K)], DynamicViscosityLookupTable[Temperature (K)])))</f>
        <v>1.751625E-5</v>
      </c>
    </row>
    <row r="67" spans="6:16" x14ac:dyDescent="0.25">
      <c r="F67" s="10">
        <v>3200</v>
      </c>
      <c r="G67" s="18">
        <f t="shared" si="5"/>
        <v>10498.687664041994</v>
      </c>
      <c r="H67" s="9">
        <f t="shared" ref="H67:H130" si="9">F67+$B$9</f>
        <v>3500</v>
      </c>
      <c r="I67" s="11">
        <f t="shared" ref="I67:I130" si="10">$D$5+$D$6*F67</f>
        <v>277.34999999999997</v>
      </c>
      <c r="J67" s="12">
        <f t="shared" si="6"/>
        <v>4.1999999999999886</v>
      </c>
      <c r="K67" s="14">
        <f t="shared" si="7"/>
        <v>9.7954088770436876</v>
      </c>
      <c r="L67" s="11">
        <f t="shared" ref="L67:L130" si="11">$D$7*POWER(1-F67*$D$6/$D$5,K67/($B$15*$D$6))</f>
        <v>70185.277973885473</v>
      </c>
      <c r="M67" s="15">
        <f t="shared" si="8"/>
        <v>70.185277973885476</v>
      </c>
      <c r="N67" s="14">
        <f t="shared" ref="N67:N130" si="12">L67/($B$15*I67)</f>
        <v>0.8815528477566823</v>
      </c>
      <c r="O67" s="16">
        <f t="shared" ref="O67:O130" si="13">SQRT($B$14*$B$15*I67)</f>
        <v>333.85881966992036</v>
      </c>
      <c r="P67" s="17" cm="1">
        <f t="array" ref="P67">INDEX(DynamicViscosityLookupTable[Dynamic Viscosity (kg/(m*s)], MATCH(I67, DynamicViscosityLookupTable[Temperature (K)], 1)) + ((I67 - LOOKUP(I67, DynamicViscosityLookupTable[Temperature (K)], DynamicViscosityLookupTable[Temperature (K)])) * (INDEX(DynamicViscosityLookupTable[Dynamic Viscosity (kg/(m*s)], MATCH(I67, DynamicViscosityLookupTable[Temperature (K)], 1) + 1) - INDEX(DynamicViscosityLookupTable[Dynamic Viscosity (kg/(m*s)], MATCH(I67, DynamicViscosityLookupTable[Temperature (K)], 1))) / (INDEX(DynamicViscosityLookupTable[Temperature (K)], MATCH(I67, DynamicViscosityLookupTable[Temperature (K)], 1) + 1) - LOOKUP(I67, DynamicViscosityLookupTable[Temperature (K)], DynamicViscosityLookupTable[Temperature (K)])))</f>
        <v>1.7500000000000002E-5</v>
      </c>
    </row>
    <row r="68" spans="6:16" x14ac:dyDescent="0.25">
      <c r="F68" s="10">
        <v>3250</v>
      </c>
      <c r="G68" s="18">
        <f t="shared" ref="G68:G131" si="14">F68/0.3048</f>
        <v>10662.72965879265</v>
      </c>
      <c r="H68" s="9">
        <f t="shared" si="9"/>
        <v>3550</v>
      </c>
      <c r="I68" s="11">
        <f t="shared" si="10"/>
        <v>277.02499999999998</v>
      </c>
      <c r="J68" s="12">
        <f t="shared" ref="J68:J131" si="15">I68-273.15</f>
        <v>3.875</v>
      </c>
      <c r="K68" s="14">
        <f t="shared" ref="K68:K131" si="16">$D$9*(1-($D$17-$D$18*(SIN($D$8)^2))*H68+$D$19*H68^2)</f>
        <v>9.7952548546233036</v>
      </c>
      <c r="L68" s="11">
        <f t="shared" si="11"/>
        <v>69811.419861925126</v>
      </c>
      <c r="M68" s="15">
        <f t="shared" ref="M68:M131" si="17">L68/1000</f>
        <v>69.811419861925131</v>
      </c>
      <c r="N68" s="14">
        <f t="shared" si="12"/>
        <v>0.87788576323025258</v>
      </c>
      <c r="O68" s="16">
        <f t="shared" si="13"/>
        <v>333.66315368572134</v>
      </c>
      <c r="P68" s="17" cm="1">
        <f t="array" ref="P68">INDEX(DynamicViscosityLookupTable[Dynamic Viscosity (kg/(m*s)], MATCH(I68, DynamicViscosityLookupTable[Temperature (K)], 1)) + ((I68 - LOOKUP(I68, DynamicViscosityLookupTable[Temperature (K)], DynamicViscosityLookupTable[Temperature (K)])) * (INDEX(DynamicViscosityLookupTable[Dynamic Viscosity (kg/(m*s)], MATCH(I68, DynamicViscosityLookupTable[Temperature (K)], 1) + 1) - INDEX(DynamicViscosityLookupTable[Dynamic Viscosity (kg/(m*s)], MATCH(I68, DynamicViscosityLookupTable[Temperature (K)], 1))) / (INDEX(DynamicViscosityLookupTable[Temperature (K)], MATCH(I68, DynamicViscosityLookupTable[Temperature (K)], 1) + 1) - LOOKUP(I68, DynamicViscosityLookupTable[Temperature (K)], DynamicViscosityLookupTable[Temperature (K)])))</f>
        <v>1.748375E-5</v>
      </c>
    </row>
    <row r="69" spans="6:16" x14ac:dyDescent="0.25">
      <c r="F69" s="10">
        <v>3300</v>
      </c>
      <c r="G69" s="18">
        <f t="shared" si="14"/>
        <v>10826.771653543306</v>
      </c>
      <c r="H69" s="9">
        <f t="shared" si="9"/>
        <v>3600</v>
      </c>
      <c r="I69" s="11">
        <f t="shared" si="10"/>
        <v>276.7</v>
      </c>
      <c r="J69" s="12">
        <f t="shared" si="15"/>
        <v>3.5500000000000114</v>
      </c>
      <c r="K69" s="14">
        <f t="shared" si="16"/>
        <v>9.7951008358187206</v>
      </c>
      <c r="L69" s="11">
        <f t="shared" si="11"/>
        <v>69439.942579039547</v>
      </c>
      <c r="M69" s="15">
        <f t="shared" si="17"/>
        <v>69.439942579039553</v>
      </c>
      <c r="N69" s="14">
        <f t="shared" si="12"/>
        <v>0.87424003863716815</v>
      </c>
      <c r="O69" s="16">
        <f t="shared" si="13"/>
        <v>333.46737289217697</v>
      </c>
      <c r="P69" s="17" cm="1">
        <f t="array" ref="P69">INDEX(DynamicViscosityLookupTable[Dynamic Viscosity (kg/(m*s)], MATCH(I69, DynamicViscosityLookupTable[Temperature (K)], 1)) + ((I69 - LOOKUP(I69, DynamicViscosityLookupTable[Temperature (K)], DynamicViscosityLookupTable[Temperature (K)])) * (INDEX(DynamicViscosityLookupTable[Dynamic Viscosity (kg/(m*s)], MATCH(I69, DynamicViscosityLookupTable[Temperature (K)], 1) + 1) - INDEX(DynamicViscosityLookupTable[Dynamic Viscosity (kg/(m*s)], MATCH(I69, DynamicViscosityLookupTable[Temperature (K)], 1))) / (INDEX(DynamicViscosityLookupTable[Temperature (K)], MATCH(I69, DynamicViscosityLookupTable[Temperature (K)], 1) + 1) - LOOKUP(I69, DynamicViscosityLookupTable[Temperature (K)], DynamicViscosityLookupTable[Temperature (K)])))</f>
        <v>1.7467500000000002E-5</v>
      </c>
    </row>
    <row r="70" spans="6:16" x14ac:dyDescent="0.25">
      <c r="F70" s="10">
        <v>3350</v>
      </c>
      <c r="G70" s="18">
        <f t="shared" si="14"/>
        <v>10990.813648293963</v>
      </c>
      <c r="H70" s="9">
        <f t="shared" si="9"/>
        <v>3650</v>
      </c>
      <c r="I70" s="11">
        <f t="shared" si="10"/>
        <v>276.375</v>
      </c>
      <c r="J70" s="12">
        <f t="shared" si="15"/>
        <v>3.2250000000000227</v>
      </c>
      <c r="K70" s="14">
        <f t="shared" si="16"/>
        <v>9.7949468206299368</v>
      </c>
      <c r="L70" s="11">
        <f t="shared" si="11"/>
        <v>69070.828519527</v>
      </c>
      <c r="M70" s="15">
        <f t="shared" si="17"/>
        <v>69.070828519526998</v>
      </c>
      <c r="N70" s="14">
        <f t="shared" si="12"/>
        <v>0.87061552741713699</v>
      </c>
      <c r="O70" s="16">
        <f t="shared" si="13"/>
        <v>333.27147708695247</v>
      </c>
      <c r="P70" s="17" cm="1">
        <f t="array" ref="P70">INDEX(DynamicViscosityLookupTable[Dynamic Viscosity (kg/(m*s)], MATCH(I70, DynamicViscosityLookupTable[Temperature (K)], 1)) + ((I70 - LOOKUP(I70, DynamicViscosityLookupTable[Temperature (K)], DynamicViscosityLookupTable[Temperature (K)])) * (INDEX(DynamicViscosityLookupTable[Dynamic Viscosity (kg/(m*s)], MATCH(I70, DynamicViscosityLookupTable[Temperature (K)], 1) + 1) - INDEX(DynamicViscosityLookupTable[Dynamic Viscosity (kg/(m*s)], MATCH(I70, DynamicViscosityLookupTable[Temperature (K)], 1))) / (INDEX(DynamicViscosityLookupTable[Temperature (K)], MATCH(I70, DynamicViscosityLookupTable[Temperature (K)], 1) + 1) - LOOKUP(I70, DynamicViscosityLookupTable[Temperature (K)], DynamicViscosityLookupTable[Temperature (K)])))</f>
        <v>1.745125E-5</v>
      </c>
    </row>
    <row r="71" spans="6:16" x14ac:dyDescent="0.25">
      <c r="F71" s="10">
        <v>3400</v>
      </c>
      <c r="G71" s="18">
        <f t="shared" si="14"/>
        <v>11154.855643044619</v>
      </c>
      <c r="H71" s="9">
        <f t="shared" si="9"/>
        <v>3700</v>
      </c>
      <c r="I71" s="11">
        <f t="shared" si="10"/>
        <v>276.04999999999995</v>
      </c>
      <c r="J71" s="12">
        <f t="shared" si="15"/>
        <v>2.8999999999999773</v>
      </c>
      <c r="K71" s="14">
        <f t="shared" si="16"/>
        <v>9.794792809056954</v>
      </c>
      <c r="L71" s="11">
        <f t="shared" si="11"/>
        <v>68704.060225793772</v>
      </c>
      <c r="M71" s="15">
        <f t="shared" si="17"/>
        <v>68.704060225793768</v>
      </c>
      <c r="N71" s="14">
        <f t="shared" si="12"/>
        <v>0.86701208418872433</v>
      </c>
      <c r="O71" s="16">
        <f t="shared" si="13"/>
        <v>333.0754660671181</v>
      </c>
      <c r="P71" s="17" cm="1">
        <f t="array" ref="P71">INDEX(DynamicViscosityLookupTable[Dynamic Viscosity (kg/(m*s)], MATCH(I71, DynamicViscosityLookupTable[Temperature (K)], 1)) + ((I71 - LOOKUP(I71, DynamicViscosityLookupTable[Temperature (K)], DynamicViscosityLookupTable[Temperature (K)])) * (INDEX(DynamicViscosityLookupTable[Dynamic Viscosity (kg/(m*s)], MATCH(I71, DynamicViscosityLookupTable[Temperature (K)], 1) + 1) - INDEX(DynamicViscosityLookupTable[Dynamic Viscosity (kg/(m*s)], MATCH(I71, DynamicViscosityLookupTable[Temperature (K)], 1))) / (INDEX(DynamicViscosityLookupTable[Temperature (K)], MATCH(I71, DynamicViscosityLookupTable[Temperature (K)], 1) + 1) - LOOKUP(I71, DynamicViscosityLookupTable[Temperature (K)], DynamicViscosityLookupTable[Temperature (K)])))</f>
        <v>1.7434999999999998E-5</v>
      </c>
    </row>
    <row r="72" spans="6:16" x14ac:dyDescent="0.25">
      <c r="F72" s="10">
        <v>3450</v>
      </c>
      <c r="G72" s="18">
        <f t="shared" si="14"/>
        <v>11318.897637795275</v>
      </c>
      <c r="H72" s="9">
        <f t="shared" si="9"/>
        <v>3750</v>
      </c>
      <c r="I72" s="11">
        <f t="shared" si="10"/>
        <v>275.72499999999997</v>
      </c>
      <c r="J72" s="12">
        <f t="shared" si="15"/>
        <v>2.5749999999999886</v>
      </c>
      <c r="K72" s="14">
        <f t="shared" si="16"/>
        <v>9.794638801099774</v>
      </c>
      <c r="L72" s="11">
        <f t="shared" si="11"/>
        <v>68339.62038695821</v>
      </c>
      <c r="M72" s="15">
        <f t="shared" si="17"/>
        <v>68.339620386958217</v>
      </c>
      <c r="N72" s="14">
        <f t="shared" si="12"/>
        <v>0.86342956473866206</v>
      </c>
      <c r="O72" s="16">
        <f t="shared" si="13"/>
        <v>332.87933962914673</v>
      </c>
      <c r="P72" s="17" cm="1">
        <f t="array" ref="P72">INDEX(DynamicViscosityLookupTable[Dynamic Viscosity (kg/(m*s)], MATCH(I72, DynamicViscosityLookupTable[Temperature (K)], 1)) + ((I72 - LOOKUP(I72, DynamicViscosityLookupTable[Temperature (K)], DynamicViscosityLookupTable[Temperature (K)])) * (INDEX(DynamicViscosityLookupTable[Dynamic Viscosity (kg/(m*s)], MATCH(I72, DynamicViscosityLookupTable[Temperature (K)], 1) + 1) - INDEX(DynamicViscosityLookupTable[Dynamic Viscosity (kg/(m*s)], MATCH(I72, DynamicViscosityLookupTable[Temperature (K)], 1))) / (INDEX(DynamicViscosityLookupTable[Temperature (K)], MATCH(I72, DynamicViscosityLookupTable[Temperature (K)], 1) + 1) - LOOKUP(I72, DynamicViscosityLookupTable[Temperature (K)], DynamicViscosityLookupTable[Temperature (K)])))</f>
        <v>1.741875E-5</v>
      </c>
    </row>
    <row r="73" spans="6:16" x14ac:dyDescent="0.25">
      <c r="F73" s="10">
        <v>3500</v>
      </c>
      <c r="G73" s="18">
        <f t="shared" si="14"/>
        <v>11482.939632545931</v>
      </c>
      <c r="H73" s="9">
        <f t="shared" si="9"/>
        <v>3800</v>
      </c>
      <c r="I73" s="11">
        <f t="shared" si="10"/>
        <v>275.39999999999998</v>
      </c>
      <c r="J73" s="12">
        <f t="shared" si="15"/>
        <v>2.25</v>
      </c>
      <c r="K73" s="14">
        <f t="shared" si="16"/>
        <v>9.7944847967583932</v>
      </c>
      <c r="L73" s="11">
        <f t="shared" si="11"/>
        <v>67977.491837469453</v>
      </c>
      <c r="M73" s="15">
        <f t="shared" si="17"/>
        <v>67.977491837469458</v>
      </c>
      <c r="N73" s="14">
        <f t="shared" si="12"/>
        <v>0.85986782601126999</v>
      </c>
      <c r="O73" s="16">
        <f t="shared" si="13"/>
        <v>332.68309756891125</v>
      </c>
      <c r="P73" s="17" cm="1">
        <f t="array" ref="P73">INDEX(DynamicViscosityLookupTable[Dynamic Viscosity (kg/(m*s)], MATCH(I73, DynamicViscosityLookupTable[Temperature (K)], 1)) + ((I73 - LOOKUP(I73, DynamicViscosityLookupTable[Temperature (K)], DynamicViscosityLookupTable[Temperature (K)])) * (INDEX(DynamicViscosityLookupTable[Dynamic Viscosity (kg/(m*s)], MATCH(I73, DynamicViscosityLookupTable[Temperature (K)], 1) + 1) - INDEX(DynamicViscosityLookupTable[Dynamic Viscosity (kg/(m*s)], MATCH(I73, DynamicViscosityLookupTable[Temperature (K)], 1))) / (INDEX(DynamicViscosityLookupTable[Temperature (K)], MATCH(I73, DynamicViscosityLookupTable[Temperature (K)], 1) + 1) - LOOKUP(I73, DynamicViscosityLookupTable[Temperature (K)], DynamicViscosityLookupTable[Temperature (K)])))</f>
        <v>1.7402500000000002E-5</v>
      </c>
    </row>
    <row r="74" spans="6:16" x14ac:dyDescent="0.25">
      <c r="F74" s="10">
        <v>3550</v>
      </c>
      <c r="G74" s="18">
        <f t="shared" si="14"/>
        <v>11646.981627296587</v>
      </c>
      <c r="H74" s="9">
        <f t="shared" si="9"/>
        <v>3850</v>
      </c>
      <c r="I74" s="11">
        <f t="shared" si="10"/>
        <v>275.07499999999999</v>
      </c>
      <c r="J74" s="12">
        <f t="shared" si="15"/>
        <v>1.9250000000000114</v>
      </c>
      <c r="K74" s="14">
        <f t="shared" si="16"/>
        <v>9.7943307960328152</v>
      </c>
      <c r="L74" s="11">
        <f t="shared" si="11"/>
        <v>67617.65755574069</v>
      </c>
      <c r="M74" s="15">
        <f t="shared" si="17"/>
        <v>67.617657555740692</v>
      </c>
      <c r="N74" s="14">
        <f t="shared" si="12"/>
        <v>0.85632672609798532</v>
      </c>
      <c r="O74" s="16">
        <f t="shared" si="13"/>
        <v>332.48673968168202</v>
      </c>
      <c r="P74" s="17" cm="1">
        <f t="array" ref="P74">INDEX(DynamicViscosityLookupTable[Dynamic Viscosity (kg/(m*s)], MATCH(I74, DynamicViscosityLookupTable[Temperature (K)], 1)) + ((I74 - LOOKUP(I74, DynamicViscosityLookupTable[Temperature (K)], DynamicViscosityLookupTable[Temperature (K)])) * (INDEX(DynamicViscosityLookupTable[Dynamic Viscosity (kg/(m*s)], MATCH(I74, DynamicViscosityLookupTable[Temperature (K)], 1) + 1) - INDEX(DynamicViscosityLookupTable[Dynamic Viscosity (kg/(m*s)], MATCH(I74, DynamicViscosityLookupTable[Temperature (K)], 1))) / (INDEX(DynamicViscosityLookupTable[Temperature (K)], MATCH(I74, DynamicViscosityLookupTable[Temperature (K)], 1) + 1) - LOOKUP(I74, DynamicViscosityLookupTable[Temperature (K)], DynamicViscosityLookupTable[Temperature (K)])))</f>
        <v>1.738625E-5</v>
      </c>
    </row>
    <row r="75" spans="6:16" x14ac:dyDescent="0.25">
      <c r="F75" s="10">
        <v>3600</v>
      </c>
      <c r="G75" s="18">
        <f t="shared" si="14"/>
        <v>11811.023622047243</v>
      </c>
      <c r="H75" s="9">
        <f t="shared" si="9"/>
        <v>3900</v>
      </c>
      <c r="I75" s="11">
        <f t="shared" si="10"/>
        <v>274.75</v>
      </c>
      <c r="J75" s="12">
        <f t="shared" si="15"/>
        <v>1.6000000000000227</v>
      </c>
      <c r="K75" s="14">
        <f t="shared" si="16"/>
        <v>9.7941767989230346</v>
      </c>
      <c r="L75" s="11">
        <f t="shared" si="11"/>
        <v>67260.100662796394</v>
      </c>
      <c r="M75" s="15">
        <f t="shared" si="17"/>
        <v>67.26010066279639</v>
      </c>
      <c r="N75" s="14">
        <f t="shared" si="12"/>
        <v>0.85280612422699587</v>
      </c>
      <c r="O75" s="16">
        <f t="shared" si="13"/>
        <v>332.2902657621247</v>
      </c>
      <c r="P75" s="17" cm="1">
        <f t="array" ref="P75">INDEX(DynamicViscosityLookupTable[Dynamic Viscosity (kg/(m*s)], MATCH(I75, DynamicViscosityLookupTable[Temperature (K)], 1)) + ((I75 - LOOKUP(I75, DynamicViscosityLookupTable[Temperature (K)], DynamicViscosityLookupTable[Temperature (K)])) * (INDEX(DynamicViscosityLookupTable[Dynamic Viscosity (kg/(m*s)], MATCH(I75, DynamicViscosityLookupTable[Temperature (K)], 1) + 1) - INDEX(DynamicViscosityLookupTable[Dynamic Viscosity (kg/(m*s)], MATCH(I75, DynamicViscosityLookupTable[Temperature (K)], 1))) / (INDEX(DynamicViscosityLookupTable[Temperature (K)], MATCH(I75, DynamicViscosityLookupTable[Temperature (K)], 1) + 1) - LOOKUP(I75, DynamicViscosityLookupTable[Temperature (K)], DynamicViscosityLookupTable[Temperature (K)])))</f>
        <v>1.7370000000000001E-5</v>
      </c>
    </row>
    <row r="76" spans="6:16" x14ac:dyDescent="0.25">
      <c r="F76" s="10">
        <v>3650</v>
      </c>
      <c r="G76" s="18">
        <f t="shared" si="14"/>
        <v>11975.0656167979</v>
      </c>
      <c r="H76" s="9">
        <f t="shared" si="9"/>
        <v>3950</v>
      </c>
      <c r="I76" s="11">
        <f t="shared" si="10"/>
        <v>274.42499999999995</v>
      </c>
      <c r="J76" s="12">
        <f t="shared" si="15"/>
        <v>1.2749999999999773</v>
      </c>
      <c r="K76" s="14">
        <f t="shared" si="16"/>
        <v>9.7940228054290568</v>
      </c>
      <c r="L76" s="11">
        <f t="shared" si="11"/>
        <v>66904.804420933899</v>
      </c>
      <c r="M76" s="15">
        <f t="shared" si="17"/>
        <v>66.9048044209339</v>
      </c>
      <c r="N76" s="14">
        <f t="shared" si="12"/>
        <v>0.84930588075297986</v>
      </c>
      <c r="O76" s="16">
        <f t="shared" si="13"/>
        <v>332.09367560429746</v>
      </c>
      <c r="P76" s="17" cm="1">
        <f t="array" ref="P76">INDEX(DynamicViscosityLookupTable[Dynamic Viscosity (kg/(m*s)], MATCH(I76, DynamicViscosityLookupTable[Temperature (K)], 1)) + ((I76 - LOOKUP(I76, DynamicViscosityLookupTable[Temperature (K)], DynamicViscosityLookupTable[Temperature (K)])) * (INDEX(DynamicViscosityLookupTable[Dynamic Viscosity (kg/(m*s)], MATCH(I76, DynamicViscosityLookupTable[Temperature (K)], 1) + 1) - INDEX(DynamicViscosityLookupTable[Dynamic Viscosity (kg/(m*s)], MATCH(I76, DynamicViscosityLookupTable[Temperature (K)], 1))) / (INDEX(DynamicViscosityLookupTable[Temperature (K)], MATCH(I76, DynamicViscosityLookupTable[Temperature (K)], 1) + 1) - LOOKUP(I76, DynamicViscosityLookupTable[Temperature (K)], DynamicViscosityLookupTable[Temperature (K)])))</f>
        <v>1.735375E-5</v>
      </c>
    </row>
    <row r="77" spans="6:16" x14ac:dyDescent="0.25">
      <c r="F77" s="10">
        <v>3700</v>
      </c>
      <c r="G77" s="18">
        <f t="shared" si="14"/>
        <v>12139.107611548556</v>
      </c>
      <c r="H77" s="9">
        <f t="shared" si="9"/>
        <v>4000</v>
      </c>
      <c r="I77" s="11">
        <f t="shared" si="10"/>
        <v>274.09999999999997</v>
      </c>
      <c r="J77" s="12">
        <f t="shared" si="15"/>
        <v>0.94999999999998863</v>
      </c>
      <c r="K77" s="14">
        <f t="shared" si="16"/>
        <v>9.7938688155508782</v>
      </c>
      <c r="L77" s="11">
        <f t="shared" si="11"/>
        <v>66551.752232398692</v>
      </c>
      <c r="M77" s="15">
        <f t="shared" si="17"/>
        <v>66.551752232398698</v>
      </c>
      <c r="N77" s="14">
        <f t="shared" si="12"/>
        <v>0.84582585714694869</v>
      </c>
      <c r="O77" s="16">
        <f t="shared" si="13"/>
        <v>331.89696900164847</v>
      </c>
      <c r="P77" s="17" cm="1">
        <f t="array" ref="P77">INDEX(DynamicViscosityLookupTable[Dynamic Viscosity (kg/(m*s)], MATCH(I77, DynamicViscosityLookupTable[Temperature (K)], 1)) + ((I77 - LOOKUP(I77, DynamicViscosityLookupTable[Temperature (K)], DynamicViscosityLookupTable[Temperature (K)])) * (INDEX(DynamicViscosityLookupTable[Dynamic Viscosity (kg/(m*s)], MATCH(I77, DynamicViscosityLookupTable[Temperature (K)], 1) + 1) - INDEX(DynamicViscosityLookupTable[Dynamic Viscosity (kg/(m*s)], MATCH(I77, DynamicViscosityLookupTable[Temperature (K)], 1))) / (INDEX(DynamicViscosityLookupTable[Temperature (K)], MATCH(I77, DynamicViscosityLookupTable[Temperature (K)], 1) + 1) - LOOKUP(I77, DynamicViscosityLookupTable[Temperature (K)], DynamicViscosityLookupTable[Temperature (K)])))</f>
        <v>1.7337499999999998E-5</v>
      </c>
    </row>
    <row r="78" spans="6:16" x14ac:dyDescent="0.25">
      <c r="F78" s="10">
        <v>3750</v>
      </c>
      <c r="G78" s="18">
        <f t="shared" si="14"/>
        <v>12303.149606299212</v>
      </c>
      <c r="H78" s="9">
        <f t="shared" si="9"/>
        <v>4050</v>
      </c>
      <c r="I78" s="11">
        <f t="shared" si="10"/>
        <v>273.77499999999998</v>
      </c>
      <c r="J78" s="12">
        <f t="shared" si="15"/>
        <v>0.625</v>
      </c>
      <c r="K78" s="14">
        <f t="shared" si="16"/>
        <v>9.7937148292885006</v>
      </c>
      <c r="L78" s="11">
        <f t="shared" si="11"/>
        <v>66200.92763807351</v>
      </c>
      <c r="M78" s="15">
        <f t="shared" si="17"/>
        <v>66.200927638073509</v>
      </c>
      <c r="N78" s="14">
        <f t="shared" si="12"/>
        <v>0.84236591598619315</v>
      </c>
      <c r="O78" s="16">
        <f t="shared" si="13"/>
        <v>331.70014574701366</v>
      </c>
      <c r="P78" s="17" cm="1">
        <f t="array" ref="P78">INDEX(DynamicViscosityLookupTable[Dynamic Viscosity (kg/(m*s)], MATCH(I78, DynamicViscosityLookupTable[Temperature (K)], 1)) + ((I78 - LOOKUP(I78, DynamicViscosityLookupTable[Temperature (K)], DynamicViscosityLookupTable[Temperature (K)])) * (INDEX(DynamicViscosityLookupTable[Dynamic Viscosity (kg/(m*s)], MATCH(I78, DynamicViscosityLookupTable[Temperature (K)], 1) + 1) - INDEX(DynamicViscosityLookupTable[Dynamic Viscosity (kg/(m*s)], MATCH(I78, DynamicViscosityLookupTable[Temperature (K)], 1))) / (INDEX(DynamicViscosityLookupTable[Temperature (K)], MATCH(I78, DynamicViscosityLookupTable[Temperature (K)], 1) + 1) - LOOKUP(I78, DynamicViscosityLookupTable[Temperature (K)], DynamicViscosityLookupTable[Temperature (K)])))</f>
        <v>1.732125E-5</v>
      </c>
    </row>
    <row r="79" spans="6:16" x14ac:dyDescent="0.25">
      <c r="F79" s="10">
        <v>3800</v>
      </c>
      <c r="G79" s="18">
        <f t="shared" si="14"/>
        <v>12467.191601049868</v>
      </c>
      <c r="H79" s="9">
        <f t="shared" si="9"/>
        <v>4100</v>
      </c>
      <c r="I79" s="11">
        <f t="shared" si="10"/>
        <v>273.45</v>
      </c>
      <c r="J79" s="12">
        <f t="shared" si="15"/>
        <v>0.30000000000001137</v>
      </c>
      <c r="K79" s="14">
        <f t="shared" si="16"/>
        <v>9.7935608466419239</v>
      </c>
      <c r="L79" s="11">
        <f t="shared" si="11"/>
        <v>65852.314316181</v>
      </c>
      <c r="M79" s="15">
        <f t="shared" si="17"/>
        <v>65.852314316180994</v>
      </c>
      <c r="N79" s="14">
        <f t="shared" si="12"/>
        <v>0.83892592094432938</v>
      </c>
      <c r="O79" s="16">
        <f t="shared" si="13"/>
        <v>331.50320563261374</v>
      </c>
      <c r="P79" s="17" cm="1">
        <f t="array" ref="P79">INDEX(DynamicViscosityLookupTable[Dynamic Viscosity (kg/(m*s)], MATCH(I79, DynamicViscosityLookupTable[Temperature (K)], 1)) + ((I79 - LOOKUP(I79, DynamicViscosityLookupTable[Temperature (K)], DynamicViscosityLookupTable[Temperature (K)])) * (INDEX(DynamicViscosityLookupTable[Dynamic Viscosity (kg/(m*s)], MATCH(I79, DynamicViscosityLookupTable[Temperature (K)], 1) + 1) - INDEX(DynamicViscosityLookupTable[Dynamic Viscosity (kg/(m*s)], MATCH(I79, DynamicViscosityLookupTable[Temperature (K)], 1))) / (INDEX(DynamicViscosityLookupTable[Temperature (K)], MATCH(I79, DynamicViscosityLookupTable[Temperature (K)], 1) + 1) - LOOKUP(I79, DynamicViscosityLookupTable[Temperature (K)], DynamicViscosityLookupTable[Temperature (K)])))</f>
        <v>1.7305000000000001E-5</v>
      </c>
    </row>
    <row r="80" spans="6:16" x14ac:dyDescent="0.25">
      <c r="F80" s="10">
        <v>3850</v>
      </c>
      <c r="G80" s="18">
        <f t="shared" si="14"/>
        <v>12631.233595800524</v>
      </c>
      <c r="H80" s="9">
        <f t="shared" si="9"/>
        <v>4150</v>
      </c>
      <c r="I80" s="11">
        <f t="shared" si="10"/>
        <v>273.125</v>
      </c>
      <c r="J80" s="12">
        <f t="shared" si="15"/>
        <v>-2.4999999999977263E-2</v>
      </c>
      <c r="K80" s="14">
        <f t="shared" si="16"/>
        <v>9.7934068676111501</v>
      </c>
      <c r="L80" s="11">
        <f t="shared" si="11"/>
        <v>65505.896080999992</v>
      </c>
      <c r="M80" s="15">
        <f t="shared" si="17"/>
        <v>65.505896080999989</v>
      </c>
      <c r="N80" s="14">
        <f t="shared" si="12"/>
        <v>0.83550573678144813</v>
      </c>
      <c r="O80" s="16">
        <f t="shared" si="13"/>
        <v>331.30614845005192</v>
      </c>
      <c r="P80" s="17" cm="1">
        <f t="array" ref="P80">INDEX(DynamicViscosityLookupTable[Dynamic Viscosity (kg/(m*s)], MATCH(I80, DynamicViscosityLookupTable[Temperature (K)], 1)) + ((I80 - LOOKUP(I80, DynamicViscosityLookupTable[Temperature (K)], DynamicViscosityLookupTable[Temperature (K)])) * (INDEX(DynamicViscosityLookupTable[Dynamic Viscosity (kg/(m*s)], MATCH(I80, DynamicViscosityLookupTable[Temperature (K)], 1) + 1) - INDEX(DynamicViscosityLookupTable[Dynamic Viscosity (kg/(m*s)], MATCH(I80, DynamicViscosityLookupTable[Temperature (K)], 1))) / (INDEX(DynamicViscosityLookupTable[Temperature (K)], MATCH(I80, DynamicViscosityLookupTable[Temperature (K)], 1) + 1) - LOOKUP(I80, DynamicViscosityLookupTable[Temperature (K)], DynamicViscosityLookupTable[Temperature (K)])))</f>
        <v>1.7288775000000001E-5</v>
      </c>
    </row>
    <row r="81" spans="6:16" x14ac:dyDescent="0.25">
      <c r="F81" s="10">
        <v>3900</v>
      </c>
      <c r="G81" s="18">
        <f t="shared" si="14"/>
        <v>12795.27559055118</v>
      </c>
      <c r="H81" s="9">
        <f t="shared" si="9"/>
        <v>4200</v>
      </c>
      <c r="I81" s="11">
        <f t="shared" si="10"/>
        <v>272.79999999999995</v>
      </c>
      <c r="J81" s="12">
        <f t="shared" si="15"/>
        <v>-0.35000000000002274</v>
      </c>
      <c r="K81" s="14">
        <f t="shared" si="16"/>
        <v>9.7932528921961737</v>
      </c>
      <c r="L81" s="11">
        <f t="shared" si="11"/>
        <v>65161.656881594739</v>
      </c>
      <c r="M81" s="15">
        <f t="shared" si="17"/>
        <v>65.161656881594737</v>
      </c>
      <c r="N81" s="14">
        <f t="shared" si="12"/>
        <v>0.83210522933436026</v>
      </c>
      <c r="O81" s="16">
        <f t="shared" si="13"/>
        <v>331.10897399031143</v>
      </c>
      <c r="P81" s="17" cm="1">
        <f t="array" ref="P81">INDEX(DynamicViscosityLookupTable[Dynamic Viscosity (kg/(m*s)], MATCH(I81, DynamicViscosityLookupTable[Temperature (K)], 1)) + ((I81 - LOOKUP(I81, DynamicViscosityLookupTable[Temperature (K)], DynamicViscosityLookupTable[Temperature (K)])) * (INDEX(DynamicViscosityLookupTable[Dynamic Viscosity (kg/(m*s)], MATCH(I81, DynamicViscosityLookupTable[Temperature (K)], 1) + 1) - INDEX(DynamicViscosityLookupTable[Dynamic Viscosity (kg/(m*s)], MATCH(I81, DynamicViscosityLookupTable[Temperature (K)], 1))) / (INDEX(DynamicViscosityLookupTable[Temperature (K)], MATCH(I81, DynamicViscosityLookupTable[Temperature (K)], 1) + 1) - LOOKUP(I81, DynamicViscosityLookupTable[Temperature (K)], DynamicViscosityLookupTable[Temperature (K)])))</f>
        <v>1.7272849999999998E-5</v>
      </c>
    </row>
    <row r="82" spans="6:16" x14ac:dyDescent="0.25">
      <c r="F82" s="10">
        <v>3950</v>
      </c>
      <c r="G82" s="18">
        <f t="shared" si="14"/>
        <v>12959.317585301837</v>
      </c>
      <c r="H82" s="9">
        <f t="shared" si="9"/>
        <v>4250</v>
      </c>
      <c r="I82" s="11">
        <f t="shared" si="10"/>
        <v>272.47499999999997</v>
      </c>
      <c r="J82" s="12">
        <f t="shared" si="15"/>
        <v>-0.67500000000001137</v>
      </c>
      <c r="K82" s="14">
        <f t="shared" si="16"/>
        <v>9.793098920397</v>
      </c>
      <c r="L82" s="11">
        <f t="shared" si="11"/>
        <v>64819.580800557516</v>
      </c>
      <c r="M82" s="15">
        <f t="shared" si="17"/>
        <v>64.819580800557517</v>
      </c>
      <c r="N82" s="14">
        <f t="shared" si="12"/>
        <v>0.82872426550694012</v>
      </c>
      <c r="O82" s="16">
        <f t="shared" si="13"/>
        <v>330.91168204375259</v>
      </c>
      <c r="P82" s="17" cm="1">
        <f t="array" ref="P82">INDEX(DynamicViscosityLookupTable[Dynamic Viscosity (kg/(m*s)], MATCH(I82, DynamicViscosityLookupTable[Temperature (K)], 1)) + ((I82 - LOOKUP(I82, DynamicViscosityLookupTable[Temperature (K)], DynamicViscosityLookupTable[Temperature (K)])) * (INDEX(DynamicViscosityLookupTable[Dynamic Viscosity (kg/(m*s)], MATCH(I82, DynamicViscosityLookupTable[Temperature (K)], 1) + 1) - INDEX(DynamicViscosityLookupTable[Dynamic Viscosity (kg/(m*s)], MATCH(I82, DynamicViscosityLookupTable[Temperature (K)], 1))) / (INDEX(DynamicViscosityLookupTable[Temperature (K)], MATCH(I82, DynamicViscosityLookupTable[Temperature (K)], 1) + 1) - LOOKUP(I82, DynamicViscosityLookupTable[Temperature (K)], DynamicViscosityLookupTable[Temperature (K)])))</f>
        <v>1.7256924999999999E-5</v>
      </c>
    </row>
    <row r="83" spans="6:16" x14ac:dyDescent="0.25">
      <c r="F83" s="10">
        <v>4000</v>
      </c>
      <c r="G83" s="18">
        <f t="shared" si="14"/>
        <v>13123.359580052493</v>
      </c>
      <c r="H83" s="9">
        <f t="shared" si="9"/>
        <v>4300</v>
      </c>
      <c r="I83" s="11">
        <f t="shared" si="10"/>
        <v>272.14999999999998</v>
      </c>
      <c r="J83" s="12">
        <f t="shared" si="15"/>
        <v>-1</v>
      </c>
      <c r="K83" s="14">
        <f t="shared" si="16"/>
        <v>9.7929449522136256</v>
      </c>
      <c r="L83" s="11">
        <f t="shared" si="11"/>
        <v>64479.652052764381</v>
      </c>
      <c r="M83" s="15">
        <f t="shared" si="17"/>
        <v>64.479652052764379</v>
      </c>
      <c r="N83" s="14">
        <f t="shared" si="12"/>
        <v>0.82536271326057209</v>
      </c>
      <c r="O83" s="16">
        <f t="shared" si="13"/>
        <v>330.71427240011053</v>
      </c>
      <c r="P83" s="17" cm="1">
        <f t="array" ref="P83">INDEX(DynamicViscosityLookupTable[Dynamic Viscosity (kg/(m*s)], MATCH(I83, DynamicViscosityLookupTable[Temperature (K)], 1)) + ((I83 - LOOKUP(I83, DynamicViscosityLookupTable[Temperature (K)], DynamicViscosityLookupTable[Temperature (K)])) * (INDEX(DynamicViscosityLookupTable[Dynamic Viscosity (kg/(m*s)], MATCH(I83, DynamicViscosityLookupTable[Temperature (K)], 1) + 1) - INDEX(DynamicViscosityLookupTable[Dynamic Viscosity (kg/(m*s)], MATCH(I83, DynamicViscosityLookupTable[Temperature (K)], 1))) / (INDEX(DynamicViscosityLookupTable[Temperature (K)], MATCH(I83, DynamicViscosityLookupTable[Temperature (K)], 1) + 1) - LOOKUP(I83, DynamicViscosityLookupTable[Temperature (K)], DynamicViscosityLookupTable[Temperature (K)])))</f>
        <v>1.7241E-5</v>
      </c>
    </row>
    <row r="84" spans="6:16" x14ac:dyDescent="0.25">
      <c r="F84" s="10">
        <v>4050</v>
      </c>
      <c r="G84" s="18">
        <f t="shared" si="14"/>
        <v>13287.401574803149</v>
      </c>
      <c r="H84" s="9">
        <f t="shared" si="9"/>
        <v>4350</v>
      </c>
      <c r="I84" s="11">
        <f t="shared" si="10"/>
        <v>271.82499999999999</v>
      </c>
      <c r="J84" s="12">
        <f t="shared" si="15"/>
        <v>-1.3249999999999886</v>
      </c>
      <c r="K84" s="14">
        <f t="shared" si="16"/>
        <v>9.7927909876460539</v>
      </c>
      <c r="L84" s="11">
        <f t="shared" si="11"/>
        <v>64141.854984143101</v>
      </c>
      <c r="M84" s="15">
        <f t="shared" si="17"/>
        <v>64.141854984143094</v>
      </c>
      <c r="N84" s="14">
        <f t="shared" si="12"/>
        <v>0.82202044160468202</v>
      </c>
      <c r="O84" s="16">
        <f t="shared" si="13"/>
        <v>330.51674484849235</v>
      </c>
      <c r="P84" s="17" cm="1">
        <f t="array" ref="P84">INDEX(DynamicViscosityLookupTable[Dynamic Viscosity (kg/(m*s)], MATCH(I84, DynamicViscosityLookupTable[Temperature (K)], 1)) + ((I84 - LOOKUP(I84, DynamicViscosityLookupTable[Temperature (K)], DynamicViscosityLookupTable[Temperature (K)])) * (INDEX(DynamicViscosityLookupTable[Dynamic Viscosity (kg/(m*s)], MATCH(I84, DynamicViscosityLookupTable[Temperature (K)], 1) + 1) - INDEX(DynamicViscosityLookupTable[Dynamic Viscosity (kg/(m*s)], MATCH(I84, DynamicViscosityLookupTable[Temperature (K)], 1))) / (INDEX(DynamicViscosityLookupTable[Temperature (K)], MATCH(I84, DynamicViscosityLookupTable[Temperature (K)], 1) + 1) - LOOKUP(I84, DynamicViscosityLookupTable[Temperature (K)], DynamicViscosityLookupTable[Temperature (K)])))</f>
        <v>1.7225075E-5</v>
      </c>
    </row>
    <row r="85" spans="6:16" x14ac:dyDescent="0.25">
      <c r="F85" s="10">
        <v>4100</v>
      </c>
      <c r="G85" s="18">
        <f t="shared" si="14"/>
        <v>13451.443569553805</v>
      </c>
      <c r="H85" s="9">
        <f t="shared" si="9"/>
        <v>4400</v>
      </c>
      <c r="I85" s="11">
        <f t="shared" si="10"/>
        <v>271.5</v>
      </c>
      <c r="J85" s="12">
        <f t="shared" si="15"/>
        <v>-1.6499999999999773</v>
      </c>
      <c r="K85" s="14">
        <f t="shared" si="16"/>
        <v>9.7926370266942815</v>
      </c>
      <c r="L85" s="11">
        <f t="shared" si="11"/>
        <v>63806.174070454625</v>
      </c>
      <c r="M85" s="15">
        <f t="shared" si="17"/>
        <v>63.806174070454624</v>
      </c>
      <c r="N85" s="14">
        <f t="shared" si="12"/>
        <v>0.81869732058737488</v>
      </c>
      <c r="O85" s="16">
        <f t="shared" si="13"/>
        <v>330.31909917737465</v>
      </c>
      <c r="P85" s="17" cm="1">
        <f t="array" ref="P85">INDEX(DynamicViscosityLookupTable[Dynamic Viscosity (kg/(m*s)], MATCH(I85, DynamicViscosityLookupTable[Temperature (K)], 1)) + ((I85 - LOOKUP(I85, DynamicViscosityLookupTable[Temperature (K)], DynamicViscosityLookupTable[Temperature (K)])) * (INDEX(DynamicViscosityLookupTable[Dynamic Viscosity (kg/(m*s)], MATCH(I85, DynamicViscosityLookupTable[Temperature (K)], 1) + 1) - INDEX(DynamicViscosityLookupTable[Dynamic Viscosity (kg/(m*s)], MATCH(I85, DynamicViscosityLookupTable[Temperature (K)], 1))) / (INDEX(DynamicViscosityLookupTable[Temperature (K)], MATCH(I85, DynamicViscosityLookupTable[Temperature (K)], 1) + 1) - LOOKUP(I85, DynamicViscosityLookupTable[Temperature (K)], DynamicViscosityLookupTable[Temperature (K)])))</f>
        <v>1.7209150000000001E-5</v>
      </c>
    </row>
    <row r="86" spans="6:16" x14ac:dyDescent="0.25">
      <c r="F86" s="10">
        <v>4150</v>
      </c>
      <c r="G86" s="18">
        <f t="shared" si="14"/>
        <v>13615.485564304461</v>
      </c>
      <c r="H86" s="9">
        <f t="shared" si="9"/>
        <v>4450</v>
      </c>
      <c r="I86" s="11">
        <f t="shared" si="10"/>
        <v>271.17499999999995</v>
      </c>
      <c r="J86" s="12">
        <f t="shared" si="15"/>
        <v>-1.9750000000000227</v>
      </c>
      <c r="K86" s="14">
        <f t="shared" si="16"/>
        <v>9.79248306935831</v>
      </c>
      <c r="L86" s="11">
        <f t="shared" si="11"/>
        <v>63472.593916086451</v>
      </c>
      <c r="M86" s="15">
        <f t="shared" si="17"/>
        <v>63.472593916086453</v>
      </c>
      <c r="N86" s="14">
        <f t="shared" si="12"/>
        <v>0.81539322128615843</v>
      </c>
      <c r="O86" s="16">
        <f t="shared" si="13"/>
        <v>330.1213351746008</v>
      </c>
      <c r="P86" s="17" cm="1">
        <f t="array" ref="P86">INDEX(DynamicViscosityLookupTable[Dynamic Viscosity (kg/(m*s)], MATCH(I86, DynamicViscosityLookupTable[Temperature (K)], 1)) + ((I86 - LOOKUP(I86, DynamicViscosityLookupTable[Temperature (K)], DynamicViscosityLookupTable[Temperature (K)])) * (INDEX(DynamicViscosityLookupTable[Dynamic Viscosity (kg/(m*s)], MATCH(I86, DynamicViscosityLookupTable[Temperature (K)], 1) + 1) - INDEX(DynamicViscosityLookupTable[Dynamic Viscosity (kg/(m*s)], MATCH(I86, DynamicViscosityLookupTable[Temperature (K)], 1))) / (INDEX(DynamicViscosityLookupTable[Temperature (K)], MATCH(I86, DynamicViscosityLookupTable[Temperature (K)], 1) + 1) - LOOKUP(I86, DynamicViscosityLookupTable[Temperature (K)], DynamicViscosityLookupTable[Temperature (K)])))</f>
        <v>1.7193224999999998E-5</v>
      </c>
    </row>
    <row r="87" spans="6:16" x14ac:dyDescent="0.25">
      <c r="F87" s="10">
        <v>4200</v>
      </c>
      <c r="G87" s="18">
        <f t="shared" si="14"/>
        <v>13779.527559055117</v>
      </c>
      <c r="H87" s="9">
        <f t="shared" si="9"/>
        <v>4500</v>
      </c>
      <c r="I87" s="11">
        <f t="shared" si="10"/>
        <v>270.84999999999997</v>
      </c>
      <c r="J87" s="12">
        <f t="shared" si="15"/>
        <v>-2.3000000000000114</v>
      </c>
      <c r="K87" s="14">
        <f t="shared" si="16"/>
        <v>9.7923291156381396</v>
      </c>
      <c r="L87" s="11">
        <f t="shared" si="11"/>
        <v>63141.09925285881</v>
      </c>
      <c r="M87" s="15">
        <f t="shared" si="17"/>
        <v>63.141099252858808</v>
      </c>
      <c r="N87" s="14">
        <f t="shared" si="12"/>
        <v>0.81210801579876457</v>
      </c>
      <c r="O87" s="16">
        <f t="shared" si="13"/>
        <v>329.92345262737842</v>
      </c>
      <c r="P87" s="17" cm="1">
        <f t="array" ref="P87">INDEX(DynamicViscosityLookupTable[Dynamic Viscosity (kg/(m*s)], MATCH(I87, DynamicViscosityLookupTable[Temperature (K)], 1)) + ((I87 - LOOKUP(I87, DynamicViscosityLookupTable[Temperature (K)], DynamicViscosityLookupTable[Temperature (K)])) * (INDEX(DynamicViscosityLookupTable[Dynamic Viscosity (kg/(m*s)], MATCH(I87, DynamicViscosityLookupTable[Temperature (K)], 1) + 1) - INDEX(DynamicViscosityLookupTable[Dynamic Viscosity (kg/(m*s)], MATCH(I87, DynamicViscosityLookupTable[Temperature (K)], 1))) / (INDEX(DynamicViscosityLookupTable[Temperature (K)], MATCH(I87, DynamicViscosityLookupTable[Temperature (K)], 1) + 1) - LOOKUP(I87, DynamicViscosityLookupTable[Temperature (K)], DynamicViscosityLookupTable[Temperature (K)])))</f>
        <v>1.7177299999999999E-5</v>
      </c>
    </row>
    <row r="88" spans="6:16" x14ac:dyDescent="0.25">
      <c r="F88" s="10">
        <v>4250</v>
      </c>
      <c r="G88" s="18">
        <f t="shared" si="14"/>
        <v>13943.569553805773</v>
      </c>
      <c r="H88" s="9">
        <f t="shared" si="9"/>
        <v>4550</v>
      </c>
      <c r="I88" s="11">
        <f t="shared" si="10"/>
        <v>270.52499999999998</v>
      </c>
      <c r="J88" s="12">
        <f t="shared" si="15"/>
        <v>-2.625</v>
      </c>
      <c r="K88" s="14">
        <f t="shared" si="16"/>
        <v>9.7921751655337683</v>
      </c>
      <c r="L88" s="11">
        <f t="shared" si="11"/>
        <v>62811.674938842843</v>
      </c>
      <c r="M88" s="15">
        <f t="shared" si="17"/>
        <v>62.811674938842842</v>
      </c>
      <c r="N88" s="14">
        <f t="shared" si="12"/>
        <v>0.8088415772340587</v>
      </c>
      <c r="O88" s="16">
        <f t="shared" si="13"/>
        <v>329.72545132227646</v>
      </c>
      <c r="P88" s="17" cm="1">
        <f t="array" ref="P88">INDEX(DynamicViscosityLookupTable[Dynamic Viscosity (kg/(m*s)], MATCH(I88, DynamicViscosityLookupTable[Temperature (K)], 1)) + ((I88 - LOOKUP(I88, DynamicViscosityLookupTable[Temperature (K)], DynamicViscosityLookupTable[Temperature (K)])) * (INDEX(DynamicViscosityLookupTable[Dynamic Viscosity (kg/(m*s)], MATCH(I88, DynamicViscosityLookupTable[Temperature (K)], 1) + 1) - INDEX(DynamicViscosityLookupTable[Dynamic Viscosity (kg/(m*s)], MATCH(I88, DynamicViscosityLookupTable[Temperature (K)], 1))) / (INDEX(DynamicViscosityLookupTable[Temperature (K)], MATCH(I88, DynamicViscosityLookupTable[Temperature (K)], 1) + 1) - LOOKUP(I88, DynamicViscosityLookupTable[Temperature (K)], DynamicViscosityLookupTable[Temperature (K)])))</f>
        <v>1.7161375E-5</v>
      </c>
    </row>
    <row r="89" spans="6:16" x14ac:dyDescent="0.25">
      <c r="F89" s="10">
        <v>4300</v>
      </c>
      <c r="G89" s="18">
        <f t="shared" si="14"/>
        <v>14107.61154855643</v>
      </c>
      <c r="H89" s="9">
        <f t="shared" si="9"/>
        <v>4600</v>
      </c>
      <c r="I89" s="11">
        <f t="shared" si="10"/>
        <v>270.2</v>
      </c>
      <c r="J89" s="12">
        <f t="shared" si="15"/>
        <v>-2.9499999999999886</v>
      </c>
      <c r="K89" s="14">
        <f t="shared" si="16"/>
        <v>9.7920212190451998</v>
      </c>
      <c r="L89" s="11">
        <f t="shared" si="11"/>
        <v>62484.305957191085</v>
      </c>
      <c r="M89" s="15">
        <f t="shared" si="17"/>
        <v>62.484305957191083</v>
      </c>
      <c r="N89" s="14">
        <f t="shared" si="12"/>
        <v>0.8055937797030428</v>
      </c>
      <c r="O89" s="16">
        <f t="shared" si="13"/>
        <v>329.52733104522264</v>
      </c>
      <c r="P89" s="17" cm="1">
        <f t="array" ref="P89">INDEX(DynamicViscosityLookupTable[Dynamic Viscosity (kg/(m*s)], MATCH(I89, DynamicViscosityLookupTable[Temperature (K)], 1)) + ((I89 - LOOKUP(I89, DynamicViscosityLookupTable[Temperature (K)], DynamicViscosityLookupTable[Temperature (K)])) * (INDEX(DynamicViscosityLookupTable[Dynamic Viscosity (kg/(m*s)], MATCH(I89, DynamicViscosityLookupTable[Temperature (K)], 1) + 1) - INDEX(DynamicViscosityLookupTable[Dynamic Viscosity (kg/(m*s)], MATCH(I89, DynamicViscosityLookupTable[Temperature (K)], 1))) / (INDEX(DynamicViscosityLookupTable[Temperature (K)], MATCH(I89, DynamicViscosityLookupTable[Temperature (K)], 1) + 1) - LOOKUP(I89, DynamicViscosityLookupTable[Temperature (K)], DynamicViscosityLookupTable[Temperature (K)])))</f>
        <v>1.714545E-5</v>
      </c>
    </row>
    <row r="90" spans="6:16" x14ac:dyDescent="0.25">
      <c r="F90" s="10">
        <v>4350</v>
      </c>
      <c r="G90" s="18">
        <f t="shared" si="14"/>
        <v>14271.653543307086</v>
      </c>
      <c r="H90" s="9">
        <f t="shared" si="9"/>
        <v>4650</v>
      </c>
      <c r="I90" s="11">
        <f t="shared" si="10"/>
        <v>269.875</v>
      </c>
      <c r="J90" s="12">
        <f t="shared" si="15"/>
        <v>-3.2749999999999773</v>
      </c>
      <c r="K90" s="14">
        <f t="shared" si="16"/>
        <v>9.7918672761724306</v>
      </c>
      <c r="L90" s="11">
        <f t="shared" si="11"/>
        <v>62158.977414979876</v>
      </c>
      <c r="M90" s="15">
        <f t="shared" si="17"/>
        <v>62.158977414979873</v>
      </c>
      <c r="N90" s="14">
        <f t="shared" si="12"/>
        <v>0.8023644983099476</v>
      </c>
      <c r="O90" s="16">
        <f t="shared" si="13"/>
        <v>329.32909158150096</v>
      </c>
      <c r="P90" s="17" cm="1">
        <f t="array" ref="P90">INDEX(DynamicViscosityLookupTable[Dynamic Viscosity (kg/(m*s)], MATCH(I90, DynamicViscosityLookupTable[Temperature (K)], 1)) + ((I90 - LOOKUP(I90, DynamicViscosityLookupTable[Temperature (K)], DynamicViscosityLookupTable[Temperature (K)])) * (INDEX(DynamicViscosityLookupTable[Dynamic Viscosity (kg/(m*s)], MATCH(I90, DynamicViscosityLookupTable[Temperature (K)], 1) + 1) - INDEX(DynamicViscosityLookupTable[Dynamic Viscosity (kg/(m*s)], MATCH(I90, DynamicViscosityLookupTable[Temperature (K)], 1))) / (INDEX(DynamicViscosityLookupTable[Temperature (K)], MATCH(I90, DynamicViscosityLookupTable[Temperature (K)], 1) + 1) - LOOKUP(I90, DynamicViscosityLookupTable[Temperature (K)], DynamicViscosityLookupTable[Temperature (K)])))</f>
        <v>1.7129525000000001E-5</v>
      </c>
    </row>
    <row r="91" spans="6:16" x14ac:dyDescent="0.25">
      <c r="F91" s="10">
        <v>4400</v>
      </c>
      <c r="G91" s="18">
        <f t="shared" si="14"/>
        <v>14435.695538057742</v>
      </c>
      <c r="H91" s="9">
        <f t="shared" si="9"/>
        <v>4700</v>
      </c>
      <c r="I91" s="11">
        <f t="shared" si="10"/>
        <v>269.54999999999995</v>
      </c>
      <c r="J91" s="12">
        <f t="shared" si="15"/>
        <v>-3.6000000000000227</v>
      </c>
      <c r="K91" s="14">
        <f t="shared" si="16"/>
        <v>9.7917133369154623</v>
      </c>
      <c r="L91" s="11">
        <f t="shared" si="11"/>
        <v>61835.674542063593</v>
      </c>
      <c r="M91" s="15">
        <f t="shared" si="17"/>
        <v>61.835674542063593</v>
      </c>
      <c r="N91" s="14">
        <f t="shared" si="12"/>
        <v>0.79915360914341182</v>
      </c>
      <c r="O91" s="16">
        <f t="shared" si="13"/>
        <v>329.13073271574854</v>
      </c>
      <c r="P91" s="17" cm="1">
        <f t="array" ref="P91">INDEX(DynamicViscosityLookupTable[Dynamic Viscosity (kg/(m*s)], MATCH(I91, DynamicViscosityLookupTable[Temperature (K)], 1)) + ((I91 - LOOKUP(I91, DynamicViscosityLookupTable[Temperature (K)], DynamicViscosityLookupTable[Temperature (K)])) * (INDEX(DynamicViscosityLookupTable[Dynamic Viscosity (kg/(m*s)], MATCH(I91, DynamicViscosityLookupTable[Temperature (K)], 1) + 1) - INDEX(DynamicViscosityLookupTable[Dynamic Viscosity (kg/(m*s)], MATCH(I91, DynamicViscosityLookupTable[Temperature (K)], 1))) / (INDEX(DynamicViscosityLookupTable[Temperature (K)], MATCH(I91, DynamicViscosityLookupTable[Temperature (K)], 1) + 1) - LOOKUP(I91, DynamicViscosityLookupTable[Temperature (K)], DynamicViscosityLookupTable[Temperature (K)])))</f>
        <v>1.7113599999999998E-5</v>
      </c>
    </row>
    <row r="92" spans="6:16" x14ac:dyDescent="0.25">
      <c r="F92" s="10">
        <v>4450</v>
      </c>
      <c r="G92" s="18">
        <f t="shared" si="14"/>
        <v>14599.737532808398</v>
      </c>
      <c r="H92" s="9">
        <f t="shared" si="9"/>
        <v>4750</v>
      </c>
      <c r="I92" s="11">
        <f t="shared" si="10"/>
        <v>269.22499999999997</v>
      </c>
      <c r="J92" s="12">
        <f t="shared" si="15"/>
        <v>-3.9250000000000114</v>
      </c>
      <c r="K92" s="14">
        <f t="shared" si="16"/>
        <v>9.791559401274295</v>
      </c>
      <c r="L92" s="11">
        <f t="shared" si="11"/>
        <v>61514.382689940692</v>
      </c>
      <c r="M92" s="15">
        <f t="shared" si="17"/>
        <v>61.514382689940689</v>
      </c>
      <c r="N92" s="14">
        <f t="shared" si="12"/>
        <v>0.79596098926775094</v>
      </c>
      <c r="O92" s="16">
        <f t="shared" si="13"/>
        <v>328.93225423195338</v>
      </c>
      <c r="P92" s="17" cm="1">
        <f t="array" ref="P92">INDEX(DynamicViscosityLookupTable[Dynamic Viscosity (kg/(m*s)], MATCH(I92, DynamicViscosityLookupTable[Temperature (K)], 1)) + ((I92 - LOOKUP(I92, DynamicViscosityLookupTable[Temperature (K)], DynamicViscosityLookupTable[Temperature (K)])) * (INDEX(DynamicViscosityLookupTable[Dynamic Viscosity (kg/(m*s)], MATCH(I92, DynamicViscosityLookupTable[Temperature (K)], 1) + 1) - INDEX(DynamicViscosityLookupTable[Dynamic Viscosity (kg/(m*s)], MATCH(I92, DynamicViscosityLookupTable[Temperature (K)], 1))) / (INDEX(DynamicViscosityLookupTable[Temperature (K)], MATCH(I92, DynamicViscosityLookupTable[Temperature (K)], 1) + 1) - LOOKUP(I92, DynamicViscosityLookupTable[Temperature (K)], DynamicViscosityLookupTable[Temperature (K)])))</f>
        <v>1.7097674999999999E-5</v>
      </c>
    </row>
    <row r="93" spans="6:16" x14ac:dyDescent="0.25">
      <c r="F93" s="10">
        <v>4500</v>
      </c>
      <c r="G93" s="18">
        <f t="shared" si="14"/>
        <v>14763.779527559054</v>
      </c>
      <c r="H93" s="9">
        <f t="shared" si="9"/>
        <v>4800</v>
      </c>
      <c r="I93" s="11">
        <f t="shared" si="10"/>
        <v>268.89999999999998</v>
      </c>
      <c r="J93" s="12">
        <f t="shared" si="15"/>
        <v>-4.25</v>
      </c>
      <c r="K93" s="14">
        <f t="shared" si="16"/>
        <v>9.791405469248927</v>
      </c>
      <c r="L93" s="11">
        <f t="shared" si="11"/>
        <v>61195.087330631322</v>
      </c>
      <c r="M93" s="15">
        <f t="shared" si="17"/>
        <v>61.195087330631324</v>
      </c>
      <c r="N93" s="14">
        <f t="shared" si="12"/>
        <v>0.79278651671431399</v>
      </c>
      <c r="O93" s="16">
        <f t="shared" si="13"/>
        <v>328.73365591345112</v>
      </c>
      <c r="P93" s="17" cm="1">
        <f t="array" ref="P93">INDEX(DynamicViscosityLookupTable[Dynamic Viscosity (kg/(m*s)], MATCH(I93, DynamicViscosityLookupTable[Temperature (K)], 1)) + ((I93 - LOOKUP(I93, DynamicViscosityLookupTable[Temperature (K)], DynamicViscosityLookupTable[Temperature (K)])) * (INDEX(DynamicViscosityLookupTable[Dynamic Viscosity (kg/(m*s)], MATCH(I93, DynamicViscosityLookupTable[Temperature (K)], 1) + 1) - INDEX(DynamicViscosityLookupTable[Dynamic Viscosity (kg/(m*s)], MATCH(I93, DynamicViscosityLookupTable[Temperature (K)], 1))) / (INDEX(DynamicViscosityLookupTable[Temperature (K)], MATCH(I93, DynamicViscosityLookupTable[Temperature (K)], 1) + 1) - LOOKUP(I93, DynamicViscosityLookupTable[Temperature (K)], DynamicViscosityLookupTable[Temperature (K)])))</f>
        <v>1.708175E-5</v>
      </c>
    </row>
    <row r="94" spans="6:16" x14ac:dyDescent="0.25">
      <c r="F94" s="10">
        <v>4550</v>
      </c>
      <c r="G94" s="18">
        <f t="shared" si="14"/>
        <v>14927.82152230971</v>
      </c>
      <c r="H94" s="9">
        <f t="shared" si="9"/>
        <v>4850</v>
      </c>
      <c r="I94" s="11">
        <f t="shared" si="10"/>
        <v>268.57499999999999</v>
      </c>
      <c r="J94" s="12">
        <f t="shared" si="15"/>
        <v>-4.5749999999999886</v>
      </c>
      <c r="K94" s="14">
        <f t="shared" si="16"/>
        <v>9.7912515408393617</v>
      </c>
      <c r="L94" s="11">
        <f t="shared" si="11"/>
        <v>60877.774055566268</v>
      </c>
      <c r="M94" s="15">
        <f t="shared" si="17"/>
        <v>60.87777405556627</v>
      </c>
      <c r="N94" s="14">
        <f t="shared" si="12"/>
        <v>0.78963007047292211</v>
      </c>
      <c r="O94" s="16">
        <f t="shared" si="13"/>
        <v>328.53493754292276</v>
      </c>
      <c r="P94" s="17" cm="1">
        <f t="array" ref="P94">INDEX(DynamicViscosityLookupTable[Dynamic Viscosity (kg/(m*s)], MATCH(I94, DynamicViscosityLookupTable[Temperature (K)], 1)) + ((I94 - LOOKUP(I94, DynamicViscosityLookupTable[Temperature (K)], DynamicViscosityLookupTable[Temperature (K)])) * (INDEX(DynamicViscosityLookupTable[Dynamic Viscosity (kg/(m*s)], MATCH(I94, DynamicViscosityLookupTable[Temperature (K)], 1) + 1) - INDEX(DynamicViscosityLookupTable[Dynamic Viscosity (kg/(m*s)], MATCH(I94, DynamicViscosityLookupTable[Temperature (K)], 1))) / (INDEX(DynamicViscosityLookupTable[Temperature (K)], MATCH(I94, DynamicViscosityLookupTable[Temperature (K)], 1) + 1) - LOOKUP(I94, DynamicViscosityLookupTable[Temperature (K)], DynamicViscosityLookupTable[Temperature (K)])))</f>
        <v>1.7065825E-5</v>
      </c>
    </row>
    <row r="95" spans="6:16" x14ac:dyDescent="0.25">
      <c r="F95" s="10">
        <v>4600</v>
      </c>
      <c r="G95" s="18">
        <f t="shared" si="14"/>
        <v>15091.863517060367</v>
      </c>
      <c r="H95" s="9">
        <f t="shared" si="9"/>
        <v>4900</v>
      </c>
      <c r="I95" s="11">
        <f t="shared" si="10"/>
        <v>268.25</v>
      </c>
      <c r="J95" s="12">
        <f t="shared" si="15"/>
        <v>-4.8999999999999773</v>
      </c>
      <c r="K95" s="14">
        <f t="shared" si="16"/>
        <v>9.7910976160455974</v>
      </c>
      <c r="L95" s="11">
        <f t="shared" si="11"/>
        <v>60562.428574487501</v>
      </c>
      <c r="M95" s="15">
        <f t="shared" si="17"/>
        <v>60.562428574487498</v>
      </c>
      <c r="N95" s="14">
        <f t="shared" si="12"/>
        <v>0.78649153048339737</v>
      </c>
      <c r="O95" s="16">
        <f t="shared" si="13"/>
        <v>328.33609890239154</v>
      </c>
      <c r="P95" s="17" cm="1">
        <f t="array" ref="P95">INDEX(DynamicViscosityLookupTable[Dynamic Viscosity (kg/(m*s)], MATCH(I95, DynamicViscosityLookupTable[Temperature (K)], 1)) + ((I95 - LOOKUP(I95, DynamicViscosityLookupTable[Temperature (K)], DynamicViscosityLookupTable[Temperature (K)])) * (INDEX(DynamicViscosityLookupTable[Dynamic Viscosity (kg/(m*s)], MATCH(I95, DynamicViscosityLookupTable[Temperature (K)], 1) + 1) - INDEX(DynamicViscosityLookupTable[Dynamic Viscosity (kg/(m*s)], MATCH(I95, DynamicViscosityLookupTable[Temperature (K)], 1))) / (INDEX(DynamicViscosityLookupTable[Temperature (K)], MATCH(I95, DynamicViscosityLookupTable[Temperature (K)], 1) + 1) - LOOKUP(I95, DynamicViscosityLookupTable[Temperature (K)], DynamicViscosityLookupTable[Temperature (K)])))</f>
        <v>1.7049900000000001E-5</v>
      </c>
    </row>
    <row r="96" spans="6:16" x14ac:dyDescent="0.25">
      <c r="F96" s="10">
        <v>4650</v>
      </c>
      <c r="G96" s="18">
        <f t="shared" si="14"/>
        <v>15255.905511811023</v>
      </c>
      <c r="H96" s="9">
        <f t="shared" si="9"/>
        <v>4950</v>
      </c>
      <c r="I96" s="11">
        <f t="shared" si="10"/>
        <v>267.92499999999995</v>
      </c>
      <c r="J96" s="12">
        <f t="shared" si="15"/>
        <v>-5.2250000000000227</v>
      </c>
      <c r="K96" s="14">
        <f t="shared" si="16"/>
        <v>9.7909436948676323</v>
      </c>
      <c r="L96" s="11">
        <f t="shared" si="11"/>
        <v>60249.03671435966</v>
      </c>
      <c r="M96" s="15">
        <f t="shared" si="17"/>
        <v>60.249036714359661</v>
      </c>
      <c r="N96" s="14">
        <f t="shared" si="12"/>
        <v>0.78337077762717167</v>
      </c>
      <c r="O96" s="16">
        <f t="shared" si="13"/>
        <v>328.13713977322027</v>
      </c>
      <c r="P96" s="17" cm="1">
        <f t="array" ref="P96">INDEX(DynamicViscosityLookupTable[Dynamic Viscosity (kg/(m*s)], MATCH(I96, DynamicViscosityLookupTable[Temperature (K)], 1)) + ((I96 - LOOKUP(I96, DynamicViscosityLookupTable[Temperature (K)], DynamicViscosityLookupTable[Temperature (K)])) * (INDEX(DynamicViscosityLookupTable[Dynamic Viscosity (kg/(m*s)], MATCH(I96, DynamicViscosityLookupTable[Temperature (K)], 1) + 1) - INDEX(DynamicViscosityLookupTable[Dynamic Viscosity (kg/(m*s)], MATCH(I96, DynamicViscosityLookupTable[Temperature (K)], 1))) / (INDEX(DynamicViscosityLookupTable[Temperature (K)], MATCH(I96, DynamicViscosityLookupTable[Temperature (K)], 1) + 1) - LOOKUP(I96, DynamicViscosityLookupTable[Temperature (K)], DynamicViscosityLookupTable[Temperature (K)])))</f>
        <v>1.7033974999999998E-5</v>
      </c>
    </row>
    <row r="97" spans="6:16" x14ac:dyDescent="0.25">
      <c r="F97" s="10">
        <v>4700</v>
      </c>
      <c r="G97" s="18">
        <f t="shared" si="14"/>
        <v>15419.947506561679</v>
      </c>
      <c r="H97" s="9">
        <f t="shared" si="9"/>
        <v>5000</v>
      </c>
      <c r="I97" s="11">
        <f t="shared" si="10"/>
        <v>267.59999999999997</v>
      </c>
      <c r="J97" s="12">
        <f t="shared" si="15"/>
        <v>-5.5500000000000114</v>
      </c>
      <c r="K97" s="14">
        <f t="shared" si="16"/>
        <v>9.7907897773054682</v>
      </c>
      <c r="L97" s="11">
        <f t="shared" si="11"/>
        <v>59937.58441829271</v>
      </c>
      <c r="M97" s="15">
        <f t="shared" si="17"/>
        <v>59.937584418292708</v>
      </c>
      <c r="N97" s="14">
        <f t="shared" si="12"/>
        <v>0.78026769371897908</v>
      </c>
      <c r="O97" s="16">
        <f t="shared" si="13"/>
        <v>327.93805993610863</v>
      </c>
      <c r="P97" s="17" cm="1">
        <f t="array" ref="P97">INDEX(DynamicViscosityLookupTable[Dynamic Viscosity (kg/(m*s)], MATCH(I97, DynamicViscosityLookupTable[Temperature (K)], 1)) + ((I97 - LOOKUP(I97, DynamicViscosityLookupTable[Temperature (K)], DynamicViscosityLookupTable[Temperature (K)])) * (INDEX(DynamicViscosityLookupTable[Dynamic Viscosity (kg/(m*s)], MATCH(I97, DynamicViscosityLookupTable[Temperature (K)], 1) + 1) - INDEX(DynamicViscosityLookupTable[Dynamic Viscosity (kg/(m*s)], MATCH(I97, DynamicViscosityLookupTable[Temperature (K)], 1))) / (INDEX(DynamicViscosityLookupTable[Temperature (K)], MATCH(I97, DynamicViscosityLookupTable[Temperature (K)], 1) + 1) - LOOKUP(I97, DynamicViscosityLookupTable[Temperature (K)], DynamicViscosityLookupTable[Temperature (K)])))</f>
        <v>1.7018049999999999E-5</v>
      </c>
    </row>
    <row r="98" spans="6:16" x14ac:dyDescent="0.25">
      <c r="F98" s="10">
        <v>4750</v>
      </c>
      <c r="G98" s="18">
        <f t="shared" si="14"/>
        <v>15583.989501312335</v>
      </c>
      <c r="H98" s="9">
        <f t="shared" si="9"/>
        <v>5050</v>
      </c>
      <c r="I98" s="11">
        <f t="shared" si="10"/>
        <v>267.27499999999998</v>
      </c>
      <c r="J98" s="12">
        <f t="shared" si="15"/>
        <v>-5.875</v>
      </c>
      <c r="K98" s="14">
        <f t="shared" si="16"/>
        <v>9.7906358633591068</v>
      </c>
      <c r="L98" s="11">
        <f t="shared" si="11"/>
        <v>59628.057744475882</v>
      </c>
      <c r="M98" s="15">
        <f t="shared" si="17"/>
        <v>59.628057744475882</v>
      </c>
      <c r="N98" s="14">
        <f t="shared" si="12"/>
        <v>0.77718216149863584</v>
      </c>
      <c r="O98" s="16">
        <f t="shared" si="13"/>
        <v>327.73885917109016</v>
      </c>
      <c r="P98" s="17" cm="1">
        <f t="array" ref="P98">INDEX(DynamicViscosityLookupTable[Dynamic Viscosity (kg/(m*s)], MATCH(I98, DynamicViscosityLookupTable[Temperature (K)], 1)) + ((I98 - LOOKUP(I98, DynamicViscosityLookupTable[Temperature (K)], DynamicViscosityLookupTable[Temperature (K)])) * (INDEX(DynamicViscosityLookupTable[Dynamic Viscosity (kg/(m*s)], MATCH(I98, DynamicViscosityLookupTable[Temperature (K)], 1) + 1) - INDEX(DynamicViscosityLookupTable[Dynamic Viscosity (kg/(m*s)], MATCH(I98, DynamicViscosityLookupTable[Temperature (K)], 1))) / (INDEX(DynamicViscosityLookupTable[Temperature (K)], MATCH(I98, DynamicViscosityLookupTable[Temperature (K)], 1) + 1) - LOOKUP(I98, DynamicViscosityLookupTable[Temperature (K)], DynamicViscosityLookupTable[Temperature (K)])))</f>
        <v>1.7002124999999999E-5</v>
      </c>
    </row>
    <row r="99" spans="6:16" x14ac:dyDescent="0.25">
      <c r="F99" s="10">
        <v>4800</v>
      </c>
      <c r="G99" s="18">
        <f t="shared" si="14"/>
        <v>15748.031496062991</v>
      </c>
      <c r="H99" s="9">
        <f t="shared" si="9"/>
        <v>5100</v>
      </c>
      <c r="I99" s="11">
        <f t="shared" si="10"/>
        <v>266.95</v>
      </c>
      <c r="J99" s="12">
        <f t="shared" si="15"/>
        <v>-6.1999999999999886</v>
      </c>
      <c r="K99" s="14">
        <f t="shared" si="16"/>
        <v>9.790481953028543</v>
      </c>
      <c r="L99" s="11">
        <f t="shared" si="11"/>
        <v>59320.442865121702</v>
      </c>
      <c r="M99" s="15">
        <f t="shared" si="17"/>
        <v>59.320442865121706</v>
      </c>
      <c r="N99" s="14">
        <f t="shared" si="12"/>
        <v>0.77411406462289201</v>
      </c>
      <c r="O99" s="16">
        <f t="shared" si="13"/>
        <v>327.5395372575295</v>
      </c>
      <c r="P99" s="17" cm="1">
        <f t="array" ref="P99">INDEX(DynamicViscosityLookupTable[Dynamic Viscosity (kg/(m*s)], MATCH(I99, DynamicViscosityLookupTable[Temperature (K)], 1)) + ((I99 - LOOKUP(I99, DynamicViscosityLookupTable[Temperature (K)], DynamicViscosityLookupTable[Temperature (K)])) * (INDEX(DynamicViscosityLookupTable[Dynamic Viscosity (kg/(m*s)], MATCH(I99, DynamicViscosityLookupTable[Temperature (K)], 1) + 1) - INDEX(DynamicViscosityLookupTable[Dynamic Viscosity (kg/(m*s)], MATCH(I99, DynamicViscosityLookupTable[Temperature (K)], 1))) / (INDEX(DynamicViscosityLookupTable[Temperature (K)], MATCH(I99, DynamicViscosityLookupTable[Temperature (K)], 1) + 1) - LOOKUP(I99, DynamicViscosityLookupTable[Temperature (K)], DynamicViscosityLookupTable[Temperature (K)])))</f>
        <v>1.69862E-5</v>
      </c>
    </row>
    <row r="100" spans="6:16" x14ac:dyDescent="0.25">
      <c r="F100" s="10">
        <v>4850</v>
      </c>
      <c r="G100" s="18">
        <f t="shared" si="14"/>
        <v>15912.073490813647</v>
      </c>
      <c r="H100" s="9">
        <f t="shared" si="9"/>
        <v>5150</v>
      </c>
      <c r="I100" s="11">
        <f t="shared" si="10"/>
        <v>266.625</v>
      </c>
      <c r="J100" s="12">
        <f t="shared" si="15"/>
        <v>-6.5249999999999773</v>
      </c>
      <c r="K100" s="14">
        <f t="shared" si="16"/>
        <v>9.7903280463137801</v>
      </c>
      <c r="L100" s="11">
        <f t="shared" si="11"/>
        <v>59014.726065421477</v>
      </c>
      <c r="M100" s="15">
        <f t="shared" si="17"/>
        <v>59.014726065421478</v>
      </c>
      <c r="N100" s="14">
        <f t="shared" si="12"/>
        <v>0.77106328765737175</v>
      </c>
      <c r="O100" s="16">
        <f t="shared" si="13"/>
        <v>327.34009397411955</v>
      </c>
      <c r="P100" s="17" cm="1">
        <f t="array" ref="P100">INDEX(DynamicViscosityLookupTable[Dynamic Viscosity (kg/(m*s)], MATCH(I100, DynamicViscosityLookupTable[Temperature (K)], 1)) + ((I100 - LOOKUP(I100, DynamicViscosityLookupTable[Temperature (K)], DynamicViscosityLookupTable[Temperature (K)])) * (INDEX(DynamicViscosityLookupTable[Dynamic Viscosity (kg/(m*s)], MATCH(I100, DynamicViscosityLookupTable[Temperature (K)], 1) + 1) - INDEX(DynamicViscosityLookupTable[Dynamic Viscosity (kg/(m*s)], MATCH(I100, DynamicViscosityLookupTable[Temperature (K)], 1))) / (INDEX(DynamicViscosityLookupTable[Temperature (K)], MATCH(I100, DynamicViscosityLookupTable[Temperature (K)], 1) + 1) - LOOKUP(I100, DynamicViscosityLookupTable[Temperature (K)], DynamicViscosityLookupTable[Temperature (K)])))</f>
        <v>1.6970275000000001E-5</v>
      </c>
    </row>
    <row r="101" spans="6:16" x14ac:dyDescent="0.25">
      <c r="F101" s="10">
        <v>4900</v>
      </c>
      <c r="G101" s="18">
        <f t="shared" si="14"/>
        <v>16076.115485564304</v>
      </c>
      <c r="H101" s="9">
        <f t="shared" si="9"/>
        <v>5200</v>
      </c>
      <c r="I101" s="11">
        <f t="shared" si="10"/>
        <v>266.29999999999995</v>
      </c>
      <c r="J101" s="12">
        <f t="shared" si="15"/>
        <v>-6.8500000000000227</v>
      </c>
      <c r="K101" s="14">
        <f t="shared" si="16"/>
        <v>9.7901741432148199</v>
      </c>
      <c r="L101" s="11">
        <f t="shared" si="11"/>
        <v>58710.893742511063</v>
      </c>
      <c r="M101" s="15">
        <f t="shared" si="17"/>
        <v>58.710893742511061</v>
      </c>
      <c r="N101" s="14">
        <f t="shared" si="12"/>
        <v>0.7680297160685905</v>
      </c>
      <c r="O101" s="16">
        <f t="shared" si="13"/>
        <v>327.14052909887869</v>
      </c>
      <c r="P101" s="17" cm="1">
        <f t="array" ref="P101">INDEX(DynamicViscosityLookupTable[Dynamic Viscosity (kg/(m*s)], MATCH(I101, DynamicViscosityLookupTable[Temperature (K)], 1)) + ((I101 - LOOKUP(I101, DynamicViscosityLookupTable[Temperature (K)], DynamicViscosityLookupTable[Temperature (K)])) * (INDEX(DynamicViscosityLookupTable[Dynamic Viscosity (kg/(m*s)], MATCH(I101, DynamicViscosityLookupTable[Temperature (K)], 1) + 1) - INDEX(DynamicViscosityLookupTable[Dynamic Viscosity (kg/(m*s)], MATCH(I101, DynamicViscosityLookupTable[Temperature (K)], 1))) / (INDEX(DynamicViscosityLookupTable[Temperature (K)], MATCH(I101, DynamicViscosityLookupTable[Temperature (K)], 1) + 1) - LOOKUP(I101, DynamicViscosityLookupTable[Temperature (K)], DynamicViscosityLookupTable[Temperature (K)])))</f>
        <v>1.6954349999999998E-5</v>
      </c>
    </row>
    <row r="102" spans="6:16" x14ac:dyDescent="0.25">
      <c r="F102" s="10">
        <v>4950</v>
      </c>
      <c r="G102" s="18">
        <f t="shared" si="14"/>
        <v>16240.15748031496</v>
      </c>
      <c r="H102" s="9">
        <f t="shared" si="9"/>
        <v>5250</v>
      </c>
      <c r="I102" s="11">
        <f t="shared" si="10"/>
        <v>265.97499999999997</v>
      </c>
      <c r="J102" s="12">
        <f t="shared" si="15"/>
        <v>-7.1750000000000114</v>
      </c>
      <c r="K102" s="14">
        <f t="shared" si="16"/>
        <v>9.790020243731659</v>
      </c>
      <c r="L102" s="11">
        <f t="shared" si="11"/>
        <v>58408.932404447056</v>
      </c>
      <c r="M102" s="15">
        <f t="shared" si="17"/>
        <v>58.408932404447057</v>
      </c>
      <c r="N102" s="14">
        <f t="shared" si="12"/>
        <v>0.76501323621604922</v>
      </c>
      <c r="O102" s="16">
        <f t="shared" si="13"/>
        <v>326.94084240914776</v>
      </c>
      <c r="P102" s="17" cm="1">
        <f t="array" ref="P102">INDEX(DynamicViscosityLookupTable[Dynamic Viscosity (kg/(m*s)], MATCH(I102, DynamicViscosityLookupTable[Temperature (K)], 1)) + ((I102 - LOOKUP(I102, DynamicViscosityLookupTable[Temperature (K)], DynamicViscosityLookupTable[Temperature (K)])) * (INDEX(DynamicViscosityLookupTable[Dynamic Viscosity (kg/(m*s)], MATCH(I102, DynamicViscosityLookupTable[Temperature (K)], 1) + 1) - INDEX(DynamicViscosityLookupTable[Dynamic Viscosity (kg/(m*s)], MATCH(I102, DynamicViscosityLookupTable[Temperature (K)], 1))) / (INDEX(DynamicViscosityLookupTable[Temperature (K)], MATCH(I102, DynamicViscosityLookupTable[Temperature (K)], 1) + 1) - LOOKUP(I102, DynamicViscosityLookupTable[Temperature (K)], DynamicViscosityLookupTable[Temperature (K)])))</f>
        <v>1.6938424999999999E-5</v>
      </c>
    </row>
    <row r="103" spans="6:16" x14ac:dyDescent="0.25">
      <c r="F103" s="10">
        <v>5000</v>
      </c>
      <c r="G103" s="18">
        <f t="shared" si="14"/>
        <v>16404.199475065616</v>
      </c>
      <c r="H103" s="9">
        <f t="shared" si="9"/>
        <v>5300</v>
      </c>
      <c r="I103" s="11">
        <f t="shared" si="10"/>
        <v>265.64999999999998</v>
      </c>
      <c r="J103" s="12">
        <f t="shared" si="15"/>
        <v>-7.5</v>
      </c>
      <c r="K103" s="14">
        <f t="shared" si="16"/>
        <v>9.7898663478642991</v>
      </c>
      <c r="L103" s="11">
        <f t="shared" si="11"/>
        <v>58108.828669193543</v>
      </c>
      <c r="M103" s="15">
        <f t="shared" si="17"/>
        <v>58.108828669193542</v>
      </c>
      <c r="N103" s="14">
        <f t="shared" si="12"/>
        <v>0.76201373534441086</v>
      </c>
      <c r="O103" s="16">
        <f t="shared" si="13"/>
        <v>326.74103368158711</v>
      </c>
      <c r="P103" s="17" cm="1">
        <f t="array" ref="P103">INDEX(DynamicViscosityLookupTable[Dynamic Viscosity (kg/(m*s)], MATCH(I103, DynamicViscosityLookupTable[Temperature (K)], 1)) + ((I103 - LOOKUP(I103, DynamicViscosityLookupTable[Temperature (K)], DynamicViscosityLookupTable[Temperature (K)])) * (INDEX(DynamicViscosityLookupTable[Dynamic Viscosity (kg/(m*s)], MATCH(I103, DynamicViscosityLookupTable[Temperature (K)], 1) + 1) - INDEX(DynamicViscosityLookupTable[Dynamic Viscosity (kg/(m*s)], MATCH(I103, DynamicViscosityLookupTable[Temperature (K)], 1))) / (INDEX(DynamicViscosityLookupTable[Temperature (K)], MATCH(I103, DynamicViscosityLookupTable[Temperature (K)], 1) + 1) - LOOKUP(I103, DynamicViscosityLookupTable[Temperature (K)], DynamicViscosityLookupTable[Temperature (K)])))</f>
        <v>1.6922499999999999E-5</v>
      </c>
    </row>
    <row r="104" spans="6:16" x14ac:dyDescent="0.25">
      <c r="F104" s="10">
        <v>5050</v>
      </c>
      <c r="G104" s="18">
        <f t="shared" si="14"/>
        <v>16568.241469816272</v>
      </c>
      <c r="H104" s="9">
        <f t="shared" si="9"/>
        <v>5350</v>
      </c>
      <c r="I104" s="11">
        <f t="shared" si="10"/>
        <v>265.32499999999999</v>
      </c>
      <c r="J104" s="12">
        <f t="shared" si="15"/>
        <v>-7.8249999999999886</v>
      </c>
      <c r="K104" s="14">
        <f t="shared" si="16"/>
        <v>9.7897124556127402</v>
      </c>
      <c r="L104" s="11">
        <f t="shared" si="11"/>
        <v>57810.569263618891</v>
      </c>
      <c r="M104" s="15">
        <f t="shared" si="17"/>
        <v>57.810569263618888</v>
      </c>
      <c r="N104" s="14">
        <f t="shared" si="12"/>
        <v>0.75903110157574816</v>
      </c>
      <c r="O104" s="16">
        <f t="shared" si="13"/>
        <v>326.54110269217404</v>
      </c>
      <c r="P104" s="17" cm="1">
        <f t="array" ref="P104">INDEX(DynamicViscosityLookupTable[Dynamic Viscosity (kg/(m*s)], MATCH(I104, DynamicViscosityLookupTable[Temperature (K)], 1)) + ((I104 - LOOKUP(I104, DynamicViscosityLookupTable[Temperature (K)], DynamicViscosityLookupTable[Temperature (K)])) * (INDEX(DynamicViscosityLookupTable[Dynamic Viscosity (kg/(m*s)], MATCH(I104, DynamicViscosityLookupTable[Temperature (K)], 1) + 1) - INDEX(DynamicViscosityLookupTable[Dynamic Viscosity (kg/(m*s)], MATCH(I104, DynamicViscosityLookupTable[Temperature (K)], 1))) / (INDEX(DynamicViscosityLookupTable[Temperature (K)], MATCH(I104, DynamicViscosityLookupTable[Temperature (K)], 1) + 1) - LOOKUP(I104, DynamicViscosityLookupTable[Temperature (K)], DynamicViscosityLookupTable[Temperature (K)])))</f>
        <v>1.6906575E-5</v>
      </c>
    </row>
    <row r="105" spans="6:16" x14ac:dyDescent="0.25">
      <c r="F105" s="10">
        <v>5100</v>
      </c>
      <c r="G105" s="18">
        <f t="shared" si="14"/>
        <v>16732.283464566928</v>
      </c>
      <c r="H105" s="9">
        <f t="shared" si="9"/>
        <v>5400</v>
      </c>
      <c r="I105" s="11">
        <f t="shared" si="10"/>
        <v>265</v>
      </c>
      <c r="J105" s="12">
        <f t="shared" si="15"/>
        <v>-8.1499999999999773</v>
      </c>
      <c r="K105" s="14">
        <f t="shared" si="16"/>
        <v>9.7895585669769822</v>
      </c>
      <c r="L105" s="11">
        <f t="shared" si="11"/>
        <v>57514.141022502816</v>
      </c>
      <c r="M105" s="15">
        <f t="shared" si="17"/>
        <v>57.514141022502812</v>
      </c>
      <c r="N105" s="14">
        <f t="shared" si="12"/>
        <v>0.75606522390187225</v>
      </c>
      <c r="O105" s="16">
        <f t="shared" si="13"/>
        <v>326.34104921619934</v>
      </c>
      <c r="P105" s="17" cm="1">
        <f t="array" ref="P105">INDEX(DynamicViscosityLookupTable[Dynamic Viscosity (kg/(m*s)], MATCH(I105, DynamicViscosityLookupTable[Temperature (K)], 1)) + ((I105 - LOOKUP(I105, DynamicViscosityLookupTable[Temperature (K)], DynamicViscosityLookupTable[Temperature (K)])) * (INDEX(DynamicViscosityLookupTable[Dynamic Viscosity (kg/(m*s)], MATCH(I105, DynamicViscosityLookupTable[Temperature (K)], 1) + 1) - INDEX(DynamicViscosityLookupTable[Dynamic Viscosity (kg/(m*s)], MATCH(I105, DynamicViscosityLookupTable[Temperature (K)], 1))) / (INDEX(DynamicViscosityLookupTable[Temperature (K)], MATCH(I105, DynamicViscosityLookupTable[Temperature (K)], 1) + 1) - LOOKUP(I105, DynamicViscosityLookupTable[Temperature (K)], DynamicViscosityLookupTable[Temperature (K)])))</f>
        <v>1.6890650000000001E-5</v>
      </c>
    </row>
    <row r="106" spans="6:16" x14ac:dyDescent="0.25">
      <c r="F106" s="10">
        <v>5150</v>
      </c>
      <c r="G106" s="18">
        <f t="shared" si="14"/>
        <v>16896.325459317584</v>
      </c>
      <c r="H106" s="9">
        <f t="shared" si="9"/>
        <v>5450</v>
      </c>
      <c r="I106" s="11">
        <f t="shared" si="10"/>
        <v>264.67499999999995</v>
      </c>
      <c r="J106" s="12">
        <f t="shared" si="15"/>
        <v>-8.4750000000000227</v>
      </c>
      <c r="K106" s="14">
        <f t="shared" si="16"/>
        <v>9.7894046819570235</v>
      </c>
      <c r="L106" s="11">
        <f t="shared" si="11"/>
        <v>57219.530887553439</v>
      </c>
      <c r="M106" s="15">
        <f t="shared" si="17"/>
        <v>57.219530887553439</v>
      </c>
      <c r="N106" s="14">
        <f t="shared" si="12"/>
        <v>0.75311599217673486</v>
      </c>
      <c r="O106" s="16">
        <f t="shared" si="13"/>
        <v>326.14087302826471</v>
      </c>
      <c r="P106" s="17" cm="1">
        <f t="array" ref="P106">INDEX(DynamicViscosityLookupTable[Dynamic Viscosity (kg/(m*s)], MATCH(I106, DynamicViscosityLookupTable[Temperature (K)], 1)) + ((I106 - LOOKUP(I106, DynamicViscosityLookupTable[Temperature (K)], DynamicViscosityLookupTable[Temperature (K)])) * (INDEX(DynamicViscosityLookupTable[Dynamic Viscosity (kg/(m*s)], MATCH(I106, DynamicViscosityLookupTable[Temperature (K)], 1) + 1) - INDEX(DynamicViscosityLookupTable[Dynamic Viscosity (kg/(m*s)], MATCH(I106, DynamicViscosityLookupTable[Temperature (K)], 1))) / (INDEX(DynamicViscosityLookupTable[Temperature (K)], MATCH(I106, DynamicViscosityLookupTable[Temperature (K)], 1) + 1) - LOOKUP(I106, DynamicViscosityLookupTable[Temperature (K)], DynamicViscosityLookupTable[Temperature (K)])))</f>
        <v>1.6874724999999998E-5</v>
      </c>
    </row>
    <row r="107" spans="6:16" x14ac:dyDescent="0.25">
      <c r="F107" s="10">
        <v>5200</v>
      </c>
      <c r="G107" s="18">
        <f t="shared" si="14"/>
        <v>17060.36745406824</v>
      </c>
      <c r="H107" s="9">
        <f t="shared" si="9"/>
        <v>5500</v>
      </c>
      <c r="I107" s="11">
        <f t="shared" si="10"/>
        <v>264.34999999999997</v>
      </c>
      <c r="J107" s="12">
        <f t="shared" si="15"/>
        <v>-8.8000000000000114</v>
      </c>
      <c r="K107" s="14">
        <f t="shared" si="16"/>
        <v>9.7892508005528676</v>
      </c>
      <c r="L107" s="11">
        <f t="shared" si="11"/>
        <v>56926.725906434171</v>
      </c>
      <c r="M107" s="15">
        <f t="shared" si="17"/>
        <v>56.926725906434172</v>
      </c>
      <c r="N107" s="14">
        <f t="shared" si="12"/>
        <v>0.75018329710890375</v>
      </c>
      <c r="O107" s="16">
        <f t="shared" si="13"/>
        <v>325.94057390227988</v>
      </c>
      <c r="P107" s="17" cm="1">
        <f t="array" ref="P107">INDEX(DynamicViscosityLookupTable[Dynamic Viscosity (kg/(m*s)], MATCH(I107, DynamicViscosityLookupTable[Temperature (K)], 1)) + ((I107 - LOOKUP(I107, DynamicViscosityLookupTable[Temperature (K)], DynamicViscosityLookupTable[Temperature (K)])) * (INDEX(DynamicViscosityLookupTable[Dynamic Viscosity (kg/(m*s)], MATCH(I107, DynamicViscosityLookupTable[Temperature (K)], 1) + 1) - INDEX(DynamicViscosityLookupTable[Dynamic Viscosity (kg/(m*s)], MATCH(I107, DynamicViscosityLookupTable[Temperature (K)], 1))) / (INDEX(DynamicViscosityLookupTable[Temperature (K)], MATCH(I107, DynamicViscosityLookupTable[Temperature (K)], 1) + 1) - LOOKUP(I107, DynamicViscosityLookupTable[Temperature (K)], DynamicViscosityLookupTable[Temperature (K)])))</f>
        <v>1.6858799999999999E-5</v>
      </c>
    </row>
    <row r="108" spans="6:16" x14ac:dyDescent="0.25">
      <c r="F108" s="10">
        <v>5250</v>
      </c>
      <c r="G108" s="18">
        <f t="shared" si="14"/>
        <v>17224.409448818897</v>
      </c>
      <c r="H108" s="9">
        <f t="shared" si="9"/>
        <v>5550</v>
      </c>
      <c r="I108" s="11">
        <f t="shared" si="10"/>
        <v>264.02499999999998</v>
      </c>
      <c r="J108" s="12">
        <f t="shared" si="15"/>
        <v>-9.125</v>
      </c>
      <c r="K108" s="14">
        <f t="shared" si="16"/>
        <v>9.7890969227645108</v>
      </c>
      <c r="L108" s="11">
        <f t="shared" si="11"/>
        <v>56635.71323180059</v>
      </c>
      <c r="M108" s="15">
        <f t="shared" si="17"/>
        <v>56.635713231800587</v>
      </c>
      <c r="N108" s="14">
        <f t="shared" si="12"/>
        <v>0.74726703025411567</v>
      </c>
      <c r="O108" s="16">
        <f t="shared" si="13"/>
        <v>325.74015161145923</v>
      </c>
      <c r="P108" s="17" cm="1">
        <f t="array" ref="P108">INDEX(DynamicViscosityLookupTable[Dynamic Viscosity (kg/(m*s)], MATCH(I108, DynamicViscosityLookupTable[Temperature (K)], 1)) + ((I108 - LOOKUP(I108, DynamicViscosityLookupTable[Temperature (K)], DynamicViscosityLookupTable[Temperature (K)])) * (INDEX(DynamicViscosityLookupTable[Dynamic Viscosity (kg/(m*s)], MATCH(I108, DynamicViscosityLookupTable[Temperature (K)], 1) + 1) - INDEX(DynamicViscosityLookupTable[Dynamic Viscosity (kg/(m*s)], MATCH(I108, DynamicViscosityLookupTable[Temperature (K)], 1))) / (INDEX(DynamicViscosityLookupTable[Temperature (K)], MATCH(I108, DynamicViscosityLookupTable[Temperature (K)], 1) + 1) - LOOKUP(I108, DynamicViscosityLookupTable[Temperature (K)], DynamicViscosityLookupTable[Temperature (K)])))</f>
        <v>1.6842874999999999E-5</v>
      </c>
    </row>
    <row r="109" spans="6:16" x14ac:dyDescent="0.25">
      <c r="F109" s="10">
        <v>5300</v>
      </c>
      <c r="G109" s="18">
        <f t="shared" si="14"/>
        <v>17388.451443569553</v>
      </c>
      <c r="H109" s="9">
        <f t="shared" si="9"/>
        <v>5600</v>
      </c>
      <c r="I109" s="11">
        <f t="shared" si="10"/>
        <v>263.7</v>
      </c>
      <c r="J109" s="12">
        <f t="shared" si="15"/>
        <v>-9.4499999999999886</v>
      </c>
      <c r="K109" s="14">
        <f t="shared" si="16"/>
        <v>9.7889430485919569</v>
      </c>
      <c r="L109" s="11">
        <f t="shared" si="11"/>
        <v>56346.480120346787</v>
      </c>
      <c r="M109" s="15">
        <f t="shared" si="17"/>
        <v>56.34648012034679</v>
      </c>
      <c r="N109" s="14">
        <f t="shared" si="12"/>
        <v>0.74436708400789875</v>
      </c>
      <c r="O109" s="16">
        <f t="shared" si="13"/>
        <v>325.53960592831919</v>
      </c>
      <c r="P109" s="17" cm="1">
        <f t="array" ref="P109">INDEX(DynamicViscosityLookupTable[Dynamic Viscosity (kg/(m*s)], MATCH(I109, DynamicViscosityLookupTable[Temperature (K)], 1)) + ((I109 - LOOKUP(I109, DynamicViscosityLookupTable[Temperature (K)], DynamicViscosityLookupTable[Temperature (K)])) * (INDEX(DynamicViscosityLookupTable[Dynamic Viscosity (kg/(m*s)], MATCH(I109, DynamicViscosityLookupTable[Temperature (K)], 1) + 1) - INDEX(DynamicViscosityLookupTable[Dynamic Viscosity (kg/(m*s)], MATCH(I109, DynamicViscosityLookupTable[Temperature (K)], 1))) / (INDEX(DynamicViscosityLookupTable[Temperature (K)], MATCH(I109, DynamicViscosityLookupTable[Temperature (K)], 1) + 1) - LOOKUP(I109, DynamicViscosityLookupTable[Temperature (K)], DynamicViscosityLookupTable[Temperature (K)])))</f>
        <v>1.682695E-5</v>
      </c>
    </row>
    <row r="110" spans="6:16" x14ac:dyDescent="0.25">
      <c r="F110" s="10">
        <v>5350</v>
      </c>
      <c r="G110" s="18">
        <f t="shared" si="14"/>
        <v>17552.493438320209</v>
      </c>
      <c r="H110" s="9">
        <f t="shared" si="9"/>
        <v>5650</v>
      </c>
      <c r="I110" s="11">
        <f t="shared" si="10"/>
        <v>263.375</v>
      </c>
      <c r="J110" s="12">
        <f t="shared" si="15"/>
        <v>-9.7749999999999773</v>
      </c>
      <c r="K110" s="14">
        <f t="shared" si="16"/>
        <v>9.7887891780352003</v>
      </c>
      <c r="L110" s="11">
        <f t="shared" si="11"/>
        <v>56059.013931861402</v>
      </c>
      <c r="M110" s="15">
        <f t="shared" si="17"/>
        <v>56.059013931861401</v>
      </c>
      <c r="N110" s="14">
        <f t="shared" si="12"/>
        <v>0.74148335159826706</v>
      </c>
      <c r="O110" s="16">
        <f t="shared" si="13"/>
        <v>325.33893662467489</v>
      </c>
      <c r="P110" s="17" cm="1">
        <f t="array" ref="P110">INDEX(DynamicViscosityLookupTable[Dynamic Viscosity (kg/(m*s)], MATCH(I110, DynamicViscosityLookupTable[Temperature (K)], 1)) + ((I110 - LOOKUP(I110, DynamicViscosityLookupTable[Temperature (K)], DynamicViscosityLookupTable[Temperature (K)])) * (INDEX(DynamicViscosityLookupTable[Dynamic Viscosity (kg/(m*s)], MATCH(I110, DynamicViscosityLookupTable[Temperature (K)], 1) + 1) - INDEX(DynamicViscosityLookupTable[Dynamic Viscosity (kg/(m*s)], MATCH(I110, DynamicViscosityLookupTable[Temperature (K)], 1))) / (INDEX(DynamicViscosityLookupTable[Temperature (K)], MATCH(I110, DynamicViscosityLookupTable[Temperature (K)], 1) + 1) - LOOKUP(I110, DynamicViscosityLookupTable[Temperature (K)], DynamicViscosityLookupTable[Temperature (K)])))</f>
        <v>1.6811025000000001E-5</v>
      </c>
    </row>
    <row r="111" spans="6:16" x14ac:dyDescent="0.25">
      <c r="F111" s="10">
        <v>5400</v>
      </c>
      <c r="G111" s="18">
        <f t="shared" si="14"/>
        <v>17716.535433070865</v>
      </c>
      <c r="H111" s="9">
        <f t="shared" si="9"/>
        <v>5700</v>
      </c>
      <c r="I111" s="11">
        <f t="shared" si="10"/>
        <v>263.04999999999995</v>
      </c>
      <c r="J111" s="12">
        <f t="shared" si="15"/>
        <v>-10.100000000000023</v>
      </c>
      <c r="K111" s="14">
        <f t="shared" si="16"/>
        <v>9.7886353110942466</v>
      </c>
      <c r="L111" s="11">
        <f t="shared" si="11"/>
        <v>55773.302128293333</v>
      </c>
      <c r="M111" s="15">
        <f t="shared" si="17"/>
        <v>55.773302128293331</v>
      </c>
      <c r="N111" s="14">
        <f t="shared" si="12"/>
        <v>0.73861572707849188</v>
      </c>
      <c r="O111" s="16">
        <f t="shared" si="13"/>
        <v>325.13814347163742</v>
      </c>
      <c r="P111" s="17" cm="1">
        <f t="array" ref="P111">INDEX(DynamicViscosityLookupTable[Dynamic Viscosity (kg/(m*s)], MATCH(I111, DynamicViscosityLookupTable[Temperature (K)], 1)) + ((I111 - LOOKUP(I111, DynamicViscosityLookupTable[Temperature (K)], DynamicViscosityLookupTable[Temperature (K)])) * (INDEX(DynamicViscosityLookupTable[Dynamic Viscosity (kg/(m*s)], MATCH(I111, DynamicViscosityLookupTable[Temperature (K)], 1) + 1) - INDEX(DynamicViscosityLookupTable[Dynamic Viscosity (kg/(m*s)], MATCH(I111, DynamicViscosityLookupTable[Temperature (K)], 1))) / (INDEX(DynamicViscosityLookupTable[Temperature (K)], MATCH(I111, DynamicViscosityLookupTable[Temperature (K)], 1) + 1) - LOOKUP(I111, DynamicViscosityLookupTable[Temperature (K)], DynamicViscosityLookupTable[Temperature (K)])))</f>
        <v>1.6794999999999998E-5</v>
      </c>
    </row>
    <row r="112" spans="6:16" x14ac:dyDescent="0.25">
      <c r="F112" s="10">
        <v>5450</v>
      </c>
      <c r="G112" s="18">
        <f t="shared" si="14"/>
        <v>17880.577427821521</v>
      </c>
      <c r="H112" s="9">
        <f t="shared" si="9"/>
        <v>5750</v>
      </c>
      <c r="I112" s="11">
        <f t="shared" si="10"/>
        <v>262.72499999999997</v>
      </c>
      <c r="J112" s="12">
        <f t="shared" si="15"/>
        <v>-10.425000000000011</v>
      </c>
      <c r="K112" s="14">
        <f t="shared" si="16"/>
        <v>9.7884814477690938</v>
      </c>
      <c r="L112" s="11">
        <f t="shared" si="11"/>
        <v>55489.332272826345</v>
      </c>
      <c r="M112" s="15">
        <f t="shared" si="17"/>
        <v>55.489332272826346</v>
      </c>
      <c r="N112" s="14">
        <f t="shared" si="12"/>
        <v>0.7357641053199343</v>
      </c>
      <c r="O112" s="16">
        <f t="shared" si="13"/>
        <v>324.93722623961071</v>
      </c>
      <c r="P112" s="17" cm="1">
        <f t="array" ref="P112">INDEX(DynamicViscosityLookupTable[Dynamic Viscosity (kg/(m*s)], MATCH(I112, DynamicViscosityLookupTable[Temperature (K)], 1)) + ((I112 - LOOKUP(I112, DynamicViscosityLookupTable[Temperature (K)], DynamicViscosityLookupTable[Temperature (K)])) * (INDEX(DynamicViscosityLookupTable[Dynamic Viscosity (kg/(m*s)], MATCH(I112, DynamicViscosityLookupTable[Temperature (K)], 1) + 1) - INDEX(DynamicViscosityLookupTable[Dynamic Viscosity (kg/(m*s)], MATCH(I112, DynamicViscosityLookupTable[Temperature (K)], 1))) / (INDEX(DynamicViscosityLookupTable[Temperature (K)], MATCH(I112, DynamicViscosityLookupTable[Temperature (K)], 1) + 1) - LOOKUP(I112, DynamicViscosityLookupTable[Temperature (K)], DynamicViscosityLookupTable[Temperature (K)])))</f>
        <v>1.6778749999999999E-5</v>
      </c>
    </row>
    <row r="113" spans="6:16" x14ac:dyDescent="0.25">
      <c r="F113" s="10">
        <v>5500</v>
      </c>
      <c r="G113" s="18">
        <f t="shared" si="14"/>
        <v>18044.619422572177</v>
      </c>
      <c r="H113" s="9">
        <f t="shared" si="9"/>
        <v>5800</v>
      </c>
      <c r="I113" s="11">
        <f t="shared" si="10"/>
        <v>262.39999999999998</v>
      </c>
      <c r="J113" s="12">
        <f t="shared" si="15"/>
        <v>-10.75</v>
      </c>
      <c r="K113" s="14">
        <f t="shared" si="16"/>
        <v>9.7883275880597402</v>
      </c>
      <c r="L113" s="11">
        <f t="shared" si="11"/>
        <v>55207.092028963423</v>
      </c>
      <c r="M113" s="15">
        <f t="shared" si="17"/>
        <v>55.207092028963423</v>
      </c>
      <c r="N113" s="14">
        <f t="shared" si="12"/>
        <v>0.73292838200495669</v>
      </c>
      <c r="O113" s="16">
        <f t="shared" si="13"/>
        <v>324.73618469828835</v>
      </c>
      <c r="P113" s="17" cm="1">
        <f t="array" ref="P113">INDEX(DynamicViscosityLookupTable[Dynamic Viscosity (kg/(m*s)], MATCH(I113, DynamicViscosityLookupTable[Temperature (K)], 1)) + ((I113 - LOOKUP(I113, DynamicViscosityLookupTable[Temperature (K)], DynamicViscosityLookupTable[Temperature (K)])) * (INDEX(DynamicViscosityLookupTable[Dynamic Viscosity (kg/(m*s)], MATCH(I113, DynamicViscosityLookupTable[Temperature (K)], 1) + 1) - INDEX(DynamicViscosityLookupTable[Dynamic Viscosity (kg/(m*s)], MATCH(I113, DynamicViscosityLookupTable[Temperature (K)], 1))) / (INDEX(DynamicViscosityLookupTable[Temperature (K)], MATCH(I113, DynamicViscosityLookupTable[Temperature (K)], 1) + 1) - LOOKUP(I113, DynamicViscosityLookupTable[Temperature (K)], DynamicViscosityLookupTable[Temperature (K)])))</f>
        <v>1.6762499999999997E-5</v>
      </c>
    </row>
    <row r="114" spans="6:16" x14ac:dyDescent="0.25">
      <c r="F114" s="10">
        <v>5550</v>
      </c>
      <c r="G114" s="18">
        <f t="shared" si="14"/>
        <v>18208.661417322834</v>
      </c>
      <c r="H114" s="9">
        <f t="shared" si="9"/>
        <v>5850</v>
      </c>
      <c r="I114" s="11">
        <f t="shared" si="10"/>
        <v>262.07499999999999</v>
      </c>
      <c r="J114" s="12">
        <f t="shared" si="15"/>
        <v>-11.074999999999989</v>
      </c>
      <c r="K114" s="14">
        <f t="shared" si="16"/>
        <v>9.7881737319661877</v>
      </c>
      <c r="L114" s="11">
        <f t="shared" si="11"/>
        <v>54926.569159620063</v>
      </c>
      <c r="M114" s="15">
        <f t="shared" si="17"/>
        <v>54.926569159620065</v>
      </c>
      <c r="N114" s="14">
        <f t="shared" si="12"/>
        <v>0.73010845361989785</v>
      </c>
      <c r="O114" s="16">
        <f t="shared" si="13"/>
        <v>324.53501861665058</v>
      </c>
      <c r="P114" s="17" cm="1">
        <f t="array" ref="P114">INDEX(DynamicViscosityLookupTable[Dynamic Viscosity (kg/(m*s)], MATCH(I114, DynamicViscosityLookupTable[Temperature (K)], 1)) + ((I114 - LOOKUP(I114, DynamicViscosityLookupTable[Temperature (K)], DynamicViscosityLookupTable[Temperature (K)])) * (INDEX(DynamicViscosityLookupTable[Dynamic Viscosity (kg/(m*s)], MATCH(I114, DynamicViscosityLookupTable[Temperature (K)], 1) + 1) - INDEX(DynamicViscosityLookupTable[Dynamic Viscosity (kg/(m*s)], MATCH(I114, DynamicViscosityLookupTable[Temperature (K)], 1))) / (INDEX(DynamicViscosityLookupTable[Temperature (K)], MATCH(I114, DynamicViscosityLookupTable[Temperature (K)], 1) + 1) - LOOKUP(I114, DynamicViscosityLookupTable[Temperature (K)], DynamicViscosityLookupTable[Temperature (K)])))</f>
        <v>1.6746249999999999E-5</v>
      </c>
    </row>
    <row r="115" spans="6:16" x14ac:dyDescent="0.25">
      <c r="F115" s="10">
        <v>5600</v>
      </c>
      <c r="G115" s="18">
        <f t="shared" si="14"/>
        <v>18372.70341207349</v>
      </c>
      <c r="H115" s="9">
        <f t="shared" si="9"/>
        <v>5900</v>
      </c>
      <c r="I115" s="11">
        <f t="shared" si="10"/>
        <v>261.75</v>
      </c>
      <c r="J115" s="12">
        <f t="shared" si="15"/>
        <v>-11.399999999999977</v>
      </c>
      <c r="K115" s="14">
        <f t="shared" si="16"/>
        <v>9.7880198794884361</v>
      </c>
      <c r="L115" s="11">
        <f t="shared" si="11"/>
        <v>54647.751526226704</v>
      </c>
      <c r="M115" s="15">
        <f t="shared" si="17"/>
        <v>54.647751526226706</v>
      </c>
      <c r="N115" s="14">
        <f t="shared" si="12"/>
        <v>0.72730421744811968</v>
      </c>
      <c r="O115" s="16">
        <f t="shared" si="13"/>
        <v>324.33372776296119</v>
      </c>
      <c r="P115" s="17" cm="1">
        <f t="array" ref="P115">INDEX(DynamicViscosityLookupTable[Dynamic Viscosity (kg/(m*s)], MATCH(I115, DynamicViscosityLookupTable[Temperature (K)], 1)) + ((I115 - LOOKUP(I115, DynamicViscosityLookupTable[Temperature (K)], DynamicViscosityLookupTable[Temperature (K)])) * (INDEX(DynamicViscosityLookupTable[Dynamic Viscosity (kg/(m*s)], MATCH(I115, DynamicViscosityLookupTable[Temperature (K)], 1) + 1) - INDEX(DynamicViscosityLookupTable[Dynamic Viscosity (kg/(m*s)], MATCH(I115, DynamicViscosityLookupTable[Temperature (K)], 1))) / (INDEX(DynamicViscosityLookupTable[Temperature (K)], MATCH(I115, DynamicViscosityLookupTable[Temperature (K)], 1) + 1) - LOOKUP(I115, DynamicViscosityLookupTable[Temperature (K)], DynamicViscosityLookupTable[Temperature (K)])))</f>
        <v>1.6730000000000001E-5</v>
      </c>
    </row>
    <row r="116" spans="6:16" x14ac:dyDescent="0.25">
      <c r="F116" s="10">
        <v>5650</v>
      </c>
      <c r="G116" s="18">
        <f t="shared" si="14"/>
        <v>18536.745406824146</v>
      </c>
      <c r="H116" s="9">
        <f t="shared" si="9"/>
        <v>5950</v>
      </c>
      <c r="I116" s="11">
        <f t="shared" si="10"/>
        <v>261.42499999999995</v>
      </c>
      <c r="J116" s="12">
        <f t="shared" si="15"/>
        <v>-11.725000000000023</v>
      </c>
      <c r="K116" s="14">
        <f t="shared" si="16"/>
        <v>9.7878660306264855</v>
      </c>
      <c r="L116" s="11">
        <f t="shared" si="11"/>
        <v>54370.627087840083</v>
      </c>
      <c r="M116" s="15">
        <f t="shared" si="17"/>
        <v>54.370627087840084</v>
      </c>
      <c r="N116" s="14">
        <f t="shared" si="12"/>
        <v>0.72451557156311919</v>
      </c>
      <c r="O116" s="16">
        <f t="shared" si="13"/>
        <v>324.13231190476438</v>
      </c>
      <c r="P116" s="17" cm="1">
        <f t="array" ref="P116">INDEX(DynamicViscosityLookupTable[Dynamic Viscosity (kg/(m*s)], MATCH(I116, DynamicViscosityLookupTable[Temperature (K)], 1)) + ((I116 - LOOKUP(I116, DynamicViscosityLookupTable[Temperature (K)], DynamicViscosityLookupTable[Temperature (K)])) * (INDEX(DynamicViscosityLookupTable[Dynamic Viscosity (kg/(m*s)], MATCH(I116, DynamicViscosityLookupTable[Temperature (K)], 1) + 1) - INDEX(DynamicViscosityLookupTable[Dynamic Viscosity (kg/(m*s)], MATCH(I116, DynamicViscosityLookupTable[Temperature (K)], 1))) / (INDEX(DynamicViscosityLookupTable[Temperature (K)], MATCH(I116, DynamicViscosityLookupTable[Temperature (K)], 1) + 1) - LOOKUP(I116, DynamicViscosityLookupTable[Temperature (K)], DynamicViscosityLookupTable[Temperature (K)])))</f>
        <v>1.6713749999999996E-5</v>
      </c>
    </row>
    <row r="117" spans="6:16" x14ac:dyDescent="0.25">
      <c r="F117" s="10">
        <v>5700</v>
      </c>
      <c r="G117" s="18">
        <f t="shared" si="14"/>
        <v>18700.787401574802</v>
      </c>
      <c r="H117" s="9">
        <f t="shared" si="9"/>
        <v>6000</v>
      </c>
      <c r="I117" s="11">
        <f t="shared" si="10"/>
        <v>261.09999999999997</v>
      </c>
      <c r="J117" s="12">
        <f t="shared" si="15"/>
        <v>-12.050000000000011</v>
      </c>
      <c r="K117" s="14">
        <f t="shared" si="16"/>
        <v>9.7877121853803342</v>
      </c>
      <c r="L117" s="11">
        <f t="shared" si="11"/>
        <v>54095.183900263532</v>
      </c>
      <c r="M117" s="15">
        <f t="shared" si="17"/>
        <v>54.095183900263528</v>
      </c>
      <c r="N117" s="14">
        <f t="shared" si="12"/>
        <v>0.7217424148217082</v>
      </c>
      <c r="O117" s="16">
        <f t="shared" si="13"/>
        <v>323.93077080888185</v>
      </c>
      <c r="P117" s="17" cm="1">
        <f t="array" ref="P117">INDEX(DynamicViscosityLookupTable[Dynamic Viscosity (kg/(m*s)], MATCH(I117, DynamicViscosityLookupTable[Temperature (K)], 1)) + ((I117 - LOOKUP(I117, DynamicViscosityLookupTable[Temperature (K)], DynamicViscosityLookupTable[Temperature (K)])) * (INDEX(DynamicViscosityLookupTable[Dynamic Viscosity (kg/(m*s)], MATCH(I117, DynamicViscosityLookupTable[Temperature (K)], 1) + 1) - INDEX(DynamicViscosityLookupTable[Dynamic Viscosity (kg/(m*s)], MATCH(I117, DynamicViscosityLookupTable[Temperature (K)], 1))) / (INDEX(DynamicViscosityLookupTable[Temperature (K)], MATCH(I117, DynamicViscosityLookupTable[Temperature (K)], 1) + 1) - LOOKUP(I117, DynamicViscosityLookupTable[Temperature (K)], DynamicViscosityLookupTable[Temperature (K)])))</f>
        <v>1.6697499999999997E-5</v>
      </c>
    </row>
    <row r="118" spans="6:16" x14ac:dyDescent="0.25">
      <c r="F118" s="10">
        <v>5750</v>
      </c>
      <c r="G118" s="18">
        <f t="shared" si="14"/>
        <v>18864.829396325458</v>
      </c>
      <c r="H118" s="9">
        <f t="shared" si="9"/>
        <v>6050</v>
      </c>
      <c r="I118" s="11">
        <f t="shared" si="10"/>
        <v>260.77499999999998</v>
      </c>
      <c r="J118" s="12">
        <f t="shared" si="15"/>
        <v>-12.375</v>
      </c>
      <c r="K118" s="14">
        <f t="shared" si="16"/>
        <v>9.7875583437499856</v>
      </c>
      <c r="L118" s="11">
        <f t="shared" si="11"/>
        <v>53821.410115175975</v>
      </c>
      <c r="M118" s="15">
        <f t="shared" si="17"/>
        <v>53.821410115175972</v>
      </c>
      <c r="N118" s="14">
        <f t="shared" si="12"/>
        <v>0.71898464685726071</v>
      </c>
      <c r="O118" s="16">
        <f t="shared" si="13"/>
        <v>323.72910424140929</v>
      </c>
      <c r="P118" s="17" cm="1">
        <f t="array" ref="P118">INDEX(DynamicViscosityLookupTable[Dynamic Viscosity (kg/(m*s)], MATCH(I118, DynamicViscosityLookupTable[Temperature (K)], 1)) + ((I118 - LOOKUP(I118, DynamicViscosityLookupTable[Temperature (K)], DynamicViscosityLookupTable[Temperature (K)])) * (INDEX(DynamicViscosityLookupTable[Dynamic Viscosity (kg/(m*s)], MATCH(I118, DynamicViscosityLookupTable[Temperature (K)], 1) + 1) - INDEX(DynamicViscosityLookupTable[Dynamic Viscosity (kg/(m*s)], MATCH(I118, DynamicViscosityLookupTable[Temperature (K)], 1))) / (INDEX(DynamicViscosityLookupTable[Temperature (K)], MATCH(I118, DynamicViscosityLookupTable[Temperature (K)], 1) + 1) - LOOKUP(I118, DynamicViscosityLookupTable[Temperature (K)], DynamicViscosityLookupTable[Temperature (K)])))</f>
        <v>1.6681249999999999E-5</v>
      </c>
    </row>
    <row r="119" spans="6:16" x14ac:dyDescent="0.25">
      <c r="F119" s="10">
        <v>5800</v>
      </c>
      <c r="G119" s="18">
        <f t="shared" si="14"/>
        <v>19028.871391076114</v>
      </c>
      <c r="H119" s="9">
        <f t="shared" si="9"/>
        <v>6100</v>
      </c>
      <c r="I119" s="11">
        <f t="shared" si="10"/>
        <v>260.45</v>
      </c>
      <c r="J119" s="12">
        <f t="shared" si="15"/>
        <v>-12.699999999999989</v>
      </c>
      <c r="K119" s="14">
        <f t="shared" si="16"/>
        <v>9.787404505735438</v>
      </c>
      <c r="L119" s="11">
        <f t="shared" si="11"/>
        <v>53549.293979269627</v>
      </c>
      <c r="M119" s="15">
        <f t="shared" si="17"/>
        <v>53.549293979269628</v>
      </c>
      <c r="N119" s="14">
        <f t="shared" si="12"/>
        <v>0.71624216807302332</v>
      </c>
      <c r="O119" s="16">
        <f t="shared" si="13"/>
        <v>323.52731196771333</v>
      </c>
      <c r="P119" s="17" cm="1">
        <f t="array" ref="P119">INDEX(DynamicViscosityLookupTable[Dynamic Viscosity (kg/(m*s)], MATCH(I119, DynamicViscosityLookupTable[Temperature (K)], 1)) + ((I119 - LOOKUP(I119, DynamicViscosityLookupTable[Temperature (K)], DynamicViscosityLookupTable[Temperature (K)])) * (INDEX(DynamicViscosityLookupTable[Dynamic Viscosity (kg/(m*s)], MATCH(I119, DynamicViscosityLookupTable[Temperature (K)], 1) + 1) - INDEX(DynamicViscosityLookupTable[Dynamic Viscosity (kg/(m*s)], MATCH(I119, DynamicViscosityLookupTable[Temperature (K)], 1))) / (INDEX(DynamicViscosityLookupTable[Temperature (K)], MATCH(I119, DynamicViscosityLookupTable[Temperature (K)], 1) + 1) - LOOKUP(I119, DynamicViscosityLookupTable[Temperature (K)], DynamicViscosityLookupTable[Temperature (K)])))</f>
        <v>1.6665000000000001E-5</v>
      </c>
    </row>
    <row r="120" spans="6:16" x14ac:dyDescent="0.25">
      <c r="F120" s="10">
        <v>5850</v>
      </c>
      <c r="G120" s="18">
        <f t="shared" si="14"/>
        <v>19192.913385826771</v>
      </c>
      <c r="H120" s="9">
        <f t="shared" si="9"/>
        <v>6150</v>
      </c>
      <c r="I120" s="11">
        <f t="shared" si="10"/>
        <v>260.125</v>
      </c>
      <c r="J120" s="12">
        <f t="shared" si="15"/>
        <v>-13.024999999999977</v>
      </c>
      <c r="K120" s="14">
        <f t="shared" si="16"/>
        <v>9.7872506713366896</v>
      </c>
      <c r="L120" s="11">
        <f t="shared" si="11"/>
        <v>53278.82383339636</v>
      </c>
      <c r="M120" s="15">
        <f t="shared" si="17"/>
        <v>53.278823833396359</v>
      </c>
      <c r="N120" s="14">
        <f t="shared" si="12"/>
        <v>0.71351487963549254</v>
      </c>
      <c r="O120" s="16">
        <f t="shared" si="13"/>
        <v>323.32539375242862</v>
      </c>
      <c r="P120" s="17" cm="1">
        <f t="array" ref="P120">INDEX(DynamicViscosityLookupTable[Dynamic Viscosity (kg/(m*s)], MATCH(I120, DynamicViscosityLookupTable[Temperature (K)], 1)) + ((I120 - LOOKUP(I120, DynamicViscosityLookupTable[Temperature (K)], DynamicViscosityLookupTable[Temperature (K)])) * (INDEX(DynamicViscosityLookupTable[Dynamic Viscosity (kg/(m*s)], MATCH(I120, DynamicViscosityLookupTable[Temperature (K)], 1) + 1) - INDEX(DynamicViscosityLookupTable[Dynamic Viscosity (kg/(m*s)], MATCH(I120, DynamicViscosityLookupTable[Temperature (K)], 1))) / (INDEX(DynamicViscosityLookupTable[Temperature (K)], MATCH(I120, DynamicViscosityLookupTable[Temperature (K)], 1) + 1) - LOOKUP(I120, DynamicViscosityLookupTable[Temperature (K)], DynamicViscosityLookupTable[Temperature (K)])))</f>
        <v>1.6648749999999999E-5</v>
      </c>
    </row>
    <row r="121" spans="6:16" x14ac:dyDescent="0.25">
      <c r="F121" s="10">
        <v>5900</v>
      </c>
      <c r="G121" s="18">
        <f t="shared" si="14"/>
        <v>19356.955380577427</v>
      </c>
      <c r="H121" s="9">
        <f t="shared" si="9"/>
        <v>6200</v>
      </c>
      <c r="I121" s="11">
        <f t="shared" si="10"/>
        <v>259.79999999999995</v>
      </c>
      <c r="J121" s="12">
        <f t="shared" si="15"/>
        <v>-13.350000000000023</v>
      </c>
      <c r="K121" s="14">
        <f t="shared" si="16"/>
        <v>9.7870968405537422</v>
      </c>
      <c r="L121" s="11">
        <f t="shared" si="11"/>
        <v>53009.988111722436</v>
      </c>
      <c r="M121" s="15">
        <f t="shared" si="17"/>
        <v>53.009988111722436</v>
      </c>
      <c r="N121" s="14">
        <f t="shared" si="12"/>
        <v>0.71080268346785569</v>
      </c>
      <c r="O121" s="16">
        <f t="shared" si="13"/>
        <v>323.12334935945415</v>
      </c>
      <c r="P121" s="17" cm="1">
        <f t="array" ref="P121">INDEX(DynamicViscosityLookupTable[Dynamic Viscosity (kg/(m*s)], MATCH(I121, DynamicViscosityLookupTable[Temperature (K)], 1)) + ((I121 - LOOKUP(I121, DynamicViscosityLookupTable[Temperature (K)], DynamicViscosityLookupTable[Temperature (K)])) * (INDEX(DynamicViscosityLookupTable[Dynamic Viscosity (kg/(m*s)], MATCH(I121, DynamicViscosityLookupTable[Temperature (K)], 1) + 1) - INDEX(DynamicViscosityLookupTable[Dynamic Viscosity (kg/(m*s)], MATCH(I121, DynamicViscosityLookupTable[Temperature (K)], 1))) / (INDEX(DynamicViscosityLookupTable[Temperature (K)], MATCH(I121, DynamicViscosityLookupTable[Temperature (K)], 1) + 1) - LOOKUP(I121, DynamicViscosityLookupTable[Temperature (K)], DynamicViscosityLookupTable[Temperature (K)])))</f>
        <v>1.6632499999999997E-5</v>
      </c>
    </row>
    <row r="122" spans="6:16" x14ac:dyDescent="0.25">
      <c r="F122" s="10">
        <v>5950</v>
      </c>
      <c r="G122" s="18">
        <f t="shared" si="14"/>
        <v>19520.997375328083</v>
      </c>
      <c r="H122" s="9">
        <f t="shared" si="9"/>
        <v>6250</v>
      </c>
      <c r="I122" s="11">
        <f t="shared" si="10"/>
        <v>259.47499999999997</v>
      </c>
      <c r="J122" s="12">
        <f t="shared" si="15"/>
        <v>-13.675000000000011</v>
      </c>
      <c r="K122" s="14">
        <f t="shared" si="16"/>
        <v>9.7869430133865958</v>
      </c>
      <c r="L122" s="11">
        <f t="shared" si="11"/>
        <v>52742.775340891712</v>
      </c>
      <c r="M122" s="15">
        <f t="shared" si="17"/>
        <v>52.742775340891711</v>
      </c>
      <c r="N122" s="14">
        <f t="shared" si="12"/>
        <v>0.70810548224349412</v>
      </c>
      <c r="O122" s="16">
        <f t="shared" si="13"/>
        <v>322.92117855195056</v>
      </c>
      <c r="P122" s="17" cm="1">
        <f t="array" ref="P122">INDEX(DynamicViscosityLookupTable[Dynamic Viscosity (kg/(m*s)], MATCH(I122, DynamicViscosityLookupTable[Temperature (K)], 1)) + ((I122 - LOOKUP(I122, DynamicViscosityLookupTable[Temperature (K)], DynamicViscosityLookupTable[Temperature (K)])) * (INDEX(DynamicViscosityLookupTable[Dynamic Viscosity (kg/(m*s)], MATCH(I122, DynamicViscosityLookupTable[Temperature (K)], 1) + 1) - INDEX(DynamicViscosityLookupTable[Dynamic Viscosity (kg/(m*s)], MATCH(I122, DynamicViscosityLookupTable[Temperature (K)], 1))) / (INDEX(DynamicViscosityLookupTable[Temperature (K)], MATCH(I122, DynamicViscosityLookupTable[Temperature (K)], 1) + 1) - LOOKUP(I122, DynamicViscosityLookupTable[Temperature (K)], DynamicViscosityLookupTable[Temperature (K)])))</f>
        <v>1.6616249999999999E-5</v>
      </c>
    </row>
    <row r="123" spans="6:16" x14ac:dyDescent="0.25">
      <c r="F123" s="10">
        <v>6000</v>
      </c>
      <c r="G123" s="18">
        <f t="shared" si="14"/>
        <v>19685.039370078739</v>
      </c>
      <c r="H123" s="9">
        <f t="shared" si="9"/>
        <v>6300</v>
      </c>
      <c r="I123" s="11">
        <f t="shared" si="10"/>
        <v>259.14999999999998</v>
      </c>
      <c r="J123" s="12">
        <f t="shared" si="15"/>
        <v>-14</v>
      </c>
      <c r="K123" s="14">
        <f t="shared" si="16"/>
        <v>9.7867891898352486</v>
      </c>
      <c r="L123" s="11">
        <f t="shared" si="11"/>
        <v>52477.174139197115</v>
      </c>
      <c r="M123" s="15">
        <f t="shared" si="17"/>
        <v>52.477174139197118</v>
      </c>
      <c r="N123" s="14">
        <f t="shared" si="12"/>
        <v>0.70542317937955035</v>
      </c>
      <c r="O123" s="16">
        <f t="shared" si="13"/>
        <v>322.71888109233652</v>
      </c>
      <c r="P123" s="17" cm="1">
        <f t="array" ref="P123">INDEX(DynamicViscosityLookupTable[Dynamic Viscosity (kg/(m*s)], MATCH(I123, DynamicViscosityLookupTable[Temperature (K)], 1)) + ((I123 - LOOKUP(I123, DynamicViscosityLookupTable[Temperature (K)], DynamicViscosityLookupTable[Temperature (K)])) * (INDEX(DynamicViscosityLookupTable[Dynamic Viscosity (kg/(m*s)], MATCH(I123, DynamicViscosityLookupTable[Temperature (K)], 1) + 1) - INDEX(DynamicViscosityLookupTable[Dynamic Viscosity (kg/(m*s)], MATCH(I123, DynamicViscosityLookupTable[Temperature (K)], 1))) / (INDEX(DynamicViscosityLookupTable[Temperature (K)], MATCH(I123, DynamicViscosityLookupTable[Temperature (K)], 1) + 1) - LOOKUP(I123, DynamicViscosityLookupTable[Temperature (K)], DynamicViscosityLookupTable[Temperature (K)])))</f>
        <v>1.6599999999999997E-5</v>
      </c>
    </row>
    <row r="124" spans="6:16" x14ac:dyDescent="0.25">
      <c r="F124" s="10">
        <v>6050</v>
      </c>
      <c r="G124" s="18">
        <f t="shared" si="14"/>
        <v>19849.081364829395</v>
      </c>
      <c r="H124" s="9">
        <f t="shared" si="9"/>
        <v>6350</v>
      </c>
      <c r="I124" s="11">
        <f t="shared" si="10"/>
        <v>258.82499999999999</v>
      </c>
      <c r="J124" s="12">
        <f t="shared" si="15"/>
        <v>-14.324999999999989</v>
      </c>
      <c r="K124" s="14">
        <f t="shared" si="16"/>
        <v>9.7866353698997042</v>
      </c>
      <c r="L124" s="11">
        <f t="shared" si="11"/>
        <v>52213.173215760391</v>
      </c>
      <c r="M124" s="15">
        <f t="shared" si="17"/>
        <v>52.213173215760392</v>
      </c>
      <c r="N124" s="14">
        <f t="shared" si="12"/>
        <v>0.70275567903055847</v>
      </c>
      <c r="O124" s="16">
        <f t="shared" si="13"/>
        <v>322.51645674228553</v>
      </c>
      <c r="P124" s="17" cm="1">
        <f t="array" ref="P124">INDEX(DynamicViscosityLookupTable[Dynamic Viscosity (kg/(m*s)], MATCH(I124, DynamicViscosityLookupTable[Temperature (K)], 1)) + ((I124 - LOOKUP(I124, DynamicViscosityLookupTable[Temperature (K)], DynamicViscosityLookupTable[Temperature (K)])) * (INDEX(DynamicViscosityLookupTable[Dynamic Viscosity (kg/(m*s)], MATCH(I124, DynamicViscosityLookupTable[Temperature (K)], 1) + 1) - INDEX(DynamicViscosityLookupTable[Dynamic Viscosity (kg/(m*s)], MATCH(I124, DynamicViscosityLookupTable[Temperature (K)], 1))) / (INDEX(DynamicViscosityLookupTable[Temperature (K)], MATCH(I124, DynamicViscosityLookupTable[Temperature (K)], 1) + 1) - LOOKUP(I124, DynamicViscosityLookupTable[Temperature (K)], DynamicViscosityLookupTable[Temperature (K)])))</f>
        <v>1.6583749999999999E-5</v>
      </c>
    </row>
    <row r="125" spans="6:16" x14ac:dyDescent="0.25">
      <c r="F125" s="10">
        <v>6100</v>
      </c>
      <c r="G125" s="18">
        <f t="shared" si="14"/>
        <v>20013.123359580051</v>
      </c>
      <c r="H125" s="9">
        <f t="shared" si="9"/>
        <v>6400</v>
      </c>
      <c r="I125" s="11">
        <f t="shared" si="10"/>
        <v>258.5</v>
      </c>
      <c r="J125" s="12">
        <f t="shared" si="15"/>
        <v>-14.649999999999977</v>
      </c>
      <c r="K125" s="14">
        <f t="shared" si="16"/>
        <v>9.786481553579959</v>
      </c>
      <c r="L125" s="11">
        <f t="shared" si="11"/>
        <v>51950.761369719869</v>
      </c>
      <c r="M125" s="15">
        <f t="shared" si="17"/>
        <v>51.950761369719871</v>
      </c>
      <c r="N125" s="14">
        <f t="shared" si="12"/>
        <v>0.700102886082132</v>
      </c>
      <c r="O125" s="16">
        <f t="shared" si="13"/>
        <v>322.3139052627227</v>
      </c>
      <c r="P125" s="17" cm="1">
        <f t="array" ref="P125">INDEX(DynamicViscosityLookupTable[Dynamic Viscosity (kg/(m*s)], MATCH(I125, DynamicViscosityLookupTable[Temperature (K)], 1)) + ((I125 - LOOKUP(I125, DynamicViscosityLookupTable[Temperature (K)], DynamicViscosityLookupTable[Temperature (K)])) * (INDEX(DynamicViscosityLookupTable[Dynamic Viscosity (kg/(m*s)], MATCH(I125, DynamicViscosityLookupTable[Temperature (K)], 1) + 1) - INDEX(DynamicViscosityLookupTable[Dynamic Viscosity (kg/(m*s)], MATCH(I125, DynamicViscosityLookupTable[Temperature (K)], 1))) / (INDEX(DynamicViscosityLookupTable[Temperature (K)], MATCH(I125, DynamicViscosityLookupTable[Temperature (K)], 1) + 1) - LOOKUP(I125, DynamicViscosityLookupTable[Temperature (K)], DynamicViscosityLookupTable[Temperature (K)])))</f>
        <v>1.65675E-5</v>
      </c>
    </row>
    <row r="126" spans="6:16" x14ac:dyDescent="0.25">
      <c r="F126" s="10">
        <v>6150</v>
      </c>
      <c r="G126" s="18">
        <f t="shared" si="14"/>
        <v>20177.165354330707</v>
      </c>
      <c r="H126" s="9">
        <f t="shared" si="9"/>
        <v>6450</v>
      </c>
      <c r="I126" s="11">
        <f t="shared" si="10"/>
        <v>258.17499999999995</v>
      </c>
      <c r="J126" s="12">
        <f t="shared" si="15"/>
        <v>-14.975000000000023</v>
      </c>
      <c r="K126" s="14">
        <f t="shared" si="16"/>
        <v>9.7863277408760148</v>
      </c>
      <c r="L126" s="11">
        <f t="shared" si="11"/>
        <v>51689.927489426576</v>
      </c>
      <c r="M126" s="15">
        <f t="shared" si="17"/>
        <v>51.689927489426573</v>
      </c>
      <c r="N126" s="14">
        <f t="shared" si="12"/>
        <v>0.69746470614472</v>
      </c>
      <c r="O126" s="16">
        <f t="shared" si="13"/>
        <v>322.11122641382161</v>
      </c>
      <c r="P126" s="17" cm="1">
        <f t="array" ref="P126">INDEX(DynamicViscosityLookupTable[Dynamic Viscosity (kg/(m*s)], MATCH(I126, DynamicViscosityLookupTable[Temperature (K)], 1)) + ((I126 - LOOKUP(I126, DynamicViscosityLookupTable[Temperature (K)], DynamicViscosityLookupTable[Temperature (K)])) * (INDEX(DynamicViscosityLookupTable[Dynamic Viscosity (kg/(m*s)], MATCH(I126, DynamicViscosityLookupTable[Temperature (K)], 1) + 1) - INDEX(DynamicViscosityLookupTable[Dynamic Viscosity (kg/(m*s)], MATCH(I126, DynamicViscosityLookupTable[Temperature (K)], 1))) / (INDEX(DynamicViscosityLookupTable[Temperature (K)], MATCH(I126, DynamicViscosityLookupTable[Temperature (K)], 1) + 1) - LOOKUP(I126, DynamicViscosityLookupTable[Temperature (K)], DynamicViscosityLookupTable[Temperature (K)])))</f>
        <v>1.6551249999999998E-5</v>
      </c>
    </row>
    <row r="127" spans="6:16" x14ac:dyDescent="0.25">
      <c r="F127" s="10">
        <v>6200</v>
      </c>
      <c r="G127" s="18">
        <f t="shared" si="14"/>
        <v>20341.207349081364</v>
      </c>
      <c r="H127" s="9">
        <f t="shared" si="9"/>
        <v>6500</v>
      </c>
      <c r="I127" s="11">
        <f t="shared" si="10"/>
        <v>257.84999999999997</v>
      </c>
      <c r="J127" s="12">
        <f t="shared" si="15"/>
        <v>-15.300000000000011</v>
      </c>
      <c r="K127" s="14">
        <f t="shared" si="16"/>
        <v>9.7861739317878715</v>
      </c>
      <c r="L127" s="11">
        <f t="shared" si="11"/>
        <v>51430.660551647699</v>
      </c>
      <c r="M127" s="15">
        <f t="shared" si="17"/>
        <v>51.430660551647698</v>
      </c>
      <c r="N127" s="14">
        <f t="shared" si="12"/>
        <v>0.69484104554741255</v>
      </c>
      <c r="O127" s="16">
        <f t="shared" si="13"/>
        <v>321.9084199550008</v>
      </c>
      <c r="P127" s="17" cm="1">
        <f t="array" ref="P127">INDEX(DynamicViscosityLookupTable[Dynamic Viscosity (kg/(m*s)], MATCH(I127, DynamicViscosityLookupTable[Temperature (K)], 1)) + ((I127 - LOOKUP(I127, DynamicViscosityLookupTable[Temperature (K)], DynamicViscosityLookupTable[Temperature (K)])) * (INDEX(DynamicViscosityLookupTable[Dynamic Viscosity (kg/(m*s)], MATCH(I127, DynamicViscosityLookupTable[Temperature (K)], 1) + 1) - INDEX(DynamicViscosityLookupTable[Dynamic Viscosity (kg/(m*s)], MATCH(I127, DynamicViscosityLookupTable[Temperature (K)], 1))) / (INDEX(DynamicViscosityLookupTable[Temperature (K)], MATCH(I127, DynamicViscosityLookupTable[Temperature (K)], 1) + 1) - LOOKUP(I127, DynamicViscosityLookupTable[Temperature (K)], DynamicViscosityLookupTable[Temperature (K)])))</f>
        <v>1.6534999999999997E-5</v>
      </c>
    </row>
    <row r="128" spans="6:16" x14ac:dyDescent="0.25">
      <c r="F128" s="10">
        <v>6250</v>
      </c>
      <c r="G128" s="18">
        <f t="shared" si="14"/>
        <v>20505.24934383202</v>
      </c>
      <c r="H128" s="9">
        <f t="shared" si="9"/>
        <v>6550</v>
      </c>
      <c r="I128" s="11">
        <f t="shared" si="10"/>
        <v>257.52499999999998</v>
      </c>
      <c r="J128" s="12">
        <f t="shared" si="15"/>
        <v>-15.625</v>
      </c>
      <c r="K128" s="14">
        <f t="shared" si="16"/>
        <v>9.7860201263155293</v>
      </c>
      <c r="L128" s="11">
        <f t="shared" si="11"/>
        <v>51172.949620778563</v>
      </c>
      <c r="M128" s="15">
        <f t="shared" si="17"/>
        <v>51.17294962077856</v>
      </c>
      <c r="N128" s="14">
        <f t="shared" si="12"/>
        <v>0.6922318113318161</v>
      </c>
      <c r="O128" s="16">
        <f t="shared" si="13"/>
        <v>321.70548564492032</v>
      </c>
      <c r="P128" s="17" cm="1">
        <f t="array" ref="P128">INDEX(DynamicViscosityLookupTable[Dynamic Viscosity (kg/(m*s)], MATCH(I128, DynamicViscosityLookupTable[Temperature (K)], 1)) + ((I128 - LOOKUP(I128, DynamicViscosityLookupTable[Temperature (K)], DynamicViscosityLookupTable[Temperature (K)])) * (INDEX(DynamicViscosityLookupTable[Dynamic Viscosity (kg/(m*s)], MATCH(I128, DynamicViscosityLookupTable[Temperature (K)], 1) + 1) - INDEX(DynamicViscosityLookupTable[Dynamic Viscosity (kg/(m*s)], MATCH(I128, DynamicViscosityLookupTable[Temperature (K)], 1))) / (INDEX(DynamicViscosityLookupTable[Temperature (K)], MATCH(I128, DynamicViscosityLookupTable[Temperature (K)], 1) + 1) - LOOKUP(I128, DynamicViscosityLookupTable[Temperature (K)], DynamicViscosityLookupTable[Temperature (K)])))</f>
        <v>1.6518749999999998E-5</v>
      </c>
    </row>
    <row r="129" spans="6:16" x14ac:dyDescent="0.25">
      <c r="F129" s="10">
        <v>6300</v>
      </c>
      <c r="G129" s="18">
        <f t="shared" si="14"/>
        <v>20669.291338582676</v>
      </c>
      <c r="H129" s="9">
        <f t="shared" si="9"/>
        <v>6600</v>
      </c>
      <c r="I129" s="11">
        <f t="shared" si="10"/>
        <v>257.2</v>
      </c>
      <c r="J129" s="12">
        <f t="shared" si="15"/>
        <v>-15.949999999999989</v>
      </c>
      <c r="K129" s="14">
        <f t="shared" si="16"/>
        <v>9.7858663244589881</v>
      </c>
      <c r="L129" s="11">
        <f t="shared" si="11"/>
        <v>50916.783848061983</v>
      </c>
      <c r="M129" s="15">
        <f t="shared" si="17"/>
        <v>50.916783848061982</v>
      </c>
      <c r="N129" s="14">
        <f t="shared" si="12"/>
        <v>0.68963691124598148</v>
      </c>
      <c r="O129" s="16">
        <f t="shared" si="13"/>
        <v>321.50242324147871</v>
      </c>
      <c r="P129" s="17" cm="1">
        <f t="array" ref="P129">INDEX(DynamicViscosityLookupTable[Dynamic Viscosity (kg/(m*s)], MATCH(I129, DynamicViscosityLookupTable[Temperature (K)], 1)) + ((I129 - LOOKUP(I129, DynamicViscosityLookupTable[Temperature (K)], DynamicViscosityLookupTable[Temperature (K)])) * (INDEX(DynamicViscosityLookupTable[Dynamic Viscosity (kg/(m*s)], MATCH(I129, DynamicViscosityLookupTable[Temperature (K)], 1) + 1) - INDEX(DynamicViscosityLookupTable[Dynamic Viscosity (kg/(m*s)], MATCH(I129, DynamicViscosityLookupTable[Temperature (K)], 1))) / (INDEX(DynamicViscosityLookupTable[Temperature (K)], MATCH(I129, DynamicViscosityLookupTable[Temperature (K)], 1) + 1) - LOOKUP(I129, DynamicViscosityLookupTable[Temperature (K)], DynamicViscosityLookupTable[Temperature (K)])))</f>
        <v>1.65025E-5</v>
      </c>
    </row>
    <row r="130" spans="6:16" x14ac:dyDescent="0.25">
      <c r="F130" s="10">
        <v>6350</v>
      </c>
      <c r="G130" s="18">
        <f t="shared" si="14"/>
        <v>20833.333333333332</v>
      </c>
      <c r="H130" s="9">
        <f t="shared" si="9"/>
        <v>6650</v>
      </c>
      <c r="I130" s="11">
        <f t="shared" si="10"/>
        <v>256.875</v>
      </c>
      <c r="J130" s="12">
        <f t="shared" si="15"/>
        <v>-16.274999999999977</v>
      </c>
      <c r="K130" s="14">
        <f t="shared" si="16"/>
        <v>9.7857125262182461</v>
      </c>
      <c r="L130" s="11">
        <f t="shared" si="11"/>
        <v>50662.152470815548</v>
      </c>
      <c r="M130" s="15">
        <f t="shared" si="17"/>
        <v>50.662152470815549</v>
      </c>
      <c r="N130" s="14">
        <f t="shared" si="12"/>
        <v>0.68705625373839463</v>
      </c>
      <c r="O130" s="16">
        <f t="shared" si="13"/>
        <v>321.2992325018094</v>
      </c>
      <c r="P130" s="17" cm="1">
        <f t="array" ref="P130">INDEX(DynamicViscosityLookupTable[Dynamic Viscosity (kg/(m*s)], MATCH(I130, DynamicViscosityLookupTable[Temperature (K)], 1)) + ((I130 - LOOKUP(I130, DynamicViscosityLookupTable[Temperature (K)], DynamicViscosityLookupTable[Temperature (K)])) * (INDEX(DynamicViscosityLookupTable[Dynamic Viscosity (kg/(m*s)], MATCH(I130, DynamicViscosityLookupTable[Temperature (K)], 1) + 1) - INDEX(DynamicViscosityLookupTable[Dynamic Viscosity (kg/(m*s)], MATCH(I130, DynamicViscosityLookupTable[Temperature (K)], 1))) / (INDEX(DynamicViscosityLookupTable[Temperature (K)], MATCH(I130, DynamicViscosityLookupTable[Temperature (K)], 1) + 1) - LOOKUP(I130, DynamicViscosityLookupTable[Temperature (K)], DynamicViscosityLookupTable[Temperature (K)])))</f>
        <v>1.6486249999999998E-5</v>
      </c>
    </row>
    <row r="131" spans="6:16" x14ac:dyDescent="0.25">
      <c r="F131" s="10">
        <v>6400</v>
      </c>
      <c r="G131" s="18">
        <f t="shared" si="14"/>
        <v>20997.375328083988</v>
      </c>
      <c r="H131" s="9">
        <f t="shared" ref="H131:H194" si="18">F131+$B$9</f>
        <v>6700</v>
      </c>
      <c r="I131" s="11">
        <f t="shared" ref="I131:I194" si="19">$D$5+$D$6*F131</f>
        <v>256.54999999999995</v>
      </c>
      <c r="J131" s="12">
        <f t="shared" si="15"/>
        <v>-16.600000000000023</v>
      </c>
      <c r="K131" s="14">
        <f t="shared" si="16"/>
        <v>9.7855587315933068</v>
      </c>
      <c r="L131" s="11">
        <f t="shared" ref="L131:L194" si="20">$D$7*POWER(1-F131*$D$6/$D$5,K131/($B$15*$D$6))</f>
        <v>50409.044811666245</v>
      </c>
      <c r="M131" s="15">
        <f t="shared" si="17"/>
        <v>50.409044811666242</v>
      </c>
      <c r="N131" s="14">
        <f t="shared" ref="N131:N194" si="21">L131/($B$15*I131)</f>
        <v>0.684489747952019</v>
      </c>
      <c r="O131" s="16">
        <f t="shared" ref="O131:O194" si="22">SQRT($B$14*$B$15*I131)</f>
        <v>321.0959131822774</v>
      </c>
      <c r="P131" s="17" cm="1">
        <f t="array" ref="P131">INDEX(DynamicViscosityLookupTable[Dynamic Viscosity (kg/(m*s)], MATCH(I131, DynamicViscosityLookupTable[Temperature (K)], 1)) + ((I131 - LOOKUP(I131, DynamicViscosityLookupTable[Temperature (K)], DynamicViscosityLookupTable[Temperature (K)])) * (INDEX(DynamicViscosityLookupTable[Dynamic Viscosity (kg/(m*s)], MATCH(I131, DynamicViscosityLookupTable[Temperature (K)], 1) + 1) - INDEX(DynamicViscosityLookupTable[Dynamic Viscosity (kg/(m*s)], MATCH(I131, DynamicViscosityLookupTable[Temperature (K)], 1))) / (INDEX(DynamicViscosityLookupTable[Temperature (K)], MATCH(I131, DynamicViscosityLookupTable[Temperature (K)], 1) + 1) - LOOKUP(I131, DynamicViscosityLookupTable[Temperature (K)], DynamicViscosityLookupTable[Temperature (K)])))</f>
        <v>1.6469999999999996E-5</v>
      </c>
    </row>
    <row r="132" spans="6:16" x14ac:dyDescent="0.25">
      <c r="F132" s="10">
        <v>6450</v>
      </c>
      <c r="G132" s="18">
        <f t="shared" ref="G132:G195" si="23">F132/0.3048</f>
        <v>21161.417322834644</v>
      </c>
      <c r="H132" s="9">
        <f t="shared" si="18"/>
        <v>6750</v>
      </c>
      <c r="I132" s="11">
        <f t="shared" si="19"/>
        <v>256.22499999999997</v>
      </c>
      <c r="J132" s="12">
        <f t="shared" ref="J132:J195" si="24">I132-273.15</f>
        <v>-16.925000000000011</v>
      </c>
      <c r="K132" s="14">
        <f t="shared" ref="K132:K195" si="25">$D$9*(1-($D$17-$D$18*(SIN($D$8)^2))*H132+$D$19*H132^2)</f>
        <v>9.7854049405841668</v>
      </c>
      <c r="L132" s="11">
        <f t="shared" si="20"/>
        <v>50157.450277792959</v>
      </c>
      <c r="M132" s="15">
        <f t="shared" ref="M132:M195" si="26">L132/1000</f>
        <v>50.157450277792961</v>
      </c>
      <c r="N132" s="14">
        <f t="shared" si="21"/>
        <v>0.68193730371840144</v>
      </c>
      <c r="O132" s="16">
        <f t="shared" si="22"/>
        <v>320.89246503847596</v>
      </c>
      <c r="P132" s="17" cm="1">
        <f t="array" ref="P132">INDEX(DynamicViscosityLookupTable[Dynamic Viscosity (kg/(m*s)], MATCH(I132, DynamicViscosityLookupTable[Temperature (K)], 1)) + ((I132 - LOOKUP(I132, DynamicViscosityLookupTable[Temperature (K)], DynamicViscosityLookupTable[Temperature (K)])) * (INDEX(DynamicViscosityLookupTable[Dynamic Viscosity (kg/(m*s)], MATCH(I132, DynamicViscosityLookupTable[Temperature (K)], 1) + 1) - INDEX(DynamicViscosityLookupTable[Dynamic Viscosity (kg/(m*s)], MATCH(I132, DynamicViscosityLookupTable[Temperature (K)], 1))) / (INDEX(DynamicViscosityLookupTable[Temperature (K)], MATCH(I132, DynamicViscosityLookupTable[Temperature (K)], 1) + 1) - LOOKUP(I132, DynamicViscosityLookupTable[Temperature (K)], DynamicViscosityLookupTable[Temperature (K)])))</f>
        <v>1.6453749999999998E-5</v>
      </c>
    </row>
    <row r="133" spans="6:16" x14ac:dyDescent="0.25">
      <c r="F133" s="10">
        <v>6500</v>
      </c>
      <c r="G133" s="18">
        <f t="shared" si="23"/>
        <v>21325.459317585301</v>
      </c>
      <c r="H133" s="9">
        <f t="shared" si="18"/>
        <v>6800</v>
      </c>
      <c r="I133" s="11">
        <f t="shared" si="19"/>
        <v>255.89999999999998</v>
      </c>
      <c r="J133" s="12">
        <f t="shared" si="24"/>
        <v>-17.25</v>
      </c>
      <c r="K133" s="14">
        <f t="shared" si="25"/>
        <v>9.7852511531908277</v>
      </c>
      <c r="L133" s="11">
        <f t="shared" si="20"/>
        <v>49907.358360176084</v>
      </c>
      <c r="M133" s="15">
        <f t="shared" si="26"/>
        <v>49.907358360176083</v>
      </c>
      <c r="N133" s="14">
        <f t="shared" si="21"/>
        <v>0.67939883155183067</v>
      </c>
      <c r="O133" s="16">
        <f t="shared" si="22"/>
        <v>320.68888782522293</v>
      </c>
      <c r="P133" s="17" cm="1">
        <f t="array" ref="P133">INDEX(DynamicViscosityLookupTable[Dynamic Viscosity (kg/(m*s)], MATCH(I133, DynamicViscosityLookupTable[Temperature (K)], 1)) + ((I133 - LOOKUP(I133, DynamicViscosityLookupTable[Temperature (K)], DynamicViscosityLookupTable[Temperature (K)])) * (INDEX(DynamicViscosityLookupTable[Dynamic Viscosity (kg/(m*s)], MATCH(I133, DynamicViscosityLookupTable[Temperature (K)], 1) + 1) - INDEX(DynamicViscosityLookupTable[Dynamic Viscosity (kg/(m*s)], MATCH(I133, DynamicViscosityLookupTable[Temperature (K)], 1))) / (INDEX(DynamicViscosityLookupTable[Temperature (K)], MATCH(I133, DynamicViscosityLookupTable[Temperature (K)], 1) + 1) - LOOKUP(I133, DynamicViscosityLookupTable[Temperature (K)], DynamicViscosityLookupTable[Temperature (K)])))</f>
        <v>1.64375E-5</v>
      </c>
    </row>
    <row r="134" spans="6:16" x14ac:dyDescent="0.25">
      <c r="F134" s="10">
        <v>6550</v>
      </c>
      <c r="G134" s="18">
        <f t="shared" si="23"/>
        <v>21489.501312335957</v>
      </c>
      <c r="H134" s="9">
        <f t="shared" si="18"/>
        <v>6850</v>
      </c>
      <c r="I134" s="11">
        <f t="shared" si="19"/>
        <v>255.57499999999999</v>
      </c>
      <c r="J134" s="12">
        <f t="shared" si="24"/>
        <v>-17.574999999999989</v>
      </c>
      <c r="K134" s="14">
        <f t="shared" si="25"/>
        <v>9.7850973694132897</v>
      </c>
      <c r="L134" s="11">
        <f t="shared" si="20"/>
        <v>49658.758632854813</v>
      </c>
      <c r="M134" s="15">
        <f t="shared" si="26"/>
        <v>49.658758632854813</v>
      </c>
      <c r="N134" s="14">
        <f t="shared" si="21"/>
        <v>0.67687424264355345</v>
      </c>
      <c r="O134" s="16">
        <f t="shared" si="22"/>
        <v>320.48518129655747</v>
      </c>
      <c r="P134" s="17" cm="1">
        <f t="array" ref="P134">INDEX(DynamicViscosityLookupTable[Dynamic Viscosity (kg/(m*s)], MATCH(I134, DynamicViscosityLookupTable[Temperature (K)], 1)) + ((I134 - LOOKUP(I134, DynamicViscosityLookupTable[Temperature (K)], DynamicViscosityLookupTable[Temperature (K)])) * (INDEX(DynamicViscosityLookupTable[Dynamic Viscosity (kg/(m*s)], MATCH(I134, DynamicViscosityLookupTable[Temperature (K)], 1) + 1) - INDEX(DynamicViscosityLookupTable[Dynamic Viscosity (kg/(m*s)], MATCH(I134, DynamicViscosityLookupTable[Temperature (K)], 1))) / (INDEX(DynamicViscosityLookupTable[Temperature (K)], MATCH(I134, DynamicViscosityLookupTable[Temperature (K)], 1) + 1) - LOOKUP(I134, DynamicViscosityLookupTable[Temperature (K)], DynamicViscosityLookupTable[Temperature (K)])))</f>
        <v>1.6421249999999998E-5</v>
      </c>
    </row>
    <row r="135" spans="6:16" x14ac:dyDescent="0.25">
      <c r="F135" s="10">
        <v>6600</v>
      </c>
      <c r="G135" s="18">
        <f t="shared" si="23"/>
        <v>21653.543307086613</v>
      </c>
      <c r="H135" s="9">
        <f t="shared" si="18"/>
        <v>6900</v>
      </c>
      <c r="I135" s="11">
        <f t="shared" si="19"/>
        <v>255.24999999999997</v>
      </c>
      <c r="J135" s="12">
        <f t="shared" si="24"/>
        <v>-17.900000000000006</v>
      </c>
      <c r="K135" s="14">
        <f t="shared" si="25"/>
        <v>9.7849435892515526</v>
      </c>
      <c r="L135" s="11">
        <f t="shared" si="20"/>
        <v>49411.640752191372</v>
      </c>
      <c r="M135" s="15">
        <f t="shared" si="26"/>
        <v>49.411640752191374</v>
      </c>
      <c r="N135" s="14">
        <f t="shared" si="21"/>
        <v>0.67436344885604316</v>
      </c>
      <c r="O135" s="16">
        <f t="shared" si="22"/>
        <v>320.2813452057365</v>
      </c>
      <c r="P135" s="17" cm="1">
        <f t="array" ref="P135">INDEX(DynamicViscosityLookupTable[Dynamic Viscosity (kg/(m*s)], MATCH(I135, DynamicViscosityLookupTable[Temperature (K)], 1)) + ((I135 - LOOKUP(I135, DynamicViscosityLookupTable[Temperature (K)], DynamicViscosityLookupTable[Temperature (K)])) * (INDEX(DynamicViscosityLookupTable[Dynamic Viscosity (kg/(m*s)], MATCH(I135, DynamicViscosityLookupTable[Temperature (K)], 1) + 1) - INDEX(DynamicViscosityLookupTable[Dynamic Viscosity (kg/(m*s)], MATCH(I135, DynamicViscosityLookupTable[Temperature (K)], 1))) / (INDEX(DynamicViscosityLookupTable[Temperature (K)], MATCH(I135, DynamicViscosityLookupTable[Temperature (K)], 1) + 1) - LOOKUP(I135, DynamicViscosityLookupTable[Temperature (K)], DynamicViscosityLookupTable[Temperature (K)])))</f>
        <v>1.6405E-5</v>
      </c>
    </row>
    <row r="136" spans="6:16" x14ac:dyDescent="0.25">
      <c r="F136" s="10">
        <v>6650</v>
      </c>
      <c r="G136" s="18">
        <f t="shared" si="23"/>
        <v>21817.585301837269</v>
      </c>
      <c r="H136" s="9">
        <f t="shared" si="18"/>
        <v>6950</v>
      </c>
      <c r="I136" s="11">
        <f t="shared" si="19"/>
        <v>254.92499999999998</v>
      </c>
      <c r="J136" s="12">
        <f t="shared" si="24"/>
        <v>-18.224999999999994</v>
      </c>
      <c r="K136" s="14">
        <f t="shared" si="25"/>
        <v>9.7847898127056148</v>
      </c>
      <c r="L136" s="11">
        <f t="shared" si="20"/>
        <v>49165.994456142871</v>
      </c>
      <c r="M136" s="15">
        <f t="shared" si="26"/>
        <v>49.165994456142869</v>
      </c>
      <c r="N136" s="14">
        <f t="shared" si="21"/>
        <v>0.67186636271732836</v>
      </c>
      <c r="O136" s="16">
        <f t="shared" si="22"/>
        <v>320.07737930523155</v>
      </c>
      <c r="P136" s="17" cm="1">
        <f t="array" ref="P136">INDEX(DynamicViscosityLookupTable[Dynamic Viscosity (kg/(m*s)], MATCH(I136, DynamicViscosityLookupTable[Temperature (K)], 1)) + ((I136 - LOOKUP(I136, DynamicViscosityLookupTable[Temperature (K)], DynamicViscosityLookupTable[Temperature (K)])) * (INDEX(DynamicViscosityLookupTable[Dynamic Viscosity (kg/(m*s)], MATCH(I136, DynamicViscosityLookupTable[Temperature (K)], 1) + 1) - INDEX(DynamicViscosityLookupTable[Dynamic Viscosity (kg/(m*s)], MATCH(I136, DynamicViscosityLookupTable[Temperature (K)], 1))) / (INDEX(DynamicViscosityLookupTable[Temperature (K)], MATCH(I136, DynamicViscosityLookupTable[Temperature (K)], 1) + 1) - LOOKUP(I136, DynamicViscosityLookupTable[Temperature (K)], DynamicViscosityLookupTable[Temperature (K)])))</f>
        <v>1.6388749999999998E-5</v>
      </c>
    </row>
    <row r="137" spans="6:16" x14ac:dyDescent="0.25">
      <c r="F137" s="10">
        <v>6700</v>
      </c>
      <c r="G137" s="18">
        <f t="shared" si="23"/>
        <v>21981.627296587925</v>
      </c>
      <c r="H137" s="9">
        <f t="shared" si="18"/>
        <v>7000</v>
      </c>
      <c r="I137" s="11">
        <f t="shared" si="19"/>
        <v>254.59999999999997</v>
      </c>
      <c r="J137" s="12">
        <f t="shared" si="24"/>
        <v>-18.550000000000011</v>
      </c>
      <c r="K137" s="14">
        <f t="shared" si="25"/>
        <v>9.7846360397754797</v>
      </c>
      <c r="L137" s="11">
        <f t="shared" si="20"/>
        <v>48921.809563539973</v>
      </c>
      <c r="M137" s="15">
        <f t="shared" si="26"/>
        <v>48.921809563539973</v>
      </c>
      <c r="N137" s="14">
        <f t="shared" si="21"/>
        <v>0.66938289741537105</v>
      </c>
      <c r="O137" s="16">
        <f t="shared" si="22"/>
        <v>319.87328334672452</v>
      </c>
      <c r="P137" s="17" cm="1">
        <f t="array" ref="P137">INDEX(DynamicViscosityLookupTable[Dynamic Viscosity (kg/(m*s)], MATCH(I137, DynamicViscosityLookupTable[Temperature (K)], 1)) + ((I137 - LOOKUP(I137, DynamicViscosityLookupTable[Temperature (K)], DynamicViscosityLookupTable[Temperature (K)])) * (INDEX(DynamicViscosityLookupTable[Dynamic Viscosity (kg/(m*s)], MATCH(I137, DynamicViscosityLookupTable[Temperature (K)], 1) + 1) - INDEX(DynamicViscosityLookupTable[Dynamic Viscosity (kg/(m*s)], MATCH(I137, DynamicViscosityLookupTable[Temperature (K)], 1))) / (INDEX(DynamicViscosityLookupTable[Temperature (K)], MATCH(I137, DynamicViscosityLookupTable[Temperature (K)], 1) + 1) - LOOKUP(I137, DynamicViscosityLookupTable[Temperature (K)], DynamicViscosityLookupTable[Temperature (K)])))</f>
        <v>1.6372499999999996E-5</v>
      </c>
    </row>
    <row r="138" spans="6:16" x14ac:dyDescent="0.25">
      <c r="F138" s="10">
        <v>6750</v>
      </c>
      <c r="G138" s="18">
        <f t="shared" si="23"/>
        <v>22145.669291338581</v>
      </c>
      <c r="H138" s="9">
        <f t="shared" si="18"/>
        <v>7050</v>
      </c>
      <c r="I138" s="11">
        <f t="shared" si="19"/>
        <v>254.27499999999998</v>
      </c>
      <c r="J138" s="12">
        <f t="shared" si="24"/>
        <v>-18.875</v>
      </c>
      <c r="K138" s="14">
        <f t="shared" si="25"/>
        <v>9.7844822704611421</v>
      </c>
      <c r="L138" s="11">
        <f t="shared" si="20"/>
        <v>48679.07597337263</v>
      </c>
      <c r="M138" s="15">
        <f t="shared" si="26"/>
        <v>48.679075973372633</v>
      </c>
      <c r="N138" s="14">
        <f t="shared" si="21"/>
        <v>0.66691296679249734</v>
      </c>
      <c r="O138" s="16">
        <f t="shared" si="22"/>
        <v>319.66905708110505</v>
      </c>
      <c r="P138" s="17" cm="1">
        <f t="array" ref="P138">INDEX(DynamicViscosityLookupTable[Dynamic Viscosity (kg/(m*s)], MATCH(I138, DynamicViscosityLookupTable[Temperature (K)], 1)) + ((I138 - LOOKUP(I138, DynamicViscosityLookupTable[Temperature (K)], DynamicViscosityLookupTable[Temperature (K)])) * (INDEX(DynamicViscosityLookupTable[Dynamic Viscosity (kg/(m*s)], MATCH(I138, DynamicViscosityLookupTable[Temperature (K)], 1) + 1) - INDEX(DynamicViscosityLookupTable[Dynamic Viscosity (kg/(m*s)], MATCH(I138, DynamicViscosityLookupTable[Temperature (K)], 1))) / (INDEX(DynamicViscosityLookupTable[Temperature (K)], MATCH(I138, DynamicViscosityLookupTable[Temperature (K)], 1) + 1) - LOOKUP(I138, DynamicViscosityLookupTable[Temperature (K)], DynamicViscosityLookupTable[Temperature (K)])))</f>
        <v>1.6356249999999998E-5</v>
      </c>
    </row>
    <row r="139" spans="6:16" x14ac:dyDescent="0.25">
      <c r="F139" s="10">
        <v>6800</v>
      </c>
      <c r="G139" s="18">
        <f t="shared" si="23"/>
        <v>22309.711286089238</v>
      </c>
      <c r="H139" s="9">
        <f t="shared" si="18"/>
        <v>7100</v>
      </c>
      <c r="I139" s="11">
        <f t="shared" si="19"/>
        <v>253.95</v>
      </c>
      <c r="J139" s="12">
        <f t="shared" si="24"/>
        <v>-19.199999999999989</v>
      </c>
      <c r="K139" s="14">
        <f t="shared" si="25"/>
        <v>9.7843285047626072</v>
      </c>
      <c r="L139" s="11">
        <f t="shared" si="20"/>
        <v>48437.783664083181</v>
      </c>
      <c r="M139" s="15">
        <f t="shared" si="26"/>
        <v>48.437783664083184</v>
      </c>
      <c r="N139" s="14">
        <f t="shared" si="21"/>
        <v>0.66445648533988955</v>
      </c>
      <c r="O139" s="16">
        <f t="shared" si="22"/>
        <v>319.46470025846622</v>
      </c>
      <c r="P139" s="17" cm="1">
        <f t="array" ref="P139">INDEX(DynamicViscosityLookupTable[Dynamic Viscosity (kg/(m*s)], MATCH(I139, DynamicViscosityLookupTable[Temperature (K)], 1)) + ((I139 - LOOKUP(I139, DynamicViscosityLookupTable[Temperature (K)], DynamicViscosityLookupTable[Temperature (K)])) * (INDEX(DynamicViscosityLookupTable[Dynamic Viscosity (kg/(m*s)], MATCH(I139, DynamicViscosityLookupTable[Temperature (K)], 1) + 1) - INDEX(DynamicViscosityLookupTable[Dynamic Viscosity (kg/(m*s)], MATCH(I139, DynamicViscosityLookupTable[Temperature (K)], 1))) / (INDEX(DynamicViscosityLookupTable[Temperature (K)], MATCH(I139, DynamicViscosityLookupTable[Temperature (K)], 1) + 1) - LOOKUP(I139, DynamicViscosityLookupTable[Temperature (K)], DynamicViscosityLookupTable[Temperature (K)])))</f>
        <v>1.6339999999999999E-5</v>
      </c>
    </row>
    <row r="140" spans="6:16" x14ac:dyDescent="0.25">
      <c r="F140" s="10">
        <v>6850</v>
      </c>
      <c r="G140" s="18">
        <f t="shared" si="23"/>
        <v>22473.753280839894</v>
      </c>
      <c r="H140" s="9">
        <f t="shared" si="18"/>
        <v>7150</v>
      </c>
      <c r="I140" s="11">
        <f t="shared" si="19"/>
        <v>253.62499999999997</v>
      </c>
      <c r="J140" s="12">
        <f t="shared" si="24"/>
        <v>-19.525000000000006</v>
      </c>
      <c r="K140" s="14">
        <f t="shared" si="25"/>
        <v>9.7841747426798733</v>
      </c>
      <c r="L140" s="11">
        <f t="shared" si="20"/>
        <v>48197.922692865744</v>
      </c>
      <c r="M140" s="15">
        <f t="shared" si="26"/>
        <v>48.197922692865745</v>
      </c>
      <c r="N140" s="14">
        <f t="shared" si="21"/>
        <v>0.66201336819211898</v>
      </c>
      <c r="O140" s="16">
        <f t="shared" si="22"/>
        <v>319.26021262810144</v>
      </c>
      <c r="P140" s="17" cm="1">
        <f t="array" ref="P140">INDEX(DynamicViscosityLookupTable[Dynamic Viscosity (kg/(m*s)], MATCH(I140, DynamicViscosityLookupTable[Temperature (K)], 1)) + ((I140 - LOOKUP(I140, DynamicViscosityLookupTable[Temperature (K)], DynamicViscosityLookupTable[Temperature (K)])) * (INDEX(DynamicViscosityLookupTable[Dynamic Viscosity (kg/(m*s)], MATCH(I140, DynamicViscosityLookupTable[Temperature (K)], 1) + 1) - INDEX(DynamicViscosityLookupTable[Dynamic Viscosity (kg/(m*s)], MATCH(I140, DynamicViscosityLookupTable[Temperature (K)], 1))) / (INDEX(DynamicViscosityLookupTable[Temperature (K)], MATCH(I140, DynamicViscosityLookupTable[Temperature (K)], 1) + 1) - LOOKUP(I140, DynamicViscosityLookupTable[Temperature (K)], DynamicViscosityLookupTable[Temperature (K)])))</f>
        <v>1.6323749999999998E-5</v>
      </c>
    </row>
    <row r="141" spans="6:16" x14ac:dyDescent="0.25">
      <c r="F141" s="10">
        <v>6900</v>
      </c>
      <c r="G141" s="18">
        <f t="shared" si="23"/>
        <v>22637.79527559055</v>
      </c>
      <c r="H141" s="9">
        <f t="shared" si="18"/>
        <v>7200</v>
      </c>
      <c r="I141" s="11">
        <f t="shared" si="19"/>
        <v>253.29999999999998</v>
      </c>
      <c r="J141" s="12">
        <f t="shared" si="24"/>
        <v>-19.849999999999994</v>
      </c>
      <c r="K141" s="14">
        <f t="shared" si="25"/>
        <v>9.7840209842129404</v>
      </c>
      <c r="L141" s="11">
        <f t="shared" si="20"/>
        <v>47959.483194972978</v>
      </c>
      <c r="M141" s="15">
        <f t="shared" si="26"/>
        <v>47.959483194972975</v>
      </c>
      <c r="N141" s="14">
        <f t="shared" si="21"/>
        <v>0.65958353112173962</v>
      </c>
      <c r="O141" s="16">
        <f t="shared" si="22"/>
        <v>319.05559393850069</v>
      </c>
      <c r="P141" s="17" cm="1">
        <f t="array" ref="P141">INDEX(DynamicViscosityLookupTable[Dynamic Viscosity (kg/(m*s)], MATCH(I141, DynamicViscosityLookupTable[Temperature (K)], 1)) + ((I141 - LOOKUP(I141, DynamicViscosityLookupTable[Temperature (K)], DynamicViscosityLookupTable[Temperature (K)])) * (INDEX(DynamicViscosityLookupTable[Dynamic Viscosity (kg/(m*s)], MATCH(I141, DynamicViscosityLookupTable[Temperature (K)], 1) + 1) - INDEX(DynamicViscosityLookupTable[Dynamic Viscosity (kg/(m*s)], MATCH(I141, DynamicViscosityLookupTable[Temperature (K)], 1))) / (INDEX(DynamicViscosityLookupTable[Temperature (K)], MATCH(I141, DynamicViscosityLookupTable[Temperature (K)], 1) + 1) - LOOKUP(I141, DynamicViscosityLookupTable[Temperature (K)], DynamicViscosityLookupTable[Temperature (K)])))</f>
        <v>1.6307499999999999E-5</v>
      </c>
    </row>
    <row r="142" spans="6:16" x14ac:dyDescent="0.25">
      <c r="F142" s="10">
        <v>6950</v>
      </c>
      <c r="G142" s="18">
        <f t="shared" si="23"/>
        <v>22801.837270341206</v>
      </c>
      <c r="H142" s="9">
        <f t="shared" si="18"/>
        <v>7250</v>
      </c>
      <c r="I142" s="11">
        <f t="shared" si="19"/>
        <v>252.97499999999997</v>
      </c>
      <c r="J142" s="12">
        <f t="shared" si="24"/>
        <v>-20.175000000000011</v>
      </c>
      <c r="K142" s="14">
        <f t="shared" si="25"/>
        <v>9.7838672293618085</v>
      </c>
      <c r="L142" s="11">
        <f t="shared" si="20"/>
        <v>47722.455383029308</v>
      </c>
      <c r="M142" s="15">
        <f t="shared" si="26"/>
        <v>47.722455383029306</v>
      </c>
      <c r="N142" s="14">
        <f t="shared" si="21"/>
        <v>0.6571668905339294</v>
      </c>
      <c r="O142" s="16">
        <f t="shared" si="22"/>
        <v>318.85084393734684</v>
      </c>
      <c r="P142" s="17" cm="1">
        <f t="array" ref="P142">INDEX(DynamicViscosityLookupTable[Dynamic Viscosity (kg/(m*s)], MATCH(I142, DynamicViscosityLookupTable[Temperature (K)], 1)) + ((I142 - LOOKUP(I142, DynamicViscosityLookupTable[Temperature (K)], DynamicViscosityLookupTable[Temperature (K)])) * (INDEX(DynamicViscosityLookupTable[Dynamic Viscosity (kg/(m*s)], MATCH(I142, DynamicViscosityLookupTable[Temperature (K)], 1) + 1) - INDEX(DynamicViscosityLookupTable[Dynamic Viscosity (kg/(m*s)], MATCH(I142, DynamicViscosityLookupTable[Temperature (K)], 1))) / (INDEX(DynamicViscosityLookupTable[Temperature (K)], MATCH(I142, DynamicViscosityLookupTable[Temperature (K)], 1) + 1) - LOOKUP(I142, DynamicViscosityLookupTable[Temperature (K)], DynamicViscosityLookupTable[Temperature (K)])))</f>
        <v>1.6291074999999999E-5</v>
      </c>
    </row>
    <row r="143" spans="6:16" x14ac:dyDescent="0.25">
      <c r="F143" s="10">
        <v>7000</v>
      </c>
      <c r="G143" s="18">
        <f t="shared" si="23"/>
        <v>22965.879265091862</v>
      </c>
      <c r="H143" s="9">
        <f t="shared" si="18"/>
        <v>7300</v>
      </c>
      <c r="I143" s="11">
        <f t="shared" si="19"/>
        <v>252.64999999999998</v>
      </c>
      <c r="J143" s="12">
        <f t="shared" si="24"/>
        <v>-20.5</v>
      </c>
      <c r="K143" s="14">
        <f t="shared" si="25"/>
        <v>9.7837134781264758</v>
      </c>
      <c r="L143" s="11">
        <f t="shared" si="20"/>
        <v>47486.829546350986</v>
      </c>
      <c r="M143" s="15">
        <f t="shared" si="26"/>
        <v>47.486829546350982</v>
      </c>
      <c r="N143" s="14">
        <f t="shared" si="21"/>
        <v>0.65476336346118369</v>
      </c>
      <c r="O143" s="16">
        <f t="shared" si="22"/>
        <v>318.64596237151227</v>
      </c>
      <c r="P143" s="17" cm="1">
        <f t="array" ref="P143">INDEX(DynamicViscosityLookupTable[Dynamic Viscosity (kg/(m*s)], MATCH(I143, DynamicViscosityLookupTable[Temperature (K)], 1)) + ((I143 - LOOKUP(I143, DynamicViscosityLookupTable[Temperature (K)], DynamicViscosityLookupTable[Temperature (K)])) * (INDEX(DynamicViscosityLookupTable[Dynamic Viscosity (kg/(m*s)], MATCH(I143, DynamicViscosityLookupTable[Temperature (K)], 1) + 1) - INDEX(DynamicViscosityLookupTable[Dynamic Viscosity (kg/(m*s)], MATCH(I143, DynamicViscosityLookupTable[Temperature (K)], 1))) / (INDEX(DynamicViscosityLookupTable[Temperature (K)], MATCH(I143, DynamicViscosityLookupTable[Temperature (K)], 1) + 1) - LOOKUP(I143, DynamicViscosityLookupTable[Temperature (K)], DynamicViscosityLookupTable[Temperature (K)])))</f>
        <v>1.6274499999999998E-5</v>
      </c>
    </row>
    <row r="144" spans="6:16" x14ac:dyDescent="0.25">
      <c r="F144" s="10">
        <v>7050</v>
      </c>
      <c r="G144" s="18">
        <f t="shared" si="23"/>
        <v>23129.921259842518</v>
      </c>
      <c r="H144" s="9">
        <f t="shared" si="18"/>
        <v>7350</v>
      </c>
      <c r="I144" s="11">
        <f t="shared" si="19"/>
        <v>252.32499999999999</v>
      </c>
      <c r="J144" s="12">
        <f t="shared" si="24"/>
        <v>-20.824999999999989</v>
      </c>
      <c r="K144" s="14">
        <f t="shared" si="25"/>
        <v>9.7835597305069442</v>
      </c>
      <c r="L144" s="11">
        <f t="shared" si="20"/>
        <v>47252.596050272667</v>
      </c>
      <c r="M144" s="15">
        <f t="shared" si="26"/>
        <v>47.252596050272665</v>
      </c>
      <c r="N144" s="14">
        <f t="shared" si="21"/>
        <v>0.65237286755805768</v>
      </c>
      <c r="O144" s="16">
        <f t="shared" si="22"/>
        <v>318.44094898705487</v>
      </c>
      <c r="P144" s="17" cm="1">
        <f t="array" ref="P144">INDEX(DynamicViscosityLookupTable[Dynamic Viscosity (kg/(m*s)], MATCH(I144, DynamicViscosityLookupTable[Temperature (K)], 1)) + ((I144 - LOOKUP(I144, DynamicViscosityLookupTable[Temperature (K)], DynamicViscosityLookupTable[Temperature (K)])) * (INDEX(DynamicViscosityLookupTable[Dynamic Viscosity (kg/(m*s)], MATCH(I144, DynamicViscosityLookupTable[Temperature (K)], 1) + 1) - INDEX(DynamicViscosityLookupTable[Dynamic Viscosity (kg/(m*s)], MATCH(I144, DynamicViscosityLookupTable[Temperature (K)], 1))) / (INDEX(DynamicViscosityLookupTable[Temperature (K)], MATCH(I144, DynamicViscosityLookupTable[Temperature (K)], 1) + 1) - LOOKUP(I144, DynamicViscosityLookupTable[Temperature (K)], DynamicViscosityLookupTable[Temperature (K)])))</f>
        <v>1.6257924999999997E-5</v>
      </c>
    </row>
    <row r="145" spans="6:16" x14ac:dyDescent="0.25">
      <c r="F145" s="10">
        <v>7100</v>
      </c>
      <c r="G145" s="18">
        <f t="shared" si="23"/>
        <v>23293.963254593174</v>
      </c>
      <c r="H145" s="9">
        <f t="shared" si="18"/>
        <v>7400</v>
      </c>
      <c r="I145" s="11">
        <f t="shared" si="19"/>
        <v>251.99999999999997</v>
      </c>
      <c r="J145" s="12">
        <f t="shared" si="24"/>
        <v>-21.150000000000006</v>
      </c>
      <c r="K145" s="14">
        <f t="shared" si="25"/>
        <v>9.7834059865032135</v>
      </c>
      <c r="L145" s="11">
        <f t="shared" si="20"/>
        <v>47019.745335480533</v>
      </c>
      <c r="M145" s="15">
        <f t="shared" si="26"/>
        <v>47.019745335480536</v>
      </c>
      <c r="N145" s="14">
        <f t="shared" si="21"/>
        <v>0.64999532109595959</v>
      </c>
      <c r="O145" s="16">
        <f t="shared" si="22"/>
        <v>318.23580352921471</v>
      </c>
      <c r="P145" s="17" cm="1">
        <f t="array" ref="P145">INDEX(DynamicViscosityLookupTable[Dynamic Viscosity (kg/(m*s)], MATCH(I145, DynamicViscosityLookupTable[Temperature (K)], 1)) + ((I145 - LOOKUP(I145, DynamicViscosityLookupTable[Temperature (K)], DynamicViscosityLookupTable[Temperature (K)])) * (INDEX(DynamicViscosityLookupTable[Dynamic Viscosity (kg/(m*s)], MATCH(I145, DynamicViscosityLookupTable[Temperature (K)], 1) + 1) - INDEX(DynamicViscosityLookupTable[Dynamic Viscosity (kg/(m*s)], MATCH(I145, DynamicViscosityLookupTable[Temperature (K)], 1))) / (INDEX(DynamicViscosityLookupTable[Temperature (K)], MATCH(I145, DynamicViscosityLookupTable[Temperature (K)], 1) + 1) - LOOKUP(I145, DynamicViscosityLookupTable[Temperature (K)], DynamicViscosityLookupTable[Temperature (K)])))</f>
        <v>1.6241349999999997E-5</v>
      </c>
    </row>
    <row r="146" spans="6:16" x14ac:dyDescent="0.25">
      <c r="F146" s="10">
        <v>7150</v>
      </c>
      <c r="G146" s="18">
        <f t="shared" si="23"/>
        <v>23458.005249343831</v>
      </c>
      <c r="H146" s="9">
        <f t="shared" si="18"/>
        <v>7450</v>
      </c>
      <c r="I146" s="11">
        <f t="shared" si="19"/>
        <v>251.67499999999998</v>
      </c>
      <c r="J146" s="12">
        <f t="shared" si="24"/>
        <v>-21.474999999999994</v>
      </c>
      <c r="K146" s="14">
        <f t="shared" si="25"/>
        <v>9.7832522461152838</v>
      </c>
      <c r="L146" s="11">
        <f t="shared" si="20"/>
        <v>46788.267917352074</v>
      </c>
      <c r="M146" s="15">
        <f t="shared" si="26"/>
        <v>46.788267917352073</v>
      </c>
      <c r="N146" s="14">
        <f t="shared" si="21"/>
        <v>0.64763064295799355</v>
      </c>
      <c r="O146" s="16">
        <f t="shared" si="22"/>
        <v>318.03052574241019</v>
      </c>
      <c r="P146" s="17" cm="1">
        <f t="array" ref="P146">INDEX(DynamicViscosityLookupTable[Dynamic Viscosity (kg/(m*s)], MATCH(I146, DynamicViscosityLookupTable[Temperature (K)], 1)) + ((I146 - LOOKUP(I146, DynamicViscosityLookupTable[Temperature (K)], DynamicViscosityLookupTable[Temperature (K)])) * (INDEX(DynamicViscosityLookupTable[Dynamic Viscosity (kg/(m*s)], MATCH(I146, DynamicViscosityLookupTable[Temperature (K)], 1) + 1) - INDEX(DynamicViscosityLookupTable[Dynamic Viscosity (kg/(m*s)], MATCH(I146, DynamicViscosityLookupTable[Temperature (K)], 1))) / (INDEX(DynamicViscosityLookupTable[Temperature (K)], MATCH(I146, DynamicViscosityLookupTable[Temperature (K)], 1) + 1) - LOOKUP(I146, DynamicViscosityLookupTable[Temperature (K)], DynamicViscosityLookupTable[Temperature (K)])))</f>
        <v>1.6224774999999999E-5</v>
      </c>
    </row>
    <row r="147" spans="6:16" x14ac:dyDescent="0.25">
      <c r="F147" s="10">
        <v>7200</v>
      </c>
      <c r="G147" s="18">
        <f t="shared" si="23"/>
        <v>23622.047244094487</v>
      </c>
      <c r="H147" s="9">
        <f t="shared" si="18"/>
        <v>7500</v>
      </c>
      <c r="I147" s="11">
        <f t="shared" si="19"/>
        <v>251.34999999999997</v>
      </c>
      <c r="J147" s="12">
        <f t="shared" si="24"/>
        <v>-21.800000000000011</v>
      </c>
      <c r="K147" s="14">
        <f t="shared" si="25"/>
        <v>9.7830985093431551</v>
      </c>
      <c r="L147" s="11">
        <f t="shared" si="20"/>
        <v>46558.154385301961</v>
      </c>
      <c r="M147" s="15">
        <f t="shared" si="26"/>
        <v>46.558154385301961</v>
      </c>
      <c r="N147" s="14">
        <f t="shared" si="21"/>
        <v>0.64527875263385037</v>
      </c>
      <c r="O147" s="16">
        <f t="shared" si="22"/>
        <v>317.82511537023424</v>
      </c>
      <c r="P147" s="17" cm="1">
        <f t="array" ref="P147">INDEX(DynamicViscosityLookupTable[Dynamic Viscosity (kg/(m*s)], MATCH(I147, DynamicViscosityLookupTable[Temperature (K)], 1)) + ((I147 - LOOKUP(I147, DynamicViscosityLookupTable[Temperature (K)], DynamicViscosityLookupTable[Temperature (K)])) * (INDEX(DynamicViscosityLookupTable[Dynamic Viscosity (kg/(m*s)], MATCH(I147, DynamicViscosityLookupTable[Temperature (K)], 1) + 1) - INDEX(DynamicViscosityLookupTable[Dynamic Viscosity (kg/(m*s)], MATCH(I147, DynamicViscosityLookupTable[Temperature (K)], 1))) / (INDEX(DynamicViscosityLookupTable[Temperature (K)], MATCH(I147, DynamicViscosityLookupTable[Temperature (K)], 1) + 1) - LOOKUP(I147, DynamicViscosityLookupTable[Temperature (K)], DynamicViscosityLookupTable[Temperature (K)])))</f>
        <v>1.6208199999999998E-5</v>
      </c>
    </row>
    <row r="148" spans="6:16" x14ac:dyDescent="0.25">
      <c r="F148" s="10">
        <v>7250</v>
      </c>
      <c r="G148" s="18">
        <f t="shared" si="23"/>
        <v>23786.089238845143</v>
      </c>
      <c r="H148" s="9">
        <f t="shared" si="18"/>
        <v>7550</v>
      </c>
      <c r="I148" s="11">
        <f t="shared" si="19"/>
        <v>251.02499999999998</v>
      </c>
      <c r="J148" s="12">
        <f t="shared" si="24"/>
        <v>-22.125</v>
      </c>
      <c r="K148" s="14">
        <f t="shared" si="25"/>
        <v>9.7829447761868256</v>
      </c>
      <c r="L148" s="11">
        <f t="shared" si="20"/>
        <v>46329.395402134585</v>
      </c>
      <c r="M148" s="15">
        <f t="shared" si="26"/>
        <v>46.329395402134587</v>
      </c>
      <c r="N148" s="14">
        <f t="shared" si="21"/>
        <v>0.64293957021474701</v>
      </c>
      <c r="O148" s="16">
        <f t="shared" si="22"/>
        <v>317.61957215545078</v>
      </c>
      <c r="P148" s="17" cm="1">
        <f t="array" ref="P148">INDEX(DynamicViscosityLookupTable[Dynamic Viscosity (kg/(m*s)], MATCH(I148, DynamicViscosityLookupTable[Temperature (K)], 1)) + ((I148 - LOOKUP(I148, DynamicViscosityLookupTable[Temperature (K)], DynamicViscosityLookupTable[Temperature (K)])) * (INDEX(DynamicViscosityLookupTable[Dynamic Viscosity (kg/(m*s)], MATCH(I148, DynamicViscosityLookupTable[Temperature (K)], 1) + 1) - INDEX(DynamicViscosityLookupTable[Dynamic Viscosity (kg/(m*s)], MATCH(I148, DynamicViscosityLookupTable[Temperature (K)], 1))) / (INDEX(DynamicViscosityLookupTable[Temperature (K)], MATCH(I148, DynamicViscosityLookupTable[Temperature (K)], 1) + 1) - LOOKUP(I148, DynamicViscosityLookupTable[Temperature (K)], DynamicViscosityLookupTable[Temperature (K)])))</f>
        <v>1.6191624999999998E-5</v>
      </c>
    </row>
    <row r="149" spans="6:16" x14ac:dyDescent="0.25">
      <c r="F149" s="10">
        <v>7300</v>
      </c>
      <c r="G149" s="18">
        <f t="shared" si="23"/>
        <v>23950.131233595799</v>
      </c>
      <c r="H149" s="9">
        <f t="shared" si="18"/>
        <v>7600</v>
      </c>
      <c r="I149" s="11">
        <f t="shared" si="19"/>
        <v>250.7</v>
      </c>
      <c r="J149" s="12">
        <f t="shared" si="24"/>
        <v>-22.449999999999989</v>
      </c>
      <c r="K149" s="14">
        <f t="shared" si="25"/>
        <v>9.7827910466462971</v>
      </c>
      <c r="L149" s="11">
        <f t="shared" si="20"/>
        <v>46101.981703402562</v>
      </c>
      <c r="M149" s="15">
        <f t="shared" si="26"/>
        <v>46.101981703402565</v>
      </c>
      <c r="N149" s="14">
        <f t="shared" si="21"/>
        <v>0.64061301638841317</v>
      </c>
      <c r="O149" s="16">
        <f t="shared" si="22"/>
        <v>317.41389583999069</v>
      </c>
      <c r="P149" s="17" cm="1">
        <f t="array" ref="P149">INDEX(DynamicViscosityLookupTable[Dynamic Viscosity (kg/(m*s)], MATCH(I149, DynamicViscosityLookupTable[Temperature (K)], 1)) + ((I149 - LOOKUP(I149, DynamicViscosityLookupTable[Temperature (K)], DynamicViscosityLookupTable[Temperature (K)])) * (INDEX(DynamicViscosityLookupTable[Dynamic Viscosity (kg/(m*s)], MATCH(I149, DynamicViscosityLookupTable[Temperature (K)], 1) + 1) - INDEX(DynamicViscosityLookupTable[Dynamic Viscosity (kg/(m*s)], MATCH(I149, DynamicViscosityLookupTable[Temperature (K)], 1))) / (INDEX(DynamicViscosityLookupTable[Temperature (K)], MATCH(I149, DynamicViscosityLookupTable[Temperature (K)], 1) + 1) - LOOKUP(I149, DynamicViscosityLookupTable[Temperature (K)], DynamicViscosityLookupTable[Temperature (K)])))</f>
        <v>1.617505E-5</v>
      </c>
    </row>
    <row r="150" spans="6:16" x14ac:dyDescent="0.25">
      <c r="F150" s="10">
        <v>7350</v>
      </c>
      <c r="G150" s="18">
        <f t="shared" si="23"/>
        <v>24114.173228346455</v>
      </c>
      <c r="H150" s="9">
        <f t="shared" si="18"/>
        <v>7650</v>
      </c>
      <c r="I150" s="11">
        <f t="shared" si="19"/>
        <v>250.37499999999997</v>
      </c>
      <c r="J150" s="12">
        <f t="shared" si="24"/>
        <v>-22.775000000000006</v>
      </c>
      <c r="K150" s="14">
        <f t="shared" si="25"/>
        <v>9.7826373207215696</v>
      </c>
      <c r="L150" s="11">
        <f t="shared" si="20"/>
        <v>45875.90409677173</v>
      </c>
      <c r="M150" s="15">
        <f t="shared" si="26"/>
        <v>45.875904096771727</v>
      </c>
      <c r="N150" s="14">
        <f t="shared" si="21"/>
        <v>0.63829901243412668</v>
      </c>
      <c r="O150" s="16">
        <f t="shared" si="22"/>
        <v>317.20808616494844</v>
      </c>
      <c r="P150" s="17" cm="1">
        <f t="array" ref="P150">INDEX(DynamicViscosityLookupTable[Dynamic Viscosity (kg/(m*s)], MATCH(I150, DynamicViscosityLookupTable[Temperature (K)], 1)) + ((I150 - LOOKUP(I150, DynamicViscosityLookupTable[Temperature (K)], DynamicViscosityLookupTable[Temperature (K)])) * (INDEX(DynamicViscosityLookupTable[Dynamic Viscosity (kg/(m*s)], MATCH(I150, DynamicViscosityLookupTable[Temperature (K)], 1) + 1) - INDEX(DynamicViscosityLookupTable[Dynamic Viscosity (kg/(m*s)], MATCH(I150, DynamicViscosityLookupTable[Temperature (K)], 1))) / (INDEX(DynamicViscosityLookupTable[Temperature (K)], MATCH(I150, DynamicViscosityLookupTable[Temperature (K)], 1) + 1) - LOOKUP(I150, DynamicViscosityLookupTable[Temperature (K)], DynamicViscosityLookupTable[Temperature (K)])))</f>
        <v>1.6158474999999999E-5</v>
      </c>
    </row>
    <row r="151" spans="6:16" x14ac:dyDescent="0.25">
      <c r="F151" s="10">
        <v>7400</v>
      </c>
      <c r="G151" s="18">
        <f t="shared" si="23"/>
        <v>24278.215223097111</v>
      </c>
      <c r="H151" s="9">
        <f t="shared" si="18"/>
        <v>7700</v>
      </c>
      <c r="I151" s="11">
        <f t="shared" si="19"/>
        <v>250.04999999999998</v>
      </c>
      <c r="J151" s="12">
        <f t="shared" si="24"/>
        <v>-23.099999999999994</v>
      </c>
      <c r="K151" s="14">
        <f t="shared" si="25"/>
        <v>9.782483598412643</v>
      </c>
      <c r="L151" s="11">
        <f t="shared" si="20"/>
        <v>45651.153461392081</v>
      </c>
      <c r="M151" s="15">
        <f t="shared" si="26"/>
        <v>45.651153461392084</v>
      </c>
      <c r="N151" s="14">
        <f t="shared" si="21"/>
        <v>0.63599748021779434</v>
      </c>
      <c r="O151" s="16">
        <f t="shared" si="22"/>
        <v>317.00214287057781</v>
      </c>
      <c r="P151" s="17" cm="1">
        <f t="array" ref="P151">INDEX(DynamicViscosityLookupTable[Dynamic Viscosity (kg/(m*s)], MATCH(I151, DynamicViscosityLookupTable[Temperature (K)], 1)) + ((I151 - LOOKUP(I151, DynamicViscosityLookupTable[Temperature (K)], DynamicViscosityLookupTable[Temperature (K)])) * (INDEX(DynamicViscosityLookupTable[Dynamic Viscosity (kg/(m*s)], MATCH(I151, DynamicViscosityLookupTable[Temperature (K)], 1) + 1) - INDEX(DynamicViscosityLookupTable[Dynamic Viscosity (kg/(m*s)], MATCH(I151, DynamicViscosityLookupTable[Temperature (K)], 1))) / (INDEX(DynamicViscosityLookupTable[Temperature (K)], MATCH(I151, DynamicViscosityLookupTable[Temperature (K)], 1) + 1) - LOOKUP(I151, DynamicViscosityLookupTable[Temperature (K)], DynamicViscosityLookupTable[Temperature (K)])))</f>
        <v>1.6141899999999999E-5</v>
      </c>
    </row>
    <row r="152" spans="6:16" x14ac:dyDescent="0.25">
      <c r="F152" s="10">
        <v>7450</v>
      </c>
      <c r="G152" s="18">
        <f t="shared" si="23"/>
        <v>24442.257217847768</v>
      </c>
      <c r="H152" s="9">
        <f t="shared" si="18"/>
        <v>7750</v>
      </c>
      <c r="I152" s="11">
        <f t="shared" si="19"/>
        <v>249.72499999999997</v>
      </c>
      <c r="J152" s="12">
        <f t="shared" si="24"/>
        <v>-23.425000000000011</v>
      </c>
      <c r="K152" s="14">
        <f t="shared" si="25"/>
        <v>9.7823298797195175</v>
      </c>
      <c r="L152" s="11">
        <f t="shared" si="20"/>
        <v>45427.72074727482</v>
      </c>
      <c r="M152" s="15">
        <f t="shared" si="26"/>
        <v>45.427720747274819</v>
      </c>
      <c r="N152" s="14">
        <f t="shared" si="21"/>
        <v>0.63370834218707894</v>
      </c>
      <c r="O152" s="16">
        <f t="shared" si="22"/>
        <v>316.79606569628845</v>
      </c>
      <c r="P152" s="17" cm="1">
        <f t="array" ref="P152">INDEX(DynamicViscosityLookupTable[Dynamic Viscosity (kg/(m*s)], MATCH(I152, DynamicViscosityLookupTable[Temperature (K)], 1)) + ((I152 - LOOKUP(I152, DynamicViscosityLookupTable[Temperature (K)], DynamicViscosityLookupTable[Temperature (K)])) * (INDEX(DynamicViscosityLookupTable[Dynamic Viscosity (kg/(m*s)], MATCH(I152, DynamicViscosityLookupTable[Temperature (K)], 1) + 1) - INDEX(DynamicViscosityLookupTable[Dynamic Viscosity (kg/(m*s)], MATCH(I152, DynamicViscosityLookupTable[Temperature (K)], 1))) / (INDEX(DynamicViscosityLookupTable[Temperature (K)], MATCH(I152, DynamicViscosityLookupTable[Temperature (K)], 1) + 1) - LOOKUP(I152, DynamicViscosityLookupTable[Temperature (K)], DynamicViscosityLookupTable[Temperature (K)])))</f>
        <v>1.6125324999999998E-5</v>
      </c>
    </row>
    <row r="153" spans="6:16" x14ac:dyDescent="0.25">
      <c r="F153" s="10">
        <v>7500</v>
      </c>
      <c r="G153" s="18">
        <f t="shared" si="23"/>
        <v>24606.299212598424</v>
      </c>
      <c r="H153" s="9">
        <f t="shared" si="18"/>
        <v>7800</v>
      </c>
      <c r="I153" s="11">
        <f t="shared" si="19"/>
        <v>249.39999999999998</v>
      </c>
      <c r="J153" s="12">
        <f t="shared" si="24"/>
        <v>-23.75</v>
      </c>
      <c r="K153" s="14">
        <f t="shared" si="25"/>
        <v>9.782176164642193</v>
      </c>
      <c r="L153" s="11">
        <f t="shared" si="20"/>
        <v>45205.596974675464</v>
      </c>
      <c r="M153" s="15">
        <f t="shared" si="26"/>
        <v>45.205596974675466</v>
      </c>
      <c r="N153" s="14">
        <f t="shared" si="21"/>
        <v>0.6314315213665731</v>
      </c>
      <c r="O153" s="16">
        <f t="shared" si="22"/>
        <v>316.58985438064184</v>
      </c>
      <c r="P153" s="17" cm="1">
        <f t="array" ref="P153">INDEX(DynamicViscosityLookupTable[Dynamic Viscosity (kg/(m*s)], MATCH(I153, DynamicViscosityLookupTable[Temperature (K)], 1)) + ((I153 - LOOKUP(I153, DynamicViscosityLookupTable[Temperature (K)], DynamicViscosityLookupTable[Temperature (K)])) * (INDEX(DynamicViscosityLookupTable[Dynamic Viscosity (kg/(m*s)], MATCH(I153, DynamicViscosityLookupTable[Temperature (K)], 1) + 1) - INDEX(DynamicViscosityLookupTable[Dynamic Viscosity (kg/(m*s)], MATCH(I153, DynamicViscosityLookupTable[Temperature (K)], 1))) / (INDEX(DynamicViscosityLookupTable[Temperature (K)], MATCH(I153, DynamicViscosityLookupTable[Temperature (K)], 1) + 1) - LOOKUP(I153, DynamicViscosityLookupTable[Temperature (K)], DynamicViscosityLookupTable[Temperature (K)])))</f>
        <v>1.6108749999999997E-5</v>
      </c>
    </row>
    <row r="154" spans="6:16" x14ac:dyDescent="0.25">
      <c r="F154" s="10">
        <v>7550</v>
      </c>
      <c r="G154" s="18">
        <f t="shared" si="23"/>
        <v>24770.34120734908</v>
      </c>
      <c r="H154" s="9">
        <f t="shared" si="18"/>
        <v>7850</v>
      </c>
      <c r="I154" s="11">
        <f t="shared" si="19"/>
        <v>249.07499999999999</v>
      </c>
      <c r="J154" s="12">
        <f t="shared" si="24"/>
        <v>-24.074999999999989</v>
      </c>
      <c r="K154" s="14">
        <f t="shared" si="25"/>
        <v>9.7820224531806677</v>
      </c>
      <c r="L154" s="11">
        <f t="shared" si="20"/>
        <v>44984.773233483014</v>
      </c>
      <c r="M154" s="15">
        <f t="shared" si="26"/>
        <v>44.984773233483011</v>
      </c>
      <c r="N154" s="14">
        <f t="shared" si="21"/>
        <v>0.62916694135302054</v>
      </c>
      <c r="O154" s="16">
        <f t="shared" si="22"/>
        <v>316.38350866134738</v>
      </c>
      <c r="P154" s="17" cm="1">
        <f t="array" ref="P154">INDEX(DynamicViscosityLookupTable[Dynamic Viscosity (kg/(m*s)], MATCH(I154, DynamicViscosityLookupTable[Temperature (K)], 1)) + ((I154 - LOOKUP(I154, DynamicViscosityLookupTable[Temperature (K)], DynamicViscosityLookupTable[Temperature (K)])) * (INDEX(DynamicViscosityLookupTable[Dynamic Viscosity (kg/(m*s)], MATCH(I154, DynamicViscosityLookupTable[Temperature (K)], 1) + 1) - INDEX(DynamicViscosityLookupTable[Dynamic Viscosity (kg/(m*s)], MATCH(I154, DynamicViscosityLookupTable[Temperature (K)], 1))) / (INDEX(DynamicViscosityLookupTable[Temperature (K)], MATCH(I154, DynamicViscosityLookupTable[Temperature (K)], 1) + 1) - LOOKUP(I154, DynamicViscosityLookupTable[Temperature (K)], DynamicViscosityLookupTable[Temperature (K)])))</f>
        <v>1.6092175E-5</v>
      </c>
    </row>
    <row r="155" spans="6:16" x14ac:dyDescent="0.25">
      <c r="F155" s="10">
        <v>7600</v>
      </c>
      <c r="G155" s="18">
        <f t="shared" si="23"/>
        <v>24934.383202099736</v>
      </c>
      <c r="H155" s="9">
        <f t="shared" si="18"/>
        <v>7900</v>
      </c>
      <c r="I155" s="11">
        <f t="shared" si="19"/>
        <v>248.74999999999997</v>
      </c>
      <c r="J155" s="12">
        <f t="shared" si="24"/>
        <v>-24.400000000000006</v>
      </c>
      <c r="K155" s="14">
        <f t="shared" si="25"/>
        <v>9.7818687453349451</v>
      </c>
      <c r="L155" s="11">
        <f t="shared" si="20"/>
        <v>44765.240682614589</v>
      </c>
      <c r="M155" s="15">
        <f t="shared" si="26"/>
        <v>44.765240682614589</v>
      </c>
      <c r="N155" s="14">
        <f t="shared" si="21"/>
        <v>0.62691452631057465</v>
      </c>
      <c r="O155" s="16">
        <f t="shared" si="22"/>
        <v>316.17702827525869</v>
      </c>
      <c r="P155" s="17" cm="1">
        <f t="array" ref="P155">INDEX(DynamicViscosityLookupTable[Dynamic Viscosity (kg/(m*s)], MATCH(I155, DynamicViscosityLookupTable[Temperature (K)], 1)) + ((I155 - LOOKUP(I155, DynamicViscosityLookupTable[Temperature (K)], DynamicViscosityLookupTable[Temperature (K)])) * (INDEX(DynamicViscosityLookupTable[Dynamic Viscosity (kg/(m*s)], MATCH(I155, DynamicViscosityLookupTable[Temperature (K)], 1) + 1) - INDEX(DynamicViscosityLookupTable[Dynamic Viscosity (kg/(m*s)], MATCH(I155, DynamicViscosityLookupTable[Temperature (K)], 1))) / (INDEX(DynamicViscosityLookupTable[Temperature (K)], MATCH(I155, DynamicViscosityLookupTable[Temperature (K)], 1) + 1) - LOOKUP(I155, DynamicViscosityLookupTable[Temperature (K)], DynamicViscosityLookupTable[Temperature (K)])))</f>
        <v>1.6075599999999999E-5</v>
      </c>
    </row>
    <row r="156" spans="6:16" x14ac:dyDescent="0.25">
      <c r="F156" s="10">
        <v>7650</v>
      </c>
      <c r="G156" s="18">
        <f t="shared" si="23"/>
        <v>25098.425196850392</v>
      </c>
      <c r="H156" s="9">
        <f t="shared" si="18"/>
        <v>7950</v>
      </c>
      <c r="I156" s="11">
        <f t="shared" si="19"/>
        <v>248.42499999999998</v>
      </c>
      <c r="J156" s="12">
        <f t="shared" si="24"/>
        <v>-24.724999999999994</v>
      </c>
      <c r="K156" s="14">
        <f t="shared" si="25"/>
        <v>9.7817150411050218</v>
      </c>
      <c r="L156" s="11">
        <f t="shared" si="20"/>
        <v>44546.990549416354</v>
      </c>
      <c r="M156" s="15">
        <f t="shared" si="26"/>
        <v>44.546990549416357</v>
      </c>
      <c r="N156" s="14">
        <f t="shared" si="21"/>
        <v>0.62467420096611082</v>
      </c>
      <c r="O156" s="16">
        <f t="shared" si="22"/>
        <v>315.97041295836959</v>
      </c>
      <c r="P156" s="17" cm="1">
        <f t="array" ref="P156">INDEX(DynamicViscosityLookupTable[Dynamic Viscosity (kg/(m*s)], MATCH(I156, DynamicViscosityLookupTable[Temperature (K)], 1)) + ((I156 - LOOKUP(I156, DynamicViscosityLookupTable[Temperature (K)], DynamicViscosityLookupTable[Temperature (K)])) * (INDEX(DynamicViscosityLookupTable[Dynamic Viscosity (kg/(m*s)], MATCH(I156, DynamicViscosityLookupTable[Temperature (K)], 1) + 1) - INDEX(DynamicViscosityLookupTable[Dynamic Viscosity (kg/(m*s)], MATCH(I156, DynamicViscosityLookupTable[Temperature (K)], 1))) / (INDEX(DynamicViscosityLookupTable[Temperature (K)], MATCH(I156, DynamicViscosityLookupTable[Temperature (K)], 1) + 1) - LOOKUP(I156, DynamicViscosityLookupTable[Temperature (K)], DynamicViscosityLookupTable[Temperature (K)])))</f>
        <v>1.6059024999999998E-5</v>
      </c>
    </row>
    <row r="157" spans="6:16" x14ac:dyDescent="0.25">
      <c r="F157" s="10">
        <v>7700</v>
      </c>
      <c r="G157" s="18">
        <f t="shared" si="23"/>
        <v>25262.467191601048</v>
      </c>
      <c r="H157" s="9">
        <f t="shared" si="18"/>
        <v>8000</v>
      </c>
      <c r="I157" s="11">
        <f t="shared" si="19"/>
        <v>248.09999999999997</v>
      </c>
      <c r="J157" s="12">
        <f t="shared" si="24"/>
        <v>-25.050000000000011</v>
      </c>
      <c r="K157" s="14">
        <f t="shared" si="25"/>
        <v>9.7815613404908994</v>
      </c>
      <c r="L157" s="11">
        <f t="shared" si="20"/>
        <v>44330.014129070019</v>
      </c>
      <c r="M157" s="15">
        <f t="shared" si="26"/>
        <v>44.330014129070022</v>
      </c>
      <c r="N157" s="14">
        <f t="shared" si="21"/>
        <v>0.62244589060457745</v>
      </c>
      <c r="O157" s="16">
        <f t="shared" si="22"/>
        <v>315.7636624458101</v>
      </c>
      <c r="P157" s="17" cm="1">
        <f t="array" ref="P157">INDEX(DynamicViscosityLookupTable[Dynamic Viscosity (kg/(m*s)], MATCH(I157, DynamicViscosityLookupTable[Temperature (K)], 1)) + ((I157 - LOOKUP(I157, DynamicViscosityLookupTable[Temperature (K)], DynamicViscosityLookupTable[Temperature (K)])) * (INDEX(DynamicViscosityLookupTable[Dynamic Viscosity (kg/(m*s)], MATCH(I157, DynamicViscosityLookupTable[Temperature (K)], 1) + 1) - INDEX(DynamicViscosityLookupTable[Dynamic Viscosity (kg/(m*s)], MATCH(I157, DynamicViscosityLookupTable[Temperature (K)], 1))) / (INDEX(DynamicViscosityLookupTable[Temperature (K)], MATCH(I157, DynamicViscosityLookupTable[Temperature (K)], 1) + 1) - LOOKUP(I157, DynamicViscosityLookupTable[Temperature (K)], DynamicViscosityLookupTable[Temperature (K)])))</f>
        <v>1.6042449999999997E-5</v>
      </c>
    </row>
    <row r="158" spans="6:16" x14ac:dyDescent="0.25">
      <c r="F158" s="10">
        <v>7750</v>
      </c>
      <c r="G158" s="18">
        <f t="shared" si="23"/>
        <v>25426.509186351705</v>
      </c>
      <c r="H158" s="9">
        <f t="shared" si="18"/>
        <v>8050</v>
      </c>
      <c r="I158" s="11">
        <f t="shared" si="19"/>
        <v>247.77499999999998</v>
      </c>
      <c r="J158" s="12">
        <f t="shared" si="24"/>
        <v>-25.375</v>
      </c>
      <c r="K158" s="14">
        <f t="shared" si="25"/>
        <v>9.7814076434925763</v>
      </c>
      <c r="L158" s="11">
        <f t="shared" si="20"/>
        <v>44114.302784004925</v>
      </c>
      <c r="M158" s="15">
        <f t="shared" si="26"/>
        <v>44.114302784004927</v>
      </c>
      <c r="N158" s="14">
        <f t="shared" si="21"/>
        <v>0.620229521064391</v>
      </c>
      <c r="O158" s="16">
        <f t="shared" si="22"/>
        <v>315.55677647184251</v>
      </c>
      <c r="P158" s="17" cm="1">
        <f t="array" ref="P158">INDEX(DynamicViscosityLookupTable[Dynamic Viscosity (kg/(m*s)], MATCH(I158, DynamicViscosityLookupTable[Temperature (K)], 1)) + ((I158 - LOOKUP(I158, DynamicViscosityLookupTable[Temperature (K)], DynamicViscosityLookupTable[Temperature (K)])) * (INDEX(DynamicViscosityLookupTable[Dynamic Viscosity (kg/(m*s)], MATCH(I158, DynamicViscosityLookupTable[Temperature (K)], 1) + 1) - INDEX(DynamicViscosityLookupTable[Dynamic Viscosity (kg/(m*s)], MATCH(I158, DynamicViscosityLookupTable[Temperature (K)], 1))) / (INDEX(DynamicViscosityLookupTable[Temperature (K)], MATCH(I158, DynamicViscosityLookupTable[Temperature (K)], 1) + 1) - LOOKUP(I158, DynamicViscosityLookupTable[Temperature (K)], DynamicViscosityLookupTable[Temperature (K)])))</f>
        <v>1.6025874999999997E-5</v>
      </c>
    </row>
    <row r="159" spans="6:16" x14ac:dyDescent="0.25">
      <c r="F159" s="10">
        <v>7800</v>
      </c>
      <c r="G159" s="18">
        <f t="shared" si="23"/>
        <v>25590.551181102361</v>
      </c>
      <c r="H159" s="9">
        <f t="shared" si="18"/>
        <v>8100</v>
      </c>
      <c r="I159" s="11">
        <f t="shared" si="19"/>
        <v>247.45</v>
      </c>
      <c r="J159" s="12">
        <f t="shared" si="24"/>
        <v>-25.699999999999989</v>
      </c>
      <c r="K159" s="14">
        <f t="shared" si="25"/>
        <v>9.7812539501100559</v>
      </c>
      <c r="L159" s="11">
        <f t="shared" si="20"/>
        <v>43899.847943315952</v>
      </c>
      <c r="M159" s="15">
        <f t="shared" si="26"/>
        <v>43.899847943315955</v>
      </c>
      <c r="N159" s="14">
        <f t="shared" si="21"/>
        <v>0.61802501873287541</v>
      </c>
      <c r="O159" s="16">
        <f t="shared" si="22"/>
        <v>315.3497547698575</v>
      </c>
      <c r="P159" s="17" cm="1">
        <f t="array" ref="P159">INDEX(DynamicViscosityLookupTable[Dynamic Viscosity (kg/(m*s)], MATCH(I159, DynamicViscosityLookupTable[Temperature (K)], 1)) + ((I159 - LOOKUP(I159, DynamicViscosityLookupTable[Temperature (K)], DynamicViscosityLookupTable[Temperature (K)])) * (INDEX(DynamicViscosityLookupTable[Dynamic Viscosity (kg/(m*s)], MATCH(I159, DynamicViscosityLookupTable[Temperature (K)], 1) + 1) - INDEX(DynamicViscosityLookupTable[Dynamic Viscosity (kg/(m*s)], MATCH(I159, DynamicViscosityLookupTable[Temperature (K)], 1))) / (INDEX(DynamicViscosityLookupTable[Temperature (K)], MATCH(I159, DynamicViscosityLookupTable[Temperature (K)], 1) + 1) - LOOKUP(I159, DynamicViscosityLookupTable[Temperature (K)], DynamicViscosityLookupTable[Temperature (K)])))</f>
        <v>1.6009299999999999E-5</v>
      </c>
    </row>
    <row r="160" spans="6:16" x14ac:dyDescent="0.25">
      <c r="F160" s="10">
        <v>7850</v>
      </c>
      <c r="G160" s="18">
        <f t="shared" si="23"/>
        <v>25754.593175853017</v>
      </c>
      <c r="H160" s="9">
        <f t="shared" si="18"/>
        <v>8150</v>
      </c>
      <c r="I160" s="11">
        <f t="shared" si="19"/>
        <v>247.12499999999997</v>
      </c>
      <c r="J160" s="12">
        <f t="shared" si="24"/>
        <v>-26.025000000000006</v>
      </c>
      <c r="K160" s="14">
        <f t="shared" si="25"/>
        <v>9.7811002603433348</v>
      </c>
      <c r="L160" s="11">
        <f t="shared" si="20"/>
        <v>43686.64110218695</v>
      </c>
      <c r="M160" s="15">
        <f t="shared" si="26"/>
        <v>43.686641102186947</v>
      </c>
      <c r="N160" s="14">
        <f t="shared" si="21"/>
        <v>0.61583231054174459</v>
      </c>
      <c r="O160" s="16">
        <f t="shared" si="22"/>
        <v>315.14259707236999</v>
      </c>
      <c r="P160" s="17" cm="1">
        <f t="array" ref="P160">INDEX(DynamicViscosityLookupTable[Dynamic Viscosity (kg/(m*s)], MATCH(I160, DynamicViscosityLookupTable[Temperature (K)], 1)) + ((I160 - LOOKUP(I160, DynamicViscosityLookupTable[Temperature (K)], DynamicViscosityLookupTable[Temperature (K)])) * (INDEX(DynamicViscosityLookupTable[Dynamic Viscosity (kg/(m*s)], MATCH(I160, DynamicViscosityLookupTable[Temperature (K)], 1) + 1) - INDEX(DynamicViscosityLookupTable[Dynamic Viscosity (kg/(m*s)], MATCH(I160, DynamicViscosityLookupTable[Temperature (K)], 1))) / (INDEX(DynamicViscosityLookupTable[Temperature (K)], MATCH(I160, DynamicViscosityLookupTable[Temperature (K)], 1) + 1) - LOOKUP(I160, DynamicViscosityLookupTable[Temperature (K)], DynamicViscosityLookupTable[Temperature (K)])))</f>
        <v>1.5992724999999999E-5</v>
      </c>
    </row>
    <row r="161" spans="6:16" x14ac:dyDescent="0.25">
      <c r="F161" s="10">
        <v>7900</v>
      </c>
      <c r="G161" s="18">
        <f t="shared" si="23"/>
        <v>25918.635170603673</v>
      </c>
      <c r="H161" s="9">
        <f t="shared" si="18"/>
        <v>8200</v>
      </c>
      <c r="I161" s="11">
        <f t="shared" si="19"/>
        <v>246.79999999999998</v>
      </c>
      <c r="J161" s="12">
        <f t="shared" si="24"/>
        <v>-26.349999999999994</v>
      </c>
      <c r="K161" s="14">
        <f t="shared" si="25"/>
        <v>9.7809465741924164</v>
      </c>
      <c r="L161" s="11">
        <f t="shared" si="20"/>
        <v>43474.673821319579</v>
      </c>
      <c r="M161" s="15">
        <f t="shared" si="26"/>
        <v>43.474673821319577</v>
      </c>
      <c r="N161" s="14">
        <f t="shared" si="21"/>
        <v>0.61365132396262323</v>
      </c>
      <c r="O161" s="16">
        <f t="shared" si="22"/>
        <v>314.93530311101517</v>
      </c>
      <c r="P161" s="17" cm="1">
        <f t="array" ref="P161">INDEX(DynamicViscosityLookupTable[Dynamic Viscosity (kg/(m*s)], MATCH(I161, DynamicViscosityLookupTable[Temperature (K)], 1)) + ((I161 - LOOKUP(I161, DynamicViscosityLookupTable[Temperature (K)], DynamicViscosityLookupTable[Temperature (K)])) * (INDEX(DynamicViscosityLookupTable[Dynamic Viscosity (kg/(m*s)], MATCH(I161, DynamicViscosityLookupTable[Temperature (K)], 1) + 1) - INDEX(DynamicViscosityLookupTable[Dynamic Viscosity (kg/(m*s)], MATCH(I161, DynamicViscosityLookupTable[Temperature (K)], 1))) / (INDEX(DynamicViscosityLookupTable[Temperature (K)], MATCH(I161, DynamicViscosityLookupTable[Temperature (K)], 1) + 1) - LOOKUP(I161, DynamicViscosityLookupTable[Temperature (K)], DynamicViscosityLookupTable[Temperature (K)])))</f>
        <v>1.5976149999999998E-5</v>
      </c>
    </row>
    <row r="162" spans="6:16" x14ac:dyDescent="0.25">
      <c r="F162" s="10">
        <v>7950</v>
      </c>
      <c r="G162" s="18">
        <f t="shared" si="23"/>
        <v>26082.677165354329</v>
      </c>
      <c r="H162" s="9">
        <f t="shared" si="18"/>
        <v>8250</v>
      </c>
      <c r="I162" s="11">
        <f t="shared" si="19"/>
        <v>246.47499999999997</v>
      </c>
      <c r="J162" s="12">
        <f t="shared" si="24"/>
        <v>-26.675000000000011</v>
      </c>
      <c r="K162" s="14">
        <f t="shared" si="25"/>
        <v>9.7807928916572973</v>
      </c>
      <c r="L162" s="11">
        <f t="shared" si="20"/>
        <v>43263.937726367862</v>
      </c>
      <c r="M162" s="15">
        <f t="shared" si="26"/>
        <v>43.263937726367864</v>
      </c>
      <c r="N162" s="14">
        <f t="shared" si="21"/>
        <v>0.61148198700261647</v>
      </c>
      <c r="O162" s="16">
        <f t="shared" si="22"/>
        <v>314.72787261654457</v>
      </c>
      <c r="P162" s="17" cm="1">
        <f t="array" ref="P162">INDEX(DynamicViscosityLookupTable[Dynamic Viscosity (kg/(m*s)], MATCH(I162, DynamicViscosityLookupTable[Temperature (K)], 1)) + ((I162 - LOOKUP(I162, DynamicViscosityLookupTable[Temperature (K)], DynamicViscosityLookupTable[Temperature (K)])) * (INDEX(DynamicViscosityLookupTable[Dynamic Viscosity (kg/(m*s)], MATCH(I162, DynamicViscosityLookupTable[Temperature (K)], 1) + 1) - INDEX(DynamicViscosityLookupTable[Dynamic Viscosity (kg/(m*s)], MATCH(I162, DynamicViscosityLookupTable[Temperature (K)], 1))) / (INDEX(DynamicViscosityLookupTable[Temperature (K)], MATCH(I162, DynamicViscosityLookupTable[Temperature (K)], 1) + 1) - LOOKUP(I162, DynamicViscosityLookupTable[Temperature (K)], DynamicViscosityLookupTable[Temperature (K)])))</f>
        <v>1.5959574999999997E-5</v>
      </c>
    </row>
    <row r="163" spans="6:16" x14ac:dyDescent="0.25">
      <c r="F163" s="10">
        <v>8000</v>
      </c>
      <c r="G163" s="18">
        <f t="shared" si="23"/>
        <v>26246.719160104985</v>
      </c>
      <c r="H163" s="9">
        <f t="shared" si="18"/>
        <v>8300</v>
      </c>
      <c r="I163" s="11">
        <f t="shared" si="19"/>
        <v>246.14999999999998</v>
      </c>
      <c r="J163" s="12">
        <f t="shared" si="24"/>
        <v>-27</v>
      </c>
      <c r="K163" s="14">
        <f t="shared" si="25"/>
        <v>9.7806392127379773</v>
      </c>
      <c r="L163" s="11">
        <f t="shared" si="20"/>
        <v>43054.424507377793</v>
      </c>
      <c r="M163" s="15">
        <f t="shared" si="26"/>
        <v>43.054424507377796</v>
      </c>
      <c r="N163" s="14">
        <f t="shared" si="21"/>
        <v>0.60932422819991272</v>
      </c>
      <c r="O163" s="16">
        <f t="shared" si="22"/>
        <v>314.52030531882161</v>
      </c>
      <c r="P163" s="17" cm="1">
        <f t="array" ref="P163">INDEX(DynamicViscosityLookupTable[Dynamic Viscosity (kg/(m*s)], MATCH(I163, DynamicViscosityLookupTable[Temperature (K)], 1)) + ((I163 - LOOKUP(I163, DynamicViscosityLookupTable[Temperature (K)], DynamicViscosityLookupTable[Temperature (K)])) * (INDEX(DynamicViscosityLookupTable[Dynamic Viscosity (kg/(m*s)], MATCH(I163, DynamicViscosityLookupTable[Temperature (K)], 1) + 1) - INDEX(DynamicViscosityLookupTable[Dynamic Viscosity (kg/(m*s)], MATCH(I163, DynamicViscosityLookupTable[Temperature (K)], 1))) / (INDEX(DynamicViscosityLookupTable[Temperature (K)], MATCH(I163, DynamicViscosityLookupTable[Temperature (K)], 1) + 1) - LOOKUP(I163, DynamicViscosityLookupTable[Temperature (K)], DynamicViscosityLookupTable[Temperature (K)])))</f>
        <v>1.5943E-5</v>
      </c>
    </row>
    <row r="164" spans="6:16" x14ac:dyDescent="0.25">
      <c r="F164" s="10">
        <v>8050</v>
      </c>
      <c r="G164" s="18">
        <f t="shared" si="23"/>
        <v>26410.761154855642</v>
      </c>
      <c r="H164" s="9">
        <f t="shared" si="18"/>
        <v>8350</v>
      </c>
      <c r="I164" s="11">
        <f t="shared" si="19"/>
        <v>245.82499999999999</v>
      </c>
      <c r="J164" s="12">
        <f t="shared" si="24"/>
        <v>-27.324999999999989</v>
      </c>
      <c r="K164" s="14">
        <f t="shared" si="25"/>
        <v>9.7804855374344601</v>
      </c>
      <c r="L164" s="11">
        <f t="shared" si="20"/>
        <v>42846.125918232639</v>
      </c>
      <c r="M164" s="15">
        <f t="shared" si="26"/>
        <v>42.846125918232637</v>
      </c>
      <c r="N164" s="14">
        <f t="shared" si="21"/>
        <v>0.60717797661943429</v>
      </c>
      <c r="O164" s="16">
        <f t="shared" si="22"/>
        <v>314.31260094681801</v>
      </c>
      <c r="P164" s="17" cm="1">
        <f t="array" ref="P164">INDEX(DynamicViscosityLookupTable[Dynamic Viscosity (kg/(m*s)], MATCH(I164, DynamicViscosityLookupTable[Temperature (K)], 1)) + ((I164 - LOOKUP(I164, DynamicViscosityLookupTable[Temperature (K)], DynamicViscosityLookupTable[Temperature (K)])) * (INDEX(DynamicViscosityLookupTable[Dynamic Viscosity (kg/(m*s)], MATCH(I164, DynamicViscosityLookupTable[Temperature (K)], 1) + 1) - INDEX(DynamicViscosityLookupTable[Dynamic Viscosity (kg/(m*s)], MATCH(I164, DynamicViscosityLookupTable[Temperature (K)], 1))) / (INDEX(DynamicViscosityLookupTable[Temperature (K)], MATCH(I164, DynamicViscosityLookupTable[Temperature (K)], 1) + 1) - LOOKUP(I164, DynamicViscosityLookupTable[Temperature (K)], DynamicViscosityLookupTable[Temperature (K)])))</f>
        <v>1.5926424999999999E-5</v>
      </c>
    </row>
    <row r="165" spans="6:16" x14ac:dyDescent="0.25">
      <c r="F165" s="10">
        <v>8100</v>
      </c>
      <c r="G165" s="18">
        <f t="shared" si="23"/>
        <v>26574.803149606298</v>
      </c>
      <c r="H165" s="9">
        <f t="shared" si="18"/>
        <v>8400</v>
      </c>
      <c r="I165" s="11">
        <f t="shared" si="19"/>
        <v>245.49999999999997</v>
      </c>
      <c r="J165" s="12">
        <f t="shared" si="24"/>
        <v>-27.650000000000006</v>
      </c>
      <c r="K165" s="14">
        <f t="shared" si="25"/>
        <v>9.780331865746744</v>
      </c>
      <c r="L165" s="11">
        <f t="shared" si="20"/>
        <v>42639.033776103315</v>
      </c>
      <c r="M165" s="15">
        <f t="shared" si="26"/>
        <v>42.639033776103318</v>
      </c>
      <c r="N165" s="14">
        <f t="shared" si="21"/>
        <v>0.60504316184852425</v>
      </c>
      <c r="O165" s="16">
        <f t="shared" si="22"/>
        <v>314.10475922860917</v>
      </c>
      <c r="P165" s="17" cm="1">
        <f t="array" ref="P165">INDEX(DynamicViscosityLookupTable[Dynamic Viscosity (kg/(m*s)], MATCH(I165, DynamicViscosityLookupTable[Temperature (K)], 1)) + ((I165 - LOOKUP(I165, DynamicViscosityLookupTable[Temperature (K)], DynamicViscosityLookupTable[Temperature (K)])) * (INDEX(DynamicViscosityLookupTable[Dynamic Viscosity (kg/(m*s)], MATCH(I165, DynamicViscosityLookupTable[Temperature (K)], 1) + 1) - INDEX(DynamicViscosityLookupTable[Dynamic Viscosity (kg/(m*s)], MATCH(I165, DynamicViscosityLookupTable[Temperature (K)], 1))) / (INDEX(DynamicViscosityLookupTable[Temperature (K)], MATCH(I165, DynamicViscosityLookupTable[Temperature (K)], 1) + 1) - LOOKUP(I165, DynamicViscosityLookupTable[Temperature (K)], DynamicViscosityLookupTable[Temperature (K)])))</f>
        <v>1.5909849999999998E-5</v>
      </c>
    </row>
    <row r="166" spans="6:16" x14ac:dyDescent="0.25">
      <c r="F166" s="10">
        <v>8150</v>
      </c>
      <c r="G166" s="18">
        <f t="shared" si="23"/>
        <v>26738.845144356954</v>
      </c>
      <c r="H166" s="9">
        <f t="shared" si="18"/>
        <v>8450</v>
      </c>
      <c r="I166" s="11">
        <f t="shared" si="19"/>
        <v>245.17499999999998</v>
      </c>
      <c r="J166" s="12">
        <f t="shared" si="24"/>
        <v>-27.974999999999994</v>
      </c>
      <c r="K166" s="14">
        <f t="shared" si="25"/>
        <v>9.7801781976748288</v>
      </c>
      <c r="L166" s="11">
        <f t="shared" si="20"/>
        <v>42433.139960904096</v>
      </c>
      <c r="M166" s="15">
        <f t="shared" si="26"/>
        <v>42.433139960904093</v>
      </c>
      <c r="N166" s="14">
        <f t="shared" si="21"/>
        <v>0.60291971399267597</v>
      </c>
      <c r="O166" s="16">
        <f t="shared" si="22"/>
        <v>313.89677989137039</v>
      </c>
      <c r="P166" s="17" cm="1">
        <f t="array" ref="P166">INDEX(DynamicViscosityLookupTable[Dynamic Viscosity (kg/(m*s)], MATCH(I166, DynamicViscosityLookupTable[Temperature (K)], 1)) + ((I166 - LOOKUP(I166, DynamicViscosityLookupTable[Temperature (K)], DynamicViscosityLookupTable[Temperature (K)])) * (INDEX(DynamicViscosityLookupTable[Dynamic Viscosity (kg/(m*s)], MATCH(I166, DynamicViscosityLookupTable[Temperature (K)], 1) + 1) - INDEX(DynamicViscosityLookupTable[Dynamic Viscosity (kg/(m*s)], MATCH(I166, DynamicViscosityLookupTable[Temperature (K)], 1))) / (INDEX(DynamicViscosityLookupTable[Temperature (K)], MATCH(I166, DynamicViscosityLookupTable[Temperature (K)], 1) + 1) - LOOKUP(I166, DynamicViscosityLookupTable[Temperature (K)], DynamicViscosityLookupTable[Temperature (K)])))</f>
        <v>1.5893274999999997E-5</v>
      </c>
    </row>
    <row r="167" spans="6:16" x14ac:dyDescent="0.25">
      <c r="F167" s="10">
        <v>8200</v>
      </c>
      <c r="G167" s="18">
        <f t="shared" si="23"/>
        <v>26902.88713910761</v>
      </c>
      <c r="H167" s="9">
        <f t="shared" si="18"/>
        <v>8500</v>
      </c>
      <c r="I167" s="11">
        <f t="shared" si="19"/>
        <v>244.84999999999997</v>
      </c>
      <c r="J167" s="12">
        <f t="shared" si="24"/>
        <v>-28.300000000000011</v>
      </c>
      <c r="K167" s="14">
        <f t="shared" si="25"/>
        <v>9.7800245332187128</v>
      </c>
      <c r="L167" s="11">
        <f t="shared" si="20"/>
        <v>42228.436414753458</v>
      </c>
      <c r="M167" s="15">
        <f t="shared" si="26"/>
        <v>42.22843641475346</v>
      </c>
      <c r="N167" s="14">
        <f t="shared" si="21"/>
        <v>0.60080756367130062</v>
      </c>
      <c r="O167" s="16">
        <f t="shared" si="22"/>
        <v>313.6886626613724</v>
      </c>
      <c r="P167" s="17" cm="1">
        <f t="array" ref="P167">INDEX(DynamicViscosityLookupTable[Dynamic Viscosity (kg/(m*s)], MATCH(I167, DynamicViscosityLookupTable[Temperature (K)], 1)) + ((I167 - LOOKUP(I167, DynamicViscosityLookupTable[Temperature (K)], DynamicViscosityLookupTable[Temperature (K)])) * (INDEX(DynamicViscosityLookupTable[Dynamic Viscosity (kg/(m*s)], MATCH(I167, DynamicViscosityLookupTable[Temperature (K)], 1) + 1) - INDEX(DynamicViscosityLookupTable[Dynamic Viscosity (kg/(m*s)], MATCH(I167, DynamicViscosityLookupTable[Temperature (K)], 1))) / (INDEX(DynamicViscosityLookupTable[Temperature (K)], MATCH(I167, DynamicViscosityLookupTable[Temperature (K)], 1) + 1) - LOOKUP(I167, DynamicViscosityLookupTable[Temperature (K)], DynamicViscosityLookupTable[Temperature (K)])))</f>
        <v>1.5876699999999997E-5</v>
      </c>
    </row>
    <row r="168" spans="6:16" x14ac:dyDescent="0.25">
      <c r="F168" s="10">
        <v>8250</v>
      </c>
      <c r="G168" s="18">
        <f t="shared" si="23"/>
        <v>27066.929133858266</v>
      </c>
      <c r="H168" s="9">
        <f t="shared" si="18"/>
        <v>8550</v>
      </c>
      <c r="I168" s="11">
        <f t="shared" si="19"/>
        <v>244.52499999999998</v>
      </c>
      <c r="J168" s="12">
        <f t="shared" si="24"/>
        <v>-28.625</v>
      </c>
      <c r="K168" s="14">
        <f t="shared" si="25"/>
        <v>9.7798708723783978</v>
      </c>
      <c r="L168" s="11">
        <f t="shared" si="20"/>
        <v>42024.915141440157</v>
      </c>
      <c r="M168" s="15">
        <f t="shared" si="26"/>
        <v>42.024915141440154</v>
      </c>
      <c r="N168" s="14">
        <f t="shared" si="21"/>
        <v>0.59870664201353596</v>
      </c>
      <c r="O168" s="16">
        <f t="shared" si="22"/>
        <v>313.48040726397744</v>
      </c>
      <c r="P168" s="17" cm="1">
        <f t="array" ref="P168">INDEX(DynamicViscosityLookupTable[Dynamic Viscosity (kg/(m*s)], MATCH(I168, DynamicViscosityLookupTable[Temperature (K)], 1)) + ((I168 - LOOKUP(I168, DynamicViscosityLookupTable[Temperature (K)], DynamicViscosityLookupTable[Temperature (K)])) * (INDEX(DynamicViscosityLookupTable[Dynamic Viscosity (kg/(m*s)], MATCH(I168, DynamicViscosityLookupTable[Temperature (K)], 1) + 1) - INDEX(DynamicViscosityLookupTable[Dynamic Viscosity (kg/(m*s)], MATCH(I168, DynamicViscosityLookupTable[Temperature (K)], 1))) / (INDEX(DynamicViscosityLookupTable[Temperature (K)], MATCH(I168, DynamicViscosityLookupTable[Temperature (K)], 1) + 1) - LOOKUP(I168, DynamicViscosityLookupTable[Temperature (K)], DynamicViscosityLookupTable[Temperature (K)])))</f>
        <v>1.5860124999999999E-5</v>
      </c>
    </row>
    <row r="169" spans="6:16" x14ac:dyDescent="0.25">
      <c r="F169" s="10">
        <v>8300</v>
      </c>
      <c r="G169" s="18">
        <f t="shared" si="23"/>
        <v>27230.971128608922</v>
      </c>
      <c r="H169" s="9">
        <f t="shared" si="18"/>
        <v>8600</v>
      </c>
      <c r="I169" s="11">
        <f t="shared" si="19"/>
        <v>244.2</v>
      </c>
      <c r="J169" s="12">
        <f t="shared" si="24"/>
        <v>-28.949999999999989</v>
      </c>
      <c r="K169" s="14">
        <f t="shared" si="25"/>
        <v>9.7797172151538838</v>
      </c>
      <c r="L169" s="11">
        <f t="shared" si="20"/>
        <v>41822.568205894153</v>
      </c>
      <c r="M169" s="15">
        <f t="shared" si="26"/>
        <v>41.82256820589415</v>
      </c>
      <c r="N169" s="14">
        <f t="shared" si="21"/>
        <v>0.59661688065409124</v>
      </c>
      <c r="O169" s="16">
        <f t="shared" si="22"/>
        <v>313.27201342363486</v>
      </c>
      <c r="P169" s="17" cm="1">
        <f t="array" ref="P169">INDEX(DynamicViscosityLookupTable[Dynamic Viscosity (kg/(m*s)], MATCH(I169, DynamicViscosityLookupTable[Temperature (K)], 1)) + ((I169 - LOOKUP(I169, DynamicViscosityLookupTable[Temperature (K)], DynamicViscosityLookupTable[Temperature (K)])) * (INDEX(DynamicViscosityLookupTable[Dynamic Viscosity (kg/(m*s)], MATCH(I169, DynamicViscosityLookupTable[Temperature (K)], 1) + 1) - INDEX(DynamicViscosityLookupTable[Dynamic Viscosity (kg/(m*s)], MATCH(I169, DynamicViscosityLookupTable[Temperature (K)], 1))) / (INDEX(DynamicViscosityLookupTable[Temperature (K)], MATCH(I169, DynamicViscosityLookupTable[Temperature (K)], 1) + 1) - LOOKUP(I169, DynamicViscosityLookupTable[Temperature (K)], DynamicViscosityLookupTable[Temperature (K)])))</f>
        <v>1.5843549999999998E-5</v>
      </c>
    </row>
    <row r="170" spans="6:16" x14ac:dyDescent="0.25">
      <c r="F170" s="10">
        <v>8350</v>
      </c>
      <c r="G170" s="18">
        <f t="shared" si="23"/>
        <v>27395.013123359578</v>
      </c>
      <c r="H170" s="9">
        <f t="shared" si="18"/>
        <v>8650</v>
      </c>
      <c r="I170" s="11">
        <f t="shared" si="19"/>
        <v>243.87499999999997</v>
      </c>
      <c r="J170" s="12">
        <f t="shared" si="24"/>
        <v>-29.275000000000006</v>
      </c>
      <c r="K170" s="14">
        <f t="shared" si="25"/>
        <v>9.779563561545169</v>
      </c>
      <c r="L170" s="11">
        <f t="shared" si="20"/>
        <v>41621.387733662814</v>
      </c>
      <c r="M170" s="15">
        <f t="shared" si="26"/>
        <v>41.621387733662814</v>
      </c>
      <c r="N170" s="14">
        <f t="shared" si="21"/>
        <v>0.59453821172913301</v>
      </c>
      <c r="O170" s="16">
        <f t="shared" si="22"/>
        <v>313.06348086387675</v>
      </c>
      <c r="P170" s="17" cm="1">
        <f t="array" ref="P170">INDEX(DynamicViscosityLookupTable[Dynamic Viscosity (kg/(m*s)], MATCH(I170, DynamicViscosityLookupTable[Temperature (K)], 1)) + ((I170 - LOOKUP(I170, DynamicViscosityLookupTable[Temperature (K)], DynamicViscosityLookupTable[Temperature (K)])) * (INDEX(DynamicViscosityLookupTable[Dynamic Viscosity (kg/(m*s)], MATCH(I170, DynamicViscosityLookupTable[Temperature (K)], 1) + 1) - INDEX(DynamicViscosityLookupTable[Dynamic Viscosity (kg/(m*s)], MATCH(I170, DynamicViscosityLookupTable[Temperature (K)], 1))) / (INDEX(DynamicViscosityLookupTable[Temperature (K)], MATCH(I170, DynamicViscosityLookupTable[Temperature (K)], 1) + 1) - LOOKUP(I170, DynamicViscosityLookupTable[Temperature (K)], DynamicViscosityLookupTable[Temperature (K)])))</f>
        <v>1.5826974999999998E-5</v>
      </c>
    </row>
    <row r="171" spans="6:16" x14ac:dyDescent="0.25">
      <c r="F171" s="10">
        <v>8400</v>
      </c>
      <c r="G171" s="18">
        <f t="shared" si="23"/>
        <v>27559.055118110235</v>
      </c>
      <c r="H171" s="9">
        <f t="shared" si="18"/>
        <v>8700</v>
      </c>
      <c r="I171" s="11">
        <f t="shared" si="19"/>
        <v>243.54999999999998</v>
      </c>
      <c r="J171" s="12">
        <f t="shared" si="24"/>
        <v>-29.599999999999994</v>
      </c>
      <c r="K171" s="14">
        <f t="shared" si="25"/>
        <v>9.779409911552257</v>
      </c>
      <c r="L171" s="11">
        <f t="shared" si="20"/>
        <v>41421.36591039192</v>
      </c>
      <c r="M171" s="15">
        <f t="shared" si="26"/>
        <v>41.42136591039192</v>
      </c>
      <c r="N171" s="14">
        <f t="shared" si="21"/>
        <v>0.59247056787220809</v>
      </c>
      <c r="O171" s="16">
        <f t="shared" si="22"/>
        <v>312.85480930731399</v>
      </c>
      <c r="P171" s="17" cm="1">
        <f t="array" ref="P171">INDEX(DynamicViscosityLookupTable[Dynamic Viscosity (kg/(m*s)], MATCH(I171, DynamicViscosityLookupTable[Temperature (K)], 1)) + ((I171 - LOOKUP(I171, DynamicViscosityLookupTable[Temperature (K)], DynamicViscosityLookupTable[Temperature (K)])) * (INDEX(DynamicViscosityLookupTable[Dynamic Viscosity (kg/(m*s)], MATCH(I171, DynamicViscosityLookupTable[Temperature (K)], 1) + 1) - INDEX(DynamicViscosityLookupTable[Dynamic Viscosity (kg/(m*s)], MATCH(I171, DynamicViscosityLookupTable[Temperature (K)], 1))) / (INDEX(DynamicViscosityLookupTable[Temperature (K)], MATCH(I171, DynamicViscosityLookupTable[Temperature (K)], 1) + 1) - LOOKUP(I171, DynamicViscosityLookupTable[Temperature (K)], DynamicViscosityLookupTable[Temperature (K)])))</f>
        <v>1.5810399999999997E-5</v>
      </c>
    </row>
    <row r="172" spans="6:16" x14ac:dyDescent="0.25">
      <c r="F172" s="10">
        <v>8450</v>
      </c>
      <c r="G172" s="18">
        <f t="shared" si="23"/>
        <v>27723.097112860891</v>
      </c>
      <c r="H172" s="9">
        <f t="shared" si="18"/>
        <v>8750</v>
      </c>
      <c r="I172" s="11">
        <f t="shared" si="19"/>
        <v>243.22499999999997</v>
      </c>
      <c r="J172" s="12">
        <f t="shared" si="24"/>
        <v>-29.925000000000011</v>
      </c>
      <c r="K172" s="14">
        <f t="shared" si="25"/>
        <v>9.779256265175146</v>
      </c>
      <c r="L172" s="11">
        <f t="shared" si="20"/>
        <v>41222.494981311705</v>
      </c>
      <c r="M172" s="15">
        <f t="shared" si="26"/>
        <v>41.222494981311705</v>
      </c>
      <c r="N172" s="14">
        <f t="shared" si="21"/>
        <v>0.59041388221020497</v>
      </c>
      <c r="O172" s="16">
        <f t="shared" si="22"/>
        <v>312.64599847563164</v>
      </c>
      <c r="P172" s="17" cm="1">
        <f t="array" ref="P172">INDEX(DynamicViscosityLookupTable[Dynamic Viscosity (kg/(m*s)], MATCH(I172, DynamicViscosityLookupTable[Temperature (K)], 1)) + ((I172 - LOOKUP(I172, DynamicViscosityLookupTable[Temperature (K)], DynamicViscosityLookupTable[Temperature (K)])) * (INDEX(DynamicViscosityLookupTable[Dynamic Viscosity (kg/(m*s)], MATCH(I172, DynamicViscosityLookupTable[Temperature (K)], 1) + 1) - INDEX(DynamicViscosityLookupTable[Dynamic Viscosity (kg/(m*s)], MATCH(I172, DynamicViscosityLookupTable[Temperature (K)], 1))) / (INDEX(DynamicViscosityLookupTable[Temperature (K)], MATCH(I172, DynamicViscosityLookupTable[Temperature (K)], 1) + 1) - LOOKUP(I172, DynamicViscosityLookupTable[Temperature (K)], DynamicViscosityLookupTable[Temperature (K)])))</f>
        <v>1.5793824999999996E-5</v>
      </c>
    </row>
    <row r="173" spans="6:16" x14ac:dyDescent="0.25">
      <c r="F173" s="10">
        <v>8500</v>
      </c>
      <c r="G173" s="18">
        <f t="shared" si="23"/>
        <v>27887.139107611547</v>
      </c>
      <c r="H173" s="9">
        <f t="shared" si="18"/>
        <v>8800</v>
      </c>
      <c r="I173" s="11">
        <f t="shared" si="19"/>
        <v>242.89999999999998</v>
      </c>
      <c r="J173" s="12">
        <f t="shared" si="24"/>
        <v>-30.25</v>
      </c>
      <c r="K173" s="14">
        <f t="shared" si="25"/>
        <v>9.7791026224138342</v>
      </c>
      <c r="L173" s="11">
        <f t="shared" si="20"/>
        <v>41024.767250727651</v>
      </c>
      <c r="M173" s="15">
        <f t="shared" si="26"/>
        <v>41.024767250727649</v>
      </c>
      <c r="N173" s="14">
        <f t="shared" si="21"/>
        <v>0.58836808835935184</v>
      </c>
      <c r="O173" s="16">
        <f t="shared" si="22"/>
        <v>312.43704808958483</v>
      </c>
      <c r="P173" s="17" cm="1">
        <f t="array" ref="P173">INDEX(DynamicViscosityLookupTable[Dynamic Viscosity (kg/(m*s)], MATCH(I173, DynamicViscosityLookupTable[Temperature (K)], 1)) + ((I173 - LOOKUP(I173, DynamicViscosityLookupTable[Temperature (K)], DynamicViscosityLookupTable[Temperature (K)])) * (INDEX(DynamicViscosityLookupTable[Dynamic Viscosity (kg/(m*s)], MATCH(I173, DynamicViscosityLookupTable[Temperature (K)], 1) + 1) - INDEX(DynamicViscosityLookupTable[Dynamic Viscosity (kg/(m*s)], MATCH(I173, DynamicViscosityLookupTable[Temperature (K)], 1))) / (INDEX(DynamicViscosityLookupTable[Temperature (K)], MATCH(I173, DynamicViscosityLookupTable[Temperature (K)], 1) + 1) - LOOKUP(I173, DynamicViscosityLookupTable[Temperature (K)], DynamicViscosityLookupTable[Temperature (K)])))</f>
        <v>1.5776999999999998E-5</v>
      </c>
    </row>
    <row r="174" spans="6:16" x14ac:dyDescent="0.25">
      <c r="F174" s="10">
        <v>8550</v>
      </c>
      <c r="G174" s="18">
        <f t="shared" si="23"/>
        <v>28051.181102362203</v>
      </c>
      <c r="H174" s="9">
        <f t="shared" si="18"/>
        <v>8850</v>
      </c>
      <c r="I174" s="11">
        <f t="shared" si="19"/>
        <v>242.57499999999999</v>
      </c>
      <c r="J174" s="12">
        <f t="shared" si="24"/>
        <v>-30.574999999999989</v>
      </c>
      <c r="K174" s="14">
        <f t="shared" si="25"/>
        <v>9.7789489832683234</v>
      </c>
      <c r="L174" s="11">
        <f t="shared" si="20"/>
        <v>40828.175081516201</v>
      </c>
      <c r="M174" s="15">
        <f t="shared" si="26"/>
        <v>40.8281750815162</v>
      </c>
      <c r="N174" s="14">
        <f t="shared" si="21"/>
        <v>0.58633312042125196</v>
      </c>
      <c r="O174" s="16">
        <f t="shared" si="22"/>
        <v>312.22795786899422</v>
      </c>
      <c r="P174" s="17" cm="1">
        <f t="array" ref="P174">INDEX(DynamicViscosityLookupTable[Dynamic Viscosity (kg/(m*s)], MATCH(I174, DynamicViscosityLookupTable[Temperature (K)], 1)) + ((I174 - LOOKUP(I174, DynamicViscosityLookupTable[Temperature (K)], DynamicViscosityLookupTable[Temperature (K)])) * (INDEX(DynamicViscosityLookupTable[Dynamic Viscosity (kg/(m*s)], MATCH(I174, DynamicViscosityLookupTable[Temperature (K)], 1) + 1) - INDEX(DynamicViscosityLookupTable[Dynamic Viscosity (kg/(m*s)], MATCH(I174, DynamicViscosityLookupTable[Temperature (K)], 1))) / (INDEX(DynamicViscosityLookupTable[Temperature (K)], MATCH(I174, DynamicViscosityLookupTable[Temperature (K)], 1) + 1) - LOOKUP(I174, DynamicViscosityLookupTable[Temperature (K)], DynamicViscosityLookupTable[Temperature (K)])))</f>
        <v>1.5760099999999998E-5</v>
      </c>
    </row>
    <row r="175" spans="6:16" x14ac:dyDescent="0.25">
      <c r="F175" s="10">
        <v>8600</v>
      </c>
      <c r="G175" s="18">
        <f t="shared" si="23"/>
        <v>28215.223097112859</v>
      </c>
      <c r="H175" s="9">
        <f t="shared" si="18"/>
        <v>8900</v>
      </c>
      <c r="I175" s="11">
        <f t="shared" si="19"/>
        <v>242.24999999999997</v>
      </c>
      <c r="J175" s="12">
        <f t="shared" si="24"/>
        <v>-30.900000000000006</v>
      </c>
      <c r="K175" s="14">
        <f t="shared" si="25"/>
        <v>9.7787953477386118</v>
      </c>
      <c r="L175" s="11">
        <f t="shared" si="20"/>
        <v>40632.710894625176</v>
      </c>
      <c r="M175" s="15">
        <f t="shared" si="26"/>
        <v>40.632710894625177</v>
      </c>
      <c r="N175" s="14">
        <f t="shared" si="21"/>
        <v>0.58430891297895615</v>
      </c>
      <c r="O175" s="16">
        <f t="shared" si="22"/>
        <v>312.01872753274171</v>
      </c>
      <c r="P175" s="17" cm="1">
        <f t="array" ref="P175">INDEX(DynamicViscosityLookupTable[Dynamic Viscosity (kg/(m*s)], MATCH(I175, DynamicViscosityLookupTable[Temperature (K)], 1)) + ((I175 - LOOKUP(I175, DynamicViscosityLookupTable[Temperature (K)], DynamicViscosityLookupTable[Temperature (K)])) * (INDEX(DynamicViscosityLookupTable[Dynamic Viscosity (kg/(m*s)], MATCH(I175, DynamicViscosityLookupTable[Temperature (K)], 1) + 1) - INDEX(DynamicViscosityLookupTable[Dynamic Viscosity (kg/(m*s)], MATCH(I175, DynamicViscosityLookupTable[Temperature (K)], 1))) / (INDEX(DynamicViscosityLookupTable[Temperature (K)], MATCH(I175, DynamicViscosityLookupTable[Temperature (K)], 1) + 1) - LOOKUP(I175, DynamicViscosityLookupTable[Temperature (K)], DynamicViscosityLookupTable[Temperature (K)])))</f>
        <v>1.5743199999999999E-5</v>
      </c>
    </row>
    <row r="176" spans="6:16" x14ac:dyDescent="0.25">
      <c r="F176" s="10">
        <v>8650</v>
      </c>
      <c r="G176" s="18">
        <f t="shared" si="23"/>
        <v>28379.265091863515</v>
      </c>
      <c r="H176" s="9">
        <f t="shared" si="18"/>
        <v>8950</v>
      </c>
      <c r="I176" s="11">
        <f t="shared" si="19"/>
        <v>241.92499999999998</v>
      </c>
      <c r="J176" s="12">
        <f t="shared" si="24"/>
        <v>-31.224999999999994</v>
      </c>
      <c r="K176" s="14">
        <f t="shared" si="25"/>
        <v>9.778641715824703</v>
      </c>
      <c r="L176" s="11">
        <f t="shared" si="20"/>
        <v>40438.367168578872</v>
      </c>
      <c r="M176" s="15">
        <f t="shared" si="26"/>
        <v>40.438367168578871</v>
      </c>
      <c r="N176" s="14">
        <f t="shared" si="21"/>
        <v>0.58229540109306932</v>
      </c>
      <c r="O176" s="16">
        <f t="shared" si="22"/>
        <v>311.80935679876603</v>
      </c>
      <c r="P176" s="17" cm="1">
        <f t="array" ref="P176">INDEX(DynamicViscosityLookupTable[Dynamic Viscosity (kg/(m*s)], MATCH(I176, DynamicViscosityLookupTable[Temperature (K)], 1)) + ((I176 - LOOKUP(I176, DynamicViscosityLookupTable[Temperature (K)], DynamicViscosityLookupTable[Temperature (K)])) * (INDEX(DynamicViscosityLookupTable[Dynamic Viscosity (kg/(m*s)], MATCH(I176, DynamicViscosityLookupTable[Temperature (K)], 1) + 1) - INDEX(DynamicViscosityLookupTable[Dynamic Viscosity (kg/(m*s)], MATCH(I176, DynamicViscosityLookupTable[Temperature (K)], 1))) / (INDEX(DynamicViscosityLookupTable[Temperature (K)], MATCH(I176, DynamicViscosityLookupTable[Temperature (K)], 1) + 1) - LOOKUP(I176, DynamicViscosityLookupTable[Temperature (K)], DynamicViscosityLookupTable[Temperature (K)])))</f>
        <v>1.5726299999999999E-5</v>
      </c>
    </row>
    <row r="177" spans="6:16" x14ac:dyDescent="0.25">
      <c r="F177" s="10">
        <v>8700</v>
      </c>
      <c r="G177" s="18">
        <f t="shared" si="23"/>
        <v>28543.307086614172</v>
      </c>
      <c r="H177" s="9">
        <f t="shared" si="18"/>
        <v>9000</v>
      </c>
      <c r="I177" s="11">
        <f t="shared" si="19"/>
        <v>241.59999999999997</v>
      </c>
      <c r="J177" s="12">
        <f t="shared" si="24"/>
        <v>-31.550000000000011</v>
      </c>
      <c r="K177" s="14">
        <f t="shared" si="25"/>
        <v>9.7784880875265952</v>
      </c>
      <c r="L177" s="11">
        <f t="shared" si="20"/>
        <v>40245.136438987953</v>
      </c>
      <c r="M177" s="15">
        <f t="shared" si="26"/>
        <v>40.245136438987956</v>
      </c>
      <c r="N177" s="14">
        <f t="shared" si="21"/>
        <v>0.58029252029789669</v>
      </c>
      <c r="O177" s="16">
        <f t="shared" si="22"/>
        <v>311.59984538405831</v>
      </c>
      <c r="P177" s="17" cm="1">
        <f t="array" ref="P177">INDEX(DynamicViscosityLookupTable[Dynamic Viscosity (kg/(m*s)], MATCH(I177, DynamicViscosityLookupTable[Temperature (K)], 1)) + ((I177 - LOOKUP(I177, DynamicViscosityLookupTable[Temperature (K)], DynamicViscosityLookupTable[Temperature (K)])) * (INDEX(DynamicViscosityLookupTable[Dynamic Viscosity (kg/(m*s)], MATCH(I177, DynamicViscosityLookupTable[Temperature (K)], 1) + 1) - INDEX(DynamicViscosityLookupTable[Dynamic Viscosity (kg/(m*s)], MATCH(I177, DynamicViscosityLookupTable[Temperature (K)], 1))) / (INDEX(DynamicViscosityLookupTable[Temperature (K)], MATCH(I177, DynamicViscosityLookupTable[Temperature (K)], 1) + 1) - LOOKUP(I177, DynamicViscosityLookupTable[Temperature (K)], DynamicViscosityLookupTable[Temperature (K)])))</f>
        <v>1.5709399999999999E-5</v>
      </c>
    </row>
    <row r="178" spans="6:16" x14ac:dyDescent="0.25">
      <c r="F178" s="10">
        <v>8750</v>
      </c>
      <c r="G178" s="18">
        <f t="shared" si="23"/>
        <v>28707.349081364828</v>
      </c>
      <c r="H178" s="9">
        <f t="shared" si="18"/>
        <v>9050</v>
      </c>
      <c r="I178" s="11">
        <f t="shared" si="19"/>
        <v>241.27499999999998</v>
      </c>
      <c r="J178" s="12">
        <f t="shared" si="24"/>
        <v>-31.875</v>
      </c>
      <c r="K178" s="14">
        <f t="shared" si="25"/>
        <v>9.7783344628442883</v>
      </c>
      <c r="L178" s="11">
        <f t="shared" si="20"/>
        <v>40053.011298063895</v>
      </c>
      <c r="M178" s="15">
        <f t="shared" si="26"/>
        <v>40.053011298063893</v>
      </c>
      <c r="N178" s="14">
        <f t="shared" si="21"/>
        <v>0.57830020659762238</v>
      </c>
      <c r="O178" s="16">
        <f t="shared" si="22"/>
        <v>311.39019300465765</v>
      </c>
      <c r="P178" s="17" cm="1">
        <f t="array" ref="P178">INDEX(DynamicViscosityLookupTable[Dynamic Viscosity (kg/(m*s)], MATCH(I178, DynamicViscosityLookupTable[Temperature (K)], 1)) + ((I178 - LOOKUP(I178, DynamicViscosityLookupTable[Temperature (K)], DynamicViscosityLookupTable[Temperature (K)])) * (INDEX(DynamicViscosityLookupTable[Dynamic Viscosity (kg/(m*s)], MATCH(I178, DynamicViscosityLookupTable[Temperature (K)], 1) + 1) - INDEX(DynamicViscosityLookupTable[Dynamic Viscosity (kg/(m*s)], MATCH(I178, DynamicViscosityLookupTable[Temperature (K)], 1))) / (INDEX(DynamicViscosityLookupTable[Temperature (K)], MATCH(I178, DynamicViscosityLookupTable[Temperature (K)], 1) + 1) - LOOKUP(I178, DynamicViscosityLookupTable[Temperature (K)], DynamicViscosityLookupTable[Temperature (K)])))</f>
        <v>1.5692499999999999E-5</v>
      </c>
    </row>
    <row r="179" spans="6:16" x14ac:dyDescent="0.25">
      <c r="F179" s="10">
        <v>8800</v>
      </c>
      <c r="G179" s="18">
        <f t="shared" si="23"/>
        <v>28871.391076115484</v>
      </c>
      <c r="H179" s="9">
        <f t="shared" si="18"/>
        <v>9100</v>
      </c>
      <c r="I179" s="11">
        <f t="shared" si="19"/>
        <v>240.95</v>
      </c>
      <c r="J179" s="12">
        <f t="shared" si="24"/>
        <v>-32.199999999999989</v>
      </c>
      <c r="K179" s="14">
        <f t="shared" si="25"/>
        <v>9.7781808417777807</v>
      </c>
      <c r="L179" s="11">
        <f t="shared" si="20"/>
        <v>39861.984394137937</v>
      </c>
      <c r="M179" s="15">
        <f t="shared" si="26"/>
        <v>39.861984394137934</v>
      </c>
      <c r="N179" s="14">
        <f t="shared" si="21"/>
        <v>0.57631839646252503</v>
      </c>
      <c r="O179" s="16">
        <f t="shared" si="22"/>
        <v>311.18039937564646</v>
      </c>
      <c r="P179" s="17" cm="1">
        <f t="array" ref="P179">INDEX(DynamicViscosityLookupTable[Dynamic Viscosity (kg/(m*s)], MATCH(I179, DynamicViscosityLookupTable[Temperature (K)], 1)) + ((I179 - LOOKUP(I179, DynamicViscosityLookupTable[Temperature (K)], DynamicViscosityLookupTable[Temperature (K)])) * (INDEX(DynamicViscosityLookupTable[Dynamic Viscosity (kg/(m*s)], MATCH(I179, DynamicViscosityLookupTable[Temperature (K)], 1) + 1) - INDEX(DynamicViscosityLookupTable[Dynamic Viscosity (kg/(m*s)], MATCH(I179, DynamicViscosityLookupTable[Temperature (K)], 1))) / (INDEX(DynamicViscosityLookupTable[Temperature (K)], MATCH(I179, DynamicViscosityLookupTable[Temperature (K)], 1) + 1) - LOOKUP(I179, DynamicViscosityLookupTable[Temperature (K)], DynamicViscosityLookupTable[Temperature (K)])))</f>
        <v>1.5675599999999999E-5</v>
      </c>
    </row>
    <row r="180" spans="6:16" x14ac:dyDescent="0.25">
      <c r="F180" s="10">
        <v>8850</v>
      </c>
      <c r="G180" s="18">
        <f t="shared" si="23"/>
        <v>29035.43307086614</v>
      </c>
      <c r="H180" s="9">
        <f t="shared" si="18"/>
        <v>9150</v>
      </c>
      <c r="I180" s="11">
        <f t="shared" si="19"/>
        <v>240.62499999999997</v>
      </c>
      <c r="J180" s="12">
        <f t="shared" si="24"/>
        <v>-32.525000000000006</v>
      </c>
      <c r="K180" s="14">
        <f t="shared" si="25"/>
        <v>9.7780272243270741</v>
      </c>
      <c r="L180" s="11">
        <f t="shared" si="20"/>
        <v>39672.048431184667</v>
      </c>
      <c r="M180" s="15">
        <f t="shared" si="26"/>
        <v>39.672048431184663</v>
      </c>
      <c r="N180" s="14">
        <f t="shared" si="21"/>
        <v>0.57434702682522643</v>
      </c>
      <c r="O180" s="16">
        <f t="shared" si="22"/>
        <v>310.97046421114612</v>
      </c>
      <c r="P180" s="17" cm="1">
        <f t="array" ref="P180">INDEX(DynamicViscosityLookupTable[Dynamic Viscosity (kg/(m*s)], MATCH(I180, DynamicViscosityLookupTable[Temperature (K)], 1)) + ((I180 - LOOKUP(I180, DynamicViscosityLookupTable[Temperature (K)], DynamicViscosityLookupTable[Temperature (K)])) * (INDEX(DynamicViscosityLookupTable[Dynamic Viscosity (kg/(m*s)], MATCH(I180, DynamicViscosityLookupTable[Temperature (K)], 1) + 1) - INDEX(DynamicViscosityLookupTable[Dynamic Viscosity (kg/(m*s)], MATCH(I180, DynamicViscosityLookupTable[Temperature (K)], 1))) / (INDEX(DynamicViscosityLookupTable[Temperature (K)], MATCH(I180, DynamicViscosityLookupTable[Temperature (K)], 1) + 1) - LOOKUP(I180, DynamicViscosityLookupTable[Temperature (K)], DynamicViscosityLookupTable[Temperature (K)])))</f>
        <v>1.56587E-5</v>
      </c>
    </row>
    <row r="181" spans="6:16" x14ac:dyDescent="0.25">
      <c r="F181" s="10">
        <v>8900</v>
      </c>
      <c r="G181" s="18">
        <f t="shared" si="23"/>
        <v>29199.475065616796</v>
      </c>
      <c r="H181" s="9">
        <f t="shared" si="18"/>
        <v>9200</v>
      </c>
      <c r="I181" s="11">
        <f t="shared" si="19"/>
        <v>240.29999999999998</v>
      </c>
      <c r="J181" s="12">
        <f t="shared" si="24"/>
        <v>-32.849999999999994</v>
      </c>
      <c r="K181" s="14">
        <f t="shared" si="25"/>
        <v>9.7778736104921684</v>
      </c>
      <c r="L181" s="11">
        <f t="shared" si="20"/>
        <v>39483.196168350019</v>
      </c>
      <c r="M181" s="15">
        <f t="shared" si="26"/>
        <v>39.48319616835002</v>
      </c>
      <c r="N181" s="14">
        <f t="shared" si="21"/>
        <v>0.57238603507697661</v>
      </c>
      <c r="O181" s="16">
        <f t="shared" si="22"/>
        <v>310.76038722431241</v>
      </c>
      <c r="P181" s="17" cm="1">
        <f t="array" ref="P181">INDEX(DynamicViscosityLookupTable[Dynamic Viscosity (kg/(m*s)], MATCH(I181, DynamicViscosityLookupTable[Temperature (K)], 1)) + ((I181 - LOOKUP(I181, DynamicViscosityLookupTable[Temperature (K)], DynamicViscosityLookupTable[Temperature (K)])) * (INDEX(DynamicViscosityLookupTable[Dynamic Viscosity (kg/(m*s)], MATCH(I181, DynamicViscosityLookupTable[Temperature (K)], 1) + 1) - INDEX(DynamicViscosityLookupTable[Dynamic Viscosity (kg/(m*s)], MATCH(I181, DynamicViscosityLookupTable[Temperature (K)], 1))) / (INDEX(DynamicViscosityLookupTable[Temperature (K)], MATCH(I181, DynamicViscosityLookupTable[Temperature (K)], 1) + 1) - LOOKUP(I181, DynamicViscosityLookupTable[Temperature (K)], DynamicViscosityLookupTable[Temperature (K)])))</f>
        <v>1.56418E-5</v>
      </c>
    </row>
    <row r="182" spans="6:16" x14ac:dyDescent="0.25">
      <c r="F182" s="10">
        <v>8950</v>
      </c>
      <c r="G182" s="18">
        <f t="shared" si="23"/>
        <v>29363.517060367452</v>
      </c>
      <c r="H182" s="9">
        <f t="shared" si="18"/>
        <v>9250</v>
      </c>
      <c r="I182" s="11">
        <f t="shared" si="19"/>
        <v>239.97499999999997</v>
      </c>
      <c r="J182" s="12">
        <f t="shared" si="24"/>
        <v>-33.175000000000011</v>
      </c>
      <c r="K182" s="14">
        <f t="shared" si="25"/>
        <v>9.777720000273062</v>
      </c>
      <c r="L182" s="11">
        <f t="shared" si="20"/>
        <v>39295.4204194837</v>
      </c>
      <c r="M182" s="15">
        <f t="shared" si="26"/>
        <v>39.295420419483698</v>
      </c>
      <c r="N182" s="14">
        <f t="shared" si="21"/>
        <v>0.57043535906397169</v>
      </c>
      <c r="O182" s="16">
        <f t="shared" si="22"/>
        <v>310.55016812733083</v>
      </c>
      <c r="P182" s="17" cm="1">
        <f t="array" ref="P182">INDEX(DynamicViscosityLookupTable[Dynamic Viscosity (kg/(m*s)], MATCH(I182, DynamicViscosityLookupTable[Temperature (K)], 1)) + ((I182 - LOOKUP(I182, DynamicViscosityLookupTable[Temperature (K)], DynamicViscosityLookupTable[Temperature (K)])) * (INDEX(DynamicViscosityLookupTable[Dynamic Viscosity (kg/(m*s)], MATCH(I182, DynamicViscosityLookupTable[Temperature (K)], 1) + 1) - INDEX(DynamicViscosityLookupTable[Dynamic Viscosity (kg/(m*s)], MATCH(I182, DynamicViscosityLookupTable[Temperature (K)], 1))) / (INDEX(DynamicViscosityLookupTable[Temperature (K)], MATCH(I182, DynamicViscosityLookupTable[Temperature (K)], 1) + 1) - LOOKUP(I182, DynamicViscosityLookupTable[Temperature (K)], DynamicViscosityLookupTable[Temperature (K)])))</f>
        <v>1.5624899999999997E-5</v>
      </c>
    </row>
    <row r="183" spans="6:16" x14ac:dyDescent="0.25">
      <c r="F183" s="10">
        <v>9000</v>
      </c>
      <c r="G183" s="18">
        <f t="shared" si="23"/>
        <v>29527.559055118109</v>
      </c>
      <c r="H183" s="9">
        <f t="shared" si="18"/>
        <v>9300</v>
      </c>
      <c r="I183" s="11">
        <f t="shared" si="19"/>
        <v>239.64999999999998</v>
      </c>
      <c r="J183" s="12">
        <f t="shared" si="24"/>
        <v>-33.5</v>
      </c>
      <c r="K183" s="14">
        <f t="shared" si="25"/>
        <v>9.7775663936697583</v>
      </c>
      <c r="L183" s="11">
        <f t="shared" si="20"/>
        <v>39108.714052676158</v>
      </c>
      <c r="M183" s="15">
        <f t="shared" si="26"/>
        <v>39.108714052676156</v>
      </c>
      <c r="N183" s="14">
        <f t="shared" si="21"/>
        <v>0.56849493708370757</v>
      </c>
      <c r="O183" s="16">
        <f t="shared" si="22"/>
        <v>310.33980663141222</v>
      </c>
      <c r="P183" s="17" cm="1">
        <f t="array" ref="P183">INDEX(DynamicViscosityLookupTable[Dynamic Viscosity (kg/(m*s)], MATCH(I183, DynamicViscosityLookupTable[Temperature (K)], 1)) + ((I183 - LOOKUP(I183, DynamicViscosityLookupTable[Temperature (K)], DynamicViscosityLookupTable[Temperature (K)])) * (INDEX(DynamicViscosityLookupTable[Dynamic Viscosity (kg/(m*s)], MATCH(I183, DynamicViscosityLookupTable[Temperature (K)], 1) + 1) - INDEX(DynamicViscosityLookupTable[Dynamic Viscosity (kg/(m*s)], MATCH(I183, DynamicViscosityLookupTable[Temperature (K)], 1))) / (INDEX(DynamicViscosityLookupTable[Temperature (K)], MATCH(I183, DynamicViscosityLookupTable[Temperature (K)], 1) + 1) - LOOKUP(I183, DynamicViscosityLookupTable[Temperature (K)], DynamicViscosityLookupTable[Temperature (K)])))</f>
        <v>1.5608E-5</v>
      </c>
    </row>
    <row r="184" spans="6:16" x14ac:dyDescent="0.25">
      <c r="F184" s="10">
        <v>9050</v>
      </c>
      <c r="G184" s="18">
        <f t="shared" si="23"/>
        <v>29691.601049868765</v>
      </c>
      <c r="H184" s="9">
        <f t="shared" si="18"/>
        <v>9350</v>
      </c>
      <c r="I184" s="11">
        <f t="shared" si="19"/>
        <v>239.32499999999999</v>
      </c>
      <c r="J184" s="12">
        <f t="shared" si="24"/>
        <v>-33.824999999999989</v>
      </c>
      <c r="K184" s="14">
        <f t="shared" si="25"/>
        <v>9.7774127906822557</v>
      </c>
      <c r="L184" s="11">
        <f t="shared" si="20"/>
        <v>38923.069989799544</v>
      </c>
      <c r="M184" s="15">
        <f t="shared" si="26"/>
        <v>38.923069989799544</v>
      </c>
      <c r="N184" s="14">
        <f t="shared" si="21"/>
        <v>0.56656470788136293</v>
      </c>
      <c r="O184" s="16">
        <f t="shared" si="22"/>
        <v>310.1293024467879</v>
      </c>
      <c r="P184" s="17" cm="1">
        <f t="array" ref="P184">INDEX(DynamicViscosityLookupTable[Dynamic Viscosity (kg/(m*s)], MATCH(I184, DynamicViscosityLookupTable[Temperature (K)], 1)) + ((I184 - LOOKUP(I184, DynamicViscosityLookupTable[Temperature (K)], DynamicViscosityLookupTable[Temperature (K)])) * (INDEX(DynamicViscosityLookupTable[Dynamic Viscosity (kg/(m*s)], MATCH(I184, DynamicViscosityLookupTable[Temperature (K)], 1) + 1) - INDEX(DynamicViscosityLookupTable[Dynamic Viscosity (kg/(m*s)], MATCH(I184, DynamicViscosityLookupTable[Temperature (K)], 1))) / (INDEX(DynamicViscosityLookupTable[Temperature (K)], MATCH(I184, DynamicViscosityLookupTable[Temperature (K)], 1) + 1) - LOOKUP(I184, DynamicViscosityLookupTable[Temperature (K)], DynamicViscosityLookupTable[Temperature (K)])))</f>
        <v>1.5591100000000001E-5</v>
      </c>
    </row>
    <row r="185" spans="6:16" x14ac:dyDescent="0.25">
      <c r="F185" s="10">
        <v>9100</v>
      </c>
      <c r="G185" s="18">
        <f t="shared" si="23"/>
        <v>29855.643044619421</v>
      </c>
      <c r="H185" s="9">
        <f t="shared" si="18"/>
        <v>9400</v>
      </c>
      <c r="I185" s="11">
        <f t="shared" si="19"/>
        <v>238.99999999999997</v>
      </c>
      <c r="J185" s="12">
        <f t="shared" si="24"/>
        <v>-34.150000000000006</v>
      </c>
      <c r="K185" s="14">
        <f t="shared" si="25"/>
        <v>9.7772591913105504</v>
      </c>
      <c r="L185" s="11">
        <f t="shared" si="20"/>
        <v>38738.48120605338</v>
      </c>
      <c r="M185" s="15">
        <f t="shared" si="26"/>
        <v>38.738481206053379</v>
      </c>
      <c r="N185" s="14">
        <f t="shared" si="21"/>
        <v>0.56464461064622085</v>
      </c>
      <c r="O185" s="16">
        <f t="shared" si="22"/>
        <v>309.91865528270495</v>
      </c>
      <c r="P185" s="17" cm="1">
        <f t="array" ref="P185">INDEX(DynamicViscosityLookupTable[Dynamic Viscosity (kg/(m*s)], MATCH(I185, DynamicViscosityLookupTable[Temperature (K)], 1)) + ((I185 - LOOKUP(I185, DynamicViscosityLookupTable[Temperature (K)], DynamicViscosityLookupTable[Temperature (K)])) * (INDEX(DynamicViscosityLookupTable[Dynamic Viscosity (kg/(m*s)], MATCH(I185, DynamicViscosityLookupTable[Temperature (K)], 1) + 1) - INDEX(DynamicViscosityLookupTable[Dynamic Viscosity (kg/(m*s)], MATCH(I185, DynamicViscosityLookupTable[Temperature (K)], 1))) / (INDEX(DynamicViscosityLookupTable[Temperature (K)], MATCH(I185, DynamicViscosityLookupTable[Temperature (K)], 1) + 1) - LOOKUP(I185, DynamicViscosityLookupTable[Temperature (K)], DynamicViscosityLookupTable[Temperature (K)])))</f>
        <v>1.5574199999999997E-5</v>
      </c>
    </row>
    <row r="186" spans="6:16" x14ac:dyDescent="0.25">
      <c r="F186" s="10">
        <v>9150</v>
      </c>
      <c r="G186" s="18">
        <f t="shared" si="23"/>
        <v>30019.685039370077</v>
      </c>
      <c r="H186" s="9">
        <f t="shared" si="18"/>
        <v>9450</v>
      </c>
      <c r="I186" s="11">
        <f t="shared" si="19"/>
        <v>238.67499999999998</v>
      </c>
      <c r="J186" s="12">
        <f t="shared" si="24"/>
        <v>-34.474999999999994</v>
      </c>
      <c r="K186" s="14">
        <f t="shared" si="25"/>
        <v>9.777105595554648</v>
      </c>
      <c r="L186" s="11">
        <f t="shared" si="20"/>
        <v>38554.940729514157</v>
      </c>
      <c r="M186" s="15">
        <f t="shared" si="26"/>
        <v>38.554940729514158</v>
      </c>
      <c r="N186" s="14">
        <f t="shared" si="21"/>
        <v>0.56273458500811824</v>
      </c>
      <c r="O186" s="16">
        <f t="shared" si="22"/>
        <v>309.70786484742194</v>
      </c>
      <c r="P186" s="17" cm="1">
        <f t="array" ref="P186">INDEX(DynamicViscosityLookupTable[Dynamic Viscosity (kg/(m*s)], MATCH(I186, DynamicViscosityLookupTable[Temperature (K)], 1)) + ((I186 - LOOKUP(I186, DynamicViscosityLookupTable[Temperature (K)], DynamicViscosityLookupTable[Temperature (K)])) * (INDEX(DynamicViscosityLookupTable[Dynamic Viscosity (kg/(m*s)], MATCH(I186, DynamicViscosityLookupTable[Temperature (K)], 1) + 1) - INDEX(DynamicViscosityLookupTable[Dynamic Viscosity (kg/(m*s)], MATCH(I186, DynamicViscosityLookupTable[Temperature (K)], 1))) / (INDEX(DynamicViscosityLookupTable[Temperature (K)], MATCH(I186, DynamicViscosityLookupTable[Temperature (K)], 1) + 1) - LOOKUP(I186, DynamicViscosityLookupTable[Temperature (K)], DynamicViscosityLookupTable[Temperature (K)])))</f>
        <v>1.5557299999999998E-5</v>
      </c>
    </row>
    <row r="187" spans="6:16" x14ac:dyDescent="0.25">
      <c r="F187" s="10">
        <v>9200</v>
      </c>
      <c r="G187" s="18">
        <f t="shared" si="23"/>
        <v>30183.727034120733</v>
      </c>
      <c r="H187" s="9">
        <f t="shared" si="18"/>
        <v>9500</v>
      </c>
      <c r="I187" s="11">
        <f t="shared" si="19"/>
        <v>238.34999999999997</v>
      </c>
      <c r="J187" s="12">
        <f t="shared" si="24"/>
        <v>-34.800000000000011</v>
      </c>
      <c r="K187" s="14">
        <f t="shared" si="25"/>
        <v>9.7769520034145465</v>
      </c>
      <c r="L187" s="11">
        <f t="shared" si="20"/>
        <v>38372.441640689372</v>
      </c>
      <c r="M187" s="15">
        <f t="shared" si="26"/>
        <v>38.372441640689374</v>
      </c>
      <c r="N187" s="14">
        <f t="shared" si="21"/>
        <v>0.56083457103393142</v>
      </c>
      <c r="O187" s="16">
        <f t="shared" si="22"/>
        <v>309.49693084820382</v>
      </c>
      <c r="P187" s="17" cm="1">
        <f t="array" ref="P187">INDEX(DynamicViscosityLookupTable[Dynamic Viscosity (kg/(m*s)], MATCH(I187, DynamicViscosityLookupTable[Temperature (K)], 1)) + ((I187 - LOOKUP(I187, DynamicViscosityLookupTable[Temperature (K)], DynamicViscosityLookupTable[Temperature (K)])) * (INDEX(DynamicViscosityLookupTable[Dynamic Viscosity (kg/(m*s)], MATCH(I187, DynamicViscosityLookupTable[Temperature (K)], 1) + 1) - INDEX(DynamicViscosityLookupTable[Dynamic Viscosity (kg/(m*s)], MATCH(I187, DynamicViscosityLookupTable[Temperature (K)], 1))) / (INDEX(DynamicViscosityLookupTable[Temperature (K)], MATCH(I187, DynamicViscosityLookupTable[Temperature (K)], 1) + 1) - LOOKUP(I187, DynamicViscosityLookupTable[Temperature (K)], DynamicViscosityLookupTable[Temperature (K)])))</f>
        <v>1.5540399999999998E-5</v>
      </c>
    </row>
    <row r="188" spans="6:16" x14ac:dyDescent="0.25">
      <c r="F188" s="10">
        <v>9250</v>
      </c>
      <c r="G188" s="18">
        <f t="shared" si="23"/>
        <v>30347.769028871389</v>
      </c>
      <c r="H188" s="9">
        <f t="shared" si="18"/>
        <v>9550</v>
      </c>
      <c r="I188" s="11">
        <f t="shared" si="19"/>
        <v>238.02499999999998</v>
      </c>
      <c r="J188" s="12">
        <f t="shared" si="24"/>
        <v>-35.125</v>
      </c>
      <c r="K188" s="14">
        <f t="shared" si="25"/>
        <v>9.776798414890246</v>
      </c>
      <c r="L188" s="11">
        <f t="shared" si="20"/>
        <v>38190.977072075562</v>
      </c>
      <c r="M188" s="15">
        <f t="shared" si="26"/>
        <v>38.190977072075562</v>
      </c>
      <c r="N188" s="14">
        <f t="shared" si="21"/>
        <v>0.55894450922409156</v>
      </c>
      <c r="O188" s="16">
        <f t="shared" si="22"/>
        <v>309.28585299131731</v>
      </c>
      <c r="P188" s="17" cm="1">
        <f t="array" ref="P188">INDEX(DynamicViscosityLookupTable[Dynamic Viscosity (kg/(m*s)], MATCH(I188, DynamicViscosityLookupTable[Temperature (K)], 1)) + ((I188 - LOOKUP(I188, DynamicViscosityLookupTable[Temperature (K)], DynamicViscosityLookupTable[Temperature (K)])) * (INDEX(DynamicViscosityLookupTable[Dynamic Viscosity (kg/(m*s)], MATCH(I188, DynamicViscosityLookupTable[Temperature (K)], 1) + 1) - INDEX(DynamicViscosityLookupTable[Dynamic Viscosity (kg/(m*s)], MATCH(I188, DynamicViscosityLookupTable[Temperature (K)], 1))) / (INDEX(DynamicViscosityLookupTable[Temperature (K)], MATCH(I188, DynamicViscosityLookupTable[Temperature (K)], 1) + 1) - LOOKUP(I188, DynamicViscosityLookupTable[Temperature (K)], DynamicViscosityLookupTable[Temperature (K)])))</f>
        <v>1.5523499999999998E-5</v>
      </c>
    </row>
    <row r="189" spans="6:16" x14ac:dyDescent="0.25">
      <c r="F189" s="10">
        <v>9300</v>
      </c>
      <c r="G189" s="18">
        <f t="shared" si="23"/>
        <v>30511.811023622045</v>
      </c>
      <c r="H189" s="9">
        <f t="shared" si="18"/>
        <v>9600</v>
      </c>
      <c r="I189" s="11">
        <f t="shared" si="19"/>
        <v>237.7</v>
      </c>
      <c r="J189" s="12">
        <f t="shared" si="24"/>
        <v>-35.449999999999989</v>
      </c>
      <c r="K189" s="14">
        <f t="shared" si="25"/>
        <v>9.7766448299817466</v>
      </c>
      <c r="L189" s="11">
        <f t="shared" si="20"/>
        <v>38010.54020772058</v>
      </c>
      <c r="M189" s="15">
        <f t="shared" si="26"/>
        <v>38.010540207720581</v>
      </c>
      <c r="N189" s="14">
        <f t="shared" si="21"/>
        <v>0.55706434050913356</v>
      </c>
      <c r="O189" s="16">
        <f t="shared" si="22"/>
        <v>309.07463098202612</v>
      </c>
      <c r="P189" s="17" cm="1">
        <f t="array" ref="P189">INDEX(DynamicViscosityLookupTable[Dynamic Viscosity (kg/(m*s)], MATCH(I189, DynamicViscosityLookupTable[Temperature (K)], 1)) + ((I189 - LOOKUP(I189, DynamicViscosityLookupTable[Temperature (K)], DynamicViscosityLookupTable[Temperature (K)])) * (INDEX(DynamicViscosityLookupTable[Dynamic Viscosity (kg/(m*s)], MATCH(I189, DynamicViscosityLookupTable[Temperature (K)], 1) + 1) - INDEX(DynamicViscosityLookupTable[Dynamic Viscosity (kg/(m*s)], MATCH(I189, DynamicViscosityLookupTable[Temperature (K)], 1))) / (INDEX(DynamicViscosityLookupTable[Temperature (K)], MATCH(I189, DynamicViscosityLookupTable[Temperature (K)], 1) + 1) - LOOKUP(I189, DynamicViscosityLookupTable[Temperature (K)], DynamicViscosityLookupTable[Temperature (K)])))</f>
        <v>1.5506599999999998E-5</v>
      </c>
    </row>
    <row r="190" spans="6:16" x14ac:dyDescent="0.25">
      <c r="F190" s="10">
        <v>9350</v>
      </c>
      <c r="G190" s="18">
        <f t="shared" si="23"/>
        <v>30675.853018372702</v>
      </c>
      <c r="H190" s="9">
        <f t="shared" si="18"/>
        <v>9650</v>
      </c>
      <c r="I190" s="11">
        <f t="shared" si="19"/>
        <v>237.37499999999997</v>
      </c>
      <c r="J190" s="12">
        <f t="shared" si="24"/>
        <v>-35.775000000000006</v>
      </c>
      <c r="K190" s="14">
        <f t="shared" si="25"/>
        <v>9.7764912486890463</v>
      </c>
      <c r="L190" s="11">
        <f t="shared" si="20"/>
        <v>37831.124282789868</v>
      </c>
      <c r="M190" s="15">
        <f t="shared" si="26"/>
        <v>37.831124282789865</v>
      </c>
      <c r="N190" s="14">
        <f t="shared" si="21"/>
        <v>0.55519400624627524</v>
      </c>
      <c r="O190" s="16">
        <f t="shared" si="22"/>
        <v>308.86326452458616</v>
      </c>
      <c r="P190" s="17" cm="1">
        <f t="array" ref="P190">INDEX(DynamicViscosityLookupTable[Dynamic Viscosity (kg/(m*s)], MATCH(I190, DynamicViscosityLookupTable[Temperature (K)], 1)) + ((I190 - LOOKUP(I190, DynamicViscosityLookupTable[Temperature (K)], DynamicViscosityLookupTable[Temperature (K)])) * (INDEX(DynamicViscosityLookupTable[Dynamic Viscosity (kg/(m*s)], MATCH(I190, DynamicViscosityLookupTable[Temperature (K)], 1) + 1) - INDEX(DynamicViscosityLookupTable[Dynamic Viscosity (kg/(m*s)], MATCH(I190, DynamicViscosityLookupTable[Temperature (K)], 1))) / (INDEX(DynamicViscosityLookupTable[Temperature (K)], MATCH(I190, DynamicViscosityLookupTable[Temperature (K)], 1) + 1) - LOOKUP(I190, DynamicViscosityLookupTable[Temperature (K)], DynamicViscosityLookupTable[Temperature (K)])))</f>
        <v>1.5489699999999998E-5</v>
      </c>
    </row>
    <row r="191" spans="6:16" x14ac:dyDescent="0.25">
      <c r="F191" s="10">
        <v>9400</v>
      </c>
      <c r="G191" s="18">
        <f t="shared" si="23"/>
        <v>30839.895013123358</v>
      </c>
      <c r="H191" s="9">
        <f t="shared" si="18"/>
        <v>9700</v>
      </c>
      <c r="I191" s="11">
        <f t="shared" si="19"/>
        <v>237.04999999999998</v>
      </c>
      <c r="J191" s="12">
        <f t="shared" si="24"/>
        <v>-36.099999999999994</v>
      </c>
      <c r="K191" s="14">
        <f t="shared" si="25"/>
        <v>9.776337671012147</v>
      </c>
      <c r="L191" s="11">
        <f t="shared" si="20"/>
        <v>37652.722583136849</v>
      </c>
      <c r="M191" s="15">
        <f t="shared" si="26"/>
        <v>37.65272258313685</v>
      </c>
      <c r="N191" s="14">
        <f t="shared" si="21"/>
        <v>0.55333344821602859</v>
      </c>
      <c r="O191" s="16">
        <f t="shared" si="22"/>
        <v>308.65175332224078</v>
      </c>
      <c r="P191" s="17" cm="1">
        <f t="array" ref="P191">INDEX(DynamicViscosityLookupTable[Dynamic Viscosity (kg/(m*s)], MATCH(I191, DynamicViscosityLookupTable[Temperature (K)], 1)) + ((I191 - LOOKUP(I191, DynamicViscosityLookupTable[Temperature (K)], DynamicViscosityLookupTable[Temperature (K)])) * (INDEX(DynamicViscosityLookupTable[Dynamic Viscosity (kg/(m*s)], MATCH(I191, DynamicViscosityLookupTable[Temperature (K)], 1) + 1) - INDEX(DynamicViscosityLookupTable[Dynamic Viscosity (kg/(m*s)], MATCH(I191, DynamicViscosityLookupTable[Temperature (K)], 1))) / (INDEX(DynamicViscosityLookupTable[Temperature (K)], MATCH(I191, DynamicViscosityLookupTable[Temperature (K)], 1) + 1) - LOOKUP(I191, DynamicViscosityLookupTable[Temperature (K)], DynamicViscosityLookupTable[Temperature (K)])))</f>
        <v>1.5472799999999999E-5</v>
      </c>
    </row>
    <row r="192" spans="6:16" x14ac:dyDescent="0.25">
      <c r="F192" s="10">
        <v>9450</v>
      </c>
      <c r="G192" s="18">
        <f t="shared" si="23"/>
        <v>31003.937007874014</v>
      </c>
      <c r="H192" s="9">
        <f t="shared" si="18"/>
        <v>9750</v>
      </c>
      <c r="I192" s="11">
        <f t="shared" si="19"/>
        <v>236.72499999999997</v>
      </c>
      <c r="J192" s="12">
        <f t="shared" si="24"/>
        <v>-36.425000000000011</v>
      </c>
      <c r="K192" s="14">
        <f t="shared" si="25"/>
        <v>9.7761840969510505</v>
      </c>
      <c r="L192" s="11">
        <f t="shared" si="20"/>
        <v>37475.328444877217</v>
      </c>
      <c r="M192" s="15">
        <f t="shared" si="26"/>
        <v>37.475328444877221</v>
      </c>
      <c r="N192" s="14">
        <f t="shared" si="21"/>
        <v>0.55148260861884135</v>
      </c>
      <c r="O192" s="16">
        <f t="shared" si="22"/>
        <v>308.44009707721568</v>
      </c>
      <c r="P192" s="17" cm="1">
        <f t="array" ref="P192">INDEX(DynamicViscosityLookupTable[Dynamic Viscosity (kg/(m*s)], MATCH(I192, DynamicViscosityLookupTable[Temperature (K)], 1)) + ((I192 - LOOKUP(I192, DynamicViscosityLookupTable[Temperature (K)], DynamicViscosityLookupTable[Temperature (K)])) * (INDEX(DynamicViscosityLookupTable[Dynamic Viscosity (kg/(m*s)], MATCH(I192, DynamicViscosityLookupTable[Temperature (K)], 1) + 1) - INDEX(DynamicViscosityLookupTable[Dynamic Viscosity (kg/(m*s)], MATCH(I192, DynamicViscosityLookupTable[Temperature (K)], 1))) / (INDEX(DynamicViscosityLookupTable[Temperature (K)], MATCH(I192, DynamicViscosityLookupTable[Temperature (K)], 1) + 1) - LOOKUP(I192, DynamicViscosityLookupTable[Temperature (K)], DynamicViscosityLookupTable[Temperature (K)])))</f>
        <v>1.5455899999999999E-5</v>
      </c>
    </row>
    <row r="193" spans="6:16" x14ac:dyDescent="0.25">
      <c r="F193" s="10">
        <v>9500</v>
      </c>
      <c r="G193" s="18">
        <f t="shared" si="23"/>
        <v>31167.97900262467</v>
      </c>
      <c r="H193" s="9">
        <f t="shared" si="18"/>
        <v>9800</v>
      </c>
      <c r="I193" s="11">
        <f t="shared" si="19"/>
        <v>236.39999999999998</v>
      </c>
      <c r="J193" s="12">
        <f t="shared" si="24"/>
        <v>-36.75</v>
      </c>
      <c r="K193" s="14">
        <f t="shared" si="25"/>
        <v>9.7760305265057514</v>
      </c>
      <c r="L193" s="11">
        <f t="shared" si="20"/>
        <v>37298.93525396732</v>
      </c>
      <c r="M193" s="15">
        <f t="shared" si="26"/>
        <v>37.298935253967322</v>
      </c>
      <c r="N193" s="14">
        <f t="shared" si="21"/>
        <v>0.54964143007176969</v>
      </c>
      <c r="O193" s="16">
        <f t="shared" si="22"/>
        <v>308.22829549071434</v>
      </c>
      <c r="P193" s="17" cm="1">
        <f t="array" ref="P193">INDEX(DynamicViscosityLookupTable[Dynamic Viscosity (kg/(m*s)], MATCH(I193, DynamicViscosityLookupTable[Temperature (K)], 1)) + ((I193 - LOOKUP(I193, DynamicViscosityLookupTable[Temperature (K)], DynamicViscosityLookupTable[Temperature (K)])) * (INDEX(DynamicViscosityLookupTable[Dynamic Viscosity (kg/(m*s)], MATCH(I193, DynamicViscosityLookupTable[Temperature (K)], 1) + 1) - INDEX(DynamicViscosityLookupTable[Dynamic Viscosity (kg/(m*s)], MATCH(I193, DynamicViscosityLookupTable[Temperature (K)], 1))) / (INDEX(DynamicViscosityLookupTable[Temperature (K)], MATCH(I193, DynamicViscosityLookupTable[Temperature (K)], 1) + 1) - LOOKUP(I193, DynamicViscosityLookupTable[Temperature (K)], DynamicViscosityLookupTable[Temperature (K)])))</f>
        <v>1.5438999999999999E-5</v>
      </c>
    </row>
    <row r="194" spans="6:16" x14ac:dyDescent="0.25">
      <c r="F194" s="10">
        <v>9550</v>
      </c>
      <c r="G194" s="18">
        <f t="shared" si="23"/>
        <v>31332.020997375326</v>
      </c>
      <c r="H194" s="9">
        <f t="shared" si="18"/>
        <v>9850</v>
      </c>
      <c r="I194" s="11">
        <f t="shared" si="19"/>
        <v>236.07499999999999</v>
      </c>
      <c r="J194" s="12">
        <f t="shared" si="24"/>
        <v>-37.074999999999989</v>
      </c>
      <c r="K194" s="14">
        <f t="shared" si="25"/>
        <v>9.7758769596762551</v>
      </c>
      <c r="L194" s="11">
        <f t="shared" si="20"/>
        <v>37123.536445786303</v>
      </c>
      <c r="M194" s="15">
        <f t="shared" si="26"/>
        <v>37.1235364457863</v>
      </c>
      <c r="N194" s="14">
        <f t="shared" si="21"/>
        <v>0.54780985560518103</v>
      </c>
      <c r="O194" s="16">
        <f t="shared" si="22"/>
        <v>308.01634826291286</v>
      </c>
      <c r="P194" s="17" cm="1">
        <f t="array" ref="P194">INDEX(DynamicViscosityLookupTable[Dynamic Viscosity (kg/(m*s)], MATCH(I194, DynamicViscosityLookupTable[Temperature (K)], 1)) + ((I194 - LOOKUP(I194, DynamicViscosityLookupTable[Temperature (K)], DynamicViscosityLookupTable[Temperature (K)])) * (INDEX(DynamicViscosityLookupTable[Dynamic Viscosity (kg/(m*s)], MATCH(I194, DynamicViscosityLookupTable[Temperature (K)], 1) + 1) - INDEX(DynamicViscosityLookupTable[Dynamic Viscosity (kg/(m*s)], MATCH(I194, DynamicViscosityLookupTable[Temperature (K)], 1))) / (INDEX(DynamicViscosityLookupTable[Temperature (K)], MATCH(I194, DynamicViscosityLookupTable[Temperature (K)], 1) + 1) - LOOKUP(I194, DynamicViscosityLookupTable[Temperature (K)], DynamicViscosityLookupTable[Temperature (K)])))</f>
        <v>1.5422099999999999E-5</v>
      </c>
    </row>
    <row r="195" spans="6:16" x14ac:dyDescent="0.25">
      <c r="F195" s="10">
        <v>9600</v>
      </c>
      <c r="G195" s="18">
        <f t="shared" si="23"/>
        <v>31496.062992125982</v>
      </c>
      <c r="H195" s="9">
        <f t="shared" ref="H195:H217" si="27">F195+$B$9</f>
        <v>9900</v>
      </c>
      <c r="I195" s="11">
        <f t="shared" ref="I195:I217" si="28">$D$5+$D$6*F195</f>
        <v>235.74999999999997</v>
      </c>
      <c r="J195" s="12">
        <f t="shared" si="24"/>
        <v>-37.400000000000006</v>
      </c>
      <c r="K195" s="14">
        <f t="shared" si="25"/>
        <v>9.7757233964625581</v>
      </c>
      <c r="L195" s="11">
        <f t="shared" ref="L195:L217" si="29">$D$7*POWER(1-F195*$D$6/$D$5,K195/($B$15*$D$6))</f>
        <v>36949.125504722229</v>
      </c>
      <c r="M195" s="15">
        <f t="shared" si="26"/>
        <v>36.949125504722232</v>
      </c>
      <c r="N195" s="14">
        <f t="shared" ref="N195:N217" si="30">L195/($B$15*I195)</f>
        <v>0.54598782865948625</v>
      </c>
      <c r="O195" s="16">
        <f t="shared" ref="O195:O217" si="31">SQRT($B$14*$B$15*I195)</f>
        <v>307.80425509295492</v>
      </c>
      <c r="P195" s="17" cm="1">
        <f t="array" ref="P195">INDEX(DynamicViscosityLookupTable[Dynamic Viscosity (kg/(m*s)], MATCH(I195, DynamicViscosityLookupTable[Temperature (K)], 1)) + ((I195 - LOOKUP(I195, DynamicViscosityLookupTable[Temperature (K)], DynamicViscosityLookupTable[Temperature (K)])) * (INDEX(DynamicViscosityLookupTable[Dynamic Viscosity (kg/(m*s)], MATCH(I195, DynamicViscosityLookupTable[Temperature (K)], 1) + 1) - INDEX(DynamicViscosityLookupTable[Dynamic Viscosity (kg/(m*s)], MATCH(I195, DynamicViscosityLookupTable[Temperature (K)], 1))) / (INDEX(DynamicViscosityLookupTable[Temperature (K)], MATCH(I195, DynamicViscosityLookupTable[Temperature (K)], 1) + 1) - LOOKUP(I195, DynamicViscosityLookupTable[Temperature (K)], DynamicViscosityLookupTable[Temperature (K)])))</f>
        <v>1.5405199999999999E-5</v>
      </c>
    </row>
    <row r="196" spans="6:16" x14ac:dyDescent="0.25">
      <c r="F196" s="10">
        <v>9650</v>
      </c>
      <c r="G196" s="18">
        <f t="shared" ref="G196:G217" si="32">F196/0.3048</f>
        <v>31660.104986876639</v>
      </c>
      <c r="H196" s="9">
        <f t="shared" si="27"/>
        <v>9950</v>
      </c>
      <c r="I196" s="11">
        <f t="shared" si="28"/>
        <v>235.42499999999998</v>
      </c>
      <c r="J196" s="12">
        <f t="shared" ref="J196:J217" si="33">I196-273.15</f>
        <v>-37.724999999999994</v>
      </c>
      <c r="K196" s="14">
        <f t="shared" ref="K196:K217" si="34">$D$9*(1-($D$17-$D$18*(SIN($D$8)^2))*H196+$D$19*H196^2)</f>
        <v>9.7755698368646637</v>
      </c>
      <c r="L196" s="11">
        <f t="shared" si="29"/>
        <v>36775.695963762126</v>
      </c>
      <c r="M196" s="15">
        <f t="shared" ref="M196:M217" si="35">L196/1000</f>
        <v>36.775695963762125</v>
      </c>
      <c r="N196" s="14">
        <f t="shared" si="30"/>
        <v>0.54417529308190415</v>
      </c>
      <c r="O196" s="16">
        <f t="shared" si="31"/>
        <v>307.59201567894729</v>
      </c>
      <c r="P196" s="17" cm="1">
        <f t="array" ref="P196">INDEX(DynamicViscosityLookupTable[Dynamic Viscosity (kg/(m*s)], MATCH(I196, DynamicViscosityLookupTable[Temperature (K)], 1)) + ((I196 - LOOKUP(I196, DynamicViscosityLookupTable[Temperature (K)], DynamicViscosityLookupTable[Temperature (K)])) * (INDEX(DynamicViscosityLookupTable[Dynamic Viscosity (kg/(m*s)], MATCH(I196, DynamicViscosityLookupTable[Temperature (K)], 1) + 1) - INDEX(DynamicViscosityLookupTable[Dynamic Viscosity (kg/(m*s)], MATCH(I196, DynamicViscosityLookupTable[Temperature (K)], 1))) / (INDEX(DynamicViscosityLookupTable[Temperature (K)], MATCH(I196, DynamicViscosityLookupTable[Temperature (K)], 1) + 1) - LOOKUP(I196, DynamicViscosityLookupTable[Temperature (K)], DynamicViscosityLookupTable[Temperature (K)])))</f>
        <v>1.53883E-5</v>
      </c>
    </row>
    <row r="197" spans="6:16" x14ac:dyDescent="0.25">
      <c r="F197" s="10">
        <v>9700</v>
      </c>
      <c r="G197" s="18">
        <f t="shared" si="32"/>
        <v>31824.146981627295</v>
      </c>
      <c r="H197" s="9">
        <f t="shared" si="27"/>
        <v>10000</v>
      </c>
      <c r="I197" s="11">
        <f t="shared" si="28"/>
        <v>235.09999999999997</v>
      </c>
      <c r="J197" s="12">
        <f t="shared" si="33"/>
        <v>-38.050000000000011</v>
      </c>
      <c r="K197" s="14">
        <f t="shared" si="34"/>
        <v>9.7754162808825686</v>
      </c>
      <c r="L197" s="11">
        <f t="shared" si="29"/>
        <v>36603.241404085544</v>
      </c>
      <c r="M197" s="15">
        <f t="shared" si="35"/>
        <v>36.603241404085544</v>
      </c>
      <c r="N197" s="14">
        <f t="shared" si="30"/>
        <v>0.54237219312325069</v>
      </c>
      <c r="O197" s="16">
        <f t="shared" si="31"/>
        <v>307.37962971795423</v>
      </c>
      <c r="P197" s="17" cm="1">
        <f t="array" ref="P197">INDEX(DynamicViscosityLookupTable[Dynamic Viscosity (kg/(m*s)], MATCH(I197, DynamicViscosityLookupTable[Temperature (K)], 1)) + ((I197 - LOOKUP(I197, DynamicViscosityLookupTable[Temperature (K)], DynamicViscosityLookupTable[Temperature (K)])) * (INDEX(DynamicViscosityLookupTable[Dynamic Viscosity (kg/(m*s)], MATCH(I197, DynamicViscosityLookupTable[Temperature (K)], 1) + 1) - INDEX(DynamicViscosityLookupTable[Dynamic Viscosity (kg/(m*s)], MATCH(I197, DynamicViscosityLookupTable[Temperature (K)], 1))) / (INDEX(DynamicViscosityLookupTable[Temperature (K)], MATCH(I197, DynamicViscosityLookupTable[Temperature (K)], 1) + 1) - LOOKUP(I197, DynamicViscosityLookupTable[Temperature (K)], DynamicViscosityLookupTable[Temperature (K)])))</f>
        <v>1.53714E-5</v>
      </c>
    </row>
    <row r="198" spans="6:16" x14ac:dyDescent="0.25">
      <c r="F198" s="10">
        <v>9750</v>
      </c>
      <c r="G198" s="18">
        <f t="shared" si="32"/>
        <v>31988.188976377951</v>
      </c>
      <c r="H198" s="9">
        <f t="shared" si="27"/>
        <v>10050</v>
      </c>
      <c r="I198" s="11">
        <f t="shared" si="28"/>
        <v>234.77499999999998</v>
      </c>
      <c r="J198" s="12">
        <f t="shared" si="33"/>
        <v>-38.375</v>
      </c>
      <c r="K198" s="14">
        <f t="shared" si="34"/>
        <v>9.7752627285162745</v>
      </c>
      <c r="L198" s="11">
        <f t="shared" si="29"/>
        <v>36431.755454662169</v>
      </c>
      <c r="M198" s="15">
        <f t="shared" si="35"/>
        <v>36.431755454662166</v>
      </c>
      <c r="N198" s="14">
        <f t="shared" si="30"/>
        <v>0.54057847343476217</v>
      </c>
      <c r="O198" s="16">
        <f t="shared" si="31"/>
        <v>307.16709690599271</v>
      </c>
      <c r="P198" s="17" cm="1">
        <f t="array" ref="P198">INDEX(DynamicViscosityLookupTable[Dynamic Viscosity (kg/(m*s)], MATCH(I198, DynamicViscosityLookupTable[Temperature (K)], 1)) + ((I198 - LOOKUP(I198, DynamicViscosityLookupTable[Temperature (K)], DynamicViscosityLookupTable[Temperature (K)])) * (INDEX(DynamicViscosityLookupTable[Dynamic Viscosity (kg/(m*s)], MATCH(I198, DynamicViscosityLookupTable[Temperature (K)], 1) + 1) - INDEX(DynamicViscosityLookupTable[Dynamic Viscosity (kg/(m*s)], MATCH(I198, DynamicViscosityLookupTable[Temperature (K)], 1))) / (INDEX(DynamicViscosityLookupTable[Temperature (K)], MATCH(I198, DynamicViscosityLookupTable[Temperature (K)], 1) + 1) - LOOKUP(I198, DynamicViscosityLookupTable[Temperature (K)], DynamicViscosityLookupTable[Temperature (K)])))</f>
        <v>1.53545E-5</v>
      </c>
    </row>
    <row r="199" spans="6:16" x14ac:dyDescent="0.25">
      <c r="F199" s="10">
        <v>9800</v>
      </c>
      <c r="G199" s="18">
        <f t="shared" si="32"/>
        <v>32152.230971128607</v>
      </c>
      <c r="H199" s="9">
        <f t="shared" si="27"/>
        <v>10100</v>
      </c>
      <c r="I199" s="11">
        <f t="shared" si="28"/>
        <v>234.45</v>
      </c>
      <c r="J199" s="12">
        <f t="shared" si="33"/>
        <v>-38.699999999999989</v>
      </c>
      <c r="K199" s="14">
        <f t="shared" si="34"/>
        <v>9.7751091797657796</v>
      </c>
      <c r="L199" s="11">
        <f t="shared" si="29"/>
        <v>36261.231791853032</v>
      </c>
      <c r="M199" s="15">
        <f t="shared" si="35"/>
        <v>36.261231791853035</v>
      </c>
      <c r="N199" s="14">
        <f t="shared" si="30"/>
        <v>0.53879407906494448</v>
      </c>
      <c r="O199" s="16">
        <f t="shared" si="31"/>
        <v>306.95441693802746</v>
      </c>
      <c r="P199" s="17" cm="1">
        <f t="array" ref="P199">INDEX(DynamicViscosityLookupTable[Dynamic Viscosity (kg/(m*s)], MATCH(I199, DynamicViscosityLookupTable[Temperature (K)], 1)) + ((I199 - LOOKUP(I199, DynamicViscosityLookupTable[Temperature (K)], DynamicViscosityLookupTable[Temperature (K)])) * (INDEX(DynamicViscosityLookupTable[Dynamic Viscosity (kg/(m*s)], MATCH(I199, DynamicViscosityLookupTable[Temperature (K)], 1) + 1) - INDEX(DynamicViscosityLookupTable[Dynamic Viscosity (kg/(m*s)], MATCH(I199, DynamicViscosityLookupTable[Temperature (K)], 1))) / (INDEX(DynamicViscosityLookupTable[Temperature (K)], MATCH(I199, DynamicViscosityLookupTable[Temperature (K)], 1) + 1) - LOOKUP(I199, DynamicViscosityLookupTable[Temperature (K)], DynamicViscosityLookupTable[Temperature (K)])))</f>
        <v>1.53376E-5</v>
      </c>
    </row>
    <row r="200" spans="6:16" x14ac:dyDescent="0.25">
      <c r="F200" s="10">
        <v>9850</v>
      </c>
      <c r="G200" s="18">
        <f t="shared" si="32"/>
        <v>32316.272965879263</v>
      </c>
      <c r="H200" s="9">
        <f t="shared" si="27"/>
        <v>10150</v>
      </c>
      <c r="I200" s="11">
        <f t="shared" si="28"/>
        <v>234.125</v>
      </c>
      <c r="J200" s="12">
        <f t="shared" si="33"/>
        <v>-39.024999999999977</v>
      </c>
      <c r="K200" s="14">
        <f t="shared" si="34"/>
        <v>9.7749556346310893</v>
      </c>
      <c r="L200" s="11">
        <f t="shared" si="29"/>
        <v>36091.664139015345</v>
      </c>
      <c r="M200" s="15">
        <f t="shared" si="35"/>
        <v>36.091664139015343</v>
      </c>
      <c r="N200" s="14">
        <f t="shared" si="30"/>
        <v>0.53701895545645151</v>
      </c>
      <c r="O200" s="16">
        <f t="shared" si="31"/>
        <v>306.74158950796561</v>
      </c>
      <c r="P200" s="17" cm="1">
        <f t="array" ref="P200">INDEX(DynamicViscosityLookupTable[Dynamic Viscosity (kg/(m*s)], MATCH(I200, DynamicViscosityLookupTable[Temperature (K)], 1)) + ((I200 - LOOKUP(I200, DynamicViscosityLookupTable[Temperature (K)], DynamicViscosityLookupTable[Temperature (K)])) * (INDEX(DynamicViscosityLookupTable[Dynamic Viscosity (kg/(m*s)], MATCH(I200, DynamicViscosityLookupTable[Temperature (K)], 1) + 1) - INDEX(DynamicViscosityLookupTable[Dynamic Viscosity (kg/(m*s)], MATCH(I200, DynamicViscosityLookupTable[Temperature (K)], 1))) / (INDEX(DynamicViscosityLookupTable[Temperature (K)], MATCH(I200, DynamicViscosityLookupTable[Temperature (K)], 1) + 1) - LOOKUP(I200, DynamicViscosityLookupTable[Temperature (K)], DynamicViscosityLookupTable[Temperature (K)])))</f>
        <v>1.5320700000000001E-5</v>
      </c>
    </row>
    <row r="201" spans="6:16" x14ac:dyDescent="0.25">
      <c r="F201" s="10">
        <v>9900</v>
      </c>
      <c r="G201" s="18">
        <f t="shared" si="32"/>
        <v>32480.314960629919</v>
      </c>
      <c r="H201" s="9">
        <f t="shared" si="27"/>
        <v>10200</v>
      </c>
      <c r="I201" s="11">
        <f t="shared" si="28"/>
        <v>233.79999999999998</v>
      </c>
      <c r="J201" s="12">
        <f t="shared" si="33"/>
        <v>-39.349999999999994</v>
      </c>
      <c r="K201" s="14">
        <f t="shared" si="34"/>
        <v>9.7748020931121964</v>
      </c>
      <c r="L201" s="11">
        <f t="shared" si="29"/>
        <v>35923.046266111203</v>
      </c>
      <c r="M201" s="15">
        <f t="shared" si="35"/>
        <v>35.9230462661112</v>
      </c>
      <c r="N201" s="14">
        <f t="shared" si="30"/>
        <v>0.53525304844299348</v>
      </c>
      <c r="O201" s="16">
        <f t="shared" si="31"/>
        <v>306.5286143086517</v>
      </c>
      <c r="P201" s="17" cm="1">
        <f t="array" ref="P201">INDEX(DynamicViscosityLookupTable[Dynamic Viscosity (kg/(m*s)], MATCH(I201, DynamicViscosityLookupTable[Temperature (K)], 1)) + ((I201 - LOOKUP(I201, DynamicViscosityLookupTable[Temperature (K)], DynamicViscosityLookupTable[Temperature (K)])) * (INDEX(DynamicViscosityLookupTable[Dynamic Viscosity (kg/(m*s)], MATCH(I201, DynamicViscosityLookupTable[Temperature (K)], 1) + 1) - INDEX(DynamicViscosityLookupTable[Dynamic Viscosity (kg/(m*s)], MATCH(I201, DynamicViscosityLookupTable[Temperature (K)], 1))) / (INDEX(DynamicViscosityLookupTable[Temperature (K)], MATCH(I201, DynamicViscosityLookupTable[Temperature (K)], 1) + 1) - LOOKUP(I201, DynamicViscosityLookupTable[Temperature (K)], DynamicViscosityLookupTable[Temperature (K)])))</f>
        <v>1.5303800000000001E-5</v>
      </c>
    </row>
    <row r="202" spans="6:16" x14ac:dyDescent="0.25">
      <c r="F202" s="10">
        <v>9950</v>
      </c>
      <c r="G202" s="18">
        <f t="shared" si="32"/>
        <v>32644.356955380576</v>
      </c>
      <c r="H202" s="9">
        <f t="shared" si="27"/>
        <v>10250</v>
      </c>
      <c r="I202" s="11">
        <f t="shared" si="28"/>
        <v>233.47499999999997</v>
      </c>
      <c r="J202" s="12">
        <f t="shared" si="33"/>
        <v>-39.675000000000011</v>
      </c>
      <c r="K202" s="14">
        <f t="shared" si="34"/>
        <v>9.7746485552091045</v>
      </c>
      <c r="L202" s="11">
        <f t="shared" si="29"/>
        <v>35755.37198931953</v>
      </c>
      <c r="M202" s="15">
        <f t="shared" si="35"/>
        <v>35.755371989319528</v>
      </c>
      <c r="N202" s="14">
        <f t="shared" si="30"/>
        <v>0.53349630424626904</v>
      </c>
      <c r="O202" s="16">
        <f t="shared" si="31"/>
        <v>306.31549103186251</v>
      </c>
      <c r="P202" s="17" cm="1">
        <f t="array" ref="P202">INDEX(DynamicViscosityLookupTable[Dynamic Viscosity (kg/(m*s)], MATCH(I202, DynamicViscosityLookupTable[Temperature (K)], 1)) + ((I202 - LOOKUP(I202, DynamicViscosityLookupTable[Temperature (K)], DynamicViscosityLookupTable[Temperature (K)])) * (INDEX(DynamicViscosityLookupTable[Dynamic Viscosity (kg/(m*s)], MATCH(I202, DynamicViscosityLookupTable[Temperature (K)], 1) + 1) - INDEX(DynamicViscosityLookupTable[Dynamic Viscosity (kg/(m*s)], MATCH(I202, DynamicViscosityLookupTable[Temperature (K)], 1))) / (INDEX(DynamicViscosityLookupTable[Temperature (K)], MATCH(I202, DynamicViscosityLookupTable[Temperature (K)], 1) + 1) - LOOKUP(I202, DynamicViscosityLookupTable[Temperature (K)], DynamicViscosityLookupTable[Temperature (K)])))</f>
        <v>1.5286899999999998E-5</v>
      </c>
    </row>
    <row r="203" spans="6:16" x14ac:dyDescent="0.25">
      <c r="F203" s="10">
        <v>10000</v>
      </c>
      <c r="G203" s="18">
        <f t="shared" si="32"/>
        <v>32808.398950131232</v>
      </c>
      <c r="H203" s="9">
        <f t="shared" si="27"/>
        <v>10300</v>
      </c>
      <c r="I203" s="11">
        <f t="shared" si="28"/>
        <v>233.14999999999998</v>
      </c>
      <c r="J203" s="12">
        <f t="shared" si="33"/>
        <v>-40</v>
      </c>
      <c r="K203" s="14">
        <f t="shared" si="34"/>
        <v>9.7744950209218153</v>
      </c>
      <c r="L203" s="11">
        <f t="shared" si="29"/>
        <v>35588.635170652036</v>
      </c>
      <c r="M203" s="15">
        <f t="shared" si="35"/>
        <v>35.588635170652033</v>
      </c>
      <c r="N203" s="14">
        <f t="shared" si="30"/>
        <v>0.53174866947293131</v>
      </c>
      <c r="O203" s="16">
        <f t="shared" si="31"/>
        <v>306.10221936830175</v>
      </c>
      <c r="P203" s="17" cm="1">
        <f t="array" ref="P203">INDEX(DynamicViscosityLookupTable[Dynamic Viscosity (kg/(m*s)], MATCH(I203, DynamicViscosityLookupTable[Temperature (K)], 1)) + ((I203 - LOOKUP(I203, DynamicViscosityLookupTable[Temperature (K)], DynamicViscosityLookupTable[Temperature (K)])) * (INDEX(DynamicViscosityLookupTable[Dynamic Viscosity (kg/(m*s)], MATCH(I203, DynamicViscosityLookupTable[Temperature (K)], 1) + 1) - INDEX(DynamicViscosityLookupTable[Dynamic Viscosity (kg/(m*s)], MATCH(I203, DynamicViscosityLookupTable[Temperature (K)], 1))) / (INDEX(DynamicViscosityLookupTable[Temperature (K)], MATCH(I203, DynamicViscosityLookupTable[Temperature (K)], 1) + 1) - LOOKUP(I203, DynamicViscosityLookupTable[Temperature (K)], DynamicViscosityLookupTable[Temperature (K)])))</f>
        <v>1.5270000000000001E-5</v>
      </c>
    </row>
    <row r="204" spans="6:16" x14ac:dyDescent="0.25">
      <c r="F204" s="10">
        <v>10050</v>
      </c>
      <c r="G204" s="18">
        <f t="shared" si="32"/>
        <v>32972.440944881891</v>
      </c>
      <c r="H204" s="9">
        <f t="shared" si="27"/>
        <v>10350</v>
      </c>
      <c r="I204" s="11">
        <f t="shared" si="28"/>
        <v>232.82499999999999</v>
      </c>
      <c r="J204" s="12">
        <f t="shared" si="33"/>
        <v>-40.324999999999989</v>
      </c>
      <c r="K204" s="14">
        <f t="shared" si="34"/>
        <v>9.7743414902503254</v>
      </c>
      <c r="L204" s="11">
        <f t="shared" si="29"/>
        <v>35422.829717572327</v>
      </c>
      <c r="M204" s="15">
        <f t="shared" si="35"/>
        <v>35.422829717572327</v>
      </c>
      <c r="N204" s="14">
        <f t="shared" si="30"/>
        <v>0.53001009111157549</v>
      </c>
      <c r="O204" s="16">
        <f t="shared" si="31"/>
        <v>305.88879900759491</v>
      </c>
      <c r="P204" s="17" cm="1">
        <f t="array" ref="P204">INDEX(DynamicViscosityLookupTable[Dynamic Viscosity (kg/(m*s)], MATCH(I204, DynamicViscosityLookupTable[Temperature (K)], 1)) + ((I204 - LOOKUP(I204, DynamicViscosityLookupTable[Temperature (K)], DynamicViscosityLookupTable[Temperature (K)])) * (INDEX(DynamicViscosityLookupTable[Dynamic Viscosity (kg/(m*s)], MATCH(I204, DynamicViscosityLookupTable[Temperature (K)], 1) + 1) - INDEX(DynamicViscosityLookupTable[Dynamic Viscosity (kg/(m*s)], MATCH(I204, DynamicViscosityLookupTable[Temperature (K)], 1))) / (INDEX(DynamicViscosityLookupTable[Temperature (K)], MATCH(I204, DynamicViscosityLookupTable[Temperature (K)], 1) + 1) - LOOKUP(I204, DynamicViscosityLookupTable[Temperature (K)], DynamicViscosityLookupTable[Temperature (K)])))</f>
        <v>1.5252775000000001E-5</v>
      </c>
    </row>
    <row r="205" spans="6:16" x14ac:dyDescent="0.25">
      <c r="F205" s="10">
        <v>10100</v>
      </c>
      <c r="G205" s="18">
        <f t="shared" si="32"/>
        <v>33136.482939632544</v>
      </c>
      <c r="H205" s="9">
        <f t="shared" si="27"/>
        <v>10400</v>
      </c>
      <c r="I205" s="11">
        <f t="shared" si="28"/>
        <v>232.5</v>
      </c>
      <c r="J205" s="12">
        <f t="shared" si="33"/>
        <v>-40.649999999999977</v>
      </c>
      <c r="K205" s="14">
        <f t="shared" si="34"/>
        <v>9.7741879631946365</v>
      </c>
      <c r="L205" s="11">
        <f t="shared" si="29"/>
        <v>35257.949582618756</v>
      </c>
      <c r="M205" s="15">
        <f t="shared" si="35"/>
        <v>35.257949582618757</v>
      </c>
      <c r="N205" s="14">
        <f t="shared" si="30"/>
        <v>0.52828051652975749</v>
      </c>
      <c r="O205" s="16">
        <f t="shared" si="31"/>
        <v>305.67522963828401</v>
      </c>
      <c r="P205" s="17" cm="1">
        <f t="array" ref="P205">INDEX(DynamicViscosityLookupTable[Dynamic Viscosity (kg/(m*s)], MATCH(I205, DynamicViscosityLookupTable[Temperature (K)], 1)) + ((I205 - LOOKUP(I205, DynamicViscosityLookupTable[Temperature (K)], DynamicViscosityLookupTable[Temperature (K)])) * (INDEX(DynamicViscosityLookupTable[Dynamic Viscosity (kg/(m*s)], MATCH(I205, DynamicViscosityLookupTable[Temperature (K)], 1) + 1) - INDEX(DynamicViscosityLookupTable[Dynamic Viscosity (kg/(m*s)], MATCH(I205, DynamicViscosityLookupTable[Temperature (K)], 1))) / (INDEX(DynamicViscosityLookupTable[Temperature (K)], MATCH(I205, DynamicViscosityLookupTable[Temperature (K)], 1) + 1) - LOOKUP(I205, DynamicViscosityLookupTable[Temperature (K)], DynamicViscosityLookupTable[Temperature (K)])))</f>
        <v>1.523555E-5</v>
      </c>
    </row>
    <row r="206" spans="6:16" x14ac:dyDescent="0.25">
      <c r="F206" s="10">
        <v>10150</v>
      </c>
      <c r="G206" s="18">
        <f t="shared" si="32"/>
        <v>33300.524934383204</v>
      </c>
      <c r="H206" s="9">
        <f t="shared" si="27"/>
        <v>10450</v>
      </c>
      <c r="I206" s="11">
        <f t="shared" si="28"/>
        <v>232.17499999999998</v>
      </c>
      <c r="J206" s="12">
        <f t="shared" si="33"/>
        <v>-40.974999999999994</v>
      </c>
      <c r="K206" s="14">
        <f t="shared" si="34"/>
        <v>9.7740344397547467</v>
      </c>
      <c r="L206" s="11">
        <f t="shared" si="29"/>
        <v>35093.988763030677</v>
      </c>
      <c r="M206" s="15">
        <f t="shared" si="35"/>
        <v>35.09398876303068</v>
      </c>
      <c r="N206" s="14">
        <f t="shared" si="30"/>
        <v>0.52655989347103871</v>
      </c>
      <c r="O206" s="16">
        <f t="shared" si="31"/>
        <v>305.46151094782226</v>
      </c>
      <c r="P206" s="17" cm="1">
        <f t="array" ref="P206">INDEX(DynamicViscosityLookupTable[Dynamic Viscosity (kg/(m*s)], MATCH(I206, DynamicViscosityLookupTable[Temperature (K)], 1)) + ((I206 - LOOKUP(I206, DynamicViscosityLookupTable[Temperature (K)], DynamicViscosityLookupTable[Temperature (K)])) * (INDEX(DynamicViscosityLookupTable[Dynamic Viscosity (kg/(m*s)], MATCH(I206, DynamicViscosityLookupTable[Temperature (K)], 1) + 1) - INDEX(DynamicViscosityLookupTable[Dynamic Viscosity (kg/(m*s)], MATCH(I206, DynamicViscosityLookupTable[Temperature (K)], 1))) / (INDEX(DynamicViscosityLookupTable[Temperature (K)], MATCH(I206, DynamicViscosityLookupTable[Temperature (K)], 1) + 1) - LOOKUP(I206, DynamicViscosityLookupTable[Temperature (K)], DynamicViscosityLookupTable[Temperature (K)])))</f>
        <v>1.5218325E-5</v>
      </c>
    </row>
    <row r="207" spans="6:16" x14ac:dyDescent="0.25">
      <c r="F207" s="10">
        <v>10200</v>
      </c>
      <c r="G207" s="18">
        <f t="shared" si="32"/>
        <v>33464.566929133856</v>
      </c>
      <c r="H207" s="9">
        <f t="shared" si="27"/>
        <v>10500</v>
      </c>
      <c r="I207" s="11">
        <f t="shared" si="28"/>
        <v>231.84999999999997</v>
      </c>
      <c r="J207" s="12">
        <f t="shared" si="33"/>
        <v>-41.300000000000011</v>
      </c>
      <c r="K207" s="14">
        <f t="shared" si="34"/>
        <v>9.773880919930658</v>
      </c>
      <c r="L207" s="11">
        <f t="shared" si="29"/>
        <v>34930.941300378021</v>
      </c>
      <c r="M207" s="15">
        <f t="shared" si="35"/>
        <v>34.930941300378024</v>
      </c>
      <c r="N207" s="14">
        <f t="shared" si="30"/>
        <v>0.52484817005205531</v>
      </c>
      <c r="O207" s="16">
        <f t="shared" si="31"/>
        <v>305.24764262256872</v>
      </c>
      <c r="P207" s="17" cm="1">
        <f t="array" ref="P207">INDEX(DynamicViscosityLookupTable[Dynamic Viscosity (kg/(m*s)], MATCH(I207, DynamicViscosityLookupTable[Temperature (K)], 1)) + ((I207 - LOOKUP(I207, DynamicViscosityLookupTable[Temperature (K)], DynamicViscosityLookupTable[Temperature (K)])) * (INDEX(DynamicViscosityLookupTable[Dynamic Viscosity (kg/(m*s)], MATCH(I207, DynamicViscosityLookupTable[Temperature (K)], 1) + 1) - INDEX(DynamicViscosityLookupTable[Dynamic Viscosity (kg/(m*s)], MATCH(I207, DynamicViscosityLookupTable[Temperature (K)], 1))) / (INDEX(DynamicViscosityLookupTable[Temperature (K)], MATCH(I207, DynamicViscosityLookupTable[Temperature (K)], 1) + 1) - LOOKUP(I207, DynamicViscosityLookupTable[Temperature (K)], DynamicViscosityLookupTable[Temperature (K)])))</f>
        <v>1.5201099999999999E-5</v>
      </c>
    </row>
    <row r="208" spans="6:16" x14ac:dyDescent="0.25">
      <c r="F208" s="10">
        <v>10250</v>
      </c>
      <c r="G208" s="18">
        <f t="shared" si="32"/>
        <v>33628.608923884516</v>
      </c>
      <c r="H208" s="9">
        <f t="shared" si="27"/>
        <v>10550</v>
      </c>
      <c r="I208" s="11">
        <f t="shared" si="28"/>
        <v>231.52499999999998</v>
      </c>
      <c r="J208" s="12">
        <f t="shared" si="33"/>
        <v>-41.625</v>
      </c>
      <c r="K208" s="14">
        <f t="shared" si="34"/>
        <v>9.773727403722372</v>
      </c>
      <c r="L208" s="11">
        <f t="shared" si="29"/>
        <v>34768.801280194508</v>
      </c>
      <c r="M208" s="15">
        <f t="shared" si="35"/>
        <v>34.768801280194509</v>
      </c>
      <c r="N208" s="14">
        <f t="shared" si="30"/>
        <v>0.52314529475961757</v>
      </c>
      <c r="O208" s="16">
        <f t="shared" si="31"/>
        <v>305.03362434778285</v>
      </c>
      <c r="P208" s="17" cm="1">
        <f t="array" ref="P208">INDEX(DynamicViscosityLookupTable[Dynamic Viscosity (kg/(m*s)], MATCH(I208, DynamicViscosityLookupTable[Temperature (K)], 1)) + ((I208 - LOOKUP(I208, DynamicViscosityLookupTable[Temperature (K)], DynamicViscosityLookupTable[Temperature (K)])) * (INDEX(DynamicViscosityLookupTable[Dynamic Viscosity (kg/(m*s)], MATCH(I208, DynamicViscosityLookupTable[Temperature (K)], 1) + 1) - INDEX(DynamicViscosityLookupTable[Dynamic Viscosity (kg/(m*s)], MATCH(I208, DynamicViscosityLookupTable[Temperature (K)], 1))) / (INDEX(DynamicViscosityLookupTable[Temperature (K)], MATCH(I208, DynamicViscosityLookupTable[Temperature (K)], 1) + 1) - LOOKUP(I208, DynamicViscosityLookupTable[Temperature (K)], DynamicViscosityLookupTable[Temperature (K)])))</f>
        <v>1.5183874999999999E-5</v>
      </c>
    </row>
    <row r="209" spans="6:16" x14ac:dyDescent="0.25">
      <c r="F209" s="10">
        <v>10300</v>
      </c>
      <c r="G209" s="18">
        <f t="shared" si="32"/>
        <v>33792.650918635169</v>
      </c>
      <c r="H209" s="9">
        <f t="shared" si="27"/>
        <v>10600</v>
      </c>
      <c r="I209" s="11">
        <f t="shared" si="28"/>
        <v>231.2</v>
      </c>
      <c r="J209" s="12">
        <f t="shared" si="33"/>
        <v>-41.949999999999989</v>
      </c>
      <c r="K209" s="14">
        <f t="shared" si="34"/>
        <v>9.7735738911298853</v>
      </c>
      <c r="L209" s="11">
        <f t="shared" si="29"/>
        <v>34607.562831613977</v>
      </c>
      <c r="M209" s="15">
        <f t="shared" si="35"/>
        <v>34.607562831613976</v>
      </c>
      <c r="N209" s="14">
        <f t="shared" si="30"/>
        <v>0.52145121644783332</v>
      </c>
      <c r="O209" s="16">
        <f t="shared" si="31"/>
        <v>304.81945580761931</v>
      </c>
      <c r="P209" s="17" cm="1">
        <f t="array" ref="P209">INDEX(DynamicViscosityLookupTable[Dynamic Viscosity (kg/(m*s)], MATCH(I209, DynamicViscosityLookupTable[Temperature (K)], 1)) + ((I209 - LOOKUP(I209, DynamicViscosityLookupTable[Temperature (K)], DynamicViscosityLookupTable[Temperature (K)])) * (INDEX(DynamicViscosityLookupTable[Dynamic Viscosity (kg/(m*s)], MATCH(I209, DynamicViscosityLookupTable[Temperature (K)], 1) + 1) - INDEX(DynamicViscosityLookupTable[Dynamic Viscosity (kg/(m*s)], MATCH(I209, DynamicViscosityLookupTable[Temperature (K)], 1))) / (INDEX(DynamicViscosityLookupTable[Temperature (K)], MATCH(I209, DynamicViscosityLookupTable[Temperature (K)], 1) + 1) - LOOKUP(I209, DynamicViscosityLookupTable[Temperature (K)], DynamicViscosityLookupTable[Temperature (K)])))</f>
        <v>1.516665E-5</v>
      </c>
    </row>
    <row r="210" spans="6:16" x14ac:dyDescent="0.25">
      <c r="F210" s="10">
        <v>10350</v>
      </c>
      <c r="G210" s="18">
        <f t="shared" si="32"/>
        <v>33956.692913385828</v>
      </c>
      <c r="H210" s="9">
        <f t="shared" si="27"/>
        <v>10650</v>
      </c>
      <c r="I210" s="11">
        <f t="shared" si="28"/>
        <v>230.875</v>
      </c>
      <c r="J210" s="12">
        <f t="shared" si="33"/>
        <v>-42.274999999999977</v>
      </c>
      <c r="K210" s="14">
        <f t="shared" si="34"/>
        <v>9.7734203821531995</v>
      </c>
      <c r="L210" s="11">
        <f t="shared" si="29"/>
        <v>34447.220127010172</v>
      </c>
      <c r="M210" s="15">
        <f t="shared" si="35"/>
        <v>34.447220127010169</v>
      </c>
      <c r="N210" s="14">
        <f t="shared" si="30"/>
        <v>0.51976588433525661</v>
      </c>
      <c r="O210" s="16">
        <f t="shared" si="31"/>
        <v>304.60513668512237</v>
      </c>
      <c r="P210" s="17" cm="1">
        <f t="array" ref="P210">INDEX(DynamicViscosityLookupTable[Dynamic Viscosity (kg/(m*s)], MATCH(I210, DynamicViscosityLookupTable[Temperature (K)], 1)) + ((I210 - LOOKUP(I210, DynamicViscosityLookupTable[Temperature (K)], DynamicViscosityLookupTable[Temperature (K)])) * (INDEX(DynamicViscosityLookupTable[Dynamic Viscosity (kg/(m*s)], MATCH(I210, DynamicViscosityLookupTable[Temperature (K)], 1) + 1) - INDEX(DynamicViscosityLookupTable[Dynamic Viscosity (kg/(m*s)], MATCH(I210, DynamicViscosityLookupTable[Temperature (K)], 1))) / (INDEX(DynamicViscosityLookupTable[Temperature (K)], MATCH(I210, DynamicViscosityLookupTable[Temperature (K)], 1) + 1) - LOOKUP(I210, DynamicViscosityLookupTable[Temperature (K)], DynamicViscosityLookupTable[Temperature (K)])))</f>
        <v>1.5149425000000001E-5</v>
      </c>
    </row>
    <row r="211" spans="6:16" x14ac:dyDescent="0.25">
      <c r="F211" s="10">
        <v>10400</v>
      </c>
      <c r="G211" s="18">
        <f t="shared" si="32"/>
        <v>34120.734908136481</v>
      </c>
      <c r="H211" s="9">
        <f t="shared" si="27"/>
        <v>10700</v>
      </c>
      <c r="I211" s="11">
        <f t="shared" si="28"/>
        <v>230.54999999999998</v>
      </c>
      <c r="J211" s="12">
        <f t="shared" si="33"/>
        <v>-42.599999999999994</v>
      </c>
      <c r="K211" s="14">
        <f t="shared" si="34"/>
        <v>9.7732668767923148</v>
      </c>
      <c r="L211" s="11">
        <f t="shared" si="29"/>
        <v>34287.767381639795</v>
      </c>
      <c r="M211" s="15">
        <f t="shared" si="35"/>
        <v>34.287767381639796</v>
      </c>
      <c r="N211" s="14">
        <f t="shared" si="30"/>
        <v>0.51808924800206346</v>
      </c>
      <c r="O211" s="16">
        <f t="shared" si="31"/>
        <v>304.39066666222033</v>
      </c>
      <c r="P211" s="17" cm="1">
        <f t="array" ref="P211">INDEX(DynamicViscosityLookupTable[Dynamic Viscosity (kg/(m*s)], MATCH(I211, DynamicViscosityLookupTable[Temperature (K)], 1)) + ((I211 - LOOKUP(I211, DynamicViscosityLookupTable[Temperature (K)], DynamicViscosityLookupTable[Temperature (K)])) * (INDEX(DynamicViscosityLookupTable[Dynamic Viscosity (kg/(m*s)], MATCH(I211, DynamicViscosityLookupTable[Temperature (K)], 1) + 1) - INDEX(DynamicViscosityLookupTable[Dynamic Viscosity (kg/(m*s)], MATCH(I211, DynamicViscosityLookupTable[Temperature (K)], 1))) / (INDEX(DynamicViscosityLookupTable[Temperature (K)], MATCH(I211, DynamicViscosityLookupTable[Temperature (K)], 1) + 1) - LOOKUP(I211, DynamicViscosityLookupTable[Temperature (K)], DynamicViscosityLookupTable[Temperature (K)])))</f>
        <v>1.5132199999999999E-5</v>
      </c>
    </row>
    <row r="212" spans="6:16" x14ac:dyDescent="0.25">
      <c r="F212" s="10">
        <v>10450</v>
      </c>
      <c r="G212" s="18">
        <f t="shared" si="32"/>
        <v>34284.776902887141</v>
      </c>
      <c r="H212" s="9">
        <f t="shared" si="27"/>
        <v>10750</v>
      </c>
      <c r="I212" s="11">
        <f t="shared" si="28"/>
        <v>230.22499999999997</v>
      </c>
      <c r="J212" s="12">
        <f t="shared" si="33"/>
        <v>-42.925000000000011</v>
      </c>
      <c r="K212" s="14">
        <f t="shared" si="34"/>
        <v>9.773113375047231</v>
      </c>
      <c r="L212" s="11">
        <f t="shared" si="29"/>
        <v>34129.198853288886</v>
      </c>
      <c r="M212" s="15">
        <f t="shared" si="35"/>
        <v>34.129198853288884</v>
      </c>
      <c r="N212" s="14">
        <f t="shared" si="30"/>
        <v>0.51642125738725386</v>
      </c>
      <c r="O212" s="16">
        <f t="shared" si="31"/>
        <v>304.17604541972042</v>
      </c>
      <c r="P212" s="17" cm="1">
        <f t="array" ref="P212">INDEX(DynamicViscosityLookupTable[Dynamic Viscosity (kg/(m*s)], MATCH(I212, DynamicViscosityLookupTable[Temperature (K)], 1)) + ((I212 - LOOKUP(I212, DynamicViscosityLookupTable[Temperature (K)], DynamicViscosityLookupTable[Temperature (K)])) * (INDEX(DynamicViscosityLookupTable[Dynamic Viscosity (kg/(m*s)], MATCH(I212, DynamicViscosityLookupTable[Temperature (K)], 1) + 1) - INDEX(DynamicViscosityLookupTable[Dynamic Viscosity (kg/(m*s)], MATCH(I212, DynamicViscosityLookupTable[Temperature (K)], 1))) / (INDEX(DynamicViscosityLookupTable[Temperature (K)], MATCH(I212, DynamicViscosityLookupTable[Temperature (K)], 1) + 1) - LOOKUP(I212, DynamicViscosityLookupTable[Temperature (K)], DynamicViscosityLookupTable[Temperature (K)])))</f>
        <v>1.5114974999999998E-5</v>
      </c>
    </row>
    <row r="213" spans="6:16" x14ac:dyDescent="0.25">
      <c r="F213" s="10">
        <v>10500</v>
      </c>
      <c r="G213" s="18">
        <f t="shared" si="32"/>
        <v>34448.818897637793</v>
      </c>
      <c r="H213" s="9">
        <f t="shared" si="27"/>
        <v>10800</v>
      </c>
      <c r="I213" s="11">
        <f t="shared" si="28"/>
        <v>229.89999999999998</v>
      </c>
      <c r="J213" s="12">
        <f t="shared" si="33"/>
        <v>-43.25</v>
      </c>
      <c r="K213" s="14">
        <f t="shared" si="34"/>
        <v>9.7729598769179464</v>
      </c>
      <c r="L213" s="11">
        <f t="shared" si="29"/>
        <v>33971.508841922318</v>
      </c>
      <c r="M213" s="15">
        <f t="shared" si="35"/>
        <v>33.971508841922315</v>
      </c>
      <c r="N213" s="14">
        <f t="shared" si="30"/>
        <v>0.51476186278587643</v>
      </c>
      <c r="O213" s="16">
        <f t="shared" si="31"/>
        <v>303.96127263730273</v>
      </c>
      <c r="P213" s="17" cm="1">
        <f t="array" ref="P213">INDEX(DynamicViscosityLookupTable[Dynamic Viscosity (kg/(m*s)], MATCH(I213, DynamicViscosityLookupTable[Temperature (K)], 1)) + ((I213 - LOOKUP(I213, DynamicViscosityLookupTable[Temperature (K)], DynamicViscosityLookupTable[Temperature (K)])) * (INDEX(DynamicViscosityLookupTable[Dynamic Viscosity (kg/(m*s)], MATCH(I213, DynamicViscosityLookupTable[Temperature (K)], 1) + 1) - INDEX(DynamicViscosityLookupTable[Dynamic Viscosity (kg/(m*s)], MATCH(I213, DynamicViscosityLookupTable[Temperature (K)], 1))) / (INDEX(DynamicViscosityLookupTable[Temperature (K)], MATCH(I213, DynamicViscosityLookupTable[Temperature (K)], 1) + 1) - LOOKUP(I213, DynamicViscosityLookupTable[Temperature (K)], DynamicViscosityLookupTable[Temperature (K)])))</f>
        <v>1.509775E-5</v>
      </c>
    </row>
    <row r="214" spans="6:16" x14ac:dyDescent="0.25">
      <c r="F214" s="10">
        <v>10550</v>
      </c>
      <c r="G214" s="18">
        <f t="shared" si="32"/>
        <v>34612.860892388453</v>
      </c>
      <c r="H214" s="9">
        <f t="shared" si="27"/>
        <v>10850</v>
      </c>
      <c r="I214" s="11">
        <f t="shared" si="28"/>
        <v>229.57499999999999</v>
      </c>
      <c r="J214" s="12">
        <f t="shared" si="33"/>
        <v>-43.574999999999989</v>
      </c>
      <c r="K214" s="14">
        <f t="shared" si="34"/>
        <v>9.7728063824044629</v>
      </c>
      <c r="L214" s="11">
        <f t="shared" si="29"/>
        <v>33814.691689336534</v>
      </c>
      <c r="M214" s="15">
        <f t="shared" si="35"/>
        <v>33.814691689336534</v>
      </c>
      <c r="N214" s="14">
        <f t="shared" si="30"/>
        <v>0.51311101484627952</v>
      </c>
      <c r="O214" s="16">
        <f t="shared" si="31"/>
        <v>303.74634799351509</v>
      </c>
      <c r="P214" s="17" cm="1">
        <f t="array" ref="P214">INDEX(DynamicViscosityLookupTable[Dynamic Viscosity (kg/(m*s)], MATCH(I214, DynamicViscosityLookupTable[Temperature (K)], 1)) + ((I214 - LOOKUP(I214, DynamicViscosityLookupTable[Temperature (K)], DynamicViscosityLookupTable[Temperature (K)])) * (INDEX(DynamicViscosityLookupTable[Dynamic Viscosity (kg/(m*s)], MATCH(I214, DynamicViscosityLookupTable[Temperature (K)], 1) + 1) - INDEX(DynamicViscosityLookupTable[Dynamic Viscosity (kg/(m*s)], MATCH(I214, DynamicViscosityLookupTable[Temperature (K)], 1))) / (INDEX(DynamicViscosityLookupTable[Temperature (K)], MATCH(I214, DynamicViscosityLookupTable[Temperature (K)], 1) + 1) - LOOKUP(I214, DynamicViscosityLookupTable[Temperature (K)], DynamicViscosityLookupTable[Temperature (K)])))</f>
        <v>1.5080524999999999E-5</v>
      </c>
    </row>
    <row r="215" spans="6:16" x14ac:dyDescent="0.25">
      <c r="F215" s="10">
        <v>10600</v>
      </c>
      <c r="G215" s="18">
        <f t="shared" si="32"/>
        <v>34776.902887139106</v>
      </c>
      <c r="H215" s="9">
        <f t="shared" si="27"/>
        <v>10900</v>
      </c>
      <c r="I215" s="11">
        <f t="shared" si="28"/>
        <v>229.25</v>
      </c>
      <c r="J215" s="12">
        <f t="shared" si="33"/>
        <v>-43.899999999999977</v>
      </c>
      <c r="K215" s="14">
        <f t="shared" si="34"/>
        <v>9.7726528915067803</v>
      </c>
      <c r="L215" s="11">
        <f t="shared" si="29"/>
        <v>33658.741778815434</v>
      </c>
      <c r="M215" s="15">
        <f t="shared" si="35"/>
        <v>33.658741778815433</v>
      </c>
      <c r="N215" s="14">
        <f t="shared" si="30"/>
        <v>0.51146866456738671</v>
      </c>
      <c r="O215" s="16">
        <f t="shared" si="31"/>
        <v>303.53127116576712</v>
      </c>
      <c r="P215" s="17" cm="1">
        <f t="array" ref="P215">INDEX(DynamicViscosityLookupTable[Dynamic Viscosity (kg/(m*s)], MATCH(I215, DynamicViscosityLookupTable[Temperature (K)], 1)) + ((I215 - LOOKUP(I215, DynamicViscosityLookupTable[Temperature (K)], DynamicViscosityLookupTable[Temperature (K)])) * (INDEX(DynamicViscosityLookupTable[Dynamic Viscosity (kg/(m*s)], MATCH(I215, DynamicViscosityLookupTable[Temperature (K)], 1) + 1) - INDEX(DynamicViscosityLookupTable[Dynamic Viscosity (kg/(m*s)], MATCH(I215, DynamicViscosityLookupTable[Temperature (K)], 1))) / (INDEX(DynamicViscosityLookupTable[Temperature (K)], MATCH(I215, DynamicViscosityLookupTable[Temperature (K)], 1) + 1) - LOOKUP(I215, DynamicViscosityLookupTable[Temperature (K)], DynamicViscosityLookupTable[Temperature (K)])))</f>
        <v>1.50633E-5</v>
      </c>
    </row>
    <row r="216" spans="6:16" x14ac:dyDescent="0.25">
      <c r="F216" s="10">
        <v>10650</v>
      </c>
      <c r="G216" s="18">
        <f t="shared" si="32"/>
        <v>34940.944881889765</v>
      </c>
      <c r="H216" s="9">
        <f t="shared" si="27"/>
        <v>10950</v>
      </c>
      <c r="I216" s="11">
        <f t="shared" si="28"/>
        <v>228.92499999999998</v>
      </c>
      <c r="J216" s="12">
        <f t="shared" si="33"/>
        <v>-44.224999999999994</v>
      </c>
      <c r="K216" s="14">
        <f t="shared" si="34"/>
        <v>9.7724994042249005</v>
      </c>
      <c r="L216" s="11">
        <f t="shared" si="29"/>
        <v>33503.653534789533</v>
      </c>
      <c r="M216" s="15">
        <f t="shared" si="35"/>
        <v>33.503653534789535</v>
      </c>
      <c r="N216" s="14">
        <f t="shared" si="30"/>
        <v>0.50983476329599764</v>
      </c>
      <c r="O216" s="16">
        <f t="shared" si="31"/>
        <v>303.31604183032482</v>
      </c>
      <c r="P216" s="17" cm="1">
        <f t="array" ref="P216">INDEX(DynamicViscosityLookupTable[Dynamic Viscosity (kg/(m*s)], MATCH(I216, DynamicViscosityLookupTable[Temperature (K)], 1)) + ((I216 - LOOKUP(I216, DynamicViscosityLookupTable[Temperature (K)], DynamicViscosityLookupTable[Temperature (K)])) * (INDEX(DynamicViscosityLookupTable[Dynamic Viscosity (kg/(m*s)], MATCH(I216, DynamicViscosityLookupTable[Temperature (K)], 1) + 1) - INDEX(DynamicViscosityLookupTable[Dynamic Viscosity (kg/(m*s)], MATCH(I216, DynamicViscosityLookupTable[Temperature (K)], 1))) / (INDEX(DynamicViscosityLookupTable[Temperature (K)], MATCH(I216, DynamicViscosityLookupTable[Temperature (K)], 1) + 1) - LOOKUP(I216, DynamicViscosityLookupTable[Temperature (K)], DynamicViscosityLookupTable[Temperature (K)])))</f>
        <v>1.5046075E-5</v>
      </c>
    </row>
    <row r="217" spans="6:16" x14ac:dyDescent="0.25">
      <c r="F217" s="10">
        <v>10700</v>
      </c>
      <c r="G217" s="18">
        <f t="shared" si="32"/>
        <v>35104.986876640418</v>
      </c>
      <c r="H217" s="9">
        <f t="shared" si="27"/>
        <v>11000</v>
      </c>
      <c r="I217" s="11">
        <f t="shared" si="28"/>
        <v>228.59999999999997</v>
      </c>
      <c r="J217" s="12">
        <f t="shared" si="33"/>
        <v>-44.550000000000011</v>
      </c>
      <c r="K217" s="14">
        <f t="shared" si="34"/>
        <v>9.7723459205588181</v>
      </c>
      <c r="L217" s="11">
        <f t="shared" si="29"/>
        <v>33349.421422498053</v>
      </c>
      <c r="M217" s="15">
        <f t="shared" si="35"/>
        <v>33.349421422498054</v>
      </c>
      <c r="N217" s="14">
        <f t="shared" si="30"/>
        <v>0.50820926272411271</v>
      </c>
      <c r="O217" s="16">
        <f t="shared" si="31"/>
        <v>303.10065966230462</v>
      </c>
      <c r="P217" s="17" cm="1">
        <f t="array" ref="P217">INDEX(DynamicViscosityLookupTable[Dynamic Viscosity (kg/(m*s)], MATCH(I217, DynamicViscosityLookupTable[Temperature (K)], 1)) + ((I217 - LOOKUP(I217, DynamicViscosityLookupTable[Temperature (K)], DynamicViscosityLookupTable[Temperature (K)])) * (INDEX(DynamicViscosityLookupTable[Dynamic Viscosity (kg/(m*s)], MATCH(I217, DynamicViscosityLookupTable[Temperature (K)], 1) + 1) - INDEX(DynamicViscosityLookupTable[Dynamic Viscosity (kg/(m*s)], MATCH(I217, DynamicViscosityLookupTable[Temperature (K)], 1))) / (INDEX(DynamicViscosityLookupTable[Temperature (K)], MATCH(I217, DynamicViscosityLookupTable[Temperature (K)], 1) + 1) - LOOKUP(I217, DynamicViscosityLookupTable[Temperature (K)], DynamicViscosityLookupTable[Temperature (K)])))</f>
        <v>1.5028849999999998E-5</v>
      </c>
    </row>
  </sheetData>
  <mergeCells count="7">
    <mergeCell ref="I1:J1"/>
    <mergeCell ref="L1:M1"/>
    <mergeCell ref="A11:D11"/>
    <mergeCell ref="A3:D3"/>
    <mergeCell ref="A4:B4"/>
    <mergeCell ref="C4:D4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1F27-4D2A-45F3-AAB9-9626199B2129}">
  <dimension ref="A1:B20"/>
  <sheetViews>
    <sheetView workbookViewId="0"/>
  </sheetViews>
  <sheetFormatPr defaultRowHeight="15" x14ac:dyDescent="0.25"/>
  <cols>
    <col min="1" max="1" width="18" bestFit="1" customWidth="1"/>
    <col min="2" max="2" width="29.285156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>
        <v>173.15</v>
      </c>
      <c r="B2" s="1">
        <v>1.189E-6</v>
      </c>
    </row>
    <row r="3" spans="1:2" x14ac:dyDescent="0.25">
      <c r="A3">
        <v>223.15</v>
      </c>
      <c r="B3" s="1">
        <v>1.4739999999999999E-5</v>
      </c>
    </row>
    <row r="4" spans="1:2" x14ac:dyDescent="0.25">
      <c r="A4">
        <v>233.15</v>
      </c>
      <c r="B4" s="1">
        <v>1.5270000000000001E-5</v>
      </c>
    </row>
    <row r="5" spans="1:2" x14ac:dyDescent="0.25">
      <c r="A5">
        <v>243.15</v>
      </c>
      <c r="B5" s="1">
        <v>1.579E-5</v>
      </c>
    </row>
    <row r="6" spans="1:2" x14ac:dyDescent="0.25">
      <c r="A6">
        <v>253.15</v>
      </c>
      <c r="B6" s="1">
        <v>1.63E-5</v>
      </c>
    </row>
    <row r="7" spans="1:2" x14ac:dyDescent="0.25">
      <c r="A7">
        <v>263.14999999999998</v>
      </c>
      <c r="B7" s="1">
        <v>1.6799999999999998E-5</v>
      </c>
    </row>
    <row r="8" spans="1:2" x14ac:dyDescent="0.25">
      <c r="A8">
        <v>273.14999999999998</v>
      </c>
      <c r="B8" s="1">
        <v>1.7289999999999999E-5</v>
      </c>
    </row>
    <row r="9" spans="1:2" x14ac:dyDescent="0.25">
      <c r="A9">
        <v>278.14999999999998</v>
      </c>
      <c r="B9" s="1">
        <v>1.7540000000000001E-5</v>
      </c>
    </row>
    <row r="10" spans="1:2" x14ac:dyDescent="0.25">
      <c r="A10">
        <v>283.14999999999998</v>
      </c>
      <c r="B10" s="1">
        <v>1.7779999999999999E-5</v>
      </c>
    </row>
    <row r="11" spans="1:2" x14ac:dyDescent="0.25">
      <c r="A11">
        <v>288.14999999999998</v>
      </c>
      <c r="B11" s="1">
        <v>1.802E-5</v>
      </c>
    </row>
    <row r="12" spans="1:2" x14ac:dyDescent="0.25">
      <c r="A12">
        <v>293.14999999999998</v>
      </c>
      <c r="B12" s="1">
        <v>1.825E-5</v>
      </c>
    </row>
    <row r="13" spans="1:2" x14ac:dyDescent="0.25">
      <c r="A13">
        <v>298.14999999999998</v>
      </c>
      <c r="B13" s="1">
        <v>1.8490000000000001E-5</v>
      </c>
    </row>
    <row r="14" spans="1:2" x14ac:dyDescent="0.25">
      <c r="A14">
        <v>303.14999999999998</v>
      </c>
      <c r="B14" s="1">
        <v>1.872E-5</v>
      </c>
    </row>
    <row r="15" spans="1:2" x14ac:dyDescent="0.25">
      <c r="A15">
        <v>308.14999999999998</v>
      </c>
      <c r="B15" s="1">
        <v>1.895E-5</v>
      </c>
    </row>
    <row r="16" spans="1:2" x14ac:dyDescent="0.25">
      <c r="A16">
        <v>313.14999999999998</v>
      </c>
      <c r="B16" s="1">
        <v>1.9179999999999999E-5</v>
      </c>
    </row>
    <row r="17" spans="1:2" x14ac:dyDescent="0.25">
      <c r="A17">
        <v>318.14999999999998</v>
      </c>
      <c r="B17" s="1">
        <v>1.9409999999999999E-5</v>
      </c>
    </row>
    <row r="18" spans="1:2" x14ac:dyDescent="0.25">
      <c r="A18">
        <v>323.14999999999998</v>
      </c>
      <c r="B18" s="1">
        <v>1.963E-5</v>
      </c>
    </row>
    <row r="19" spans="1:2" x14ac:dyDescent="0.25">
      <c r="A19">
        <v>333.15</v>
      </c>
      <c r="B19" s="1">
        <v>2.0080000000000001E-5</v>
      </c>
    </row>
    <row r="20" spans="1:2" x14ac:dyDescent="0.25">
      <c r="A20">
        <v>343.15</v>
      </c>
      <c r="B20" s="1">
        <v>2.052E-5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SAC</vt:lpstr>
      <vt:lpstr>LC</vt:lpstr>
      <vt:lpstr>SATP Template</vt:lpstr>
      <vt:lpstr>DynamicViscosityLookupTable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Christian Chassikos</dc:creator>
  <cp:lastModifiedBy>Giorgio Christian Chassikos</cp:lastModifiedBy>
  <dcterms:created xsi:type="dcterms:W3CDTF">2024-11-19T17:33:11Z</dcterms:created>
  <dcterms:modified xsi:type="dcterms:W3CDTF">2024-11-20T01:21:43Z</dcterms:modified>
</cp:coreProperties>
</file>