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on\Desktop\"/>
    </mc:Choice>
  </mc:AlternateContent>
  <xr:revisionPtr revIDLastSave="0" documentId="13_ncr:1_{2FD2D81D-0BBD-4A7B-8B8E-B9D85FAD2D50}" xr6:coauthVersionLast="47" xr6:coauthVersionMax="47" xr10:uidLastSave="{00000000-0000-0000-0000-000000000000}"/>
  <bookViews>
    <workbookView xWindow="-108" yWindow="-108" windowWidth="23256" windowHeight="12576" xr2:uid="{1D3020F9-EB2F-40DC-B28C-64BC637DC6C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M40" i="1" l="1"/>
  <c r="C45" i="1" l="1"/>
  <c r="G42" i="1"/>
  <c r="K28" i="1"/>
  <c r="E13" i="1"/>
  <c r="H5" i="1"/>
  <c r="B21" i="1" l="1"/>
  <c r="B5" i="1" l="1"/>
  <c r="B9" i="1"/>
  <c r="B8" i="1"/>
  <c r="B6" i="1"/>
</calcChain>
</file>

<file path=xl/sharedStrings.xml><?xml version="1.0" encoding="utf-8"?>
<sst xmlns="http://schemas.openxmlformats.org/spreadsheetml/2006/main" count="62" uniqueCount="55">
  <si>
    <t>Zadanie 2</t>
  </si>
  <si>
    <t>GRUPA 2</t>
  </si>
  <si>
    <t>GRUPA 1</t>
  </si>
  <si>
    <t>Średnia wydajność pracy dla grupy 1</t>
  </si>
  <si>
    <t>Średnia wydajność pracy dla grupy 2</t>
  </si>
  <si>
    <t>Odchylenie standardowe dla grupy 1</t>
  </si>
  <si>
    <t>Odchylenie standardowe dla grupy 2</t>
  </si>
  <si>
    <t>Statystyka u:</t>
  </si>
  <si>
    <t>alfa = 0,05</t>
  </si>
  <si>
    <t>1 - alfa = 1 - 0,05 = 0,95</t>
  </si>
  <si>
    <t>Liczba obserwacji w grupie 1</t>
  </si>
  <si>
    <t>Liczba obserwacji w grupie 2</t>
  </si>
  <si>
    <t>n1=</t>
  </si>
  <si>
    <t>n2=</t>
  </si>
  <si>
    <t>Wynik po podsrawieniu:</t>
  </si>
  <si>
    <t>alfa/2 = 0,025</t>
  </si>
  <si>
    <t>(p1 = x1)</t>
  </si>
  <si>
    <t>(p2 = x2)</t>
  </si>
  <si>
    <t>Liczba stopni swobody</t>
  </si>
  <si>
    <t>n1+n2-2=</t>
  </si>
  <si>
    <t>rozkład odwrotny</t>
  </si>
  <si>
    <t xml:space="preserve">[-2,00575; 2,00575] - zakres krytyczny </t>
  </si>
  <si>
    <t>Zadanie 5</t>
  </si>
  <si>
    <t>p1</t>
  </si>
  <si>
    <t>p2</t>
  </si>
  <si>
    <t>u =</t>
  </si>
  <si>
    <t>prawa strona zakresu krytycznego:</t>
  </si>
  <si>
    <t>n = 400</t>
  </si>
  <si>
    <t>liczba osób z odbiornikiem = 280</t>
  </si>
  <si>
    <t>alfa = 0,01</t>
  </si>
  <si>
    <t>alfa/2 = 0,005</t>
  </si>
  <si>
    <t>rozkład normalny</t>
  </si>
  <si>
    <t>czyli</t>
  </si>
  <si>
    <t>0,7% n =</t>
  </si>
  <si>
    <t>0,6% n =</t>
  </si>
  <si>
    <t>60% liczby osób z odbiornikami = 240</t>
  </si>
  <si>
    <t>średni procent osób z odbiornikami = 0,65%</t>
  </si>
  <si>
    <t>prawa strona zakresu krytycznego</t>
  </si>
  <si>
    <t>zakres krytyczny</t>
  </si>
  <si>
    <t>[-2,575829; 2,575829]</t>
  </si>
  <si>
    <t>u jest większe (nie należy do zakresu krytycznego); przyjmujemy hipotezę 1; więcej niż 60% osób ma odbiorniki TV w domu</t>
  </si>
  <si>
    <t>Zadanie 6</t>
  </si>
  <si>
    <t>ilość osób niezadowolonych:</t>
  </si>
  <si>
    <t>n1 = 2600</t>
  </si>
  <si>
    <t>n2 = 3000</t>
  </si>
  <si>
    <t>0,45 =</t>
  </si>
  <si>
    <t>0,3 =</t>
  </si>
  <si>
    <t>pc =</t>
  </si>
  <si>
    <t>alfa = 0,05 (zakładamy)</t>
  </si>
  <si>
    <t>zakres krytyczny:</t>
  </si>
  <si>
    <t>u nie należy do zakresu krytycznego, przyjmujemy hipotezę 1</t>
  </si>
  <si>
    <t>u nie należy do zakresu krytycznego; hipoteza się zgadza ale wyniki są różne; hipoteza 1 - wydajność się zwiększyła</t>
  </si>
  <si>
    <t>1 - alfa/2 = 0,995</t>
  </si>
  <si>
    <t>1 - alfa/2 = 0,975</t>
  </si>
  <si>
    <t>[-1,959964; 1,959964]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</si>
</sst>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4" borderId="1" xfId="0" applyFill="1" applyBorder="1" applyAlignment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6" borderId="0" xfId="0" applyFill="1"/>
    <xf numFmtId="0" fontId="0" fillId="6" borderId="1" xfId="0" applyFill="1" applyBorder="1" applyAlignment="1"/>
    <xf numFmtId="0" fontId="0" fillId="0" borderId="0" xfId="0" applyAlignment="1">
      <alignment horizontal="left"/>
    </xf>
  </cellXfs>
  <cellStyles count="2">
    <cellStyle name="Normalny" xfId="0" builtinId="0"/>
    <cellStyle name="Normalny 2" xfId="1" xr:uid="{E813DAA0-763D-4CDB-82B8-6EBD9641C4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10</xdr:row>
      <xdr:rowOff>179070</xdr:rowOff>
    </xdr:from>
    <xdr:ext cx="3970020" cy="7160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B0C973E7-9EF0-6B12-3B33-42F17FF9E3AF}"/>
                </a:ext>
              </a:extLst>
            </xdr:cNvPr>
            <xdr:cNvSpPr txBox="1"/>
          </xdr:nvSpPr>
          <xdr:spPr>
            <a:xfrm>
              <a:off x="7620" y="2007870"/>
              <a:ext cx="3970020" cy="71603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6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6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l-PL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6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l-PL" sz="16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l-PL" sz="16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l-PL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6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l-PL" sz="16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l-PL" sz="16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b>
                            <m:sSubPr>
                              <m:ctrlPr>
                                <a:rPr lang="pl-PL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l-PL" sz="16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pl-PL" sz="1600" b="0" i="1">
                                  <a:latin typeface="Cambria Math" panose="02040503050406030204" pitchFamily="18" charset="0"/>
                                </a:rPr>
                                <m:t>𝑐</m:t>
                              </m:r>
                            </m:sub>
                          </m:sSub>
                          <m:r>
                            <a:rPr lang="pl-PL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d>
                            <m:dPr>
                              <m:ctrlPr>
                                <a:rPr lang="pl-PL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l-PL" sz="1600" b="0" i="1">
                                  <a:latin typeface="Cambria Math" panose="02040503050406030204" pitchFamily="18" charset="0"/>
                                </a:rPr>
                                <m:t>1−</m:t>
                              </m:r>
                              <m:sSub>
                                <m:sSubPr>
                                  <m:ctrlPr>
                                    <a:rPr lang="pl-PL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</m:d>
                          <m:r>
                            <a:rPr lang="pl-PL" sz="1600" b="0" i="1">
                              <a:latin typeface="Cambria Math" panose="02040503050406030204" pitchFamily="18" charset="0"/>
                            </a:rPr>
                            <m:t>∗(</m:t>
                          </m:r>
                          <m:f>
                            <m:fPr>
                              <m:ctrlPr>
                                <a:rPr lang="pl-PL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pl-PL" sz="16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pl-PL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6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pl-PL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pl-PL" sz="16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pl-PL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den>
                          </m:f>
                        </m:e>
                      </m:rad>
                      <m:r>
                        <a:rPr lang="pl-PL" sz="16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pl-PL" sz="16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pl-PL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acc>
                            <m:accPr>
                              <m:chr m:val="̅"/>
                              <m:ctrlP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</m:acc>
                        </m:e>
                        <m:sub>
                          <m:r>
                            <a:rPr lang="pl-PL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pl-PL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sSub>
                        <m:sSubPr>
                          <m:ctrlPr>
                            <a:rPr lang="pl-PL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acc>
                            <m:accPr>
                              <m:chr m:val="̅"/>
                              <m:ctrlP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</m:acc>
                        </m:e>
                        <m:sub>
                          <m:r>
                            <a:rPr lang="pl-PL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l-PL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f>
                            <m:fPr>
                              <m:ctrlP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d>
                                <m:d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pl-PL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𝑁</m:t>
                                      </m:r>
                                    </m:e>
                                    <m:sub>
                                      <m:r>
                                        <a:rPr lang="pl-PL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−1</m:t>
                                  </m:r>
                                </m:e>
                              </m:d>
                              <m:sSubSup>
                                <m:sSubSup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e>
                                <m:sub>
                                  <m:sSub>
                                    <m:sSubPr>
                                      <m:ctrlPr>
                                        <a:rPr lang="pl-PL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pl-PL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</m:sub>
                                <m:sup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bSup>
                              <m: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+(</m:t>
                              </m:r>
                              <m:sSub>
                                <m:sSub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−1)</m:t>
                              </m:r>
                              <m:sSubSup>
                                <m:sSubSup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e>
                                <m:sub>
                                  <m:sSub>
                                    <m:sSubPr>
                                      <m:ctrlPr>
                                        <a:rPr lang="pl-PL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pl-PL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sub>
                                <m:sup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bSup>
                            </m:num>
                            <m:den>
                              <m:sSub>
                                <m:sSub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pl-PL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pl-PL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−2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l-PL" sz="16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B0C973E7-9EF0-6B12-3B33-42F17FF9E3AF}"/>
                </a:ext>
              </a:extLst>
            </xdr:cNvPr>
            <xdr:cNvSpPr txBox="1"/>
          </xdr:nvSpPr>
          <xdr:spPr>
            <a:xfrm>
              <a:off x="7620" y="2007870"/>
              <a:ext cx="3970020" cy="71603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600" b="0" i="0">
                  <a:latin typeface="Cambria Math" panose="02040503050406030204" pitchFamily="18" charset="0"/>
                </a:rPr>
                <a:t>𝑢=(𝑝_1−𝑝_2)/(√(𝑝_𝑐∗(1−𝑝_𝑐 )∗(1/𝑛_1 +1/𝑛_2 )))</a:t>
              </a:r>
              <a:r>
                <a:rPr lang="pl-PL" sz="1600"/>
                <a:t>=</a:t>
              </a:r>
              <a:r>
                <a:rPr lang="pl-PL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 ̅_1− 𝑥 ̅_2)/√((𝑁_1+𝑁_2)/(𝑁_1 𝑁_2 )∙((𝑁_1−1) 𝑠_(𝑥_1)^2+(𝑁_2−1)𝑠_(𝑥_2)^2)/(𝑁_1+𝑁_2−2))</a:t>
              </a:r>
              <a:endParaRPr lang="pl-PL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8070-75B5-498D-98D7-90CFDD150944}">
  <dimension ref="A1:AE62"/>
  <sheetViews>
    <sheetView tabSelected="1" topLeftCell="A8" workbookViewId="0">
      <selection activeCell="C37" sqref="C37"/>
    </sheetView>
  </sheetViews>
  <sheetFormatPr defaultRowHeight="14.4" x14ac:dyDescent="0.3"/>
  <cols>
    <col min="1" max="1" width="31.6640625" customWidth="1"/>
    <col min="2" max="2" width="8.88671875" customWidth="1"/>
    <col min="3" max="3" width="9.109375" bestFit="1" customWidth="1"/>
    <col min="6" max="6" width="9.109375" bestFit="1" customWidth="1"/>
    <col min="8" max="8" width="9.109375" bestFit="1" customWidth="1"/>
    <col min="16" max="16" width="4.77734375" customWidth="1"/>
    <col min="19" max="19" width="3.33203125" customWidth="1"/>
  </cols>
  <sheetData>
    <row r="1" spans="1:31" x14ac:dyDescent="0.3">
      <c r="A1" s="2" t="s">
        <v>0</v>
      </c>
    </row>
    <row r="2" spans="1:31" x14ac:dyDescent="0.3">
      <c r="A2" t="s">
        <v>2</v>
      </c>
      <c r="B2">
        <v>18.2</v>
      </c>
      <c r="C2">
        <v>18.100000000000001</v>
      </c>
      <c r="D2">
        <v>18.3</v>
      </c>
      <c r="E2">
        <v>19.399999999999999</v>
      </c>
      <c r="F2">
        <v>19.3</v>
      </c>
      <c r="G2">
        <v>17.600000000000001</v>
      </c>
      <c r="H2">
        <v>18.3</v>
      </c>
      <c r="I2">
        <v>17.8</v>
      </c>
      <c r="J2">
        <v>17.7</v>
      </c>
      <c r="K2">
        <v>18.7</v>
      </c>
      <c r="L2">
        <v>18.600000000000001</v>
      </c>
      <c r="M2">
        <v>17.2</v>
      </c>
      <c r="N2">
        <v>18.100000000000001</v>
      </c>
      <c r="O2">
        <v>16.899999999999999</v>
      </c>
      <c r="P2">
        <v>17.8</v>
      </c>
      <c r="Q2">
        <v>17.600000000000001</v>
      </c>
      <c r="R2">
        <v>17.899999999999999</v>
      </c>
      <c r="S2">
        <v>18.899999999999999</v>
      </c>
      <c r="T2">
        <v>17.399999999999999</v>
      </c>
      <c r="U2">
        <v>17.899999999999999</v>
      </c>
      <c r="V2">
        <v>18.100000000000001</v>
      </c>
      <c r="W2">
        <v>18.2</v>
      </c>
      <c r="X2">
        <v>18</v>
      </c>
      <c r="Y2">
        <v>17.100000000000001</v>
      </c>
      <c r="Z2">
        <v>18.3</v>
      </c>
      <c r="AA2">
        <v>18.5</v>
      </c>
      <c r="AB2">
        <v>17.5</v>
      </c>
      <c r="AC2">
        <v>17.8</v>
      </c>
      <c r="AD2">
        <v>17.899999999999999</v>
      </c>
      <c r="AE2">
        <v>17.600000000000001</v>
      </c>
    </row>
    <row r="3" spans="1:31" x14ac:dyDescent="0.3">
      <c r="A3" s="3" t="s">
        <v>1</v>
      </c>
      <c r="B3" s="3">
        <v>16</v>
      </c>
      <c r="C3" s="3">
        <v>16.600000000000001</v>
      </c>
      <c r="D3" s="3">
        <v>16.8</v>
      </c>
      <c r="E3" s="3">
        <v>16.899999999999999</v>
      </c>
      <c r="F3" s="3">
        <v>16.100000000000001</v>
      </c>
      <c r="G3" s="3">
        <v>16.8</v>
      </c>
      <c r="H3" s="3">
        <v>16.8</v>
      </c>
      <c r="I3" s="3">
        <v>17.399999999999999</v>
      </c>
      <c r="J3" s="3">
        <v>17.899999999999999</v>
      </c>
      <c r="K3" s="3">
        <v>17.7</v>
      </c>
      <c r="L3" s="3">
        <v>16.5</v>
      </c>
      <c r="M3" s="3">
        <v>16.600000000000001</v>
      </c>
      <c r="N3" s="3">
        <v>18.399999999999999</v>
      </c>
      <c r="O3" s="3">
        <v>17.2</v>
      </c>
      <c r="P3" s="3">
        <v>17</v>
      </c>
      <c r="Q3" s="3">
        <v>17.399999999999999</v>
      </c>
      <c r="R3" s="3">
        <v>16.600000000000001</v>
      </c>
      <c r="S3" s="3">
        <v>17</v>
      </c>
      <c r="T3" s="3">
        <v>16.5</v>
      </c>
      <c r="U3" s="3">
        <v>17.3</v>
      </c>
      <c r="V3" s="3">
        <v>16.8</v>
      </c>
      <c r="W3" s="3">
        <v>18</v>
      </c>
      <c r="X3" s="3">
        <v>17</v>
      </c>
      <c r="Y3" s="3">
        <v>16.600000000000001</v>
      </c>
      <c r="Z3" s="3">
        <v>17</v>
      </c>
      <c r="AA3" s="3"/>
      <c r="AB3" s="3"/>
      <c r="AC3" s="3"/>
      <c r="AD3" s="3"/>
      <c r="AE3" s="3"/>
    </row>
    <row r="5" spans="1:31" x14ac:dyDescent="0.3">
      <c r="A5" t="s">
        <v>3</v>
      </c>
      <c r="B5">
        <f>AVERAGEA(B2:AE2)</f>
        <v>18.023333333333333</v>
      </c>
      <c r="C5" t="s">
        <v>16</v>
      </c>
      <c r="F5" s="8" t="s">
        <v>20</v>
      </c>
      <c r="G5" s="8"/>
      <c r="H5">
        <f>_xlfn.T.INV(0.025,53)</f>
        <v>-2.0057459953178696</v>
      </c>
    </row>
    <row r="6" spans="1:31" x14ac:dyDescent="0.3">
      <c r="A6" t="s">
        <v>4</v>
      </c>
      <c r="B6">
        <f>AVERAGEA(B3:Z3)</f>
        <v>16.996000000000002</v>
      </c>
      <c r="C6" t="s">
        <v>17</v>
      </c>
      <c r="F6" t="s">
        <v>21</v>
      </c>
    </row>
    <row r="8" spans="1:31" x14ac:dyDescent="0.3">
      <c r="A8" t="s">
        <v>5</v>
      </c>
      <c r="B8">
        <f>_xlfn.STDEV.S(B2:AE2)</f>
        <v>0.58467989080576699</v>
      </c>
      <c r="D8" s="8"/>
      <c r="E8" s="8"/>
      <c r="F8" s="8"/>
    </row>
    <row r="9" spans="1:31" x14ac:dyDescent="0.3">
      <c r="A9" t="s">
        <v>6</v>
      </c>
      <c r="B9">
        <f>_xlfn.STDEV.S(B3:Z3)</f>
        <v>0.57116839314980705</v>
      </c>
    </row>
    <row r="11" spans="1:31" x14ac:dyDescent="0.3">
      <c r="A11" t="s">
        <v>7</v>
      </c>
    </row>
    <row r="13" spans="1:31" x14ac:dyDescent="0.3">
      <c r="A13" s="4"/>
      <c r="E13">
        <f>6.436589</f>
        <v>6.4365889999999997</v>
      </c>
      <c r="G13" s="10" t="s">
        <v>51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5" spans="1:31" x14ac:dyDescent="0.3">
      <c r="A15" s="3" t="s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3">
      <c r="A16" t="s">
        <v>9</v>
      </c>
      <c r="B16" t="s">
        <v>31</v>
      </c>
    </row>
    <row r="17" spans="1:31" x14ac:dyDescent="0.3">
      <c r="A17" t="s">
        <v>15</v>
      </c>
    </row>
    <row r="18" spans="1:31" x14ac:dyDescent="0.3">
      <c r="A18" t="s">
        <v>10</v>
      </c>
      <c r="B18" t="s">
        <v>12</v>
      </c>
      <c r="C18">
        <v>30</v>
      </c>
    </row>
    <row r="19" spans="1:31" x14ac:dyDescent="0.3">
      <c r="A19" t="s">
        <v>11</v>
      </c>
      <c r="B19" t="s">
        <v>13</v>
      </c>
      <c r="C19">
        <v>25</v>
      </c>
    </row>
    <row r="20" spans="1:31" x14ac:dyDescent="0.3">
      <c r="A20" t="s">
        <v>18</v>
      </c>
      <c r="B20" t="s">
        <v>19</v>
      </c>
      <c r="C20">
        <v>53</v>
      </c>
    </row>
    <row r="21" spans="1:31" x14ac:dyDescent="0.3">
      <c r="A21" s="1" t="s">
        <v>14</v>
      </c>
      <c r="B21" s="1">
        <f>(B5-B6)/SQRT(((B8*B8*C18+B9*B9*C19)/(C18+C19-2))*((1/C18)+(1/C19)))</f>
        <v>6.4365889839106627</v>
      </c>
    </row>
    <row r="22" spans="1:3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3">
      <c r="A23" s="2" t="s">
        <v>22</v>
      </c>
      <c r="S23" s="15"/>
    </row>
    <row r="24" spans="1:31" x14ac:dyDescent="0.3">
      <c r="S24" s="15"/>
    </row>
    <row r="25" spans="1:31" x14ac:dyDescent="0.3">
      <c r="S25" s="15"/>
    </row>
    <row r="26" spans="1:31" x14ac:dyDescent="0.3">
      <c r="A26" s="4"/>
      <c r="S26" s="15"/>
    </row>
    <row r="27" spans="1:31" x14ac:dyDescent="0.3">
      <c r="S27" s="15"/>
    </row>
    <row r="28" spans="1:31" x14ac:dyDescent="0.3">
      <c r="A28" t="s">
        <v>28</v>
      </c>
      <c r="B28" t="s">
        <v>32</v>
      </c>
      <c r="C28" t="s">
        <v>33</v>
      </c>
      <c r="D28" t="s">
        <v>23</v>
      </c>
      <c r="G28" t="s">
        <v>37</v>
      </c>
      <c r="K28">
        <f>_xlfn.NORM.S.INV(0.995)</f>
        <v>2.5758293035488999</v>
      </c>
      <c r="S28" s="15"/>
    </row>
    <row r="29" spans="1:31" x14ac:dyDescent="0.3">
      <c r="A29" t="s">
        <v>35</v>
      </c>
      <c r="B29" t="s">
        <v>32</v>
      </c>
      <c r="C29" t="s">
        <v>34</v>
      </c>
      <c r="D29" t="s">
        <v>24</v>
      </c>
      <c r="G29" t="s">
        <v>38</v>
      </c>
      <c r="J29" t="s">
        <v>39</v>
      </c>
      <c r="S29" s="15"/>
    </row>
    <row r="30" spans="1:31" x14ac:dyDescent="0.3">
      <c r="A30" t="s">
        <v>27</v>
      </c>
      <c r="S30" s="15"/>
    </row>
    <row r="31" spans="1:31" x14ac:dyDescent="0.3">
      <c r="A31" t="s">
        <v>36</v>
      </c>
      <c r="S31" s="15"/>
    </row>
    <row r="32" spans="1:31" x14ac:dyDescent="0.3">
      <c r="A32" t="s">
        <v>29</v>
      </c>
      <c r="S32" s="15"/>
    </row>
    <row r="33" spans="1:23" x14ac:dyDescent="0.3">
      <c r="A33" t="s">
        <v>30</v>
      </c>
      <c r="S33" s="15"/>
    </row>
    <row r="34" spans="1:23" x14ac:dyDescent="0.3">
      <c r="A34" t="s">
        <v>52</v>
      </c>
      <c r="B34" t="s">
        <v>31</v>
      </c>
      <c r="S34" s="15"/>
    </row>
    <row r="35" spans="1:23" x14ac:dyDescent="0.3">
      <c r="S35" s="15"/>
    </row>
    <row r="36" spans="1:23" x14ac:dyDescent="0.3">
      <c r="B36" s="1" t="s">
        <v>25</v>
      </c>
      <c r="C36" s="1">
        <f>(0.7-0.6)/SQRT(0.65*(1-0.65)*(1/400+1/400))</f>
        <v>2.9649972666444042</v>
      </c>
      <c r="G36" s="1" t="s">
        <v>40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5"/>
    </row>
    <row r="37" spans="1:23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23" x14ac:dyDescent="0.3">
      <c r="A38" s="2" t="s">
        <v>41</v>
      </c>
      <c r="P38" s="15"/>
    </row>
    <row r="39" spans="1:23" x14ac:dyDescent="0.3">
      <c r="A39" s="5"/>
      <c r="P39" s="15"/>
    </row>
    <row r="40" spans="1:23" x14ac:dyDescent="0.3">
      <c r="A40" s="17" t="s">
        <v>48</v>
      </c>
      <c r="B40" t="s">
        <v>42</v>
      </c>
      <c r="E40" t="s">
        <v>46</v>
      </c>
      <c r="F40" t="s">
        <v>23</v>
      </c>
      <c r="I40" t="s">
        <v>26</v>
      </c>
      <c r="M40">
        <f>NORMSINV(0.975)</f>
        <v>1.9599639845400536</v>
      </c>
      <c r="P40" s="15"/>
    </row>
    <row r="41" spans="1:23" x14ac:dyDescent="0.3">
      <c r="A41" s="17" t="s">
        <v>15</v>
      </c>
      <c r="B41" t="s">
        <v>42</v>
      </c>
      <c r="E41" t="s">
        <v>45</v>
      </c>
      <c r="F41" t="s">
        <v>24</v>
      </c>
      <c r="I41" t="s">
        <v>49</v>
      </c>
      <c r="M41" t="s">
        <v>54</v>
      </c>
      <c r="P41" s="15"/>
    </row>
    <row r="42" spans="1:23" x14ac:dyDescent="0.3">
      <c r="A42" s="17" t="s">
        <v>53</v>
      </c>
      <c r="B42" s="5" t="s">
        <v>43</v>
      </c>
      <c r="F42" t="s">
        <v>47</v>
      </c>
      <c r="G42">
        <f>(0.3+0.45)/2</f>
        <v>0.375</v>
      </c>
      <c r="P42" s="15"/>
    </row>
    <row r="43" spans="1:23" x14ac:dyDescent="0.3">
      <c r="A43" s="17"/>
      <c r="B43" s="5" t="s">
        <v>44</v>
      </c>
      <c r="J43" s="5"/>
      <c r="P43" s="15"/>
    </row>
    <row r="44" spans="1:23" x14ac:dyDescent="0.3">
      <c r="A44" s="5"/>
      <c r="D44" s="13"/>
      <c r="E44" s="13"/>
      <c r="F44" s="13"/>
      <c r="G44" s="13"/>
      <c r="P44" s="15"/>
    </row>
    <row r="45" spans="1:23" x14ac:dyDescent="0.3">
      <c r="B45" s="1" t="s">
        <v>25</v>
      </c>
      <c r="C45" s="1">
        <f>(0.3-0.45)/SQRT(0.375*(1-0.375)*(1/2600+1/3000))</f>
        <v>-11.563489339913181</v>
      </c>
      <c r="P45" s="15"/>
    </row>
    <row r="46" spans="1:23" x14ac:dyDescent="0.3">
      <c r="A46" s="14"/>
      <c r="B46" s="14"/>
      <c r="C46" s="14"/>
      <c r="D46" s="14"/>
      <c r="I46" s="1" t="s">
        <v>50</v>
      </c>
      <c r="J46" s="11"/>
      <c r="K46" s="11"/>
      <c r="L46" s="11"/>
      <c r="M46" s="11"/>
      <c r="N46" s="11"/>
      <c r="O46" s="12"/>
      <c r="P46" s="16"/>
      <c r="Q46" s="12"/>
      <c r="R46" s="12"/>
      <c r="S46" s="12"/>
      <c r="T46" s="12"/>
      <c r="U46" s="12"/>
      <c r="V46" s="12"/>
      <c r="W46" s="12"/>
    </row>
    <row r="47" spans="1:23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51" spans="1:11" x14ac:dyDescent="0.3">
      <c r="A51" s="5"/>
    </row>
    <row r="52" spans="1:11" x14ac:dyDescent="0.3">
      <c r="C52" s="6"/>
      <c r="F52" s="5"/>
    </row>
    <row r="53" spans="1:11" x14ac:dyDescent="0.3">
      <c r="A53" s="5"/>
    </row>
    <row r="54" spans="1:11" x14ac:dyDescent="0.3">
      <c r="C54" s="6"/>
    </row>
    <row r="56" spans="1:11" x14ac:dyDescent="0.3">
      <c r="A56" s="5"/>
    </row>
    <row r="58" spans="1:11" x14ac:dyDescent="0.3">
      <c r="A58" s="5"/>
      <c r="C58" s="6"/>
    </row>
    <row r="59" spans="1:11" x14ac:dyDescent="0.3">
      <c r="A59" s="5"/>
    </row>
    <row r="60" spans="1:11" x14ac:dyDescent="0.3">
      <c r="A60" s="5"/>
      <c r="B60" s="5"/>
      <c r="C60" s="5"/>
      <c r="D60" s="5"/>
    </row>
    <row r="61" spans="1:11" x14ac:dyDescent="0.3">
      <c r="A61" s="7"/>
    </row>
    <row r="62" spans="1:11" x14ac:dyDescent="0.3">
      <c r="A62" s="8"/>
      <c r="B62" s="8"/>
      <c r="C62" s="8"/>
      <c r="J62" s="9"/>
      <c r="K62" s="9"/>
    </row>
  </sheetData>
  <mergeCells count="7">
    <mergeCell ref="A62:C62"/>
    <mergeCell ref="J62:K62"/>
    <mergeCell ref="D8:F8"/>
    <mergeCell ref="F5:G5"/>
    <mergeCell ref="G13:Q13"/>
    <mergeCell ref="D44:G44"/>
    <mergeCell ref="A46:D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</dc:creator>
  <cp:lastModifiedBy>weron</cp:lastModifiedBy>
  <dcterms:created xsi:type="dcterms:W3CDTF">2023-04-27T09:52:50Z</dcterms:created>
  <dcterms:modified xsi:type="dcterms:W3CDTF">2023-04-28T22:21:25Z</dcterms:modified>
</cp:coreProperties>
</file>