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11020\Documents\1- Padronização de Normas\1- Documentos em Revisão\7- Transformador de corrente\Revisão Transformador de corrente para RD\"/>
    </mc:Choice>
  </mc:AlternateContent>
  <workbookProtection workbookAlgorithmName="SHA-512" workbookHashValue="gdpFfLcb5Jfn7i6jXdtbRF+W0/LeQgzhwKDoLBcglFOLYbAunh7HIt1HpFinqp8Z0+Ir2G6QqlvZH+e2Px9Gyw==" workbookSaltValue="KhNVYxz2+Zrn39FU9uPl6g==" workbookSpinCount="100000" lockStructure="1"/>
  <bookViews>
    <workbookView xWindow="0" yWindow="0" windowWidth="19200" windowHeight="6930"/>
  </bookViews>
  <sheets>
    <sheet name="ANEXO I - FD" sheetId="6" r:id="rId1"/>
    <sheet name="CARACTERÍSTICAS" sheetId="11" state="hidden" r:id="rId2"/>
    <sheet name="CÓDIGOS" sheetId="13" state="hidden" r:id="rId3"/>
  </sheets>
  <definedNames>
    <definedName name="_xlnm._FilterDatabase" localSheetId="1" hidden="1">CARACTERÍSTICAS!$A$2:$Y$31</definedName>
    <definedName name="_xlnm._FilterDatabase" localSheetId="2" hidden="1">CÓDIGOS!$B$2:$W$31</definedName>
    <definedName name="_Toc517921311" localSheetId="0">'ANEXO I - FD'!#REF!</definedName>
    <definedName name="_xlnm.Print_Area" localSheetId="0">'ANEXO I - FD'!$B$2:$J$42</definedName>
    <definedName name="_xlnm.Print_Titles" localSheetId="0">'ANEXO I - FD'!$2:$13</definedName>
  </definedName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2" i="6" l="1"/>
  <c r="I41" i="6"/>
  <c r="I40" i="6"/>
  <c r="I38" i="6" l="1"/>
  <c r="I37" i="6"/>
  <c r="I35" i="6" l="1"/>
  <c r="I34" i="6"/>
  <c r="I32" i="6" l="1"/>
  <c r="I31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D8" i="6" l="1"/>
</calcChain>
</file>

<file path=xl/comments1.xml><?xml version="1.0" encoding="utf-8"?>
<comments xmlns="http://schemas.openxmlformats.org/spreadsheetml/2006/main">
  <authors>
    <author>Gilberto Carrera</author>
  </authors>
  <commentList>
    <comment ref="D3" authorId="0" shapeId="0">
      <text>
        <r>
          <rPr>
            <b/>
            <sz val="9"/>
            <color indexed="81"/>
            <rFont val="Segoe UI"/>
            <family val="2"/>
          </rPr>
          <t>Normas e Padrões:</t>
        </r>
        <r>
          <rPr>
            <sz val="9"/>
            <color indexed="81"/>
            <rFont val="Segoe UI"/>
            <family val="2"/>
          </rPr>
          <t xml:space="preserve">
Solicitante: Escolher a Distribuidora</t>
        </r>
      </text>
    </comment>
    <comment ref="D4" authorId="0" shapeId="0">
      <text>
        <r>
          <rPr>
            <b/>
            <sz val="9"/>
            <color indexed="81"/>
            <rFont val="Segoe UI"/>
            <family val="2"/>
          </rPr>
          <t>Normas e Padrões:</t>
        </r>
        <r>
          <rPr>
            <sz val="9"/>
            <color indexed="81"/>
            <rFont val="Segoe UI"/>
            <family val="2"/>
          </rPr>
          <t xml:space="preserve">
Solicitante : Informar o Fornecedor ou Proponente</t>
        </r>
      </text>
    </comment>
    <comment ref="D5" authorId="0" shapeId="0">
      <text>
        <r>
          <rPr>
            <b/>
            <sz val="9"/>
            <color indexed="81"/>
            <rFont val="Segoe UI"/>
            <family val="2"/>
          </rPr>
          <t>Normas e Padrões:</t>
        </r>
        <r>
          <rPr>
            <sz val="9"/>
            <color indexed="81"/>
            <rFont val="Segoe UI"/>
            <family val="2"/>
          </rPr>
          <t xml:space="preserve">
Solicitante: Informar o número do pedido de compra</t>
        </r>
      </text>
    </comment>
    <comment ref="D6" authorId="0" shapeId="0">
      <text>
        <r>
          <rPr>
            <b/>
            <sz val="9"/>
            <color indexed="81"/>
            <rFont val="Segoe UI"/>
            <family val="2"/>
          </rPr>
          <t>Normas e Padrões:</t>
        </r>
        <r>
          <rPr>
            <sz val="9"/>
            <color indexed="81"/>
            <rFont val="Segoe UI"/>
            <family val="2"/>
          </rPr>
          <t xml:space="preserve">
Fornecedor/Proponente: Informar o tipo ou modelo do item solicitado</t>
        </r>
      </text>
    </comment>
    <comment ref="D7" authorId="0" shapeId="0">
      <text>
        <r>
          <rPr>
            <b/>
            <sz val="9"/>
            <color indexed="81"/>
            <rFont val="Segoe UI"/>
            <family val="2"/>
          </rPr>
          <t>Normas e Padrões:</t>
        </r>
        <r>
          <rPr>
            <sz val="9"/>
            <color indexed="81"/>
            <rFont val="Segoe UI"/>
            <family val="2"/>
          </rPr>
          <t xml:space="preserve">
Solicitante: Escolher o código a ser comprado</t>
        </r>
      </text>
    </comment>
    <comment ref="D9" authorId="0" shapeId="0">
      <text>
        <r>
          <rPr>
            <b/>
            <sz val="9"/>
            <color indexed="81"/>
            <rFont val="Segoe UI"/>
            <family val="2"/>
          </rPr>
          <t>Normas e Padrões:</t>
        </r>
        <r>
          <rPr>
            <sz val="9"/>
            <color indexed="81"/>
            <rFont val="Segoe UI"/>
            <family val="2"/>
          </rPr>
          <t xml:space="preserve">
Solicitante: Informar a quantidade do item a ser adquirido</t>
        </r>
      </text>
    </comment>
    <comment ref="J33" authorId="0" shapeId="0">
      <text>
        <r>
          <rPr>
            <b/>
            <sz val="9"/>
            <color indexed="81"/>
            <rFont val="Segoe UI"/>
            <family val="2"/>
          </rPr>
          <t>Normas e Padrões:</t>
        </r>
        <r>
          <rPr>
            <sz val="9"/>
            <color indexed="81"/>
            <rFont val="Segoe UI"/>
            <family val="2"/>
          </rPr>
          <t xml:space="preserve">
Quando o valor proposto for diferente do valor informado na célula ao lado, utilizar esta célula para informar o valor proposto. Lembrando que o valor proposto deve ser sempre melhor do que o valor informado pela FD.</t>
        </r>
      </text>
    </comment>
  </commentList>
</comments>
</file>

<file path=xl/sharedStrings.xml><?xml version="1.0" encoding="utf-8"?>
<sst xmlns="http://schemas.openxmlformats.org/spreadsheetml/2006/main" count="820" uniqueCount="185">
  <si>
    <t>ITEM</t>
  </si>
  <si>
    <t>DESCRIÇÃO</t>
  </si>
  <si>
    <t>kV</t>
  </si>
  <si>
    <t>A</t>
  </si>
  <si>
    <t>TIPO OU MODELO</t>
  </si>
  <si>
    <t>CÓDIGO</t>
  </si>
  <si>
    <t>NORMAS</t>
  </si>
  <si>
    <t>ET CONCESSIONÁRIA</t>
  </si>
  <si>
    <t>CLASSE DE TENSÃO</t>
  </si>
  <si>
    <t>-</t>
  </si>
  <si>
    <t>QUANTIDADE</t>
  </si>
  <si>
    <t>PEDIDO DE COMPRA</t>
  </si>
  <si>
    <t>Código</t>
  </si>
  <si>
    <t>DESCRIÇÃO BREVE</t>
  </si>
  <si>
    <t>POLARIDADE</t>
  </si>
  <si>
    <t>19.1</t>
  </si>
  <si>
    <t>19.2</t>
  </si>
  <si>
    <t>UNIDADE</t>
  </si>
  <si>
    <t>DISTRIBUIDORA</t>
  </si>
  <si>
    <t>FORNECEDOR</t>
  </si>
  <si>
    <t>20.1</t>
  </si>
  <si>
    <t>20.2</t>
  </si>
  <si>
    <t>EQUATORIAL ENERGIA</t>
  </si>
  <si>
    <t>GARANTIDO</t>
  </si>
  <si>
    <t>ESPECIFICADO</t>
  </si>
  <si>
    <t>ABNT NBR 6856</t>
  </si>
  <si>
    <t>TIPO CONSTRUTIVO</t>
  </si>
  <si>
    <t>APLICAÇÃO</t>
  </si>
  <si>
    <t>USO</t>
  </si>
  <si>
    <t>TIPO DE ISOLAÇÃO</t>
  </si>
  <si>
    <t>RELAÇÃO DE TRANSFORMAÇÃO</t>
  </si>
  <si>
    <t>CORRENTE NOMINAL PRIMÁRIA</t>
  </si>
  <si>
    <t>CORRENTE NOMINAL SECUNDÁRIA</t>
  </si>
  <si>
    <t>FREQUENCIA NOMINAL</t>
  </si>
  <si>
    <t>CLASSE DE EXATIDÃO</t>
  </si>
  <si>
    <t>NÍVEL BÁSICO DE IMPULSO - NBI</t>
  </si>
  <si>
    <t>FATOR TÉRMICO</t>
  </si>
  <si>
    <t>CORRENTE TÉRMICA SUPORTÁVEL NOMINAL CURTA DURACAO</t>
  </si>
  <si>
    <t>CORRENTE DINAMICA</t>
  </si>
  <si>
    <t>NÚMERO DE ENROLAMENTOS PRIMÁRIOS</t>
  </si>
  <si>
    <t>NÚMERO DE ENROLAMENTOS SECUNDÁRIOS</t>
  </si>
  <si>
    <t>TERMINAIS DE ATERRAMENTO</t>
  </si>
  <si>
    <t xml:space="preserve">Material </t>
  </si>
  <si>
    <t>Faixa de Seção</t>
  </si>
  <si>
    <t>CARACTERÍSTICAS DOS TERMINAIS PRIMÁRIOS</t>
  </si>
  <si>
    <t>Número e padrão dos furos</t>
  </si>
  <si>
    <t>CARACTERÍSTICAS DOS TERMINAIS SECUNDÁRIOS</t>
  </si>
  <si>
    <t>Hz</t>
  </si>
  <si>
    <t>18.1</t>
  </si>
  <si>
    <t>18.2</t>
  </si>
  <si>
    <t>TC J 0,6KV 200-5 5VA0,3 INT</t>
  </si>
  <si>
    <t>TC J 0,6KV 200-5 5VA0,6 INT</t>
  </si>
  <si>
    <t>TC J 0,6KV 300-5 5VA0,3 INT</t>
  </si>
  <si>
    <t>TC J 0,6KV 300-5 5VA0,6 INT</t>
  </si>
  <si>
    <t>TC J 0,6KV 400-5 5VA0,3 INT</t>
  </si>
  <si>
    <t>TC J 0,6KV 400-5 5VA0,6 INT</t>
  </si>
  <si>
    <t>TC J 0,6KV 600-5 5VA0,3 INT</t>
  </si>
  <si>
    <t>TC B 15KV 5-5 12,5VA0,3 INT</t>
  </si>
  <si>
    <t>TC B 15KV 10-5 12,5VA0,3 INT</t>
  </si>
  <si>
    <t>TC B 15KV 20-5 12,5VA0,3 INT</t>
  </si>
  <si>
    <t>TC B 15KV 30-5 12,5VA0,3 INT</t>
  </si>
  <si>
    <t>TC B 15KV 50-5 12,5VA0,3 INT</t>
  </si>
  <si>
    <t>TC B 15KV 75-5 12,5VA0,3 INT</t>
  </si>
  <si>
    <t>TC B 15KV 100-5 12,5VA0,3 INT</t>
  </si>
  <si>
    <t>TC B 24,2KV 5-5 12,5VA0,3 INT</t>
  </si>
  <si>
    <t>TC B 24,2KV 10-5 12,5VA0,3 INT</t>
  </si>
  <si>
    <t>TC B 24,2KV 20-5 12,5VA0,3 INT</t>
  </si>
  <si>
    <t>TC B 24,2KV 30-5 12,5VA0,3 INT</t>
  </si>
  <si>
    <t>TC B 24,2KV 50-5 12,5VA0,3 INT</t>
  </si>
  <si>
    <t>TC B 24,2KV 75-5 12,5VA0,3 INT</t>
  </si>
  <si>
    <t>TC B 36,2KV 5-5 12,5VA0,3 INT</t>
  </si>
  <si>
    <t>TC B 36,2KV 10-5 12,5VA0,3 INT</t>
  </si>
  <si>
    <t>TC B 36,2KV 20-5 12,5VA0,3 INT</t>
  </si>
  <si>
    <t>TC B 36,2KV 30-5 12,5VA0,3 INT</t>
  </si>
  <si>
    <t>TC B 36,2KV 50-5 12,5VA0,3 INT</t>
  </si>
  <si>
    <t xml:space="preserve">NÚMERO DE ENROLAMENTOS PRIMÁRIOS Material </t>
  </si>
  <si>
    <t>NÚMERO DE ENROLAMENTOS PRIMÁRIOS Faixa de Seção</t>
  </si>
  <si>
    <t xml:space="preserve">TERMINAIS DE ATERRAMENTO Material </t>
  </si>
  <si>
    <t>TERMINAIS DE ATERRAMENTO Faixa de Seção</t>
  </si>
  <si>
    <t>Descrição Breve</t>
  </si>
  <si>
    <t>Barra</t>
  </si>
  <si>
    <t>Janela</t>
  </si>
  <si>
    <t>Medição Fiscal</t>
  </si>
  <si>
    <t>Medição Faturamento</t>
  </si>
  <si>
    <t>Interno</t>
  </si>
  <si>
    <t>Epoxi</t>
  </si>
  <si>
    <t>Policarbonato</t>
  </si>
  <si>
    <t>20:1</t>
  </si>
  <si>
    <t>40:1</t>
  </si>
  <si>
    <t>60:1</t>
  </si>
  <si>
    <t>80:1</t>
  </si>
  <si>
    <t>120:1</t>
  </si>
  <si>
    <t>1:1</t>
  </si>
  <si>
    <t>2:1</t>
  </si>
  <si>
    <t>4:1</t>
  </si>
  <si>
    <t>6:1</t>
  </si>
  <si>
    <t>10:1</t>
  </si>
  <si>
    <t>15:1</t>
  </si>
  <si>
    <t>5VA0,3</t>
  </si>
  <si>
    <t>5VA0,6</t>
  </si>
  <si>
    <t>12,5VA0,3</t>
  </si>
  <si>
    <t>34/95</t>
  </si>
  <si>
    <t>50/125</t>
  </si>
  <si>
    <t>70/170</t>
  </si>
  <si>
    <t>1,5 x In</t>
  </si>
  <si>
    <t>40 x In</t>
  </si>
  <si>
    <t>60 x In</t>
  </si>
  <si>
    <t>2,5 x Ith</t>
  </si>
  <si>
    <t>Subtrativa</t>
  </si>
  <si>
    <t>Não Aplica</t>
  </si>
  <si>
    <t>Cobre</t>
  </si>
  <si>
    <t xml:space="preserve">CARACTERÍSTICAS DOS TERMINAIS PRIMÁRIOS Material </t>
  </si>
  <si>
    <t>CARACTERÍSTICAS DOS TERMINAIS PRIMÁRIOS Número e padrão dos furos</t>
  </si>
  <si>
    <t>Cobre Estanhado</t>
  </si>
  <si>
    <t xml:space="preserve">CARACTERÍSTICAS DOS TERMINAIS SECUNDÁRIOS Material </t>
  </si>
  <si>
    <t>CARACTERÍSTICAS DOS TERMINAIS SECUNDÁRIOS Faixa de Seção</t>
  </si>
  <si>
    <t>TRANSFORMADOR DE CORRENTE; TIPO CONSTRUTIVO: BARRA; APLICACAO: MEDICAO; CLASSE TENSAO: 15 KV; USO: INTERNO; TIPO ISOLACAO: SECO; MATERIAL ISOLAMENTO: EPOXI; RELACAO TRANSFORMACAO NOMINAL: 1:1 A; CORRENTE NOMINAL PRIMARIA: 5 A; CORRENTE NOMINAL SECUNDARIA: 5 A; FREQUENCIA NOMINAL: 60 HZ; CLASSE EXATIDAO: 12,5VA0,3; NIVEL BASICO IMPULSO-NBI: 34/95 KV; FATOR TERMICO: 1,5 X IN; CORRENTE TERMICA SUPORTAVEL NOMINAL CURTA DURACAO: 60 X IN; CORRENTE DINAMICA: 2,5 X ITH; NUMERO DE ENROLAMENTO: 1; DESENHO E DEMAIS CARACTERISTICAS CONFORME REVISAO VIGENTE: ET.006.EQTL.”</t>
  </si>
  <si>
    <t>TRANSFORMADOR DE CORRENTE; TIPO CONSTRUTIVO: BARRA; APLICACAO: MEDICAO; CLASSE TENSAO: 15 KV; USO: INTERNO; TIPO ISOLACAO: SECO; MATERIAL ISOLAMENTO: EPOXI; RELACAO TRANSFORMACAO NOMINAL: 2:1 A; CORRENTE NOMINAL PRIMARIA: 10 A; CORRENTE NOMINAL SECUNDARIA: 5 A; FREQUENCIA NOMINAL: 60 HZ; CLASSE EXATIDAO: 12,5VA0,3; NIVEL BASICO IMPULSO-NBI: 34/95 KV; FATOR TERMICO: 1,5 X IN; CORRENTE TERMICA SUPORTAVEL NOMINAL CURTA DURACAO: 60 X IN; CORRENTE DINAMICA: 2,5 X ITH; NUMERO DE ENROLAMENTO: 1; DESENHO E DEMAIS CARACTERISTICAS CONFORME REVISAO VIGENTE: ET.006.EQTL.”</t>
  </si>
  <si>
    <t>TRANSFORMADOR DE CORRENTE; TIPO CONSTRUTIVO: BARRA; APLICACAO: MEDICAO; CLASSE TENSAO: 15 KV; USO: INTERNO; TIPO ISOLACAO: SECO; MATERIAL ISOLAMENTO: EPOXI; RELACAO TRANSFORMACAO NOMINAL: 4:1 A; CORRENTE NOMINAL PRIMARIA: 20 A; CORRENTE NOMINAL SECUNDARIA: 5 A; FREQUENCIA NOMINAL: 60 HZ; CLASSE EXATIDAO: 12,5VA0,3; NIVEL BASICO IMPULSO-NBI: 34/95 KV; FATOR TERMICO: 1,5 X IN; CORRENTE TERMICA SUPORTAVEL NOMINAL CURTA DURACAO: 60 X IN; CORRENTE DINAMICA: 2,5 X ITH; NUMERO DE ENROLAMENTO: 1; DESENHO E DEMAIS CARACTERISTICAS CONFORME REVISAO VIGENTE: ET.006.EQTL.”</t>
  </si>
  <si>
    <t>TRANSFORMADOR DE CORRENTE; TIPO CONSTRUTIVO: BARRA; APLICACAO: MEDICAO; CLASSE TENSAO: 15 KV; USO: INTERNO; TIPO ISOLACAO: SECO; MATERIAL ISOLAMENTO: EPOXI; RELACAO TRANSFORMACAO NOMINAL: 6:1 A; CORRENTE NOMINAL PRIMARIA: 30 A; CORRENTE NOMINAL SECUNDARIA: 5 A; FREQUENCIA NOMINAL: 60 HZ; CLASSE EXATIDAO: 12,5VA0,3; NIVEL BASICO IMPULSO-NBI: 34/95 KV; FATOR TERMICO: 1,5 X IN; CORRENTE TERMICA SUPORTAVEL NOMINAL CURTA DURACAO: 60 X IN; CORRENTE DINAMICA: 2,5 X ITH; NUMERO DE ENROLAMENTO: 1; DESENHO E DEMAIS CARACTERISTICAS CONFORME REVISAO VIGENTE: ET.006.EQTL.”</t>
  </si>
  <si>
    <t>TRANSFORMADOR DE CORRENTE; TIPO CONSTRUTIVO: BARRA; APLICACAO: MEDICAO; CLASSE TENSAO: 15 KV; USO: INTERNO; TIPO ISOLACAO: SECO; MATERIAL ISOLAMENTO: EPOXI; RELACAO TRANSFORMACAO NOMINAL: 10:1 A; CORRENTE NOMINAL PRIMARIA: 50 A; CORRENTE NOMINAL SECUNDARIA: 5 A; FREQUENCIA NOMINAL: 60 HZ; CLASSE EXATIDAO: 12,5VA0,3; NIVEL BASICO IMPULSO-NBI: 34/95 KV; FATOR TERMICO: 1,5 X IN; CORRENTE TERMICA SUPORTAVEL NOMINAL CURTA DURACAO: 60 X IN; CORRENTE DINAMICA: 2,5 X ITH; NUMERO DE ENROLAMENTO: 1; DESENHO E DEMAIS CARACTERISTICAS CONFORME REVISAO VIGENTE: ET.006.EQTL.”</t>
  </si>
  <si>
    <t>TRANSFORMADOR DE CORRENTE; TIPO CONSTRUTIVO: BARRA; APLICACAO: MEDICAO; CLASSE TENSAO: 15 KV; USO: INTERNO; TIPO ISOLACAO: SECO; MATERIAL ISOLAMENTO: EPOXI; RELACAO TRANSFORMACAO NOMINAL: 15:1 A; CORRENTE NOMINAL PRIMARIA: 75 A; CORRENTE NOMINAL SECUNDARIA: 5 A; FREQUENCIA NOMINAL: 60 HZ; CLASSE EXATIDAO: 12,5VA0,3; NIVEL BASICO IMPULSO-NBI: 34/95 KV; FATOR TERMICO: 1,5 X IN; CORRENTE TERMICA SUPORTAVEL NOMINAL CURTA DURACAO: 60 X IN; CORRENTE DINAMICA: 2,5 X ITH; NUMERO DE ENROLAMENTO: 1; DESENHO E DEMAIS CARACTERISTICAS CONFORME REVISAO VIGENTE: ET.006.EQTL.”</t>
  </si>
  <si>
    <t>TRANSFORMADOR DE CORRENTE; TIPO CONSTRUTIVO: BARRA; APLICACAO: MEDICAO; CLASSE TENSAO: 15 KV; USO: INTERNO; TIPO ISOLACAO: SECO; MATERIAL ISOLAMENTO: EPOXI; RELACAO TRANSFORMACAO NOMINAL: 20:1 A; CORRENTE NOMINAL PRIMARIA: 100 A; CORRENTE NOMINAL SECUNDARIA: 5 A; FREQUENCIA NOMINAL: 60 HZ; CLASSE EXATIDAO: 12,5VA0,3; NIVEL BASICO IMPULSO-NBI: 34/95 KV; FATOR TERMICO: 1,5 X IN; CORRENTE TERMICA SUPORTAVEL NOMINAL CURTA DURACAO: 60 X IN; CORRENTE DINAMICA: 2,5 X ITH; NUMERO DE ENROLAMENTO: 1; DESENHO E DEMAIS CARACTERISTICAS CONFORME REVISAO VIGENTE: ET.006.EQTL.”</t>
  </si>
  <si>
    <t>TRANSFORMADOR DE CORRENTE; TIPO CONSTRUTIVO: BARRA; APLICACAO: MEDICAO; CLASSE TENSAO: 36,2 KV; USO: INTERNO; TIPO ISOLACAO: SECO; MATERIAL ISOLAMENTO: EPOXI; RELACAO TRANSFORMACAO NOMINAL: 1:1 A; CORRENTE NOMINAL PRIMARIA: 5 A; CORRENTE NOMINAL SECUNDARIA: 5 A; FREQUENCIA NOMINAL: 60 HZ; CLASSE EXATIDAO: 12,5VA0,3; NIVEL BASICO IMPULSO-NBI: 70/170 KV; FATOR TERMICO: 1,5 X IN; CORRENTE SUPORTAVEL NOMINAL CURTA DURACAO: 60 X IN; CORRENTE DINAMICA: 2,5 X ITH; NUMERO DE ENROLAMENTO: 1; DESENHO E DEMAIS CARACTERISTICAS CONFORME REVISAO VIGENTE: ET.006.EQTL.</t>
  </si>
  <si>
    <t>TRANSFORMADOR DE CORRENTE; TIPO CONSTRUTIVO: BARRA; APLICACAO: MEDICAO; CLASSE TENSAO: 36,2 KV; USO: INTERNO; TIPO ISOLACAO: SECO; MATERIAL ISOLAMENTO: EPOXI; RELACAO TRANSFORMACAO NOMINAL: 2:1 A; CORRENTE NOMINAL PRIMARIA: 10 A; CORRENTE NOMINAL SECUNDARIA: 5 A; FREQUENCIA NOMINAL: 60 HZ; CLASSE EXATIDAO: 12,5VA0,3; NIVEL BASICO IMPULSO-NBI: 70/170 KV; FATOR TERMICO: 1,5 X IN; CORRENTE SUPORTAVEL NOMINAL CURTA DURACAO: 60 X IN; CORRENTE DINAMICA: 2,5 X ITH; NUMERO DE ENROLAMENTO: 1; DESENHO E DEMAIS CARACTERISTICAS CONFORME REVISAO VIGENTE: ET.006.EQTL.</t>
  </si>
  <si>
    <t>TRANSFORMADOR DE CORRENTE; TIPO CONSTRUTIVO: BARRA; APLICACAO: MEDICAO; CLASSE TENSAO: 36,2 KV; USO: INTERNO; TIPO ISOLACAO: SECO; MATERIAL ISOLAMENTO: EPOXI; RELACAO TRANSFORMACAO NOMINAL: 4:1 A; CORRENTE NOMINAL PRIMARIA: 20 A; CORRENTE NOMINAL SECUNDARIA: 5 A; FREQUENCIA NOMINAL: 60 HZ; CLASSE EXATIDAO: 12,5VA0,3; NIVEL BASICO IMPULSO-NBI: 70/170 KV; FATOR TERMICO: 1,5 X IN; CORRENTE SUPORTAVEL NOMINAL CURTA DURACAO: 60 X IN; CORRENTE DINAMICA: 2,5 X ITH; NUMERO DE ENROLAMENTO: 1; DESENHO E DEMAIS CARACTERISTICAS CONFORME REVISAO VIGENTE: ET.006.EQTL.</t>
  </si>
  <si>
    <t>TRANSFORMADOR DE CORRENTE; TIPO CONSTRUTIVO: BARRA; APLICACAO: MEDICAO; CLASSE TENSAO: 36,2 KV; USO: INTERNO; TIPO ISOLACAO: SECO; MATERIAL ISOLAMENTO: EPOXI; RELACAO TRANSFORMACAO NOMINAL: 6:1 A; CORRENTE NOMINAL PRIMARIA: 30 A; CORRENTE NOMINAL SECUNDARIA: 5 A; FREQUENCIA NOMINAL: 60 HZ; CLASSE EXATIDAO: 12,5VA0,3; NIVEL BASICO IMPULSO-NBI: 70/170 KV; FATOR TERMICO: 1,5 X IN; CORRENTE SUPORTAVEL NOMINAL CURTA DURACAO: 60 X IN; CORRENTE DINAMICA: 2,5 X ITH; NUMERO DE ENROLAMENTO: 1; DESENHO E DEMAIS CARACTERISTICAS CONFORME REVISAO VIGENTE: ET.006.EQTL.</t>
  </si>
  <si>
    <t>TRANSFORMADOR DE CORRENTE; TIPO CONSTRUTIVO: BARRA; APLICACAO: MEDICAO; CLASSE TENSAO: 36,2 KV; USO: INTERNO; TIPO ISOLACAO: SECO; MATERIAL ISOLAMENTO: EPOXI; RELACAO TRANSFORMACAO NOMINAL: 10:1 A; CORRENTE NOMINAL PRIMARIA: 50 A; CORRENTE NOMINAL SECUNDARIA: 5 A; FREQUENCIA NOMINAL: 60 HZ; CLASSE EXATIDAO: 12,5VA0,3; NIVEL BASICO IMPULSO-NBI: 70/170 KV; FATOR TERMICO: 1,5 X IN; CORRENTE SUPORTAVEL NOMINAL CURTA DURACAO: 60 X IN; CORRENTE DINAMICA: 2,5 X ITH; NUMERO DE ENROLAMENTO: 1; DESENHO E DEMAIS CARACTERISTICAS CONFORME REVISAO VIGENTE: ET.006.EQTL.</t>
  </si>
  <si>
    <t>DESCRIÇÃO DETALHADA</t>
  </si>
  <si>
    <t>1 Enrolamento</t>
  </si>
  <si>
    <t>Latão ou Aço Bicromatizado</t>
  </si>
  <si>
    <t>ET.006.EQTL.Normas e Qualidade – Transformador de Corrente para Redes de Distribuição</t>
  </si>
  <si>
    <t>TC J 0,6KV 150-5 5VA1,2 INT</t>
  </si>
  <si>
    <t>30:1</t>
  </si>
  <si>
    <t>5VA1,2</t>
  </si>
  <si>
    <t>TC J 0,6KV 60-5 5VA0,6 INT</t>
  </si>
  <si>
    <t>TC J 0,6KV 100-5 5VA0,3 INT</t>
  </si>
  <si>
    <t>TC J 0,6KV 800-5 5VA0,3 INT</t>
  </si>
  <si>
    <t>160:1</t>
  </si>
  <si>
    <t>EQUATORIAL CEEE</t>
  </si>
  <si>
    <t>EQUATORIAL CEA</t>
  </si>
  <si>
    <t>EQUATORIAL PARÁ</t>
  </si>
  <si>
    <t>EQUATORIAL MARANHÃO</t>
  </si>
  <si>
    <t>EQUATORIAL PIAUÍ</t>
  </si>
  <si>
    <t>EQUATORIAL ALAGOAS</t>
  </si>
  <si>
    <t>EQUATORIAL GOIAS</t>
  </si>
  <si>
    <t>ANEXO I - FOLHA DE DADOS TÉCNICOS E CARACTERÍSTICAS GARANTIDAS
ET.00006.EQTL.Normas e Qualidade - Transformador de Corrente para Redes de Distribuição</t>
  </si>
  <si>
    <t>TRANSFORMADOR DE CORRENTE; TIPO CONSTRUTIVO: BARRA; APLICACAO: MEDICAO; CLASSE TENSAO: 24,2 KV; USO: INTERNO; TIPO ISOLACAO: SECO; MATERIAL ISOLAMENTO: EPOXI; RELACAO TRANSFORMACAO NOMINAL: 1:1 A; CORRENTE NOMINAL PRIMARIA: 5 A; CORRENTE NOMINAL SECUNDARIA: 5 A; FREQUENCIA NOMINAL: 60 HZ; CLASSE EXATIDAO: 12,5VA0,3; NIVEL BASICO IMPULSO-NBI: 50/125 KV; FATOR TERMICO: 1,5 X IN; CORRENTE TERMICA SUPORTAVEL NOMINAL CURTA DURACAO: 60 X IN; CORRENTE DINAMICA: 2,5 X ITH; NUMERO DE ENROLAMENTO: 1; DESENHO E DEMAIS CARACTERISTICAS CONFORME REVISAO VIGENTE: ET.006.EQTL.”</t>
  </si>
  <si>
    <t>TRANSFORMADOR DE CORRENTE; TIPO CONSTRUTIVO: BARRA; APLICACAO: MEDICAO; CLASSE TENSAO: 24,2 KV; USO: INTERNO; TIPO ISOLACAO: SECO; MATERIAL ISOLAMENTO: EPOXI; RELACAO TRANSFORMACAO NOMINAL: 2:1 A; CORRENTE NOMINAL PRIMARIA: 10 A; CORRENTE NOMINAL SECUNDARIA: 5 A; FREQUENCIA NOMINAL: 60 HZ; CLASSE EXATIDAO: 12,5VA0,3; NIVEL BASICO IMPULSO-NBI: 50/125 KV; FATOR TERMICO: 1,5 X IN; CORRENTE TERMICA SUPORTAVEL NOMINAL CURTA DURACAO: 60 X IN; CORRENTE DINAMICA: 2,5 X ITH; NUMERO DE ENROLAMENTO: 1; DESENHO E DEMAIS CARACTERISTICAS CONFORME REVISAO VIGENTE: ET.006.EQTL.”</t>
  </si>
  <si>
    <t>TRANSFORMADOR DE CORRENTE; TIPO CONSTRUTIVO: BARRA; APLICACAO: MEDICAO; CLASSE TENSAO: 24,2 KV; USO: INTERNO; TIPO ISOLACAO: SECO; MATERIAL ISOLAMENTO: EPOXI; RELACAO TRANSFORMACAO NOMINAL: 4:1 A; CORRENTE NOMINAL PRIMARIA: 20 A; CORRENTE NOMINAL SECUNDARIA: 5 A; FREQUENCIA NOMINAL: 60 HZ; CLASSE EXATIDAO: 12,5VA0,3; NIVEL BASICO IMPULSO-NBI: 50/125 KV; FATOR TERMICO: 1,5 X IN; CORRENTE TERMICA SUPORTAVEL NOMINAL CURTA DURACAO: 60 X IN; CORRENTE DINAMICA: 2,5 X ITH; NUMERO DE ENROLAMENTO: 1; DESENHO E DEMAIS CARACTERISTICAS CONFORME REVISAO VIGENTE: ET.006.EQTL.”</t>
  </si>
  <si>
    <t>TRANSFORMADOR DE CORRENTE; TIPO CONSTRUTIVO: BARRA; APLICACAO: MEDICAO; CLASSE TENSAO: 24,2 KV; USO: INTERNO; TIPO ISOLACAO: SECO; MATERIAL ISOLAMENTO: EPOXI; RELACAO TRANSFORMACAO NOMINAL: 6:1 A; CORRENTE NOMINAL PRIMARIA: 30 A; CORRENTE NOMINAL SECUNDARIA: 5 A; FREQUENCIA NOMINAL: 60 HZ; CLASSE EXATIDAO: 12,5VA0,3; NIVEL BASICO IMPULSO-NBI: 50/125 KV; FATOR TERMICO: 1,5 X IN; CORRENTE TERMICA SUPORTAVEL NOMINAL CURTA DURACAO: 60 X IN; CORRENTE DINAMICA: 2,5 X ITH; NUMERO DE ENROLAMENTO: 1; DESENHO E DEMAIS CARACTERISTICAS CONFORME REVISAO VIGENTE: ET.006.EQTL.”</t>
  </si>
  <si>
    <t>TRANSFORMADOR DE CORRENTE; TIPO CONSTRUTIVO: BARRA; APLICACAO: MEDICAO; CLASSE TENSAO: 24,2 KV; USO: INTERNO; TIPO ISOLACAO: SECO; MATERIAL ISOLAMENTO: EPOXI; RELACAO TRANSFORMACAO NOMINAL: 10:1 A; CORRENTE NOMINAL PRIMARIA: 50 A; CORRENTE NOMINAL SECUNDARIA: 5 A; FREQUENCIA NOMINAL: 60 HZ; CLASSE EXATIDAO: 12,5VA0,3; NIVEL BASICO IMPULSO-NBI: 50/125 KV; FATOR TERMICO: 1,5 X IN; CORRENTE TERMICA SUPORTAVEL NOMINAL CURTA DURACAO: 60 X IN; CORRENTE DINAMICA: 2,5 X ITH; NUMERO DE ENROLAMENTO: 1; DESENHO E DEMAIS CARACTERISTICAS CONFORME REVISAO VIGENTE: ET.006.EQTL.”</t>
  </si>
  <si>
    <t>TRANSFORMADOR DE CORRENTE; TIPO CONSTRUTIVO: BARRA; APLICACAO: MEDICAO; CLASSE TENSAO: 24,2 KV; USO: INTERNO; TIPO ISOLACAO: SECO; MATERIAL ISOLAMENTO: EPOXI; RELACAO TRANSFORMACAO NOMINAL: 15:1 A; CORRENTE NOMINAL PRIMARIA: 75 A; CORRENTE NOMINAL SECUNDARIA: 5 A; FREQUENCIA NOMINAL: 60 HZ; CLASSE EXATIDAO: 12,5VA0,3; NIVEL BASICO IMPULSO-NBI: 50/125 KV; FATOR TERMICO: 1,5 X IN; CORRENTE TERMICA SUPORTAVEL NOMINAL CURTA DURACAO: 60 X IN; CORRENTE DINAMICA: 2,5 X ITH; NUMERO DE ENROLAMENTO: 1; DESENHO E DEMAIS CARACTERISTICAS CONFORME REVISAO VIGENTE: ET.006.EQTL.”</t>
  </si>
  <si>
    <t>TRANSFORMADOR DE CORRENTE; TIPO CONSTRUTIVO: JANELA; APLICACAO: MEDICAO; CLASSE TENSAO: 0,6 KV; USO: INTERNO; TIPO ISOLACAO: SECO; MATERIAL ISOLAMENTO: EPOXI; RELACAO TRANSFORMACAO NOMINAL: 40:1 A; CORRENTE NOMINAL PRIMARIA: 200 A; CORRENTE NOMINAL SECUNDARIA: 5 A; FREQUENCIA NOMINAL: 60 HZ; CLASSE EXATIDAO: 5VA0,3; NIVEL BASICO IMPULSO-NBI: 4 KV; FATOR TERMICO: 1,5 X IN; CORRENTE TERMICA SUPORTAVEL NOMINAL CURTA DURACAO: 40 X IN; CORRENTE DINAMICA: 2,5 X ITH; DIAMETRO DA JANELA: 30 MM; NUMERO DE ENROLAMENTO: 1; DESENHO E DEMAIS CARACTERISTICAS CONFORME REVISAO VIGENTE: ET.006.EQTL.”</t>
  </si>
  <si>
    <t>TRANSFORMADOR DE CORRENTE; TIPO CONSTRUTIVO: JANELA; APLICACAO: MEDICAO; CLASSE TENSAO: 0,6 KV; USO: INTERNO; TIPO ISOLACAO: SECO; MATERIAL ISOLAMENTO: EPOXI; RELACAO TRANSFORMACAO NOMINAL: 60:1 A; CORRENTE NOMINAL PRIMARIA: 300 A; CORRENTE NOMINAL SECUNDARIA: 5 A; FREQUENCIA NOMINAL: 60 HZ; CLASSE EXATIDAO: 5VA0,3; NIVEL BASICO IMPULSO-NBI: 4 KV; FATOR TERMICO: 1,5 X IN; CORRENTE TERMICA SUPORTAVEL NOMINAL CURTA DURACAO: 40 X IN; CORRENTE DINAMICA: 2,5 X ITH; DIAMETRO DA JANELA: 40 MM; NUMERO DE ENROLAMENTO: 1; DESENHO E DEMAIS CARACTERISTICAS CONFORME REVISAO VIGENTE: ET.006.EQTL.”</t>
  </si>
  <si>
    <t>TRANSFORMADOR DE CORRENTE; TIPO CONSTRUTIVO: JANELA; APLICACAO: MEDICAO; CLASSE TENSAO: 0,6 KV; USO: INTERNO; TIPO ISOLACAO: SECO; MATERIAL ISOLAMENTO: EPOXI; RELACAO TRANSFORMACAO NOMINAL: 80:1 A; CORRENTE NOMINAL PRIMARIA: 400 A; CORRENTE NOMINAL SECUNDARIA: 5 A; FREQUENCIA NOMINAL: 60 HZ; CLASSE EXATIDAO: 5VA0,3; NIVEL BASICO IMPULSO-NBI: 4 KV; FATOR TERMICO: 1,5 X IN; CORRENTE TERMICA SUPORTAVEL NOMINAL CURTA DURACAO: 40 X IN; CORRENTE DINAMICA: 2,5 X ITH; DIAMETRO DA JANELA: 40 MM; NUMERO DE ENROLAMENTO: 1; DESENHO E DEMAIS CARACTERISTICAS CONFORME REVISAO VIGENTE: ET.006.EQTL.”</t>
  </si>
  <si>
    <t>TRANSFORMADOR DE CORRENTE; TIPO CONSTRUTIVO: JANELA; APLICACAO: MEDICAO; CLASSE TENSAO: 0,6 KV; USO: INTERNO; TIPO ISOLACAO: SECO; MATERIAL ISOLAMENTO: EPOXI; RELACAO TRANSFORMACAO NOMINAL: 120:1 A; CORRENTE NOMINAL PRIMARIA: 600 A; CORRENTE NOMINAL SECUNDARIA: 5 A; FREQUENCIA NOMINAL: 60 HZ; CLASSE EXATIDAO: 5VA0,3; NIVEL BASICO IMPULSO-NBI: 4 KV; FATOR TERMICO: 1,5 X IN; CORRENTE TERMICA SUPORTAVEL NOMINAL CURTA DURACAO: 40 X IN; CORRENTE DINAMICA: 2,5 X ITH; DIAMETRO DA JANELA: 60 MM;NUMERO DE ENROLAMENTO: 1; DESENHO E DEMAIS CARACTERISTICAS CONFORME REVISAO VIGENTE: ET.006.EQTL.”</t>
  </si>
  <si>
    <t>TRANSFORMADOR DE CORRENTE; TIPO CONSTRUTIVO: JANELA; APLICACAO: MEDICAO; CLASSE TENSAO: 0,6 KV; USO: INTERNO; TIPO ISOLACAO: SECO; MATERIAL ISOLAMENTO: EPOXI; RELACAO TRANSFORMACAO NOMINAL: 160:1 A; CORRENTE NOMINAL PRIMARIA: 800 A; CORRENTE NOMINAL SECUNDARIA: 5 A; FREQUENCIA NOMINAL: 60 HZ; CLASSE EXATIDAO: 5VA0,3; NIVEL BASICO IMPULSO-NBI: 4 KV; FATOR TERMICO: 1,5 X IN; CORRENTE TERMICA SUPORTAVEL NOMINAL CURTA DURACAO: 40 X IN; CORRENTE DINAMICA: 2,5 X ITH; DIAMETRO DA JANELA: 60 MM;NUMERO DE ENROLAMENTO: 1; DESENHO E DEMAIS CARACTERISTICAS CONFORME REVISAO VIGENTE: ET.006.EQTL.</t>
  </si>
  <si>
    <t>CARACTERISTICAS FISICAS</t>
  </si>
  <si>
    <t>Peso máximo</t>
  </si>
  <si>
    <t>Dimensões Máximas (L x C x A)</t>
  </si>
  <si>
    <t>Diâmetro mínimo da Janela</t>
  </si>
  <si>
    <t>21.1</t>
  </si>
  <si>
    <t>21.2</t>
  </si>
  <si>
    <t>21.3</t>
  </si>
  <si>
    <t>mm</t>
  </si>
  <si>
    <t>kg</t>
  </si>
  <si>
    <t xml:space="preserve">70 X 35 X 85 </t>
  </si>
  <si>
    <t>70 X 35 X 85</t>
  </si>
  <si>
    <t>70 X 55 X 90</t>
  </si>
  <si>
    <t>12:1</t>
  </si>
  <si>
    <t>2,5VA0,6</t>
  </si>
  <si>
    <t>1 furos, NEMA</t>
  </si>
  <si>
    <t>2,5 à 10</t>
  </si>
  <si>
    <t>mm²</t>
  </si>
  <si>
    <t>4 a 16</t>
  </si>
  <si>
    <t>16 a 70</t>
  </si>
  <si>
    <t>TRANSFORMADOR DE CORRENTE; TIPO CONSTRUTIVO: JANELA; APLICACAO: MEDICAO FISCAL; CLASSE TENSAO: 0,6 KV; USO: INTERNO; TIPO ISOLACAO: SECO; MATERIAL ISOLAMENTO: POLIETILENO/POLICARBONATO; RELACAO TRANSFORMACAO NOMINAL: 12:1 A; CORRENTE NOMINAL PRIMARIA: 60 A; CORRENTE NOMINAL SECUNDARIA: 5 A; FREQUENCIA NOMINAL: 60 HZ; CLASSE EXATIDAO: 2,5VA0,6; NIVEL BASICO IMPULSO-NBI: 4 KV; FATOR TERMICO: 1,5 X IN; CORRENTE TERMICA SUPORTAVEL NOMINAL CURTA DURACAO: 40 X IN; CORRENTE DINAMICA: 2,5 X ITH; DIMENSOES MAXIMAS (L X C X A): 70 X 55 X 90 MM; DIAMETRO DA JANELA: 28 MM; PESO MAXIMO: 0,8 KG; NUMERO DE ENROLAMENTO: 1; DESENHO E DEMAIS CARACTERISTICAS CONFORME REVISAO VIGENTE: ET.006.EQTL.”</t>
  </si>
  <si>
    <t>TRANSFORMADOR DE CORRENTE; TIPO CONSTRUTIVO: JANELA; APLICACAO: MEDICAO FISCAL; CLASSE TENSAO: 0,6 KV; USO: INTERNO; TIPO ISOLACAO: SECO; MATERIAL ISOLAMENTO: EPOXI; RELACAO TRANSFORMACAO NOMINAL: 30:1 A; CORRENTE NOMINAL PRIMARIA: 150 A; CORRENTE NOMINAL SECUNDARIA: 5 A; FREQUENCIA NOMINAL: 60 HZ; CLASSE EXATIDAO: 5VA1,2; NIVEL BASICO IMPULSO-NBI: 4 KV; FATOR TERMICO: 1,5 X IN; CORRENTE TERMICA SUPORTAVEL NOMINAL CURTA DURACAO: 40 X IN; CORRENTE DINAMICA: 2,5 X ITH; DIMENSOES MAXIMAS (L X C X A): 70 X 35 X 85 MM; DIAMETRO DA JANELA: 23 MM; PESO MAXIMO: 0,4 KG; NUMERO DE ENROLAMENTO: 1; DESENHO E DEMAIS CARACTERISTICAS CONFORME REVISAO VIGENTE: ET.006.EQTL.”</t>
  </si>
  <si>
    <t>TRANSFORMADOR DE CORRENTE; TIPO CONSTRUTIVO: JANELA; APLICACAO: MEDICAO FISCAL; CLASSE TENSAO: 0,6 KV; USO: INTERNO; TIPO ISOLACAO: SECO; MATERIAL ISOLAMENTO: EPOXI; RELACAO TRANSFORMACAO NOMINAL: 40:1 A; CORRENTE NOMINAL PRIMARIA: 200 A; CORRENTE NOMINAL SECUNDARIA: 5 A; FREQUENCIA NOMINAL: 60 HZ; CLASSE EXATIDAO: 5VA0,6; NIVEL BASICO IMPULSO-NBI: 4 KV; FATOR TERMICO: 1,5 X IN; CORRENTE TERMICA SUPORTAVEL NOMINAL CURTA DURACAO: 40 X IN; CORRENTE DINAMICA: 2,5 X ITH; DIMENSOES MAXIMAS (L X C X A): 70 X 35 X 85 MM; DIAMETRO DA JANELA: 23 MM; PESO MAXIMO: 0,4 KG ; NUMERO DE ENROLAMENTO: 1; DESENHO E DEMAIS CARACTERISTICAS CONFORME REVISAO VIGENTE: ET.006.EQTL.”</t>
  </si>
  <si>
    <t>TRANSFORMADOR DE CORRENTE; TIPO CONSTRUTIVO: JANELA; APLICACAO: MEDICAO FISCAL; CLASSE TENSAO: 0,6 KV; USO: INTERNO; TIPO ISOLACAO: SECO; MATERIAL ISOLAMENTO: POLIETILENO/POLICARBONATO; RELACAO TRANSFORMACAO NOMINAL: 60:1 A; CORRENTE NOMINAL PRIMARIA: 300 A; CORRENTE NOMINAL SECUNDARIA: 5 A; FREQUENCIA NOMINAL: 60 HZ; CLASSE EXATIDAO: 5VA0,6; NIVEL BASICO IMPULSO-NBI: 4 KV; FATOR TERMICO: 1,5 X IN; CORRENTE TERMICA SUPORTAVEL NOMINAL CURTA DURACAO: 40 X IN; CORRENTE DINAMICA: 2,5 X ITH; DIMENSOES MAXIMAS (L X C X A): 70 X 55 X 90 MM; DIAMETRO DA JANELA: 28 MM; PESO MAXIMO: 0,8 KG; NUMERO DE ENROLAMENTO: 1; DESENHO E DEMAIS CARACTERISTICAS CONFORME REVISAO VIGENTE: ET.006.EQTL.”</t>
  </si>
  <si>
    <t>TRANSFORMADOR DE CORRENTE; TIPO CONSTRUTIVO: JANELA; APLICACAO: MEDICAO FISCAL; CLASSE TENSAO: 0,6 KV; USO: INTERNO; TIPO ISOLACAO: SECO; MATERIAL ISOLAMENTO: POLIETILENO/POLICARBONATO; RELACAO TRANSFORMACAO NOMINAL: 80:1 A; CORRENTE NOMINAL PRIMARIA: 400 A; CORRENTE NOMINAL SECUNDARIA: 5 A; FREQUENCIA NOMINAL: 60 HZ; CLASSE EXATIDAO: 5VA0,6; NIVEL BASICO IMPULSO-NBI: 4 KV; FATOR TERMICO: 1,5 X IN; CORRENTE TERMICA SUPORTAVEL NOMINAL CURTA DURACAO: 40 X IN; CORRENTE DINAMICA: 2,5 X ITH; DIMENSOES MAXIMAS (L X C X A): 70 X 55 X 90 MM; DIAMETRO DA JANELA: 28 MM; PESO MAXIMO: 0,8 KG; NUMERO DE ENROLAMENTO: 1; DESENHO E DEMAIS CARACTERISTICAS CONFORME REVISAO VIGENTE: ET.006.EQTL.”</t>
  </si>
  <si>
    <t>TC J 0,6KV 60-5 2,5VA0,6 INT</t>
  </si>
  <si>
    <t>TC J 0,6KV 150-5 5VA0,3 INT</t>
  </si>
  <si>
    <t>TRANSFORMADOR DE CORRENTE; TIPO CONSTRUTIVO: JANELA; APLICACAO: MEDICAO; CLASSE TENSAO: 0,6 KV; USO: INTERNO; TIPO ISOLACAO: SECO; MATERIAL ISOLAMENTO: EPOXI; RELACAO TRANSFORMACAO NOMINAL: 30:1 A; CORRENTE NOMINAL PRIMARIA: 150 A; CORRENTE NOMINAL SECUNDARIA: 5 A; FREQUENCIA NOMINAL: 60 HZ; CLASSE EXATIDAO: 5VA0,3; NIVEL BASICO IMPULSO-NBI: 4 KV; FATOR TERMICO: 1,5 X IN; CORRENTE TERMICA SUPORTAVEL NOMINAL CURTA DURACAO: 40 X IN; CORRENTE DINAMICA: 2,5 X ITH; DIAMETRO DA JANELA: 30 MM; NUMERO DE ENROLAMENTO: 1; DESENHO E DEMAIS CARACTERISTICAS CONFORME REVISAO VIGENTE: ET.006.EQTL.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</si>
</sst>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2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Arial"/>
      <family val="2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b/>
      <sz val="10"/>
      <color theme="0"/>
      <name val="Calibri"/>
      <family val="2"/>
      <scheme val="minor"/>
    </font>
    <font>
      <b/>
      <sz val="10"/>
      <color rgb="FFFFFFFF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9D9D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 style="thick">
        <color rgb="FFFFFFFF"/>
      </right>
      <top/>
      <bottom style="thick">
        <color rgb="FFFFFFFF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164" fontId="2" fillId="0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vertical="center"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49" fontId="2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8" fillId="2" borderId="2" xfId="0" applyFont="1" applyFill="1" applyBorder="1" applyAlignment="1" applyProtection="1">
      <alignment horizontal="center" vertical="center" wrapText="1"/>
    </xf>
    <xf numFmtId="0" fontId="4" fillId="4" borderId="2" xfId="0" applyFont="1" applyFill="1" applyBorder="1" applyAlignment="1" applyProtection="1">
      <alignment horizontal="center" vertical="center" wrapText="1"/>
    </xf>
    <xf numFmtId="0" fontId="5" fillId="4" borderId="2" xfId="0" applyFont="1" applyFill="1" applyBorder="1" applyAlignment="1" applyProtection="1">
      <alignment horizontal="center" vertical="center" wrapText="1"/>
    </xf>
    <xf numFmtId="0" fontId="5" fillId="4" borderId="2" xfId="0" applyFont="1" applyFill="1" applyBorder="1" applyAlignment="1" applyProtection="1">
      <alignment horizontal="right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10" fillId="5" borderId="4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/>
    </xf>
    <xf numFmtId="0" fontId="10" fillId="5" borderId="4" xfId="0" applyFont="1" applyFill="1" applyBorder="1" applyAlignment="1">
      <alignment horizontal="justify" vertical="justify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3" borderId="2" xfId="0" applyFont="1" applyFill="1" applyBorder="1" applyAlignment="1" applyProtection="1">
      <alignment horizontal="center" vertical="center" wrapText="1"/>
      <protection locked="0"/>
    </xf>
    <xf numFmtId="20" fontId="2" fillId="0" borderId="1" xfId="0" quotePrefix="1" applyNumberFormat="1" applyFont="1" applyBorder="1" applyAlignment="1">
      <alignment horizontal="center" vertical="center"/>
    </xf>
    <xf numFmtId="0" fontId="11" fillId="5" borderId="4" xfId="0" applyFont="1" applyFill="1" applyBorder="1" applyAlignment="1">
      <alignment horizontal="center" vertical="center" wrapText="1"/>
    </xf>
    <xf numFmtId="0" fontId="11" fillId="5" borderId="4" xfId="0" applyFont="1" applyFill="1" applyBorder="1" applyAlignment="1">
      <alignment horizontal="justify" vertical="center"/>
    </xf>
    <xf numFmtId="0" fontId="11" fillId="5" borderId="4" xfId="0" applyFont="1" applyFill="1" applyBorder="1" applyAlignment="1">
      <alignment horizontal="justify" vertical="center" wrapText="1"/>
    </xf>
    <xf numFmtId="0" fontId="5" fillId="4" borderId="2" xfId="0" applyFont="1" applyFill="1" applyBorder="1" applyAlignment="1" applyProtection="1">
      <alignment horizontal="left" vertical="center" wrapText="1"/>
    </xf>
    <xf numFmtId="0" fontId="8" fillId="2" borderId="2" xfId="0" applyFont="1" applyFill="1" applyBorder="1" applyAlignment="1" applyProtection="1">
      <alignment horizontal="center" vertical="center" wrapText="1"/>
    </xf>
    <xf numFmtId="0" fontId="8" fillId="2" borderId="2" xfId="0" applyFont="1" applyFill="1" applyBorder="1" applyAlignment="1" applyProtection="1">
      <alignment horizontal="justify" vertical="center" wrapText="1"/>
    </xf>
    <xf numFmtId="0" fontId="4" fillId="3" borderId="2" xfId="0" applyFont="1" applyFill="1" applyBorder="1" applyAlignment="1" applyProtection="1">
      <alignment horizontal="justify" vertical="center" wrapText="1"/>
      <protection locked="0"/>
    </xf>
    <xf numFmtId="0" fontId="4" fillId="4" borderId="2" xfId="0" applyFont="1" applyFill="1" applyBorder="1" applyAlignment="1" applyProtection="1">
      <alignment horizontal="justify" vertical="center" wrapText="1"/>
      <protection locked="0" hidden="1"/>
    </xf>
    <xf numFmtId="0" fontId="4" fillId="4" borderId="2" xfId="0" applyFont="1" applyFill="1" applyBorder="1" applyAlignment="1" applyProtection="1">
      <alignment horizontal="justify" vertical="center" wrapText="1"/>
    </xf>
    <xf numFmtId="0" fontId="1" fillId="0" borderId="0" xfId="0" applyFont="1" applyBorder="1" applyAlignment="1">
      <alignment horizontal="left"/>
    </xf>
    <xf numFmtId="0" fontId="5" fillId="4" borderId="2" xfId="0" applyFont="1" applyFill="1" applyBorder="1" applyAlignment="1" applyProtection="1">
      <alignment horizontal="justify" vertical="center" wrapText="1"/>
    </xf>
    <xf numFmtId="0" fontId="2" fillId="4" borderId="2" xfId="0" applyFont="1" applyFill="1" applyBorder="1" applyAlignment="1" applyProtection="1">
      <alignment horizontal="justify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5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129592</xdr:colOff>
      <xdr:row>1</xdr:row>
      <xdr:rowOff>12960</xdr:rowOff>
    </xdr:from>
    <xdr:ext cx="1082092" cy="451686"/>
    <xdr:pic>
      <xdr:nvPicPr>
        <xdr:cNvPr id="5" name="Imagem 4" descr="Sala de Imprensa - Equatorial Energia – PI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92" y="136072"/>
          <a:ext cx="1082092" cy="4516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BZ68"/>
  <sheetViews>
    <sheetView showGridLines="0" showZeros="0" tabSelected="1" view="pageBreakPreview" topLeftCell="B1" zoomScale="98" zoomScaleNormal="98" zoomScaleSheetLayoutView="98" workbookViewId="0">
      <selection activeCell="P16" sqref="P16"/>
    </sheetView>
  </sheetViews>
  <sheetFormatPr defaultRowHeight="14.5" x14ac:dyDescent="0.35"/>
  <cols>
    <col min="1" max="1" width="2" customWidth="1"/>
    <col min="2" max="2" width="5.26953125" style="35" customWidth="1"/>
    <col min="3" max="3" width="15.54296875" customWidth="1"/>
    <col min="4" max="4" width="21.453125" customWidth="1"/>
    <col min="5" max="5" width="9.453125" customWidth="1"/>
    <col min="6" max="6" width="7" customWidth="1"/>
    <col min="7" max="7" width="5.453125" customWidth="1"/>
    <col min="8" max="8" width="9" style="1" customWidth="1"/>
    <col min="9" max="9" width="16.1796875" style="33" customWidth="1"/>
    <col min="10" max="10" width="14.08984375" customWidth="1"/>
    <col min="11" max="11" width="11.81640625" style="1" customWidth="1"/>
    <col min="12" max="12" width="14.7265625" customWidth="1"/>
    <col min="13" max="13" width="5.1796875" style="21" customWidth="1"/>
    <col min="14" max="14" width="11" hidden="1" customWidth="1"/>
    <col min="15" max="15" width="17.54296875" hidden="1" customWidth="1"/>
    <col min="16" max="16" width="14.26953125" customWidth="1"/>
    <col min="17" max="17" width="16.1796875" customWidth="1"/>
    <col min="18" max="18" width="13.26953125" customWidth="1"/>
    <col min="19" max="30" width="9.1796875" customWidth="1"/>
  </cols>
  <sheetData>
    <row r="1" spans="2:78" ht="9.75" customHeight="1" thickBot="1" x14ac:dyDescent="0.4"/>
    <row r="2" spans="2:78" ht="40" customHeight="1" thickTop="1" thickBot="1" x14ac:dyDescent="0.4">
      <c r="B2" s="58" t="s">
        <v>146</v>
      </c>
      <c r="C2" s="58"/>
      <c r="D2" s="58"/>
      <c r="E2" s="58"/>
      <c r="F2" s="58"/>
      <c r="G2" s="58"/>
      <c r="H2" s="58"/>
      <c r="I2" s="58"/>
      <c r="J2" s="58"/>
      <c r="K2" s="3"/>
      <c r="L2" s="4"/>
      <c r="M2" s="20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</row>
    <row r="3" spans="2:78" ht="16" customHeight="1" thickTop="1" thickBot="1" x14ac:dyDescent="0.4">
      <c r="B3" s="59" t="s">
        <v>18</v>
      </c>
      <c r="C3" s="59"/>
      <c r="D3" s="60"/>
      <c r="E3" s="60"/>
      <c r="F3" s="60"/>
      <c r="G3" s="60"/>
      <c r="H3" s="60"/>
      <c r="I3" s="60"/>
      <c r="J3" s="60"/>
      <c r="K3" s="3"/>
      <c r="L3" s="4"/>
      <c r="M3" s="20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</row>
    <row r="4" spans="2:78" ht="16" customHeight="1" thickTop="1" thickBot="1" x14ac:dyDescent="0.4">
      <c r="B4" s="59" t="s">
        <v>19</v>
      </c>
      <c r="C4" s="59"/>
      <c r="D4" s="61"/>
      <c r="E4" s="61"/>
      <c r="F4" s="61"/>
      <c r="G4" s="61"/>
      <c r="H4" s="61"/>
      <c r="I4" s="61"/>
      <c r="J4" s="61"/>
      <c r="K4" s="3"/>
      <c r="L4" s="4"/>
      <c r="M4" s="20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</row>
    <row r="5" spans="2:78" ht="16" customHeight="1" thickTop="1" thickBot="1" x14ac:dyDescent="0.4">
      <c r="B5" s="59" t="s">
        <v>11</v>
      </c>
      <c r="C5" s="59"/>
      <c r="D5" s="61"/>
      <c r="E5" s="61"/>
      <c r="F5" s="61"/>
      <c r="G5" s="61"/>
      <c r="H5" s="61"/>
      <c r="I5" s="61"/>
      <c r="J5" s="61"/>
      <c r="K5" s="23"/>
      <c r="L5" s="4"/>
      <c r="M5" s="23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</row>
    <row r="6" spans="2:78" ht="16" customHeight="1" thickTop="1" thickBot="1" x14ac:dyDescent="0.4">
      <c r="B6" s="59" t="s">
        <v>4</v>
      </c>
      <c r="C6" s="59"/>
      <c r="D6" s="61"/>
      <c r="E6" s="61"/>
      <c r="F6" s="61"/>
      <c r="G6" s="61"/>
      <c r="H6" s="61"/>
      <c r="I6" s="61"/>
      <c r="J6" s="61"/>
      <c r="K6" s="3"/>
      <c r="L6" s="4"/>
      <c r="M6" s="20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</row>
    <row r="7" spans="2:78" ht="16" customHeight="1" thickTop="1" thickBot="1" x14ac:dyDescent="0.4">
      <c r="B7" s="59" t="s">
        <v>5</v>
      </c>
      <c r="C7" s="59"/>
      <c r="D7" s="60"/>
      <c r="E7" s="60"/>
      <c r="F7" s="60"/>
      <c r="G7" s="60"/>
      <c r="H7" s="60"/>
      <c r="I7" s="60"/>
      <c r="J7" s="60"/>
      <c r="K7" s="3"/>
      <c r="L7" s="4"/>
      <c r="M7" s="20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</row>
    <row r="8" spans="2:78" ht="16" customHeight="1" thickTop="1" thickBot="1" x14ac:dyDescent="0.4">
      <c r="B8" s="59" t="s">
        <v>13</v>
      </c>
      <c r="C8" s="59"/>
      <c r="D8" s="60" t="str">
        <f>IFERROR(VLOOKUP(D7,CARACTERÍSTICAS!A:B,2,0),"")</f>
        <v/>
      </c>
      <c r="E8" s="60"/>
      <c r="F8" s="60"/>
      <c r="G8" s="60"/>
      <c r="H8" s="60"/>
      <c r="I8" s="60"/>
      <c r="J8" s="60"/>
      <c r="K8" s="3"/>
      <c r="L8" s="4"/>
      <c r="M8" s="20"/>
      <c r="N8" s="4"/>
      <c r="O8" s="4"/>
      <c r="P8" s="23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</row>
    <row r="9" spans="2:78" ht="16" customHeight="1" thickTop="1" thickBot="1" x14ac:dyDescent="0.4">
      <c r="B9" s="59" t="s">
        <v>10</v>
      </c>
      <c r="C9" s="59"/>
      <c r="D9" s="61"/>
      <c r="E9" s="61"/>
      <c r="F9" s="61"/>
      <c r="G9" s="61"/>
      <c r="H9" s="61"/>
      <c r="I9" s="61"/>
      <c r="J9" s="61"/>
      <c r="K9" s="3"/>
      <c r="L9" s="4"/>
      <c r="M9" s="20"/>
      <c r="N9" s="20"/>
      <c r="O9" s="4"/>
      <c r="P9" s="23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</row>
    <row r="10" spans="2:78" ht="16" customHeight="1" thickTop="1" thickBot="1" x14ac:dyDescent="0.4">
      <c r="B10" s="59" t="s">
        <v>6</v>
      </c>
      <c r="C10" s="59"/>
      <c r="D10" s="62" t="s">
        <v>25</v>
      </c>
      <c r="E10" s="62"/>
      <c r="F10" s="62"/>
      <c r="G10" s="62"/>
      <c r="H10" s="62"/>
      <c r="I10" s="62"/>
      <c r="J10" s="62"/>
      <c r="K10" s="3"/>
      <c r="L10" s="4"/>
      <c r="M10" s="20"/>
      <c r="N10" s="20"/>
      <c r="O10" s="3"/>
      <c r="P10" s="3"/>
      <c r="Q10" s="3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</row>
    <row r="11" spans="2:78" ht="16" customHeight="1" thickTop="1" thickBot="1" x14ac:dyDescent="0.4">
      <c r="B11" s="59" t="s">
        <v>7</v>
      </c>
      <c r="C11" s="59"/>
      <c r="D11" s="62" t="s">
        <v>131</v>
      </c>
      <c r="E11" s="62"/>
      <c r="F11" s="62"/>
      <c r="G11" s="62"/>
      <c r="H11" s="62"/>
      <c r="I11" s="62"/>
      <c r="J11" s="62"/>
      <c r="K11" s="3"/>
      <c r="L11" s="66"/>
      <c r="M11" s="66"/>
      <c r="N11" s="20"/>
      <c r="O11" s="66"/>
      <c r="P11" s="66"/>
      <c r="Q11" s="66"/>
      <c r="R11" s="66"/>
      <c r="S11" s="66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</row>
    <row r="12" spans="2:78" ht="16" customHeight="1" thickTop="1" thickBot="1" x14ac:dyDescent="0.4">
      <c r="B12" s="42" t="s">
        <v>0</v>
      </c>
      <c r="C12" s="58" t="s">
        <v>1</v>
      </c>
      <c r="D12" s="58"/>
      <c r="E12" s="58"/>
      <c r="F12" s="58"/>
      <c r="G12" s="58"/>
      <c r="H12" s="42" t="s">
        <v>17</v>
      </c>
      <c r="I12" s="42" t="s">
        <v>24</v>
      </c>
      <c r="J12" s="42" t="s">
        <v>23</v>
      </c>
      <c r="K12" s="20"/>
      <c r="L12" s="20"/>
      <c r="N12" s="4"/>
      <c r="O12" s="20" t="s">
        <v>141</v>
      </c>
      <c r="P12" s="20"/>
      <c r="Q12" s="20"/>
      <c r="R12" s="20"/>
      <c r="S12" s="20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</row>
    <row r="13" spans="2:78" ht="17.5" customHeight="1" thickTop="1" thickBot="1" x14ac:dyDescent="0.4">
      <c r="B13" s="43">
        <v>1</v>
      </c>
      <c r="C13" s="57" t="s">
        <v>8</v>
      </c>
      <c r="D13" s="57"/>
      <c r="E13" s="57"/>
      <c r="F13" s="57"/>
      <c r="G13" s="57"/>
      <c r="H13" s="44" t="s">
        <v>2</v>
      </c>
      <c r="I13" s="44" t="str">
        <f>IFERROR(VLOOKUP($D$7,CARACTERÍSTICAS!A:Y,3,0),"")</f>
        <v/>
      </c>
      <c r="J13" s="52"/>
      <c r="K13" s="3"/>
      <c r="L13" s="5"/>
      <c r="M13" s="22"/>
      <c r="N13" s="5"/>
      <c r="O13" s="30" t="s">
        <v>142</v>
      </c>
      <c r="P13" s="5"/>
      <c r="Q13" s="5"/>
      <c r="R13" s="5"/>
      <c r="S13" s="5"/>
      <c r="T13" s="5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</row>
    <row r="14" spans="2:78" ht="17.5" customHeight="1" thickTop="1" thickBot="1" x14ac:dyDescent="0.4">
      <c r="B14" s="43">
        <v>2</v>
      </c>
      <c r="C14" s="57" t="s">
        <v>26</v>
      </c>
      <c r="D14" s="57"/>
      <c r="E14" s="57"/>
      <c r="F14" s="57"/>
      <c r="G14" s="57"/>
      <c r="H14" s="44" t="s">
        <v>9</v>
      </c>
      <c r="I14" s="44" t="str">
        <f>IFERROR(VLOOKUP($D$7,CARACTERÍSTICAS!A:Y,4,0),"")</f>
        <v/>
      </c>
      <c r="J14" s="52"/>
      <c r="K14" s="3"/>
      <c r="L14" s="31"/>
      <c r="M14" s="31"/>
      <c r="N14" s="31"/>
      <c r="O14" s="30" t="s">
        <v>143</v>
      </c>
      <c r="P14" s="31"/>
      <c r="Q14" s="31"/>
      <c r="R14" s="31"/>
      <c r="S14" s="31"/>
      <c r="T14" s="31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2"/>
      <c r="BX14" s="2"/>
      <c r="BY14" s="2"/>
      <c r="BZ14" s="2"/>
    </row>
    <row r="15" spans="2:78" ht="30.5" customHeight="1" thickTop="1" thickBot="1" x14ac:dyDescent="0.4">
      <c r="B15" s="43">
        <v>3</v>
      </c>
      <c r="C15" s="57" t="s">
        <v>27</v>
      </c>
      <c r="D15" s="57"/>
      <c r="E15" s="57"/>
      <c r="F15" s="57"/>
      <c r="G15" s="57"/>
      <c r="H15" s="44" t="s">
        <v>9</v>
      </c>
      <c r="I15" s="44" t="str">
        <f>IFERROR(VLOOKUP($D$7,CARACTERÍSTICAS!A:Y,5,0),"")</f>
        <v/>
      </c>
      <c r="J15" s="52"/>
      <c r="K15" s="3"/>
      <c r="L15" s="3"/>
      <c r="M15" s="20"/>
      <c r="N15" s="5"/>
      <c r="O15" s="30" t="s">
        <v>144</v>
      </c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2"/>
      <c r="BX15" s="2"/>
      <c r="BY15" s="2"/>
      <c r="BZ15" s="2"/>
    </row>
    <row r="16" spans="2:78" ht="17.5" customHeight="1" thickTop="1" thickBot="1" x14ac:dyDescent="0.4">
      <c r="B16" s="43">
        <v>4</v>
      </c>
      <c r="C16" s="57" t="s">
        <v>28</v>
      </c>
      <c r="D16" s="57"/>
      <c r="E16" s="57"/>
      <c r="F16" s="57"/>
      <c r="G16" s="57"/>
      <c r="H16" s="44" t="s">
        <v>9</v>
      </c>
      <c r="I16" s="44" t="str">
        <f>IFERROR(VLOOKUP($D$7,CARACTERÍSTICAS!A:Y,6,0),"")</f>
        <v/>
      </c>
      <c r="J16" s="52"/>
      <c r="K16" s="3"/>
      <c r="L16" s="31"/>
      <c r="M16" s="31"/>
      <c r="N16" s="31"/>
      <c r="O16" s="38" t="s">
        <v>139</v>
      </c>
      <c r="P16" s="31"/>
      <c r="Q16" s="31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2"/>
      <c r="BX16" s="2"/>
      <c r="BY16" s="2"/>
      <c r="BZ16" s="2"/>
    </row>
    <row r="17" spans="2:78" ht="17.5" customHeight="1" thickTop="1" thickBot="1" x14ac:dyDescent="0.4">
      <c r="B17" s="43">
        <v>5</v>
      </c>
      <c r="C17" s="64" t="s">
        <v>29</v>
      </c>
      <c r="D17" s="64"/>
      <c r="E17" s="64"/>
      <c r="F17" s="64"/>
      <c r="G17" s="64"/>
      <c r="H17" s="44" t="s">
        <v>9</v>
      </c>
      <c r="I17" s="44" t="str">
        <f>IFERROR(VLOOKUP($D$7,CARACTERÍSTICAS!A:Y,7,0),"")</f>
        <v/>
      </c>
      <c r="J17" s="52"/>
      <c r="K17" s="3"/>
      <c r="L17" s="5"/>
      <c r="M17" s="22"/>
      <c r="N17" s="5"/>
      <c r="O17" s="38" t="s">
        <v>140</v>
      </c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2"/>
      <c r="BX17" s="2"/>
      <c r="BY17" s="2"/>
      <c r="BZ17" s="2"/>
    </row>
    <row r="18" spans="2:78" ht="17.5" customHeight="1" thickTop="1" thickBot="1" x14ac:dyDescent="0.4">
      <c r="B18" s="43">
        <v>6</v>
      </c>
      <c r="C18" s="57" t="s">
        <v>30</v>
      </c>
      <c r="D18" s="57"/>
      <c r="E18" s="57"/>
      <c r="F18" s="57"/>
      <c r="G18" s="57"/>
      <c r="H18" s="44" t="s">
        <v>9</v>
      </c>
      <c r="I18" s="44" t="str">
        <f>IFERROR(VLOOKUP($D$7,CARACTERÍSTICAS!A:Y,8,0),"")</f>
        <v/>
      </c>
      <c r="J18" s="52"/>
      <c r="K18" s="3"/>
      <c r="L18" s="31"/>
      <c r="M18" s="31"/>
      <c r="N18" s="31"/>
      <c r="O18" s="38" t="s">
        <v>145</v>
      </c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2"/>
      <c r="BX18" s="2"/>
      <c r="BY18" s="2"/>
      <c r="BZ18" s="2"/>
    </row>
    <row r="19" spans="2:78" ht="17.5" customHeight="1" thickTop="1" thickBot="1" x14ac:dyDescent="0.4">
      <c r="B19" s="43">
        <v>7</v>
      </c>
      <c r="C19" s="65" t="s">
        <v>31</v>
      </c>
      <c r="D19" s="65"/>
      <c r="E19" s="65"/>
      <c r="F19" s="65"/>
      <c r="G19" s="65"/>
      <c r="H19" s="44" t="s">
        <v>3</v>
      </c>
      <c r="I19" s="44" t="str">
        <f>IFERROR(VLOOKUP($D$7,CARACTERÍSTICAS!A:Y,9,0),"")</f>
        <v/>
      </c>
      <c r="J19" s="52"/>
      <c r="K19" s="3"/>
      <c r="L19" s="6"/>
      <c r="M19" s="11"/>
      <c r="N19" s="6"/>
      <c r="O19" s="32" t="s">
        <v>22</v>
      </c>
      <c r="P19" s="6"/>
      <c r="Q19" s="6"/>
      <c r="R19" s="6"/>
      <c r="S19" s="6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2"/>
      <c r="BX19" s="2"/>
      <c r="BY19" s="2"/>
      <c r="BZ19" s="2"/>
    </row>
    <row r="20" spans="2:78" ht="17.5" customHeight="1" thickTop="1" thickBot="1" x14ac:dyDescent="0.4">
      <c r="B20" s="43">
        <v>8</v>
      </c>
      <c r="C20" s="65" t="s">
        <v>32</v>
      </c>
      <c r="D20" s="65"/>
      <c r="E20" s="65"/>
      <c r="F20" s="65"/>
      <c r="G20" s="65"/>
      <c r="H20" s="44" t="s">
        <v>3</v>
      </c>
      <c r="I20" s="44" t="str">
        <f>IFERROR(VLOOKUP($D$7,CARACTERÍSTICAS!A:Y,10,0),"")</f>
        <v/>
      </c>
      <c r="J20" s="52"/>
      <c r="K20" s="23"/>
      <c r="L20" s="6"/>
      <c r="M20" s="11"/>
      <c r="N20" s="6"/>
      <c r="O20" s="6"/>
      <c r="P20" s="6"/>
      <c r="Q20" s="6"/>
      <c r="R20" s="6"/>
      <c r="S20" s="6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5"/>
      <c r="AX20" s="25"/>
      <c r="AY20" s="25"/>
      <c r="AZ20" s="25"/>
      <c r="BA20" s="25"/>
      <c r="BB20" s="25"/>
      <c r="BC20" s="25"/>
      <c r="BD20" s="25"/>
      <c r="BE20" s="25"/>
      <c r="BF20" s="25"/>
      <c r="BG20" s="25"/>
      <c r="BH20" s="25"/>
      <c r="BI20" s="25"/>
      <c r="BJ20" s="25"/>
      <c r="BK20" s="25"/>
      <c r="BL20" s="25"/>
      <c r="BM20" s="25"/>
      <c r="BN20" s="25"/>
      <c r="BO20" s="25"/>
      <c r="BP20" s="25"/>
      <c r="BQ20" s="25"/>
      <c r="BR20" s="25"/>
      <c r="BS20" s="25"/>
      <c r="BT20" s="25"/>
      <c r="BU20" s="25"/>
      <c r="BV20" s="25"/>
      <c r="BW20" s="2"/>
      <c r="BX20" s="2"/>
      <c r="BY20" s="2"/>
      <c r="BZ20" s="2"/>
    </row>
    <row r="21" spans="2:78" ht="17.5" customHeight="1" thickTop="1" thickBot="1" x14ac:dyDescent="0.4">
      <c r="B21" s="43">
        <v>9</v>
      </c>
      <c r="C21" s="65" t="s">
        <v>33</v>
      </c>
      <c r="D21" s="65"/>
      <c r="E21" s="65"/>
      <c r="F21" s="65"/>
      <c r="G21" s="65"/>
      <c r="H21" s="44" t="s">
        <v>47</v>
      </c>
      <c r="I21" s="44" t="str">
        <f>IFERROR(VLOOKUP($D$7,CARACTERÍSTICAS!A:Y,11,0),"")</f>
        <v/>
      </c>
      <c r="J21" s="52"/>
      <c r="K21" s="3"/>
      <c r="L21" s="67"/>
      <c r="M21" s="67"/>
      <c r="N21" s="67"/>
      <c r="O21" s="67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2"/>
      <c r="BX21" s="2"/>
      <c r="BY21" s="2"/>
      <c r="BZ21" s="2"/>
    </row>
    <row r="22" spans="2:78" ht="17.5" customHeight="1" thickTop="1" thickBot="1" x14ac:dyDescent="0.4">
      <c r="B22" s="43">
        <v>10</v>
      </c>
      <c r="C22" s="64" t="s">
        <v>34</v>
      </c>
      <c r="D22" s="64"/>
      <c r="E22" s="64"/>
      <c r="F22" s="64"/>
      <c r="G22" s="64"/>
      <c r="H22" s="44" t="s">
        <v>9</v>
      </c>
      <c r="I22" s="44" t="str">
        <f>IFERROR(VLOOKUP($D$7,CARACTERÍSTICAS!A:Y,12,0),"")</f>
        <v/>
      </c>
      <c r="J22" s="52"/>
      <c r="K22" s="3"/>
      <c r="L22" s="5"/>
      <c r="M22" s="22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2"/>
      <c r="BX22" s="2"/>
      <c r="BY22" s="2"/>
      <c r="BZ22" s="2"/>
    </row>
    <row r="23" spans="2:78" ht="17.5" customHeight="1" thickTop="1" thickBot="1" x14ac:dyDescent="0.4">
      <c r="B23" s="43">
        <v>11</v>
      </c>
      <c r="C23" s="64" t="s">
        <v>35</v>
      </c>
      <c r="D23" s="64"/>
      <c r="E23" s="64"/>
      <c r="F23" s="64"/>
      <c r="G23" s="64"/>
      <c r="H23" s="44" t="s">
        <v>2</v>
      </c>
      <c r="I23" s="44" t="str">
        <f>IFERROR(VLOOKUP($D$7,CARACTERÍSTICAS!A:Y,13,0),"")</f>
        <v/>
      </c>
      <c r="J23" s="52"/>
      <c r="K23" s="3"/>
      <c r="L23" s="5"/>
      <c r="M23" s="22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2"/>
      <c r="BX23" s="2"/>
      <c r="BY23" s="2"/>
      <c r="BZ23" s="2"/>
    </row>
    <row r="24" spans="2:78" ht="17.5" customHeight="1" thickTop="1" thickBot="1" x14ac:dyDescent="0.4">
      <c r="B24" s="43">
        <v>12</v>
      </c>
      <c r="C24" s="65" t="s">
        <v>36</v>
      </c>
      <c r="D24" s="65"/>
      <c r="E24" s="65"/>
      <c r="F24" s="65"/>
      <c r="G24" s="65"/>
      <c r="H24" s="44" t="s">
        <v>3</v>
      </c>
      <c r="I24" s="44" t="str">
        <f>IFERROR(VLOOKUP($D$7,CARACTERÍSTICAS!A:Y,14,0),"")</f>
        <v/>
      </c>
      <c r="J24" s="52"/>
      <c r="K24" s="3"/>
      <c r="L24" s="5"/>
      <c r="M24" s="22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2"/>
      <c r="BX24" s="2"/>
      <c r="BY24" s="2"/>
      <c r="BZ24" s="2"/>
    </row>
    <row r="25" spans="2:78" ht="17.5" customHeight="1" thickTop="1" thickBot="1" x14ac:dyDescent="0.4">
      <c r="B25" s="43">
        <v>13</v>
      </c>
      <c r="C25" s="65" t="s">
        <v>37</v>
      </c>
      <c r="D25" s="65"/>
      <c r="E25" s="65"/>
      <c r="F25" s="65"/>
      <c r="G25" s="65"/>
      <c r="H25" s="44" t="s">
        <v>3</v>
      </c>
      <c r="I25" s="44" t="str">
        <f>IFERROR(VLOOKUP($D$7,CARACTERÍSTICAS!A:Y,15,0),"")</f>
        <v/>
      </c>
      <c r="J25" s="52"/>
      <c r="K25" s="23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25"/>
      <c r="AN25" s="25"/>
      <c r="AO25" s="25"/>
      <c r="AP25" s="25"/>
      <c r="AQ25" s="25"/>
      <c r="AR25" s="25"/>
      <c r="AS25" s="25"/>
      <c r="AT25" s="25"/>
      <c r="AU25" s="25"/>
      <c r="AV25" s="25"/>
      <c r="AW25" s="25"/>
      <c r="AX25" s="25"/>
      <c r="AY25" s="25"/>
      <c r="AZ25" s="25"/>
      <c r="BA25" s="25"/>
      <c r="BB25" s="25"/>
      <c r="BC25" s="25"/>
      <c r="BD25" s="25"/>
      <c r="BE25" s="25"/>
      <c r="BF25" s="25"/>
      <c r="BG25" s="25"/>
      <c r="BH25" s="25"/>
      <c r="BI25" s="25"/>
      <c r="BJ25" s="25"/>
      <c r="BK25" s="25"/>
      <c r="BL25" s="25"/>
      <c r="BM25" s="25"/>
      <c r="BN25" s="25"/>
      <c r="BO25" s="25"/>
      <c r="BP25" s="25"/>
      <c r="BQ25" s="25"/>
      <c r="BR25" s="25"/>
      <c r="BS25" s="25"/>
      <c r="BT25" s="25"/>
      <c r="BU25" s="25"/>
      <c r="BV25" s="25"/>
      <c r="BW25" s="2"/>
      <c r="BX25" s="2"/>
      <c r="BY25" s="2"/>
      <c r="BZ25" s="2"/>
    </row>
    <row r="26" spans="2:78" ht="17.5" customHeight="1" thickTop="1" thickBot="1" x14ac:dyDescent="0.4">
      <c r="B26" s="43">
        <v>14</v>
      </c>
      <c r="C26" s="65" t="s">
        <v>38</v>
      </c>
      <c r="D26" s="65"/>
      <c r="E26" s="65"/>
      <c r="F26" s="65"/>
      <c r="G26" s="65"/>
      <c r="H26" s="44" t="s">
        <v>3</v>
      </c>
      <c r="I26" s="44" t="str">
        <f>IFERROR(VLOOKUP($D$7,CARACTERÍSTICAS!A:Y,16,0),"")</f>
        <v/>
      </c>
      <c r="J26" s="52"/>
      <c r="K26" s="3"/>
      <c r="L26" s="5"/>
      <c r="M26" s="22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2"/>
      <c r="BX26" s="2"/>
      <c r="BY26" s="2"/>
      <c r="BZ26" s="2"/>
    </row>
    <row r="27" spans="2:78" ht="17.5" customHeight="1" thickTop="1" thickBot="1" x14ac:dyDescent="0.4">
      <c r="B27" s="43">
        <v>15</v>
      </c>
      <c r="C27" s="64" t="s">
        <v>14</v>
      </c>
      <c r="D27" s="64"/>
      <c r="E27" s="64"/>
      <c r="F27" s="64"/>
      <c r="G27" s="64"/>
      <c r="H27" s="44" t="s">
        <v>9</v>
      </c>
      <c r="I27" s="44" t="str">
        <f>IFERROR(VLOOKUP($D$7,CARACTERÍSTICAS!A:Y,17,0),"")</f>
        <v/>
      </c>
      <c r="J27" s="52"/>
      <c r="K27" s="3"/>
      <c r="L27" s="5"/>
      <c r="M27" s="22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2"/>
      <c r="BX27" s="2"/>
      <c r="BY27" s="2"/>
      <c r="BZ27" s="2"/>
    </row>
    <row r="28" spans="2:78" ht="17.5" customHeight="1" thickTop="1" thickBot="1" x14ac:dyDescent="0.4">
      <c r="B28" s="43">
        <v>16</v>
      </c>
      <c r="C28" s="64" t="s">
        <v>39</v>
      </c>
      <c r="D28" s="64"/>
      <c r="E28" s="64"/>
      <c r="F28" s="64"/>
      <c r="G28" s="64"/>
      <c r="H28" s="44" t="s">
        <v>9</v>
      </c>
      <c r="I28" s="44" t="str">
        <f>IFERROR(VLOOKUP($D$7,CARACTERÍSTICAS!A:Y,18,0),"")</f>
        <v/>
      </c>
      <c r="J28" s="52"/>
      <c r="K28" s="3"/>
      <c r="N28" s="4"/>
      <c r="O28" s="4"/>
      <c r="P28" s="4"/>
      <c r="Q28" s="4"/>
      <c r="R28" s="4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2"/>
      <c r="BX28" s="2"/>
      <c r="BY28" s="2"/>
      <c r="BZ28" s="2"/>
    </row>
    <row r="29" spans="2:78" ht="17.5" customHeight="1" thickTop="1" thickBot="1" x14ac:dyDescent="0.4">
      <c r="B29" s="43">
        <v>17</v>
      </c>
      <c r="C29" s="64" t="s">
        <v>40</v>
      </c>
      <c r="D29" s="64"/>
      <c r="E29" s="64"/>
      <c r="F29" s="64"/>
      <c r="G29" s="64"/>
      <c r="H29" s="44" t="s">
        <v>9</v>
      </c>
      <c r="I29" s="44" t="str">
        <f>IFERROR(VLOOKUP($D$7,CARACTERÍSTICAS!A:Y,19,0),"")</f>
        <v/>
      </c>
      <c r="J29" s="52"/>
      <c r="K29" s="34"/>
      <c r="M29" s="35"/>
      <c r="N29" s="4"/>
      <c r="O29" s="4"/>
      <c r="P29" s="4"/>
      <c r="Q29" s="4"/>
      <c r="R29" s="4"/>
      <c r="S29" s="36"/>
      <c r="T29" s="36"/>
      <c r="U29" s="36"/>
      <c r="V29" s="36"/>
      <c r="W29" s="36"/>
      <c r="X29" s="36"/>
      <c r="Y29" s="36"/>
      <c r="Z29" s="36"/>
      <c r="AA29" s="36"/>
      <c r="AB29" s="36"/>
      <c r="AC29" s="36"/>
      <c r="AD29" s="36"/>
      <c r="AE29" s="36"/>
      <c r="AF29" s="36"/>
      <c r="AG29" s="36"/>
      <c r="AH29" s="36"/>
      <c r="AI29" s="36"/>
      <c r="AJ29" s="36"/>
      <c r="AK29" s="36"/>
      <c r="AL29" s="36"/>
      <c r="AM29" s="36"/>
      <c r="AN29" s="36"/>
      <c r="AO29" s="36"/>
      <c r="AP29" s="36"/>
      <c r="AQ29" s="36"/>
      <c r="AR29" s="36"/>
      <c r="AS29" s="36"/>
      <c r="AT29" s="36"/>
      <c r="AU29" s="36"/>
      <c r="AV29" s="36"/>
      <c r="AW29" s="36"/>
      <c r="AX29" s="36"/>
      <c r="AY29" s="36"/>
      <c r="AZ29" s="36"/>
      <c r="BA29" s="36"/>
      <c r="BB29" s="36"/>
      <c r="BC29" s="36"/>
      <c r="BD29" s="36"/>
      <c r="BE29" s="36"/>
      <c r="BF29" s="36"/>
      <c r="BG29" s="36"/>
      <c r="BH29" s="36"/>
      <c r="BI29" s="36"/>
      <c r="BJ29" s="36"/>
      <c r="BK29" s="36"/>
      <c r="BL29" s="36"/>
      <c r="BM29" s="36"/>
      <c r="BN29" s="36"/>
      <c r="BO29" s="36"/>
      <c r="BP29" s="36"/>
      <c r="BQ29" s="36"/>
      <c r="BR29" s="36"/>
      <c r="BS29" s="36"/>
      <c r="BT29" s="36"/>
      <c r="BU29" s="36"/>
      <c r="BV29" s="36"/>
      <c r="BW29" s="2"/>
      <c r="BX29" s="2"/>
      <c r="BY29" s="2"/>
      <c r="BZ29" s="2"/>
    </row>
    <row r="30" spans="2:78" ht="17.5" customHeight="1" thickTop="1" thickBot="1" x14ac:dyDescent="0.4">
      <c r="B30" s="43">
        <v>18</v>
      </c>
      <c r="C30" s="57" t="s">
        <v>44</v>
      </c>
      <c r="D30" s="57"/>
      <c r="E30" s="57"/>
      <c r="F30" s="57"/>
      <c r="G30" s="57"/>
      <c r="H30" s="57"/>
      <c r="I30" s="57"/>
      <c r="J30" s="57"/>
      <c r="K30" s="34"/>
      <c r="M30" s="35"/>
      <c r="N30" s="4"/>
      <c r="O30" s="4"/>
      <c r="P30" s="4"/>
      <c r="Q30" s="4"/>
      <c r="R30" s="4"/>
      <c r="S30" s="36"/>
      <c r="T30" s="36"/>
      <c r="U30" s="36"/>
      <c r="V30" s="36"/>
      <c r="W30" s="36"/>
      <c r="X30" s="36"/>
      <c r="Y30" s="36"/>
      <c r="Z30" s="36"/>
      <c r="AA30" s="36"/>
      <c r="AB30" s="36"/>
      <c r="AC30" s="36"/>
      <c r="AD30" s="36"/>
      <c r="AE30" s="36"/>
      <c r="AF30" s="36"/>
      <c r="AG30" s="36"/>
      <c r="AH30" s="36"/>
      <c r="AI30" s="36"/>
      <c r="AJ30" s="36"/>
      <c r="AK30" s="36"/>
      <c r="AL30" s="36"/>
      <c r="AM30" s="36"/>
      <c r="AN30" s="36"/>
      <c r="AO30" s="36"/>
      <c r="AP30" s="36"/>
      <c r="AQ30" s="36"/>
      <c r="AR30" s="36"/>
      <c r="AS30" s="36"/>
      <c r="AT30" s="36"/>
      <c r="AU30" s="36"/>
      <c r="AV30" s="36"/>
      <c r="AW30" s="36"/>
      <c r="AX30" s="36"/>
      <c r="AY30" s="36"/>
      <c r="AZ30" s="36"/>
      <c r="BA30" s="36"/>
      <c r="BB30" s="36"/>
      <c r="BC30" s="36"/>
      <c r="BD30" s="36"/>
      <c r="BE30" s="36"/>
      <c r="BF30" s="36"/>
      <c r="BG30" s="36"/>
      <c r="BH30" s="36"/>
      <c r="BI30" s="36"/>
      <c r="BJ30" s="36"/>
      <c r="BK30" s="36"/>
      <c r="BL30" s="36"/>
      <c r="BM30" s="36"/>
      <c r="BN30" s="36"/>
      <c r="BO30" s="36"/>
      <c r="BP30" s="36"/>
      <c r="BQ30" s="36"/>
      <c r="BR30" s="36"/>
      <c r="BS30" s="36"/>
      <c r="BT30" s="36"/>
      <c r="BU30" s="36"/>
      <c r="BV30" s="36"/>
      <c r="BW30" s="2"/>
      <c r="BX30" s="2"/>
      <c r="BY30" s="2"/>
      <c r="BZ30" s="2"/>
    </row>
    <row r="31" spans="2:78" ht="17.5" customHeight="1" thickTop="1" thickBot="1" x14ac:dyDescent="0.4">
      <c r="B31" s="45" t="s">
        <v>48</v>
      </c>
      <c r="C31" s="57" t="s">
        <v>42</v>
      </c>
      <c r="D31" s="57"/>
      <c r="E31" s="57"/>
      <c r="F31" s="57"/>
      <c r="G31" s="57"/>
      <c r="H31" s="44" t="s">
        <v>9</v>
      </c>
      <c r="I31" s="44" t="str">
        <f>IFERROR(VLOOKUP($D$7,CARACTERÍSTICAS!A:Y,20,0),"")</f>
        <v/>
      </c>
      <c r="J31" s="52"/>
      <c r="K31" s="34"/>
      <c r="M31" s="35"/>
      <c r="N31" s="4"/>
      <c r="O31" s="4"/>
      <c r="P31" s="4"/>
      <c r="Q31" s="4"/>
      <c r="R31" s="4"/>
      <c r="S31" s="36"/>
      <c r="T31" s="36"/>
      <c r="U31" s="36"/>
      <c r="V31" s="36"/>
      <c r="W31" s="36"/>
      <c r="X31" s="36"/>
      <c r="Y31" s="36"/>
      <c r="Z31" s="36"/>
      <c r="AA31" s="36"/>
      <c r="AB31" s="36"/>
      <c r="AC31" s="36"/>
      <c r="AD31" s="36"/>
      <c r="AE31" s="36"/>
      <c r="AF31" s="36"/>
      <c r="AG31" s="36"/>
      <c r="AH31" s="36"/>
      <c r="AI31" s="36"/>
      <c r="AJ31" s="36"/>
      <c r="AK31" s="36"/>
      <c r="AL31" s="36"/>
      <c r="AM31" s="36"/>
      <c r="AN31" s="36"/>
      <c r="AO31" s="36"/>
      <c r="AP31" s="36"/>
      <c r="AQ31" s="36"/>
      <c r="AR31" s="36"/>
      <c r="AS31" s="36"/>
      <c r="AT31" s="36"/>
      <c r="AU31" s="36"/>
      <c r="AV31" s="36"/>
      <c r="AW31" s="36"/>
      <c r="AX31" s="36"/>
      <c r="AY31" s="36"/>
      <c r="AZ31" s="36"/>
      <c r="BA31" s="36"/>
      <c r="BB31" s="36"/>
      <c r="BC31" s="36"/>
      <c r="BD31" s="36"/>
      <c r="BE31" s="36"/>
      <c r="BF31" s="36"/>
      <c r="BG31" s="36"/>
      <c r="BH31" s="36"/>
      <c r="BI31" s="36"/>
      <c r="BJ31" s="36"/>
      <c r="BK31" s="36"/>
      <c r="BL31" s="36"/>
      <c r="BM31" s="36"/>
      <c r="BN31" s="36"/>
      <c r="BO31" s="36"/>
      <c r="BP31" s="36"/>
      <c r="BQ31" s="36"/>
      <c r="BR31" s="36"/>
      <c r="BS31" s="36"/>
      <c r="BT31" s="36"/>
      <c r="BU31" s="36"/>
      <c r="BV31" s="36"/>
      <c r="BW31" s="2"/>
      <c r="BX31" s="2"/>
      <c r="BY31" s="2"/>
      <c r="BZ31" s="2"/>
    </row>
    <row r="32" spans="2:78" ht="17.5" customHeight="1" thickTop="1" thickBot="1" x14ac:dyDescent="0.4">
      <c r="B32" s="45" t="s">
        <v>49</v>
      </c>
      <c r="C32" s="64" t="s">
        <v>45</v>
      </c>
      <c r="D32" s="64"/>
      <c r="E32" s="64"/>
      <c r="F32" s="64"/>
      <c r="G32" s="64"/>
      <c r="H32" s="44" t="s">
        <v>9</v>
      </c>
      <c r="I32" s="44" t="str">
        <f>IFERROR(VLOOKUP($D$7,CARACTERÍSTICAS!A:Y,21,0),"")</f>
        <v/>
      </c>
      <c r="J32" s="52"/>
      <c r="K32" s="34"/>
      <c r="M32" s="35"/>
      <c r="N32" s="4"/>
      <c r="O32" s="4"/>
      <c r="P32" s="4"/>
      <c r="Q32" s="4"/>
      <c r="R32" s="4"/>
      <c r="S32" s="36"/>
      <c r="T32" s="36"/>
      <c r="U32" s="36"/>
      <c r="V32" s="36"/>
      <c r="W32" s="36"/>
      <c r="X32" s="36"/>
      <c r="Y32" s="36"/>
      <c r="Z32" s="36"/>
      <c r="AA32" s="36"/>
      <c r="AB32" s="36"/>
      <c r="AC32" s="36"/>
      <c r="AD32" s="36"/>
      <c r="AE32" s="36"/>
      <c r="AF32" s="36"/>
      <c r="AG32" s="36"/>
      <c r="AH32" s="36"/>
      <c r="AI32" s="36"/>
      <c r="AJ32" s="36"/>
      <c r="AK32" s="36"/>
      <c r="AL32" s="36"/>
      <c r="AM32" s="36"/>
      <c r="AN32" s="36"/>
      <c r="AO32" s="36"/>
      <c r="AP32" s="36"/>
      <c r="AQ32" s="36"/>
      <c r="AR32" s="36"/>
      <c r="AS32" s="36"/>
      <c r="AT32" s="36"/>
      <c r="AU32" s="36"/>
      <c r="AV32" s="36"/>
      <c r="AW32" s="36"/>
      <c r="AX32" s="36"/>
      <c r="AY32" s="36"/>
      <c r="AZ32" s="36"/>
      <c r="BA32" s="36"/>
      <c r="BB32" s="36"/>
      <c r="BC32" s="36"/>
      <c r="BD32" s="36"/>
      <c r="BE32" s="36"/>
      <c r="BF32" s="36"/>
      <c r="BG32" s="36"/>
      <c r="BH32" s="36"/>
      <c r="BI32" s="36"/>
      <c r="BJ32" s="36"/>
      <c r="BK32" s="36"/>
      <c r="BL32" s="36"/>
      <c r="BM32" s="36"/>
      <c r="BN32" s="36"/>
      <c r="BO32" s="36"/>
      <c r="BP32" s="36"/>
      <c r="BQ32" s="36"/>
      <c r="BR32" s="36"/>
      <c r="BS32" s="36"/>
      <c r="BT32" s="36"/>
      <c r="BU32" s="36"/>
      <c r="BV32" s="36"/>
      <c r="BW32" s="2"/>
      <c r="BX32" s="2"/>
      <c r="BY32" s="2"/>
      <c r="BZ32" s="2"/>
    </row>
    <row r="33" spans="2:78" ht="17.5" customHeight="1" thickTop="1" thickBot="1" x14ac:dyDescent="0.4">
      <c r="B33" s="43">
        <v>19</v>
      </c>
      <c r="C33" s="57" t="s">
        <v>46</v>
      </c>
      <c r="D33" s="57"/>
      <c r="E33" s="57"/>
      <c r="F33" s="57"/>
      <c r="G33" s="57"/>
      <c r="H33" s="57"/>
      <c r="I33" s="57"/>
      <c r="J33" s="57"/>
      <c r="K33" s="34"/>
      <c r="M33" s="35"/>
      <c r="N33" s="4"/>
      <c r="O33" s="4"/>
      <c r="P33" s="4"/>
      <c r="Q33" s="4"/>
      <c r="R33" s="4"/>
      <c r="S33" s="36"/>
      <c r="T33" s="36"/>
      <c r="U33" s="36"/>
      <c r="V33" s="36"/>
      <c r="W33" s="36"/>
      <c r="X33" s="36"/>
      <c r="Y33" s="36"/>
      <c r="Z33" s="36"/>
      <c r="AA33" s="36"/>
      <c r="AB33" s="36"/>
      <c r="AC33" s="36"/>
      <c r="AD33" s="36"/>
      <c r="AE33" s="36"/>
      <c r="AF33" s="36"/>
      <c r="AG33" s="36"/>
      <c r="AH33" s="36"/>
      <c r="AI33" s="36"/>
      <c r="AJ33" s="36"/>
      <c r="AK33" s="36"/>
      <c r="AL33" s="36"/>
      <c r="AM33" s="36"/>
      <c r="AN33" s="36"/>
      <c r="AO33" s="36"/>
      <c r="AP33" s="36"/>
      <c r="AQ33" s="36"/>
      <c r="AR33" s="36"/>
      <c r="AS33" s="36"/>
      <c r="AT33" s="36"/>
      <c r="AU33" s="36"/>
      <c r="AV33" s="36"/>
      <c r="AW33" s="36"/>
      <c r="AX33" s="36"/>
      <c r="AY33" s="36"/>
      <c r="AZ33" s="36"/>
      <c r="BA33" s="36"/>
      <c r="BB33" s="36"/>
      <c r="BC33" s="36"/>
      <c r="BD33" s="36"/>
      <c r="BE33" s="36"/>
      <c r="BF33" s="36"/>
      <c r="BG33" s="36"/>
      <c r="BH33" s="36"/>
      <c r="BI33" s="36"/>
      <c r="BJ33" s="36"/>
      <c r="BK33" s="36"/>
      <c r="BL33" s="36"/>
      <c r="BM33" s="36"/>
      <c r="BN33" s="36"/>
      <c r="BO33" s="36"/>
      <c r="BP33" s="36"/>
      <c r="BQ33" s="36"/>
      <c r="BR33" s="36"/>
      <c r="BS33" s="36"/>
      <c r="BT33" s="36"/>
      <c r="BU33" s="36"/>
      <c r="BV33" s="36"/>
      <c r="BW33" s="2"/>
      <c r="BX33" s="2"/>
      <c r="BY33" s="2"/>
      <c r="BZ33" s="2"/>
    </row>
    <row r="34" spans="2:78" ht="28" customHeight="1" thickTop="1" thickBot="1" x14ac:dyDescent="0.4">
      <c r="B34" s="45" t="s">
        <v>15</v>
      </c>
      <c r="C34" s="57" t="s">
        <v>42</v>
      </c>
      <c r="D34" s="57"/>
      <c r="E34" s="57"/>
      <c r="F34" s="57"/>
      <c r="G34" s="57"/>
      <c r="H34" s="44" t="s">
        <v>9</v>
      </c>
      <c r="I34" s="44" t="str">
        <f>IFERROR(VLOOKUP($D$7,CARACTERÍSTICAS!A:Y,22,0),"")</f>
        <v/>
      </c>
      <c r="J34" s="52"/>
      <c r="K34" s="34"/>
      <c r="M34" s="35"/>
      <c r="N34" s="4"/>
      <c r="O34" s="4"/>
      <c r="P34" s="4"/>
      <c r="Q34" s="4"/>
      <c r="R34" s="4"/>
      <c r="S34" s="36"/>
      <c r="T34" s="36"/>
      <c r="U34" s="36"/>
      <c r="V34" s="36"/>
      <c r="W34" s="36"/>
      <c r="X34" s="36"/>
      <c r="Y34" s="36"/>
      <c r="Z34" s="36"/>
      <c r="AA34" s="36"/>
      <c r="AB34" s="36"/>
      <c r="AC34" s="36"/>
      <c r="AD34" s="36"/>
      <c r="AE34" s="36"/>
      <c r="AF34" s="36"/>
      <c r="AG34" s="36"/>
      <c r="AH34" s="36"/>
      <c r="AI34" s="36"/>
      <c r="AJ34" s="36"/>
      <c r="AK34" s="36"/>
      <c r="AL34" s="36"/>
      <c r="AM34" s="36"/>
      <c r="AN34" s="36"/>
      <c r="AO34" s="36"/>
      <c r="AP34" s="36"/>
      <c r="AQ34" s="36"/>
      <c r="AR34" s="36"/>
      <c r="AS34" s="36"/>
      <c r="AT34" s="36"/>
      <c r="AU34" s="36"/>
      <c r="AV34" s="36"/>
      <c r="AW34" s="36"/>
      <c r="AX34" s="36"/>
      <c r="AY34" s="36"/>
      <c r="AZ34" s="36"/>
      <c r="BA34" s="36"/>
      <c r="BB34" s="36"/>
      <c r="BC34" s="36"/>
      <c r="BD34" s="36"/>
      <c r="BE34" s="36"/>
      <c r="BF34" s="36"/>
      <c r="BG34" s="36"/>
      <c r="BH34" s="36"/>
      <c r="BI34" s="36"/>
      <c r="BJ34" s="36"/>
      <c r="BK34" s="36"/>
      <c r="BL34" s="36"/>
      <c r="BM34" s="36"/>
      <c r="BN34" s="36"/>
      <c r="BO34" s="36"/>
      <c r="BP34" s="36"/>
      <c r="BQ34" s="36"/>
      <c r="BR34" s="36"/>
      <c r="BS34" s="36"/>
      <c r="BT34" s="36"/>
      <c r="BU34" s="36"/>
      <c r="BV34" s="36"/>
      <c r="BW34" s="2"/>
      <c r="BX34" s="2"/>
      <c r="BY34" s="2"/>
      <c r="BZ34" s="2"/>
    </row>
    <row r="35" spans="2:78" ht="18" customHeight="1" thickTop="1" thickBot="1" x14ac:dyDescent="0.4">
      <c r="B35" s="45" t="s">
        <v>16</v>
      </c>
      <c r="C35" s="57" t="s">
        <v>43</v>
      </c>
      <c r="D35" s="57"/>
      <c r="E35" s="57"/>
      <c r="F35" s="57"/>
      <c r="G35" s="57"/>
      <c r="H35" s="44" t="s">
        <v>174</v>
      </c>
      <c r="I35" s="44" t="str">
        <f>IFERROR(VLOOKUP($D$7,CARACTERÍSTICAS!A:Y,23,0),"")</f>
        <v/>
      </c>
      <c r="J35" s="52"/>
      <c r="K35" s="34"/>
      <c r="M35" s="35"/>
      <c r="N35" s="4"/>
      <c r="O35" s="4"/>
      <c r="P35" s="4"/>
      <c r="Q35" s="4"/>
      <c r="R35" s="4"/>
      <c r="S35" s="36"/>
      <c r="T35" s="36"/>
      <c r="U35" s="36"/>
      <c r="V35" s="36"/>
      <c r="W35" s="36"/>
      <c r="X35" s="36"/>
      <c r="Y35" s="36"/>
      <c r="Z35" s="36"/>
      <c r="AA35" s="36"/>
      <c r="AB35" s="36"/>
      <c r="AC35" s="36"/>
      <c r="AD35" s="36"/>
      <c r="AE35" s="36"/>
      <c r="AF35" s="36"/>
      <c r="AG35" s="36"/>
      <c r="AH35" s="36"/>
      <c r="AI35" s="36"/>
      <c r="AJ35" s="36"/>
      <c r="AK35" s="36"/>
      <c r="AL35" s="36"/>
      <c r="AM35" s="36"/>
      <c r="AN35" s="36"/>
      <c r="AO35" s="36"/>
      <c r="AP35" s="36"/>
      <c r="AQ35" s="36"/>
      <c r="AR35" s="36"/>
      <c r="AS35" s="36"/>
      <c r="AT35" s="36"/>
      <c r="AU35" s="36"/>
      <c r="AV35" s="36"/>
      <c r="AW35" s="36"/>
      <c r="AX35" s="36"/>
      <c r="AY35" s="36"/>
      <c r="AZ35" s="36"/>
      <c r="BA35" s="36"/>
      <c r="BB35" s="36"/>
      <c r="BC35" s="36"/>
      <c r="BD35" s="36"/>
      <c r="BE35" s="36"/>
      <c r="BF35" s="36"/>
      <c r="BG35" s="36"/>
      <c r="BH35" s="36"/>
      <c r="BI35" s="36"/>
      <c r="BJ35" s="36"/>
      <c r="BK35" s="36"/>
      <c r="BL35" s="36"/>
      <c r="BM35" s="36"/>
      <c r="BN35" s="36"/>
      <c r="BO35" s="36"/>
      <c r="BP35" s="36"/>
      <c r="BQ35" s="36"/>
      <c r="BR35" s="36"/>
      <c r="BS35" s="36"/>
      <c r="BT35" s="36"/>
      <c r="BU35" s="36"/>
      <c r="BV35" s="36"/>
      <c r="BW35" s="2"/>
      <c r="BX35" s="2"/>
      <c r="BY35" s="2"/>
      <c r="BZ35" s="2"/>
    </row>
    <row r="36" spans="2:78" ht="18" customHeight="1" thickTop="1" thickBot="1" x14ac:dyDescent="0.4">
      <c r="B36" s="43">
        <v>20</v>
      </c>
      <c r="C36" s="57" t="s">
        <v>41</v>
      </c>
      <c r="D36" s="57"/>
      <c r="E36" s="57"/>
      <c r="F36" s="57"/>
      <c r="G36" s="57"/>
      <c r="H36" s="57"/>
      <c r="I36" s="57"/>
      <c r="J36" s="57"/>
      <c r="K36" s="50"/>
      <c r="M36" s="39"/>
      <c r="N36" s="4"/>
      <c r="O36" s="4"/>
      <c r="P36" s="4"/>
      <c r="Q36" s="4"/>
      <c r="R36" s="4"/>
      <c r="S36" s="51"/>
      <c r="T36" s="51"/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51"/>
      <c r="AJ36" s="51"/>
      <c r="AK36" s="51"/>
      <c r="AL36" s="51"/>
      <c r="AM36" s="51"/>
      <c r="AN36" s="51"/>
      <c r="AO36" s="51"/>
      <c r="AP36" s="51"/>
      <c r="AQ36" s="51"/>
      <c r="AR36" s="51"/>
      <c r="AS36" s="51"/>
      <c r="AT36" s="51"/>
      <c r="AU36" s="51"/>
      <c r="AV36" s="51"/>
      <c r="AW36" s="51"/>
      <c r="AX36" s="51"/>
      <c r="AY36" s="51"/>
      <c r="AZ36" s="51"/>
      <c r="BA36" s="51"/>
      <c r="BB36" s="51"/>
      <c r="BC36" s="51"/>
      <c r="BD36" s="51"/>
      <c r="BE36" s="51"/>
      <c r="BF36" s="51"/>
      <c r="BG36" s="51"/>
      <c r="BH36" s="51"/>
      <c r="BI36" s="51"/>
      <c r="BJ36" s="51"/>
      <c r="BK36" s="51"/>
      <c r="BL36" s="51"/>
      <c r="BM36" s="51"/>
      <c r="BN36" s="51"/>
      <c r="BO36" s="51"/>
      <c r="BP36" s="51"/>
      <c r="BQ36" s="51"/>
      <c r="BR36" s="51"/>
      <c r="BS36" s="51"/>
      <c r="BT36" s="51"/>
      <c r="BU36" s="51"/>
      <c r="BV36" s="51"/>
      <c r="BW36" s="2"/>
      <c r="BX36" s="2"/>
      <c r="BY36" s="2"/>
      <c r="BZ36" s="2"/>
    </row>
    <row r="37" spans="2:78" ht="18" customHeight="1" thickTop="1" thickBot="1" x14ac:dyDescent="0.4">
      <c r="B37" s="45" t="s">
        <v>20</v>
      </c>
      <c r="C37" s="57" t="s">
        <v>42</v>
      </c>
      <c r="D37" s="57"/>
      <c r="E37" s="57"/>
      <c r="F37" s="57"/>
      <c r="G37" s="57"/>
      <c r="H37" s="44" t="s">
        <v>9</v>
      </c>
      <c r="I37" s="44" t="str">
        <f>IFERROR(VLOOKUP($D$7,CARACTERÍSTICAS!A:Y,24,0),"")</f>
        <v/>
      </c>
      <c r="J37" s="52"/>
      <c r="K37" s="50"/>
      <c r="M37" s="39"/>
      <c r="N37" s="4"/>
      <c r="O37" s="4"/>
      <c r="P37" s="4"/>
      <c r="Q37" s="4"/>
      <c r="R37" s="4"/>
      <c r="S37" s="51"/>
      <c r="T37" s="51"/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1"/>
      <c r="AH37" s="51"/>
      <c r="AI37" s="51"/>
      <c r="AJ37" s="51"/>
      <c r="AK37" s="51"/>
      <c r="AL37" s="51"/>
      <c r="AM37" s="51"/>
      <c r="AN37" s="51"/>
      <c r="AO37" s="51"/>
      <c r="AP37" s="51"/>
      <c r="AQ37" s="51"/>
      <c r="AR37" s="51"/>
      <c r="AS37" s="51"/>
      <c r="AT37" s="51"/>
      <c r="AU37" s="51"/>
      <c r="AV37" s="51"/>
      <c r="AW37" s="51"/>
      <c r="AX37" s="51"/>
      <c r="AY37" s="51"/>
      <c r="AZ37" s="51"/>
      <c r="BA37" s="51"/>
      <c r="BB37" s="51"/>
      <c r="BC37" s="51"/>
      <c r="BD37" s="51"/>
      <c r="BE37" s="51"/>
      <c r="BF37" s="51"/>
      <c r="BG37" s="51"/>
      <c r="BH37" s="51"/>
      <c r="BI37" s="51"/>
      <c r="BJ37" s="51"/>
      <c r="BK37" s="51"/>
      <c r="BL37" s="51"/>
      <c r="BM37" s="51"/>
      <c r="BN37" s="51"/>
      <c r="BO37" s="51"/>
      <c r="BP37" s="51"/>
      <c r="BQ37" s="51"/>
      <c r="BR37" s="51"/>
      <c r="BS37" s="51"/>
      <c r="BT37" s="51"/>
      <c r="BU37" s="51"/>
      <c r="BV37" s="51"/>
      <c r="BW37" s="2"/>
      <c r="BX37" s="2"/>
      <c r="BY37" s="2"/>
      <c r="BZ37" s="2"/>
    </row>
    <row r="38" spans="2:78" ht="18" customHeight="1" thickTop="1" thickBot="1" x14ac:dyDescent="0.4">
      <c r="B38" s="45" t="s">
        <v>21</v>
      </c>
      <c r="C38" s="57" t="s">
        <v>43</v>
      </c>
      <c r="D38" s="57"/>
      <c r="E38" s="57"/>
      <c r="F38" s="57"/>
      <c r="G38" s="57"/>
      <c r="H38" s="44" t="s">
        <v>174</v>
      </c>
      <c r="I38" s="44" t="str">
        <f>IFERROR(VLOOKUP($D$7,CARACTERÍSTICAS!A:Y,25,0),"")</f>
        <v/>
      </c>
      <c r="J38" s="52"/>
      <c r="K38" s="50"/>
      <c r="M38" s="39"/>
      <c r="N38" s="4"/>
      <c r="O38" s="4"/>
      <c r="P38" s="4"/>
      <c r="Q38" s="4"/>
      <c r="R38" s="4"/>
      <c r="S38" s="51"/>
      <c r="T38" s="51"/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1"/>
      <c r="AF38" s="51"/>
      <c r="AG38" s="51"/>
      <c r="AH38" s="51"/>
      <c r="AI38" s="51"/>
      <c r="AJ38" s="51"/>
      <c r="AK38" s="51"/>
      <c r="AL38" s="51"/>
      <c r="AM38" s="51"/>
      <c r="AN38" s="51"/>
      <c r="AO38" s="51"/>
      <c r="AP38" s="51"/>
      <c r="AQ38" s="51"/>
      <c r="AR38" s="51"/>
      <c r="AS38" s="51"/>
      <c r="AT38" s="51"/>
      <c r="AU38" s="51"/>
      <c r="AV38" s="51"/>
      <c r="AW38" s="51"/>
      <c r="AX38" s="51"/>
      <c r="AY38" s="51"/>
      <c r="AZ38" s="51"/>
      <c r="BA38" s="51"/>
      <c r="BB38" s="51"/>
      <c r="BC38" s="51"/>
      <c r="BD38" s="51"/>
      <c r="BE38" s="51"/>
      <c r="BF38" s="51"/>
      <c r="BG38" s="51"/>
      <c r="BH38" s="51"/>
      <c r="BI38" s="51"/>
      <c r="BJ38" s="51"/>
      <c r="BK38" s="51"/>
      <c r="BL38" s="51"/>
      <c r="BM38" s="51"/>
      <c r="BN38" s="51"/>
      <c r="BO38" s="51"/>
      <c r="BP38" s="51"/>
      <c r="BQ38" s="51"/>
      <c r="BR38" s="51"/>
      <c r="BS38" s="51"/>
      <c r="BT38" s="51"/>
      <c r="BU38" s="51"/>
      <c r="BV38" s="51"/>
      <c r="BW38" s="2"/>
      <c r="BX38" s="2"/>
      <c r="BY38" s="2"/>
      <c r="BZ38" s="2"/>
    </row>
    <row r="39" spans="2:78" ht="17.5" customHeight="1" thickTop="1" thickBot="1" x14ac:dyDescent="0.4">
      <c r="B39" s="43">
        <v>21</v>
      </c>
      <c r="C39" s="57" t="s">
        <v>158</v>
      </c>
      <c r="D39" s="57"/>
      <c r="E39" s="57"/>
      <c r="F39" s="57"/>
      <c r="G39" s="57"/>
      <c r="H39" s="57"/>
      <c r="I39" s="57"/>
      <c r="J39" s="57"/>
      <c r="K39" s="34"/>
      <c r="M39" s="35"/>
      <c r="N39" s="4"/>
      <c r="O39" s="4"/>
      <c r="P39" s="4"/>
      <c r="Q39" s="4"/>
      <c r="R39" s="4"/>
      <c r="S39" s="36"/>
      <c r="T39" s="36"/>
      <c r="U39" s="36"/>
      <c r="V39" s="36"/>
      <c r="W39" s="36"/>
      <c r="X39" s="36"/>
      <c r="Y39" s="36"/>
      <c r="Z39" s="36"/>
      <c r="AA39" s="36"/>
      <c r="AB39" s="36"/>
      <c r="AC39" s="36"/>
      <c r="AD39" s="36"/>
      <c r="AE39" s="36"/>
      <c r="AF39" s="36"/>
      <c r="AG39" s="36"/>
      <c r="AH39" s="36"/>
      <c r="AI39" s="36"/>
      <c r="AJ39" s="36"/>
      <c r="AK39" s="36"/>
      <c r="AL39" s="36"/>
      <c r="AM39" s="36"/>
      <c r="AN39" s="36"/>
      <c r="AO39" s="36"/>
      <c r="AP39" s="36"/>
      <c r="AQ39" s="36"/>
      <c r="AR39" s="36"/>
      <c r="AS39" s="36"/>
      <c r="AT39" s="36"/>
      <c r="AU39" s="36"/>
      <c r="AV39" s="36"/>
      <c r="AW39" s="36"/>
      <c r="AX39" s="36"/>
      <c r="AY39" s="36"/>
      <c r="AZ39" s="36"/>
      <c r="BA39" s="36"/>
      <c r="BB39" s="36"/>
      <c r="BC39" s="36"/>
      <c r="BD39" s="36"/>
      <c r="BE39" s="36"/>
      <c r="BF39" s="36"/>
      <c r="BG39" s="36"/>
      <c r="BH39" s="36"/>
      <c r="BI39" s="36"/>
      <c r="BJ39" s="36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36"/>
      <c r="BV39" s="36"/>
      <c r="BW39" s="2"/>
      <c r="BX39" s="2"/>
      <c r="BY39" s="2"/>
      <c r="BZ39" s="2"/>
    </row>
    <row r="40" spans="2:78" ht="17.5" customHeight="1" thickTop="1" thickBot="1" x14ac:dyDescent="0.4">
      <c r="B40" s="45" t="s">
        <v>162</v>
      </c>
      <c r="C40" s="57" t="s">
        <v>160</v>
      </c>
      <c r="D40" s="57"/>
      <c r="E40" s="57"/>
      <c r="F40" s="57"/>
      <c r="G40" s="57"/>
      <c r="H40" s="44" t="s">
        <v>165</v>
      </c>
      <c r="I40" s="44" t="str">
        <f>IFERROR(VLOOKUP($D$7,CARACTERÍSTICAS!A:AB,26,0),"")</f>
        <v/>
      </c>
      <c r="J40" s="52"/>
      <c r="K40" s="34"/>
      <c r="M40" s="35"/>
      <c r="N40" s="4"/>
      <c r="O40" s="4"/>
      <c r="P40" s="4"/>
      <c r="Q40" s="4"/>
      <c r="R40" s="4"/>
      <c r="S40" s="36"/>
      <c r="T40" s="36"/>
      <c r="U40" s="36"/>
      <c r="V40" s="36"/>
      <c r="W40" s="36"/>
      <c r="X40" s="36"/>
      <c r="Y40" s="36"/>
      <c r="Z40" s="36"/>
      <c r="AA40" s="36"/>
      <c r="AB40" s="36"/>
      <c r="AC40" s="36"/>
      <c r="AD40" s="36"/>
      <c r="AE40" s="36"/>
      <c r="AF40" s="36"/>
      <c r="AG40" s="36"/>
      <c r="AH40" s="36"/>
      <c r="AI40" s="36"/>
      <c r="AJ40" s="36"/>
      <c r="AK40" s="36"/>
      <c r="AL40" s="36"/>
      <c r="AM40" s="36"/>
      <c r="AN40" s="36"/>
      <c r="AO40" s="36"/>
      <c r="AP40" s="36"/>
      <c r="AQ40" s="36"/>
      <c r="AR40" s="36"/>
      <c r="AS40" s="36"/>
      <c r="AT40" s="36"/>
      <c r="AU40" s="36"/>
      <c r="AV40" s="36"/>
      <c r="AW40" s="36"/>
      <c r="AX40" s="36"/>
      <c r="AY40" s="36"/>
      <c r="AZ40" s="36"/>
      <c r="BA40" s="36"/>
      <c r="BB40" s="36"/>
      <c r="BC40" s="36"/>
      <c r="BD40" s="36"/>
      <c r="BE40" s="36"/>
      <c r="BF40" s="36"/>
      <c r="BG40" s="36"/>
      <c r="BH40" s="36"/>
      <c r="BI40" s="36"/>
      <c r="BJ40" s="36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36"/>
      <c r="BV40" s="36"/>
      <c r="BW40" s="2"/>
      <c r="BX40" s="2"/>
      <c r="BY40" s="2"/>
      <c r="BZ40" s="2"/>
    </row>
    <row r="41" spans="2:78" ht="17.5" customHeight="1" thickTop="1" thickBot="1" x14ac:dyDescent="0.4">
      <c r="B41" s="45" t="s">
        <v>163</v>
      </c>
      <c r="C41" s="57" t="s">
        <v>161</v>
      </c>
      <c r="D41" s="57"/>
      <c r="E41" s="57"/>
      <c r="F41" s="57"/>
      <c r="G41" s="57"/>
      <c r="H41" s="44" t="s">
        <v>165</v>
      </c>
      <c r="I41" s="44" t="str">
        <f>IFERROR(VLOOKUP($D$7,CARACTERÍSTICAS!A:AB,27,0),"")</f>
        <v/>
      </c>
      <c r="J41" s="52"/>
      <c r="K41" s="50"/>
      <c r="M41" s="39"/>
      <c r="N41" s="4"/>
      <c r="O41" s="4"/>
      <c r="P41" s="4"/>
      <c r="Q41" s="4"/>
      <c r="R41" s="4"/>
      <c r="S41" s="51"/>
      <c r="T41" s="51"/>
      <c r="U41" s="51"/>
      <c r="V41" s="51"/>
      <c r="W41" s="51"/>
      <c r="X41" s="51"/>
      <c r="Y41" s="51"/>
      <c r="Z41" s="51"/>
      <c r="AA41" s="51"/>
      <c r="AB41" s="51"/>
      <c r="AC41" s="51"/>
      <c r="AD41" s="51"/>
      <c r="AE41" s="51"/>
      <c r="AF41" s="51"/>
      <c r="AG41" s="51"/>
      <c r="AH41" s="51"/>
      <c r="AI41" s="51"/>
      <c r="AJ41" s="51"/>
      <c r="AK41" s="51"/>
      <c r="AL41" s="51"/>
      <c r="AM41" s="51"/>
      <c r="AN41" s="51"/>
      <c r="AO41" s="51"/>
      <c r="AP41" s="51"/>
      <c r="AQ41" s="51"/>
      <c r="AR41" s="51"/>
      <c r="AS41" s="51"/>
      <c r="AT41" s="51"/>
      <c r="AU41" s="51"/>
      <c r="AV41" s="51"/>
      <c r="AW41" s="51"/>
      <c r="AX41" s="51"/>
      <c r="AY41" s="51"/>
      <c r="AZ41" s="51"/>
      <c r="BA41" s="51"/>
      <c r="BB41" s="51"/>
      <c r="BC41" s="51"/>
      <c r="BD41" s="51"/>
      <c r="BE41" s="51"/>
      <c r="BF41" s="51"/>
      <c r="BG41" s="51"/>
      <c r="BH41" s="51"/>
      <c r="BI41" s="51"/>
      <c r="BJ41" s="51"/>
      <c r="BK41" s="51"/>
      <c r="BL41" s="51"/>
      <c r="BM41" s="51"/>
      <c r="BN41" s="51"/>
      <c r="BO41" s="51"/>
      <c r="BP41" s="51"/>
      <c r="BQ41" s="51"/>
      <c r="BR41" s="51"/>
      <c r="BS41" s="51"/>
      <c r="BT41" s="51"/>
      <c r="BU41" s="51"/>
      <c r="BV41" s="51"/>
      <c r="BW41" s="2"/>
      <c r="BX41" s="2"/>
      <c r="BY41" s="2"/>
      <c r="BZ41" s="2"/>
    </row>
    <row r="42" spans="2:78" ht="17.5" customHeight="1" thickTop="1" thickBot="1" x14ac:dyDescent="0.4">
      <c r="B42" s="45" t="s">
        <v>164</v>
      </c>
      <c r="C42" s="57" t="s">
        <v>159</v>
      </c>
      <c r="D42" s="57"/>
      <c r="E42" s="57"/>
      <c r="F42" s="57"/>
      <c r="G42" s="57"/>
      <c r="H42" s="44" t="s">
        <v>166</v>
      </c>
      <c r="I42" s="44" t="str">
        <f>IFERROR(VLOOKUP($D$7,CARACTERÍSTICAS!A:AB,28,0),"")</f>
        <v/>
      </c>
      <c r="J42" s="52"/>
      <c r="K42" s="34"/>
      <c r="M42" s="35"/>
      <c r="N42" s="4"/>
      <c r="O42" s="4"/>
      <c r="P42" s="4"/>
      <c r="Q42" s="4"/>
      <c r="R42" s="4"/>
      <c r="S42" s="36"/>
      <c r="T42" s="36"/>
      <c r="U42" s="36"/>
      <c r="V42" s="36"/>
      <c r="W42" s="36"/>
      <c r="X42" s="36"/>
      <c r="Y42" s="36"/>
      <c r="Z42" s="36"/>
      <c r="AA42" s="36"/>
      <c r="AB42" s="36"/>
      <c r="AC42" s="36"/>
      <c r="AD42" s="36"/>
      <c r="AE42" s="36"/>
      <c r="AF42" s="36"/>
      <c r="AG42" s="36"/>
      <c r="AH42" s="36"/>
      <c r="AI42" s="36"/>
      <c r="AJ42" s="36"/>
      <c r="AK42" s="36"/>
      <c r="AL42" s="36"/>
      <c r="AM42" s="36"/>
      <c r="AN42" s="36"/>
      <c r="AO42" s="36"/>
      <c r="AP42" s="36"/>
      <c r="AQ42" s="36"/>
      <c r="AR42" s="36"/>
      <c r="AS42" s="36"/>
      <c r="AT42" s="36"/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6"/>
      <c r="BF42" s="36"/>
      <c r="BG42" s="36"/>
      <c r="BH42" s="36"/>
      <c r="BI42" s="36"/>
      <c r="BJ42" s="36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36"/>
      <c r="BV42" s="36"/>
      <c r="BW42" s="2"/>
      <c r="BX42" s="2"/>
      <c r="BY42" s="2"/>
      <c r="BZ42" s="2"/>
    </row>
    <row r="43" spans="2:78" ht="16" customHeight="1" thickTop="1" x14ac:dyDescent="0.35">
      <c r="B43" s="63"/>
      <c r="C43" s="63"/>
      <c r="D43" s="63"/>
      <c r="E43" s="63"/>
      <c r="F43" s="63"/>
      <c r="G43" s="63"/>
      <c r="H43" s="63"/>
      <c r="I43" s="63"/>
      <c r="J43" s="63"/>
      <c r="K43" s="23"/>
      <c r="M43" s="24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G43" s="25"/>
      <c r="AH43" s="25"/>
      <c r="AI43" s="25"/>
      <c r="AJ43" s="25"/>
      <c r="AK43" s="25"/>
      <c r="AL43" s="25"/>
      <c r="AM43" s="25"/>
      <c r="AN43" s="25"/>
      <c r="AO43" s="25"/>
      <c r="AP43" s="25"/>
      <c r="AQ43" s="25"/>
      <c r="AR43" s="25"/>
      <c r="AS43" s="25"/>
      <c r="AT43" s="25"/>
      <c r="AU43" s="25"/>
      <c r="AV43" s="25"/>
      <c r="AW43" s="25"/>
      <c r="AX43" s="25"/>
      <c r="AY43" s="25"/>
      <c r="AZ43" s="25"/>
      <c r="BA43" s="25"/>
      <c r="BB43" s="25"/>
      <c r="BC43" s="25"/>
      <c r="BD43" s="25"/>
      <c r="BE43" s="25"/>
      <c r="BF43" s="25"/>
      <c r="BG43" s="25"/>
      <c r="BH43" s="25"/>
      <c r="BI43" s="25"/>
      <c r="BJ43" s="25"/>
      <c r="BK43" s="25"/>
      <c r="BL43" s="25"/>
      <c r="BM43" s="25"/>
      <c r="BN43" s="25"/>
      <c r="BO43" s="25"/>
      <c r="BP43" s="25"/>
      <c r="BQ43" s="25"/>
      <c r="BR43" s="25"/>
      <c r="BS43" s="25"/>
      <c r="BT43" s="25"/>
      <c r="BU43" s="25"/>
      <c r="BV43" s="25"/>
      <c r="BW43" s="2"/>
      <c r="BX43" s="2"/>
      <c r="BY43" s="2"/>
      <c r="BZ43" s="2"/>
    </row>
    <row r="44" spans="2:78" ht="9.75" customHeight="1" x14ac:dyDescent="0.35">
      <c r="K44" s="3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2"/>
      <c r="BX44" s="2"/>
      <c r="BY44" s="2"/>
      <c r="BZ44" s="2"/>
    </row>
    <row r="45" spans="2:78" x14ac:dyDescent="0.35">
      <c r="K45" s="3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2"/>
      <c r="BX45" s="2"/>
      <c r="BY45" s="2"/>
      <c r="BZ45" s="2"/>
    </row>
    <row r="46" spans="2:78" x14ac:dyDescent="0.35">
      <c r="K46" s="3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2"/>
      <c r="BX46" s="2"/>
      <c r="BY46" s="2"/>
      <c r="BZ46" s="2"/>
    </row>
    <row r="47" spans="2:78" x14ac:dyDescent="0.35">
      <c r="K47" s="3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2"/>
      <c r="BX47" s="2"/>
      <c r="BY47" s="2"/>
      <c r="BZ47" s="2"/>
    </row>
    <row r="48" spans="2:78" x14ac:dyDescent="0.35">
      <c r="K48" s="3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2"/>
      <c r="BX48" s="2"/>
      <c r="BY48" s="2"/>
      <c r="BZ48" s="2"/>
    </row>
    <row r="49" spans="11:78" x14ac:dyDescent="0.35">
      <c r="K49" s="3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2"/>
      <c r="BX49" s="2"/>
      <c r="BY49" s="2"/>
      <c r="BZ49" s="2"/>
    </row>
    <row r="50" spans="11:78" x14ac:dyDescent="0.35">
      <c r="K50" s="3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2"/>
      <c r="BX50" s="2"/>
      <c r="BY50" s="2"/>
      <c r="BZ50" s="2"/>
    </row>
    <row r="51" spans="11:78" x14ac:dyDescent="0.35">
      <c r="K51" s="3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2"/>
      <c r="BX51" s="2"/>
      <c r="BY51" s="2"/>
      <c r="BZ51" s="2"/>
    </row>
    <row r="52" spans="11:78" x14ac:dyDescent="0.35">
      <c r="K52" s="3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4"/>
      <c r="BU52" s="4"/>
      <c r="BV52" s="4"/>
    </row>
    <row r="53" spans="11:78" x14ac:dyDescent="0.35">
      <c r="K53" s="3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  <c r="BU53" s="4"/>
      <c r="BV53" s="4"/>
    </row>
    <row r="54" spans="11:78" x14ac:dyDescent="0.35">
      <c r="K54" s="3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4"/>
      <c r="BU54" s="4"/>
      <c r="BV54" s="4"/>
    </row>
    <row r="55" spans="11:78" x14ac:dyDescent="0.35">
      <c r="K55" s="3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4"/>
      <c r="BU55" s="4"/>
      <c r="BV55" s="4"/>
    </row>
    <row r="56" spans="11:78" x14ac:dyDescent="0.35">
      <c r="K56" s="3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  <c r="BU56" s="4"/>
      <c r="BV56" s="4"/>
    </row>
    <row r="57" spans="11:78" x14ac:dyDescent="0.35">
      <c r="K57" s="3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</row>
    <row r="58" spans="11:78" x14ac:dyDescent="0.35">
      <c r="K58" s="3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  <c r="BS58" s="4"/>
      <c r="BT58" s="4"/>
      <c r="BU58" s="4"/>
      <c r="BV58" s="4"/>
    </row>
    <row r="59" spans="11:78" x14ac:dyDescent="0.35">
      <c r="K59" s="3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  <c r="BS59" s="4"/>
      <c r="BT59" s="4"/>
      <c r="BU59" s="4"/>
      <c r="BV59" s="4"/>
    </row>
    <row r="60" spans="11:78" x14ac:dyDescent="0.35">
      <c r="K60" s="3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  <c r="BR60" s="4"/>
      <c r="BS60" s="4"/>
      <c r="BT60" s="4"/>
      <c r="BU60" s="4"/>
      <c r="BV60" s="4"/>
    </row>
    <row r="61" spans="11:78" x14ac:dyDescent="0.35">
      <c r="K61" s="3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  <c r="BS61" s="4"/>
      <c r="BT61" s="4"/>
      <c r="BU61" s="4"/>
      <c r="BV61" s="4"/>
    </row>
    <row r="62" spans="11:78" x14ac:dyDescent="0.35">
      <c r="K62" s="3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  <c r="BS62" s="4"/>
      <c r="BT62" s="4"/>
      <c r="BU62" s="4"/>
      <c r="BV62" s="4"/>
    </row>
    <row r="63" spans="11:78" x14ac:dyDescent="0.35">
      <c r="K63" s="3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  <c r="BS63" s="4"/>
      <c r="BT63" s="4"/>
      <c r="BU63" s="4"/>
      <c r="BV63" s="4"/>
    </row>
    <row r="64" spans="11:78" x14ac:dyDescent="0.35">
      <c r="K64" s="3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  <c r="BS64" s="4"/>
      <c r="BT64" s="4"/>
      <c r="BU64" s="4"/>
      <c r="BV64" s="4"/>
    </row>
    <row r="65" spans="11:74" x14ac:dyDescent="0.35">
      <c r="K65" s="3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  <c r="BS65" s="4"/>
      <c r="BT65" s="4"/>
      <c r="BU65" s="4"/>
      <c r="BV65" s="4"/>
    </row>
    <row r="66" spans="11:74" x14ac:dyDescent="0.35">
      <c r="K66" s="3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  <c r="BS66" s="4"/>
      <c r="BT66" s="4"/>
      <c r="BU66" s="4"/>
      <c r="BV66" s="4"/>
    </row>
    <row r="67" spans="11:74" x14ac:dyDescent="0.35">
      <c r="K67" s="3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/>
      <c r="BQ67" s="4"/>
      <c r="BR67" s="4"/>
      <c r="BS67" s="4"/>
      <c r="BT67" s="4"/>
      <c r="BU67" s="4"/>
      <c r="BV67" s="4"/>
    </row>
    <row r="68" spans="11:74" x14ac:dyDescent="0.35">
      <c r="K68" s="3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  <c r="BQ68" s="4"/>
      <c r="BR68" s="4"/>
      <c r="BS68" s="4"/>
      <c r="BT68" s="4"/>
      <c r="BU68" s="4"/>
      <c r="BV68" s="4"/>
    </row>
  </sheetData>
  <sheetProtection algorithmName="SHA-512" hashValue="UuWaPFu7RYEy/aBT2CezFxf4Mraaz8AJC4CcQDOJzULkxGx/t9vQctXH/6VjU4urmxAM2PR8mXdxpkdbcRWVCg==" saltValue="FbnajvrfIKTaPMZIgY0s1A==" spinCount="100000" sheet="1" objects="1" scenarios="1"/>
  <mergeCells count="54">
    <mergeCell ref="B5:C5"/>
    <mergeCell ref="D5:J5"/>
    <mergeCell ref="B8:C8"/>
    <mergeCell ref="D8:J8"/>
    <mergeCell ref="B9:C9"/>
    <mergeCell ref="D9:J9"/>
    <mergeCell ref="D7:J7"/>
    <mergeCell ref="B6:C6"/>
    <mergeCell ref="D6:J6"/>
    <mergeCell ref="B7:C7"/>
    <mergeCell ref="O11:S11"/>
    <mergeCell ref="L11:M11"/>
    <mergeCell ref="C18:G18"/>
    <mergeCell ref="C19:G19"/>
    <mergeCell ref="C24:G24"/>
    <mergeCell ref="L21:O21"/>
    <mergeCell ref="C17:G17"/>
    <mergeCell ref="B11:C11"/>
    <mergeCell ref="D11:J11"/>
    <mergeCell ref="C14:G14"/>
    <mergeCell ref="C13:G13"/>
    <mergeCell ref="C15:G15"/>
    <mergeCell ref="C16:G16"/>
    <mergeCell ref="B10:C10"/>
    <mergeCell ref="D10:J10"/>
    <mergeCell ref="C12:G12"/>
    <mergeCell ref="B43:J43"/>
    <mergeCell ref="C22:G22"/>
    <mergeCell ref="C23:G23"/>
    <mergeCell ref="C20:G20"/>
    <mergeCell ref="C21:G21"/>
    <mergeCell ref="C26:G26"/>
    <mergeCell ref="C27:G27"/>
    <mergeCell ref="C32:G32"/>
    <mergeCell ref="C28:G28"/>
    <mergeCell ref="C25:G25"/>
    <mergeCell ref="C29:G29"/>
    <mergeCell ref="C40:G40"/>
    <mergeCell ref="C42:G42"/>
    <mergeCell ref="B2:J2"/>
    <mergeCell ref="B3:C3"/>
    <mergeCell ref="D3:J3"/>
    <mergeCell ref="B4:C4"/>
    <mergeCell ref="D4:J4"/>
    <mergeCell ref="C41:G41"/>
    <mergeCell ref="C30:J30"/>
    <mergeCell ref="C33:J33"/>
    <mergeCell ref="C39:J39"/>
    <mergeCell ref="C31:G31"/>
    <mergeCell ref="C34:G34"/>
    <mergeCell ref="C35:G35"/>
    <mergeCell ref="C36:J36"/>
    <mergeCell ref="C37:G37"/>
    <mergeCell ref="C38:G38"/>
  </mergeCells>
  <conditionalFormatting sqref="J13:J29">
    <cfRule type="cellIs" dxfId="4" priority="6" operator="notEqual">
      <formula>I13</formula>
    </cfRule>
  </conditionalFormatting>
  <conditionalFormatting sqref="J31:J32">
    <cfRule type="cellIs" dxfId="3" priority="5" operator="notEqual">
      <formula>I31</formula>
    </cfRule>
  </conditionalFormatting>
  <conditionalFormatting sqref="J34:J35">
    <cfRule type="cellIs" dxfId="2" priority="4" operator="notEqual">
      <formula>I34</formula>
    </cfRule>
  </conditionalFormatting>
  <conditionalFormatting sqref="J40:J42">
    <cfRule type="cellIs" dxfId="1" priority="3" operator="notEqual">
      <formula>I40</formula>
    </cfRule>
  </conditionalFormatting>
  <conditionalFormatting sqref="J37:J38">
    <cfRule type="cellIs" dxfId="0" priority="1" operator="notEqual">
      <formula>I37</formula>
    </cfRule>
  </conditionalFormatting>
  <dataValidations count="1">
    <dataValidation type="list" allowBlank="1" showInputMessage="1" showErrorMessage="1" sqref="D3:J3">
      <formula1>$O$12:$O$19</formula1>
    </dataValidation>
  </dataValidations>
  <printOptions horizontalCentered="1"/>
  <pageMargins left="0.31496062992125984" right="0.31496062992125984" top="0.59055118110236227" bottom="0.59055118110236227" header="0.31496062992125984" footer="0.31496062992125984"/>
  <pageSetup paperSize="9" scale="94" orientation="portrait" r:id="rId1"/>
  <headerFooter>
    <oddFooter>Página &amp;P de &amp;N</oddFooter>
  </headerFooter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CARACTERÍSTICAS!$A$3:$A$31</xm:f>
          </x14:formula1>
          <xm:sqref>D7:J7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667233"/>
  <sheetViews>
    <sheetView zoomScale="70" zoomScaleNormal="70" workbookViewId="0">
      <selection activeCell="C17" sqref="C17:G17"/>
    </sheetView>
  </sheetViews>
  <sheetFormatPr defaultRowHeight="14.5" x14ac:dyDescent="0.35"/>
  <cols>
    <col min="1" max="1" width="12.26953125" style="9" bestFit="1" customWidth="1"/>
    <col min="2" max="2" width="24.90625" style="10" bestFit="1" customWidth="1"/>
    <col min="3" max="3" width="21.54296875" style="9" customWidth="1"/>
    <col min="4" max="4" width="22.26953125" style="9" customWidth="1"/>
    <col min="5" max="5" width="17.90625" style="9" customWidth="1"/>
    <col min="6" max="6" width="10.453125" style="9" customWidth="1"/>
    <col min="7" max="7" width="21.26953125" style="9" customWidth="1"/>
    <col min="8" max="8" width="31.26953125" style="9" customWidth="1"/>
    <col min="9" max="9" width="31.81640625" style="9" customWidth="1"/>
    <col min="10" max="10" width="34" style="9" customWidth="1"/>
    <col min="11" max="11" width="25" style="9" customWidth="1"/>
    <col min="12" max="12" width="23.36328125" style="9" customWidth="1"/>
    <col min="13" max="13" width="31.90625" style="9" customWidth="1"/>
    <col min="14" max="14" width="19.81640625" style="9" customWidth="1"/>
    <col min="15" max="15" width="55.26953125" style="17" customWidth="1"/>
    <col min="16" max="16" width="24" style="17" customWidth="1"/>
    <col min="17" max="17" width="17.08984375" style="9" customWidth="1"/>
    <col min="18" max="18" width="47" style="13" customWidth="1"/>
    <col min="19" max="19" width="51" style="29" customWidth="1"/>
    <col min="20" max="20" width="50.1796875" style="36" customWidth="1"/>
    <col min="21" max="21" width="63.7265625" style="36" customWidth="1"/>
    <col min="22" max="22" width="52.453125" style="36" customWidth="1"/>
    <col min="23" max="23" width="56.453125" style="36" customWidth="1"/>
    <col min="24" max="24" width="38.26953125" style="9" bestFit="1" customWidth="1"/>
    <col min="25" max="25" width="42.26953125" style="10" bestFit="1" customWidth="1"/>
    <col min="26" max="26" width="24.453125" style="51" bestFit="1" customWidth="1"/>
    <col min="27" max="27" width="22" style="51" bestFit="1" customWidth="1"/>
    <col min="28" max="28" width="10.90625" style="10" bestFit="1" customWidth="1"/>
    <col min="29" max="31" width="9.1796875" style="8"/>
  </cols>
  <sheetData>
    <row r="1" spans="1:36" s="7" customFormat="1" x14ac:dyDescent="0.35">
      <c r="A1" s="9">
        <v>1</v>
      </c>
      <c r="B1" s="9">
        <v>2</v>
      </c>
      <c r="C1" s="9">
        <v>3</v>
      </c>
      <c r="D1" s="9">
        <v>4</v>
      </c>
      <c r="E1" s="9">
        <v>5</v>
      </c>
      <c r="F1" s="9">
        <v>6</v>
      </c>
      <c r="G1" s="9">
        <v>7</v>
      </c>
      <c r="H1" s="9">
        <v>8</v>
      </c>
      <c r="I1" s="9">
        <v>9</v>
      </c>
      <c r="J1" s="9">
        <v>10</v>
      </c>
      <c r="K1" s="9">
        <v>11</v>
      </c>
      <c r="L1" s="9">
        <v>12</v>
      </c>
      <c r="M1" s="9">
        <v>13</v>
      </c>
      <c r="N1" s="9">
        <v>14</v>
      </c>
      <c r="O1" s="17">
        <v>15</v>
      </c>
      <c r="P1" s="17">
        <v>16</v>
      </c>
      <c r="Q1" s="9">
        <v>17</v>
      </c>
      <c r="R1" s="13">
        <v>18</v>
      </c>
      <c r="S1" s="29">
        <v>19</v>
      </c>
      <c r="T1" s="36">
        <v>20</v>
      </c>
      <c r="U1" s="36">
        <v>21</v>
      </c>
      <c r="V1" s="36">
        <v>22</v>
      </c>
      <c r="W1" s="36">
        <v>23</v>
      </c>
      <c r="X1" s="36">
        <v>24</v>
      </c>
      <c r="Y1" s="51">
        <v>25</v>
      </c>
      <c r="Z1" s="51">
        <v>26</v>
      </c>
      <c r="AA1" s="51">
        <v>27</v>
      </c>
      <c r="AB1" s="51">
        <v>28</v>
      </c>
      <c r="AC1" s="2"/>
      <c r="AD1" s="2"/>
      <c r="AE1" s="2"/>
      <c r="AF1" s="2"/>
      <c r="AG1" s="2"/>
      <c r="AH1" s="2"/>
      <c r="AI1" s="2"/>
      <c r="AJ1" s="2"/>
    </row>
    <row r="2" spans="1:36" s="28" customFormat="1" x14ac:dyDescent="0.35">
      <c r="A2" s="14" t="s">
        <v>12</v>
      </c>
      <c r="B2" s="14" t="s">
        <v>79</v>
      </c>
      <c r="C2" s="14" t="s">
        <v>8</v>
      </c>
      <c r="D2" s="14" t="s">
        <v>26</v>
      </c>
      <c r="E2" s="14" t="s">
        <v>27</v>
      </c>
      <c r="F2" s="14" t="s">
        <v>28</v>
      </c>
      <c r="G2" s="14" t="s">
        <v>29</v>
      </c>
      <c r="H2" s="14" t="s">
        <v>30</v>
      </c>
      <c r="I2" s="14" t="s">
        <v>31</v>
      </c>
      <c r="J2" s="14" t="s">
        <v>32</v>
      </c>
      <c r="K2" s="14" t="s">
        <v>33</v>
      </c>
      <c r="L2" s="14" t="s">
        <v>34</v>
      </c>
      <c r="M2" s="14" t="s">
        <v>35</v>
      </c>
      <c r="N2" s="14" t="s">
        <v>36</v>
      </c>
      <c r="O2" s="18" t="s">
        <v>37</v>
      </c>
      <c r="P2" s="14" t="s">
        <v>38</v>
      </c>
      <c r="Q2" s="14" t="s">
        <v>14</v>
      </c>
      <c r="R2" s="14" t="s">
        <v>75</v>
      </c>
      <c r="S2" s="14" t="s">
        <v>76</v>
      </c>
      <c r="T2" s="14" t="s">
        <v>111</v>
      </c>
      <c r="U2" s="14" t="s">
        <v>112</v>
      </c>
      <c r="V2" s="14" t="s">
        <v>114</v>
      </c>
      <c r="W2" s="14" t="s">
        <v>115</v>
      </c>
      <c r="X2" s="14" t="s">
        <v>77</v>
      </c>
      <c r="Y2" s="14" t="s">
        <v>78</v>
      </c>
      <c r="Z2" s="14" t="s">
        <v>160</v>
      </c>
      <c r="AA2" s="14" t="s">
        <v>161</v>
      </c>
      <c r="AB2" s="14" t="s">
        <v>159</v>
      </c>
      <c r="AC2" s="2"/>
      <c r="AD2" s="2"/>
      <c r="AE2" s="2"/>
      <c r="AF2" s="2"/>
      <c r="AG2" s="2"/>
      <c r="AH2" s="2"/>
      <c r="AI2" s="2"/>
      <c r="AJ2" s="2"/>
    </row>
    <row r="3" spans="1:36" s="39" customFormat="1" x14ac:dyDescent="0.35">
      <c r="A3" s="14">
        <v>102300075</v>
      </c>
      <c r="B3" s="14" t="s">
        <v>135</v>
      </c>
      <c r="C3" s="14">
        <v>0.6</v>
      </c>
      <c r="D3" s="14" t="s">
        <v>81</v>
      </c>
      <c r="E3" s="14" t="s">
        <v>82</v>
      </c>
      <c r="F3" s="15" t="s">
        <v>84</v>
      </c>
      <c r="G3" s="15" t="s">
        <v>86</v>
      </c>
      <c r="H3" s="53" t="s">
        <v>170</v>
      </c>
      <c r="I3" s="14">
        <v>60</v>
      </c>
      <c r="J3" s="14">
        <v>5</v>
      </c>
      <c r="K3" s="14">
        <v>60</v>
      </c>
      <c r="L3" s="15" t="s">
        <v>171</v>
      </c>
      <c r="M3" s="37">
        <v>4</v>
      </c>
      <c r="N3" s="37" t="s">
        <v>104</v>
      </c>
      <c r="O3" s="19" t="s">
        <v>105</v>
      </c>
      <c r="P3" s="14" t="s">
        <v>107</v>
      </c>
      <c r="Q3" s="15" t="s">
        <v>108</v>
      </c>
      <c r="R3" s="15" t="s">
        <v>129</v>
      </c>
      <c r="S3" s="15" t="s">
        <v>129</v>
      </c>
      <c r="T3" s="14" t="s">
        <v>109</v>
      </c>
      <c r="U3" s="14" t="s">
        <v>109</v>
      </c>
      <c r="V3" s="14" t="s">
        <v>130</v>
      </c>
      <c r="W3" s="14" t="s">
        <v>173</v>
      </c>
      <c r="X3" s="14" t="s">
        <v>9</v>
      </c>
      <c r="Y3" s="14" t="s">
        <v>9</v>
      </c>
      <c r="Z3" s="14" t="s">
        <v>169</v>
      </c>
      <c r="AA3" s="14">
        <v>28</v>
      </c>
      <c r="AB3" s="14">
        <v>0.8</v>
      </c>
      <c r="AC3" s="2"/>
      <c r="AD3" s="2"/>
      <c r="AE3" s="2"/>
      <c r="AF3" s="2"/>
      <c r="AG3" s="2"/>
      <c r="AH3" s="2"/>
      <c r="AI3" s="2"/>
      <c r="AJ3" s="2"/>
    </row>
    <row r="4" spans="1:36" s="39" customFormat="1" x14ac:dyDescent="0.35">
      <c r="A4" s="14">
        <v>102300073</v>
      </c>
      <c r="B4" s="14" t="s">
        <v>136</v>
      </c>
      <c r="C4" s="14">
        <v>0.6</v>
      </c>
      <c r="D4" s="14" t="s">
        <v>81</v>
      </c>
      <c r="E4" s="14" t="s">
        <v>83</v>
      </c>
      <c r="F4" s="15" t="s">
        <v>84</v>
      </c>
      <c r="G4" s="15" t="s">
        <v>85</v>
      </c>
      <c r="H4" s="40" t="s">
        <v>133</v>
      </c>
      <c r="I4" s="15">
        <v>150</v>
      </c>
      <c r="J4" s="15">
        <v>5</v>
      </c>
      <c r="K4" s="16">
        <v>60</v>
      </c>
      <c r="L4" s="15" t="s">
        <v>98</v>
      </c>
      <c r="M4" s="37">
        <v>4</v>
      </c>
      <c r="N4" s="37" t="s">
        <v>104</v>
      </c>
      <c r="O4" s="19" t="s">
        <v>105</v>
      </c>
      <c r="P4" s="14" t="s">
        <v>107</v>
      </c>
      <c r="Q4" s="15" t="s">
        <v>108</v>
      </c>
      <c r="R4" s="15" t="s">
        <v>129</v>
      </c>
      <c r="S4" s="15" t="s">
        <v>129</v>
      </c>
      <c r="T4" s="14" t="s">
        <v>109</v>
      </c>
      <c r="U4" s="14" t="s">
        <v>109</v>
      </c>
      <c r="V4" s="14" t="s">
        <v>130</v>
      </c>
      <c r="W4" s="14" t="s">
        <v>173</v>
      </c>
      <c r="X4" s="14" t="s">
        <v>110</v>
      </c>
      <c r="Y4" s="14" t="s">
        <v>175</v>
      </c>
      <c r="Z4" s="14" t="s">
        <v>9</v>
      </c>
      <c r="AA4" s="14">
        <v>25</v>
      </c>
      <c r="AB4" s="14" t="s">
        <v>9</v>
      </c>
      <c r="AC4" s="2"/>
      <c r="AD4" s="2"/>
      <c r="AE4" s="2"/>
      <c r="AF4" s="2"/>
      <c r="AG4" s="2"/>
      <c r="AH4" s="2"/>
      <c r="AI4" s="2"/>
      <c r="AJ4" s="2"/>
    </row>
    <row r="5" spans="1:36" x14ac:dyDescent="0.35">
      <c r="A5" s="15">
        <v>102300056</v>
      </c>
      <c r="B5" s="15" t="s">
        <v>132</v>
      </c>
      <c r="C5" s="14">
        <v>0.6</v>
      </c>
      <c r="D5" s="14" t="s">
        <v>81</v>
      </c>
      <c r="E5" s="14" t="s">
        <v>82</v>
      </c>
      <c r="F5" s="15" t="s">
        <v>84</v>
      </c>
      <c r="G5" s="15" t="s">
        <v>86</v>
      </c>
      <c r="H5" s="40" t="s">
        <v>133</v>
      </c>
      <c r="I5" s="15">
        <v>150</v>
      </c>
      <c r="J5" s="15">
        <v>5</v>
      </c>
      <c r="K5" s="16">
        <v>60</v>
      </c>
      <c r="L5" s="15" t="s">
        <v>134</v>
      </c>
      <c r="M5" s="37">
        <v>4</v>
      </c>
      <c r="N5" s="37" t="s">
        <v>104</v>
      </c>
      <c r="O5" s="19" t="s">
        <v>105</v>
      </c>
      <c r="P5" s="14" t="s">
        <v>107</v>
      </c>
      <c r="Q5" s="15" t="s">
        <v>108</v>
      </c>
      <c r="R5" s="15" t="s">
        <v>129</v>
      </c>
      <c r="S5" s="15" t="s">
        <v>129</v>
      </c>
      <c r="T5" s="14" t="s">
        <v>109</v>
      </c>
      <c r="U5" s="14" t="s">
        <v>109</v>
      </c>
      <c r="V5" s="14" t="s">
        <v>130</v>
      </c>
      <c r="W5" s="14" t="s">
        <v>173</v>
      </c>
      <c r="X5" s="14" t="s">
        <v>9</v>
      </c>
      <c r="Y5" s="14" t="s">
        <v>9</v>
      </c>
      <c r="Z5" s="14" t="s">
        <v>168</v>
      </c>
      <c r="AA5" s="14">
        <v>23</v>
      </c>
      <c r="AB5" s="14">
        <v>0.4</v>
      </c>
      <c r="AF5" s="8"/>
      <c r="AG5" s="8"/>
      <c r="AH5" s="8"/>
      <c r="AI5" s="8"/>
    </row>
    <row r="6" spans="1:36" x14ac:dyDescent="0.35">
      <c r="A6" s="15">
        <v>102300019</v>
      </c>
      <c r="B6" s="15" t="s">
        <v>50</v>
      </c>
      <c r="C6" s="14">
        <v>0.6</v>
      </c>
      <c r="D6" s="14" t="s">
        <v>81</v>
      </c>
      <c r="E6" s="14" t="s">
        <v>83</v>
      </c>
      <c r="F6" s="15" t="s">
        <v>84</v>
      </c>
      <c r="G6" s="15" t="s">
        <v>85</v>
      </c>
      <c r="H6" s="40" t="s">
        <v>88</v>
      </c>
      <c r="I6" s="15">
        <v>200</v>
      </c>
      <c r="J6" s="15">
        <v>5</v>
      </c>
      <c r="K6" s="16">
        <v>60</v>
      </c>
      <c r="L6" s="15" t="s">
        <v>98</v>
      </c>
      <c r="M6" s="37">
        <v>4</v>
      </c>
      <c r="N6" s="37" t="s">
        <v>104</v>
      </c>
      <c r="O6" s="19" t="s">
        <v>105</v>
      </c>
      <c r="P6" s="14" t="s">
        <v>107</v>
      </c>
      <c r="Q6" s="15" t="s">
        <v>108</v>
      </c>
      <c r="R6" s="15" t="s">
        <v>129</v>
      </c>
      <c r="S6" s="15" t="s">
        <v>129</v>
      </c>
      <c r="T6" s="14" t="s">
        <v>109</v>
      </c>
      <c r="U6" s="14" t="s">
        <v>109</v>
      </c>
      <c r="V6" s="14" t="s">
        <v>130</v>
      </c>
      <c r="W6" s="14" t="s">
        <v>173</v>
      </c>
      <c r="X6" s="14" t="s">
        <v>110</v>
      </c>
      <c r="Y6" s="14" t="s">
        <v>175</v>
      </c>
      <c r="Z6" s="14" t="s">
        <v>9</v>
      </c>
      <c r="AA6" s="14">
        <v>30</v>
      </c>
      <c r="AB6" s="14" t="s">
        <v>9</v>
      </c>
      <c r="AF6" s="8"/>
      <c r="AG6" s="8"/>
      <c r="AH6" s="8"/>
      <c r="AI6" s="8"/>
    </row>
    <row r="7" spans="1:36" x14ac:dyDescent="0.35">
      <c r="A7" s="15">
        <v>102300028</v>
      </c>
      <c r="B7" s="15" t="s">
        <v>51</v>
      </c>
      <c r="C7" s="14">
        <v>0.6</v>
      </c>
      <c r="D7" s="14" t="s">
        <v>81</v>
      </c>
      <c r="E7" s="14" t="s">
        <v>82</v>
      </c>
      <c r="F7" s="15" t="s">
        <v>84</v>
      </c>
      <c r="G7" s="15" t="s">
        <v>86</v>
      </c>
      <c r="H7" s="40" t="s">
        <v>88</v>
      </c>
      <c r="I7" s="15">
        <v>200</v>
      </c>
      <c r="J7" s="15">
        <v>5</v>
      </c>
      <c r="K7" s="16">
        <v>60</v>
      </c>
      <c r="L7" s="15" t="s">
        <v>99</v>
      </c>
      <c r="M7" s="37">
        <v>4</v>
      </c>
      <c r="N7" s="37" t="s">
        <v>104</v>
      </c>
      <c r="O7" s="19" t="s">
        <v>105</v>
      </c>
      <c r="P7" s="14" t="s">
        <v>107</v>
      </c>
      <c r="Q7" s="15" t="s">
        <v>108</v>
      </c>
      <c r="R7" s="15" t="s">
        <v>129</v>
      </c>
      <c r="S7" s="15" t="s">
        <v>129</v>
      </c>
      <c r="T7" s="14" t="s">
        <v>109</v>
      </c>
      <c r="U7" s="14" t="s">
        <v>109</v>
      </c>
      <c r="V7" s="14" t="s">
        <v>130</v>
      </c>
      <c r="W7" s="14" t="s">
        <v>173</v>
      </c>
      <c r="X7" s="14" t="s">
        <v>9</v>
      </c>
      <c r="Y7" s="14" t="s">
        <v>9</v>
      </c>
      <c r="Z7" s="14" t="s">
        <v>167</v>
      </c>
      <c r="AA7" s="14">
        <v>23</v>
      </c>
      <c r="AB7" s="14">
        <v>0.4</v>
      </c>
      <c r="AF7" s="8"/>
      <c r="AG7" s="8"/>
      <c r="AH7" s="8"/>
      <c r="AI7" s="8"/>
    </row>
    <row r="8" spans="1:36" x14ac:dyDescent="0.35">
      <c r="A8" s="15">
        <v>102300020</v>
      </c>
      <c r="B8" s="15" t="s">
        <v>52</v>
      </c>
      <c r="C8" s="14">
        <v>0.6</v>
      </c>
      <c r="D8" s="14" t="s">
        <v>81</v>
      </c>
      <c r="E8" s="14" t="s">
        <v>83</v>
      </c>
      <c r="F8" s="15" t="s">
        <v>84</v>
      </c>
      <c r="G8" s="15" t="s">
        <v>85</v>
      </c>
      <c r="H8" s="40" t="s">
        <v>89</v>
      </c>
      <c r="I8" s="15">
        <v>300</v>
      </c>
      <c r="J8" s="15">
        <v>5</v>
      </c>
      <c r="K8" s="16">
        <v>60</v>
      </c>
      <c r="L8" s="15" t="s">
        <v>98</v>
      </c>
      <c r="M8" s="37">
        <v>4</v>
      </c>
      <c r="N8" s="37" t="s">
        <v>104</v>
      </c>
      <c r="O8" s="19" t="s">
        <v>105</v>
      </c>
      <c r="P8" s="14" t="s">
        <v>107</v>
      </c>
      <c r="Q8" s="15" t="s">
        <v>108</v>
      </c>
      <c r="R8" s="15" t="s">
        <v>129</v>
      </c>
      <c r="S8" s="15" t="s">
        <v>129</v>
      </c>
      <c r="T8" s="14" t="s">
        <v>109</v>
      </c>
      <c r="U8" s="14" t="s">
        <v>109</v>
      </c>
      <c r="V8" s="14" t="s">
        <v>130</v>
      </c>
      <c r="W8" s="14" t="s">
        <v>173</v>
      </c>
      <c r="X8" s="14" t="s">
        <v>110</v>
      </c>
      <c r="Y8" s="14" t="s">
        <v>175</v>
      </c>
      <c r="Z8" s="14" t="s">
        <v>9</v>
      </c>
      <c r="AA8" s="14">
        <v>40</v>
      </c>
      <c r="AB8" s="14" t="s">
        <v>9</v>
      </c>
      <c r="AF8" s="8"/>
      <c r="AG8" s="8"/>
      <c r="AH8" s="8"/>
      <c r="AI8" s="8"/>
    </row>
    <row r="9" spans="1:36" x14ac:dyDescent="0.35">
      <c r="A9" s="15">
        <v>102300025</v>
      </c>
      <c r="B9" s="15" t="s">
        <v>53</v>
      </c>
      <c r="C9" s="14">
        <v>0.6</v>
      </c>
      <c r="D9" s="14" t="s">
        <v>81</v>
      </c>
      <c r="E9" s="14" t="s">
        <v>82</v>
      </c>
      <c r="F9" s="15" t="s">
        <v>84</v>
      </c>
      <c r="G9" s="15" t="s">
        <v>86</v>
      </c>
      <c r="H9" s="40" t="s">
        <v>89</v>
      </c>
      <c r="I9" s="15">
        <v>300</v>
      </c>
      <c r="J9" s="15">
        <v>5</v>
      </c>
      <c r="K9" s="16">
        <v>60</v>
      </c>
      <c r="L9" s="15" t="s">
        <v>99</v>
      </c>
      <c r="M9" s="37">
        <v>4</v>
      </c>
      <c r="N9" s="37" t="s">
        <v>104</v>
      </c>
      <c r="O9" s="19" t="s">
        <v>105</v>
      </c>
      <c r="P9" s="14" t="s">
        <v>107</v>
      </c>
      <c r="Q9" s="15" t="s">
        <v>108</v>
      </c>
      <c r="R9" s="15" t="s">
        <v>129</v>
      </c>
      <c r="S9" s="15" t="s">
        <v>129</v>
      </c>
      <c r="T9" s="14" t="s">
        <v>109</v>
      </c>
      <c r="U9" s="14" t="s">
        <v>109</v>
      </c>
      <c r="V9" s="14" t="s">
        <v>130</v>
      </c>
      <c r="W9" s="14" t="s">
        <v>173</v>
      </c>
      <c r="X9" s="14" t="s">
        <v>9</v>
      </c>
      <c r="Y9" s="14" t="s">
        <v>9</v>
      </c>
      <c r="Z9" s="14" t="s">
        <v>169</v>
      </c>
      <c r="AA9" s="14">
        <v>28</v>
      </c>
      <c r="AB9" s="14">
        <v>0.8</v>
      </c>
      <c r="AF9" s="8"/>
      <c r="AG9" s="8"/>
      <c r="AH9" s="8"/>
      <c r="AI9" s="8"/>
    </row>
    <row r="10" spans="1:36" x14ac:dyDescent="0.35">
      <c r="A10" s="15">
        <v>102300021</v>
      </c>
      <c r="B10" s="15" t="s">
        <v>54</v>
      </c>
      <c r="C10" s="14">
        <v>0.6</v>
      </c>
      <c r="D10" s="14" t="s">
        <v>81</v>
      </c>
      <c r="E10" s="14" t="s">
        <v>83</v>
      </c>
      <c r="F10" s="15" t="s">
        <v>84</v>
      </c>
      <c r="G10" s="15" t="s">
        <v>85</v>
      </c>
      <c r="H10" s="40" t="s">
        <v>90</v>
      </c>
      <c r="I10" s="15">
        <v>400</v>
      </c>
      <c r="J10" s="15">
        <v>5</v>
      </c>
      <c r="K10" s="16">
        <v>60</v>
      </c>
      <c r="L10" s="15" t="s">
        <v>98</v>
      </c>
      <c r="M10" s="37">
        <v>4</v>
      </c>
      <c r="N10" s="37" t="s">
        <v>104</v>
      </c>
      <c r="O10" s="19" t="s">
        <v>105</v>
      </c>
      <c r="P10" s="14" t="s">
        <v>107</v>
      </c>
      <c r="Q10" s="15" t="s">
        <v>108</v>
      </c>
      <c r="R10" s="15" t="s">
        <v>129</v>
      </c>
      <c r="S10" s="15" t="s">
        <v>129</v>
      </c>
      <c r="T10" s="14" t="s">
        <v>109</v>
      </c>
      <c r="U10" s="14" t="s">
        <v>109</v>
      </c>
      <c r="V10" s="14" t="s">
        <v>130</v>
      </c>
      <c r="W10" s="14" t="s">
        <v>173</v>
      </c>
      <c r="X10" s="14" t="s">
        <v>110</v>
      </c>
      <c r="Y10" s="14" t="s">
        <v>175</v>
      </c>
      <c r="Z10" s="14" t="s">
        <v>9</v>
      </c>
      <c r="AA10" s="14">
        <v>40</v>
      </c>
      <c r="AB10" s="14" t="s">
        <v>9</v>
      </c>
      <c r="AF10" s="8"/>
      <c r="AG10" s="8"/>
      <c r="AH10" s="8"/>
      <c r="AI10" s="8"/>
    </row>
    <row r="11" spans="1:36" x14ac:dyDescent="0.35">
      <c r="A11" s="15">
        <v>102300026</v>
      </c>
      <c r="B11" s="15" t="s">
        <v>55</v>
      </c>
      <c r="C11" s="14">
        <v>0.6</v>
      </c>
      <c r="D11" s="14" t="s">
        <v>81</v>
      </c>
      <c r="E11" s="14" t="s">
        <v>82</v>
      </c>
      <c r="F11" s="15" t="s">
        <v>84</v>
      </c>
      <c r="G11" s="15" t="s">
        <v>86</v>
      </c>
      <c r="H11" s="40" t="s">
        <v>90</v>
      </c>
      <c r="I11" s="15">
        <v>400</v>
      </c>
      <c r="J11" s="15">
        <v>5</v>
      </c>
      <c r="K11" s="16">
        <v>60</v>
      </c>
      <c r="L11" s="15" t="s">
        <v>99</v>
      </c>
      <c r="M11" s="37">
        <v>4</v>
      </c>
      <c r="N11" s="37" t="s">
        <v>104</v>
      </c>
      <c r="O11" s="19" t="s">
        <v>105</v>
      </c>
      <c r="P11" s="14" t="s">
        <v>107</v>
      </c>
      <c r="Q11" s="15" t="s">
        <v>108</v>
      </c>
      <c r="R11" s="15" t="s">
        <v>129</v>
      </c>
      <c r="S11" s="15" t="s">
        <v>129</v>
      </c>
      <c r="T11" s="14" t="s">
        <v>109</v>
      </c>
      <c r="U11" s="14" t="s">
        <v>109</v>
      </c>
      <c r="V11" s="14" t="s">
        <v>130</v>
      </c>
      <c r="W11" s="14" t="s">
        <v>173</v>
      </c>
      <c r="X11" s="14" t="s">
        <v>9</v>
      </c>
      <c r="Y11" s="14" t="s">
        <v>9</v>
      </c>
      <c r="Z11" s="14" t="s">
        <v>169</v>
      </c>
      <c r="AA11" s="14">
        <v>28</v>
      </c>
      <c r="AB11" s="14">
        <v>0.8</v>
      </c>
      <c r="AF11" s="8"/>
      <c r="AG11" s="8"/>
      <c r="AH11" s="8"/>
      <c r="AI11" s="8"/>
    </row>
    <row r="12" spans="1:36" x14ac:dyDescent="0.35">
      <c r="A12" s="15">
        <v>102300038</v>
      </c>
      <c r="B12" s="15" t="s">
        <v>56</v>
      </c>
      <c r="C12" s="14">
        <v>0.6</v>
      </c>
      <c r="D12" s="14" t="s">
        <v>81</v>
      </c>
      <c r="E12" s="14" t="s">
        <v>83</v>
      </c>
      <c r="F12" s="15" t="s">
        <v>84</v>
      </c>
      <c r="G12" s="15" t="s">
        <v>85</v>
      </c>
      <c r="H12" s="40" t="s">
        <v>91</v>
      </c>
      <c r="I12" s="15">
        <v>600</v>
      </c>
      <c r="J12" s="15">
        <v>5</v>
      </c>
      <c r="K12" s="16">
        <v>60</v>
      </c>
      <c r="L12" s="15" t="s">
        <v>98</v>
      </c>
      <c r="M12" s="37">
        <v>4</v>
      </c>
      <c r="N12" s="37" t="s">
        <v>104</v>
      </c>
      <c r="O12" s="19" t="s">
        <v>105</v>
      </c>
      <c r="P12" s="14" t="s">
        <v>107</v>
      </c>
      <c r="Q12" s="15" t="s">
        <v>108</v>
      </c>
      <c r="R12" s="15" t="s">
        <v>129</v>
      </c>
      <c r="S12" s="15" t="s">
        <v>129</v>
      </c>
      <c r="T12" s="14" t="s">
        <v>109</v>
      </c>
      <c r="U12" s="14" t="s">
        <v>109</v>
      </c>
      <c r="V12" s="14" t="s">
        <v>130</v>
      </c>
      <c r="W12" s="14" t="s">
        <v>173</v>
      </c>
      <c r="X12" s="14" t="s">
        <v>110</v>
      </c>
      <c r="Y12" s="14" t="s">
        <v>175</v>
      </c>
      <c r="Z12" s="14" t="s">
        <v>9</v>
      </c>
      <c r="AA12" s="14">
        <v>60</v>
      </c>
      <c r="AB12" s="14" t="s">
        <v>9</v>
      </c>
      <c r="AF12" s="8"/>
      <c r="AG12" s="8"/>
      <c r="AH12" s="8"/>
      <c r="AI12" s="8"/>
    </row>
    <row r="13" spans="1:36" x14ac:dyDescent="0.35">
      <c r="A13" s="15">
        <v>102300077</v>
      </c>
      <c r="B13" s="15" t="s">
        <v>137</v>
      </c>
      <c r="C13" s="14">
        <v>0.6</v>
      </c>
      <c r="D13" s="14" t="s">
        <v>81</v>
      </c>
      <c r="E13" s="14" t="s">
        <v>83</v>
      </c>
      <c r="F13" s="15" t="s">
        <v>84</v>
      </c>
      <c r="G13" s="15" t="s">
        <v>85</v>
      </c>
      <c r="H13" s="40" t="s">
        <v>138</v>
      </c>
      <c r="I13" s="15">
        <v>800</v>
      </c>
      <c r="J13" s="15">
        <v>5</v>
      </c>
      <c r="K13" s="16">
        <v>60</v>
      </c>
      <c r="L13" s="15" t="s">
        <v>98</v>
      </c>
      <c r="M13" s="37">
        <v>4</v>
      </c>
      <c r="N13" s="37" t="s">
        <v>104</v>
      </c>
      <c r="O13" s="19" t="s">
        <v>105</v>
      </c>
      <c r="P13" s="14" t="s">
        <v>107</v>
      </c>
      <c r="Q13" s="15" t="s">
        <v>108</v>
      </c>
      <c r="R13" s="15" t="s">
        <v>129</v>
      </c>
      <c r="S13" s="15" t="s">
        <v>129</v>
      </c>
      <c r="T13" s="14" t="s">
        <v>109</v>
      </c>
      <c r="U13" s="14" t="s">
        <v>109</v>
      </c>
      <c r="V13" s="14" t="s">
        <v>130</v>
      </c>
      <c r="W13" s="14" t="s">
        <v>173</v>
      </c>
      <c r="X13" s="14" t="s">
        <v>110</v>
      </c>
      <c r="Y13" s="14" t="s">
        <v>175</v>
      </c>
      <c r="Z13" s="14" t="s">
        <v>9</v>
      </c>
      <c r="AA13" s="14">
        <v>60</v>
      </c>
      <c r="AB13" s="14" t="s">
        <v>9</v>
      </c>
      <c r="AF13" s="8"/>
      <c r="AG13" s="8"/>
      <c r="AH13" s="8"/>
      <c r="AI13" s="8"/>
    </row>
    <row r="14" spans="1:36" x14ac:dyDescent="0.35">
      <c r="A14" s="15">
        <v>102310019</v>
      </c>
      <c r="B14" s="15" t="s">
        <v>57</v>
      </c>
      <c r="C14" s="14">
        <v>15</v>
      </c>
      <c r="D14" s="14" t="s">
        <v>80</v>
      </c>
      <c r="E14" s="14" t="s">
        <v>83</v>
      </c>
      <c r="F14" s="15" t="s">
        <v>84</v>
      </c>
      <c r="G14" s="15" t="s">
        <v>85</v>
      </c>
      <c r="H14" s="40" t="s">
        <v>92</v>
      </c>
      <c r="I14" s="15">
        <v>5</v>
      </c>
      <c r="J14" s="15">
        <v>5</v>
      </c>
      <c r="K14" s="16">
        <v>60</v>
      </c>
      <c r="L14" s="15" t="s">
        <v>100</v>
      </c>
      <c r="M14" s="12" t="s">
        <v>101</v>
      </c>
      <c r="N14" s="37" t="s">
        <v>104</v>
      </c>
      <c r="O14" s="18" t="s">
        <v>106</v>
      </c>
      <c r="P14" s="14" t="s">
        <v>107</v>
      </c>
      <c r="Q14" s="15" t="s">
        <v>108</v>
      </c>
      <c r="R14" s="15" t="s">
        <v>129</v>
      </c>
      <c r="S14" s="15" t="s">
        <v>129</v>
      </c>
      <c r="T14" s="15" t="s">
        <v>113</v>
      </c>
      <c r="U14" s="15" t="s">
        <v>172</v>
      </c>
      <c r="V14" s="14" t="s">
        <v>130</v>
      </c>
      <c r="W14" s="14" t="s">
        <v>173</v>
      </c>
      <c r="X14" s="14" t="s">
        <v>110</v>
      </c>
      <c r="Y14" s="14" t="s">
        <v>176</v>
      </c>
      <c r="Z14" s="14" t="s">
        <v>9</v>
      </c>
      <c r="AA14" s="14" t="s">
        <v>9</v>
      </c>
      <c r="AB14" s="14" t="s">
        <v>9</v>
      </c>
      <c r="AF14" s="8"/>
      <c r="AG14" s="8"/>
      <c r="AH14" s="8"/>
      <c r="AI14" s="8"/>
      <c r="AJ14" s="8"/>
    </row>
    <row r="15" spans="1:36" x14ac:dyDescent="0.35">
      <c r="A15" s="15">
        <v>102310021</v>
      </c>
      <c r="B15" s="15" t="s">
        <v>58</v>
      </c>
      <c r="C15" s="14">
        <v>15</v>
      </c>
      <c r="D15" s="14" t="s">
        <v>80</v>
      </c>
      <c r="E15" s="14" t="s">
        <v>83</v>
      </c>
      <c r="F15" s="15" t="s">
        <v>84</v>
      </c>
      <c r="G15" s="15" t="s">
        <v>85</v>
      </c>
      <c r="H15" s="40" t="s">
        <v>93</v>
      </c>
      <c r="I15" s="15">
        <v>10</v>
      </c>
      <c r="J15" s="15">
        <v>5</v>
      </c>
      <c r="K15" s="16">
        <v>60</v>
      </c>
      <c r="L15" s="15" t="s">
        <v>100</v>
      </c>
      <c r="M15" s="37" t="s">
        <v>101</v>
      </c>
      <c r="N15" s="37" t="s">
        <v>104</v>
      </c>
      <c r="O15" s="18" t="s">
        <v>106</v>
      </c>
      <c r="P15" s="14" t="s">
        <v>107</v>
      </c>
      <c r="Q15" s="15" t="s">
        <v>108</v>
      </c>
      <c r="R15" s="15" t="s">
        <v>129</v>
      </c>
      <c r="S15" s="15" t="s">
        <v>129</v>
      </c>
      <c r="T15" s="15" t="s">
        <v>113</v>
      </c>
      <c r="U15" s="15" t="s">
        <v>172</v>
      </c>
      <c r="V15" s="14" t="s">
        <v>130</v>
      </c>
      <c r="W15" s="14" t="s">
        <v>173</v>
      </c>
      <c r="X15" s="14" t="s">
        <v>110</v>
      </c>
      <c r="Y15" s="14" t="s">
        <v>176</v>
      </c>
      <c r="Z15" s="14" t="s">
        <v>9</v>
      </c>
      <c r="AA15" s="14" t="s">
        <v>9</v>
      </c>
      <c r="AB15" s="14" t="s">
        <v>9</v>
      </c>
      <c r="AF15" s="8"/>
      <c r="AG15" s="8"/>
      <c r="AH15" s="8"/>
      <c r="AI15" s="8"/>
      <c r="AJ15" s="8"/>
    </row>
    <row r="16" spans="1:36" x14ac:dyDescent="0.35">
      <c r="A16" s="15">
        <v>102310009</v>
      </c>
      <c r="B16" s="15" t="s">
        <v>59</v>
      </c>
      <c r="C16" s="14">
        <v>15</v>
      </c>
      <c r="D16" s="14" t="s">
        <v>80</v>
      </c>
      <c r="E16" s="14" t="s">
        <v>83</v>
      </c>
      <c r="F16" s="15" t="s">
        <v>84</v>
      </c>
      <c r="G16" s="15" t="s">
        <v>85</v>
      </c>
      <c r="H16" s="40" t="s">
        <v>94</v>
      </c>
      <c r="I16" s="15">
        <v>20</v>
      </c>
      <c r="J16" s="15">
        <v>5</v>
      </c>
      <c r="K16" s="16">
        <v>60</v>
      </c>
      <c r="L16" s="15" t="s">
        <v>100</v>
      </c>
      <c r="M16" s="37" t="s">
        <v>101</v>
      </c>
      <c r="N16" s="37" t="s">
        <v>104</v>
      </c>
      <c r="O16" s="18" t="s">
        <v>106</v>
      </c>
      <c r="P16" s="14" t="s">
        <v>107</v>
      </c>
      <c r="Q16" s="15" t="s">
        <v>108</v>
      </c>
      <c r="R16" s="15" t="s">
        <v>129</v>
      </c>
      <c r="S16" s="15" t="s">
        <v>129</v>
      </c>
      <c r="T16" s="15" t="s">
        <v>113</v>
      </c>
      <c r="U16" s="15" t="s">
        <v>172</v>
      </c>
      <c r="V16" s="14" t="s">
        <v>130</v>
      </c>
      <c r="W16" s="14" t="s">
        <v>173</v>
      </c>
      <c r="X16" s="14" t="s">
        <v>110</v>
      </c>
      <c r="Y16" s="14" t="s">
        <v>176</v>
      </c>
      <c r="Z16" s="14" t="s">
        <v>9</v>
      </c>
      <c r="AA16" s="14" t="s">
        <v>9</v>
      </c>
      <c r="AB16" s="14" t="s">
        <v>9</v>
      </c>
      <c r="AF16" s="8"/>
      <c r="AG16" s="8"/>
      <c r="AH16" s="8"/>
      <c r="AI16" s="8"/>
      <c r="AJ16" s="8"/>
    </row>
    <row r="17" spans="1:36" x14ac:dyDescent="0.35">
      <c r="A17" s="15">
        <v>102310006</v>
      </c>
      <c r="B17" s="15" t="s">
        <v>60</v>
      </c>
      <c r="C17" s="14">
        <v>15</v>
      </c>
      <c r="D17" s="14" t="s">
        <v>80</v>
      </c>
      <c r="E17" s="14" t="s">
        <v>83</v>
      </c>
      <c r="F17" s="15" t="s">
        <v>84</v>
      </c>
      <c r="G17" s="15" t="s">
        <v>85</v>
      </c>
      <c r="H17" s="40" t="s">
        <v>95</v>
      </c>
      <c r="I17" s="15">
        <v>30</v>
      </c>
      <c r="J17" s="15">
        <v>5</v>
      </c>
      <c r="K17" s="16">
        <v>60</v>
      </c>
      <c r="L17" s="15" t="s">
        <v>100</v>
      </c>
      <c r="M17" s="37" t="s">
        <v>101</v>
      </c>
      <c r="N17" s="37" t="s">
        <v>104</v>
      </c>
      <c r="O17" s="18" t="s">
        <v>106</v>
      </c>
      <c r="P17" s="14" t="s">
        <v>107</v>
      </c>
      <c r="Q17" s="15" t="s">
        <v>108</v>
      </c>
      <c r="R17" s="15" t="s">
        <v>129</v>
      </c>
      <c r="S17" s="15" t="s">
        <v>129</v>
      </c>
      <c r="T17" s="15" t="s">
        <v>113</v>
      </c>
      <c r="U17" s="15" t="s">
        <v>172</v>
      </c>
      <c r="V17" s="14" t="s">
        <v>130</v>
      </c>
      <c r="W17" s="14" t="s">
        <v>173</v>
      </c>
      <c r="X17" s="14" t="s">
        <v>110</v>
      </c>
      <c r="Y17" s="14" t="s">
        <v>176</v>
      </c>
      <c r="Z17" s="14" t="s">
        <v>9</v>
      </c>
      <c r="AA17" s="14" t="s">
        <v>9</v>
      </c>
      <c r="AB17" s="14" t="s">
        <v>9</v>
      </c>
      <c r="AF17" s="8"/>
      <c r="AG17" s="8"/>
      <c r="AH17" s="8"/>
      <c r="AI17" s="8"/>
      <c r="AJ17" s="8"/>
    </row>
    <row r="18" spans="1:36" x14ac:dyDescent="0.35">
      <c r="A18" s="15">
        <v>102310013</v>
      </c>
      <c r="B18" s="15" t="s">
        <v>61</v>
      </c>
      <c r="C18" s="14">
        <v>15</v>
      </c>
      <c r="D18" s="14" t="s">
        <v>80</v>
      </c>
      <c r="E18" s="14" t="s">
        <v>83</v>
      </c>
      <c r="F18" s="15" t="s">
        <v>84</v>
      </c>
      <c r="G18" s="15" t="s">
        <v>85</v>
      </c>
      <c r="H18" s="40" t="s">
        <v>96</v>
      </c>
      <c r="I18" s="15">
        <v>50</v>
      </c>
      <c r="J18" s="15">
        <v>5</v>
      </c>
      <c r="K18" s="16">
        <v>60</v>
      </c>
      <c r="L18" s="15" t="s">
        <v>100</v>
      </c>
      <c r="M18" s="37" t="s">
        <v>101</v>
      </c>
      <c r="N18" s="37" t="s">
        <v>104</v>
      </c>
      <c r="O18" s="18" t="s">
        <v>106</v>
      </c>
      <c r="P18" s="14" t="s">
        <v>107</v>
      </c>
      <c r="Q18" s="15" t="s">
        <v>108</v>
      </c>
      <c r="R18" s="15" t="s">
        <v>129</v>
      </c>
      <c r="S18" s="15" t="s">
        <v>129</v>
      </c>
      <c r="T18" s="15" t="s">
        <v>113</v>
      </c>
      <c r="U18" s="15" t="s">
        <v>172</v>
      </c>
      <c r="V18" s="14" t="s">
        <v>130</v>
      </c>
      <c r="W18" s="14" t="s">
        <v>173</v>
      </c>
      <c r="X18" s="14" t="s">
        <v>110</v>
      </c>
      <c r="Y18" s="14" t="s">
        <v>176</v>
      </c>
      <c r="Z18" s="14" t="s">
        <v>9</v>
      </c>
      <c r="AA18" s="14" t="s">
        <v>9</v>
      </c>
      <c r="AB18" s="14" t="s">
        <v>9</v>
      </c>
      <c r="AF18" s="8"/>
      <c r="AG18" s="8"/>
      <c r="AH18" s="8"/>
      <c r="AI18" s="8"/>
      <c r="AJ18" s="8"/>
    </row>
    <row r="19" spans="1:36" x14ac:dyDescent="0.35">
      <c r="A19" s="15">
        <v>102310039</v>
      </c>
      <c r="B19" s="15" t="s">
        <v>62</v>
      </c>
      <c r="C19" s="14">
        <v>15</v>
      </c>
      <c r="D19" s="14" t="s">
        <v>80</v>
      </c>
      <c r="E19" s="14" t="s">
        <v>83</v>
      </c>
      <c r="F19" s="15" t="s">
        <v>84</v>
      </c>
      <c r="G19" s="15" t="s">
        <v>85</v>
      </c>
      <c r="H19" s="40" t="s">
        <v>97</v>
      </c>
      <c r="I19" s="15">
        <v>75</v>
      </c>
      <c r="J19" s="15">
        <v>5</v>
      </c>
      <c r="K19" s="16">
        <v>60</v>
      </c>
      <c r="L19" s="15" t="s">
        <v>100</v>
      </c>
      <c r="M19" s="37" t="s">
        <v>101</v>
      </c>
      <c r="N19" s="37" t="s">
        <v>104</v>
      </c>
      <c r="O19" s="18" t="s">
        <v>106</v>
      </c>
      <c r="P19" s="14" t="s">
        <v>107</v>
      </c>
      <c r="Q19" s="15" t="s">
        <v>108</v>
      </c>
      <c r="R19" s="15" t="s">
        <v>129</v>
      </c>
      <c r="S19" s="15" t="s">
        <v>129</v>
      </c>
      <c r="T19" s="15" t="s">
        <v>113</v>
      </c>
      <c r="U19" s="15" t="s">
        <v>172</v>
      </c>
      <c r="V19" s="14" t="s">
        <v>130</v>
      </c>
      <c r="W19" s="14" t="s">
        <v>173</v>
      </c>
      <c r="X19" s="14" t="s">
        <v>110</v>
      </c>
      <c r="Y19" s="14" t="s">
        <v>176</v>
      </c>
      <c r="Z19" s="14" t="s">
        <v>9</v>
      </c>
      <c r="AA19" s="14" t="s">
        <v>9</v>
      </c>
      <c r="AB19" s="14" t="s">
        <v>9</v>
      </c>
      <c r="AF19" s="8"/>
      <c r="AG19" s="8"/>
      <c r="AH19" s="8"/>
      <c r="AI19" s="8"/>
      <c r="AJ19" s="8"/>
    </row>
    <row r="20" spans="1:36" x14ac:dyDescent="0.35">
      <c r="A20" s="15">
        <v>102310067</v>
      </c>
      <c r="B20" s="15" t="s">
        <v>63</v>
      </c>
      <c r="C20" s="14">
        <v>15</v>
      </c>
      <c r="D20" s="14" t="s">
        <v>80</v>
      </c>
      <c r="E20" s="14" t="s">
        <v>83</v>
      </c>
      <c r="F20" s="15" t="s">
        <v>84</v>
      </c>
      <c r="G20" s="15" t="s">
        <v>85</v>
      </c>
      <c r="H20" s="40" t="s">
        <v>87</v>
      </c>
      <c r="I20" s="15">
        <v>100</v>
      </c>
      <c r="J20" s="15">
        <v>5</v>
      </c>
      <c r="K20" s="16">
        <v>60</v>
      </c>
      <c r="L20" s="15" t="s">
        <v>100</v>
      </c>
      <c r="M20" s="37" t="s">
        <v>101</v>
      </c>
      <c r="N20" s="37" t="s">
        <v>104</v>
      </c>
      <c r="O20" s="18" t="s">
        <v>106</v>
      </c>
      <c r="P20" s="14" t="s">
        <v>107</v>
      </c>
      <c r="Q20" s="15" t="s">
        <v>108</v>
      </c>
      <c r="R20" s="15" t="s">
        <v>129</v>
      </c>
      <c r="S20" s="15" t="s">
        <v>129</v>
      </c>
      <c r="T20" s="15" t="s">
        <v>113</v>
      </c>
      <c r="U20" s="15" t="s">
        <v>172</v>
      </c>
      <c r="V20" s="14" t="s">
        <v>130</v>
      </c>
      <c r="W20" s="14" t="s">
        <v>173</v>
      </c>
      <c r="X20" s="14" t="s">
        <v>110</v>
      </c>
      <c r="Y20" s="14" t="s">
        <v>176</v>
      </c>
      <c r="Z20" s="14" t="s">
        <v>9</v>
      </c>
      <c r="AA20" s="14" t="s">
        <v>9</v>
      </c>
      <c r="AB20" s="14" t="s">
        <v>9</v>
      </c>
      <c r="AF20" s="8"/>
      <c r="AG20" s="8"/>
      <c r="AH20" s="8"/>
      <c r="AI20" s="8"/>
      <c r="AJ20" s="8"/>
    </row>
    <row r="21" spans="1:36" x14ac:dyDescent="0.35">
      <c r="A21" s="15">
        <v>102320108</v>
      </c>
      <c r="B21" s="15" t="s">
        <v>64</v>
      </c>
      <c r="C21" s="14">
        <v>24.2</v>
      </c>
      <c r="D21" s="14" t="s">
        <v>80</v>
      </c>
      <c r="E21" s="14" t="s">
        <v>83</v>
      </c>
      <c r="F21" s="15" t="s">
        <v>84</v>
      </c>
      <c r="G21" s="15" t="s">
        <v>85</v>
      </c>
      <c r="H21" s="40" t="s">
        <v>92</v>
      </c>
      <c r="I21" s="15">
        <v>5</v>
      </c>
      <c r="J21" s="15">
        <v>5</v>
      </c>
      <c r="K21" s="16">
        <v>60</v>
      </c>
      <c r="L21" s="15" t="s">
        <v>100</v>
      </c>
      <c r="M21" s="12" t="s">
        <v>102</v>
      </c>
      <c r="N21" s="37" t="s">
        <v>104</v>
      </c>
      <c r="O21" s="18" t="s">
        <v>106</v>
      </c>
      <c r="P21" s="14" t="s">
        <v>107</v>
      </c>
      <c r="Q21" s="15" t="s">
        <v>108</v>
      </c>
      <c r="R21" s="15" t="s">
        <v>129</v>
      </c>
      <c r="S21" s="15" t="s">
        <v>129</v>
      </c>
      <c r="T21" s="15" t="s">
        <v>113</v>
      </c>
      <c r="U21" s="15" t="s">
        <v>172</v>
      </c>
      <c r="V21" s="14" t="s">
        <v>130</v>
      </c>
      <c r="W21" s="14" t="s">
        <v>173</v>
      </c>
      <c r="X21" s="14" t="s">
        <v>110</v>
      </c>
      <c r="Y21" s="14" t="s">
        <v>176</v>
      </c>
      <c r="Z21" s="14" t="s">
        <v>9</v>
      </c>
      <c r="AA21" s="14" t="s">
        <v>9</v>
      </c>
      <c r="AB21" s="14" t="s">
        <v>9</v>
      </c>
      <c r="AF21" s="8"/>
      <c r="AG21" s="8"/>
      <c r="AH21" s="8"/>
      <c r="AI21" s="8"/>
      <c r="AJ21" s="8"/>
    </row>
    <row r="22" spans="1:36" x14ac:dyDescent="0.35">
      <c r="A22" s="15">
        <v>102320087</v>
      </c>
      <c r="B22" s="15" t="s">
        <v>65</v>
      </c>
      <c r="C22" s="14">
        <v>24.2</v>
      </c>
      <c r="D22" s="14" t="s">
        <v>80</v>
      </c>
      <c r="E22" s="14" t="s">
        <v>83</v>
      </c>
      <c r="F22" s="15" t="s">
        <v>84</v>
      </c>
      <c r="G22" s="15" t="s">
        <v>85</v>
      </c>
      <c r="H22" s="40" t="s">
        <v>93</v>
      </c>
      <c r="I22" s="15">
        <v>10</v>
      </c>
      <c r="J22" s="15">
        <v>5</v>
      </c>
      <c r="K22" s="16">
        <v>60</v>
      </c>
      <c r="L22" s="15" t="s">
        <v>100</v>
      </c>
      <c r="M22" s="37" t="s">
        <v>102</v>
      </c>
      <c r="N22" s="37" t="s">
        <v>104</v>
      </c>
      <c r="O22" s="18" t="s">
        <v>106</v>
      </c>
      <c r="P22" s="14" t="s">
        <v>107</v>
      </c>
      <c r="Q22" s="15" t="s">
        <v>108</v>
      </c>
      <c r="R22" s="15" t="s">
        <v>129</v>
      </c>
      <c r="S22" s="15" t="s">
        <v>129</v>
      </c>
      <c r="T22" s="15" t="s">
        <v>113</v>
      </c>
      <c r="U22" s="15" t="s">
        <v>172</v>
      </c>
      <c r="V22" s="14" t="s">
        <v>130</v>
      </c>
      <c r="W22" s="14" t="s">
        <v>173</v>
      </c>
      <c r="X22" s="14" t="s">
        <v>110</v>
      </c>
      <c r="Y22" s="14" t="s">
        <v>176</v>
      </c>
      <c r="Z22" s="14" t="s">
        <v>9</v>
      </c>
      <c r="AA22" s="14" t="s">
        <v>9</v>
      </c>
      <c r="AB22" s="14" t="s">
        <v>9</v>
      </c>
      <c r="AF22" s="8"/>
      <c r="AG22" s="8"/>
      <c r="AH22" s="8"/>
      <c r="AI22" s="8"/>
      <c r="AJ22" s="8"/>
    </row>
    <row r="23" spans="1:36" x14ac:dyDescent="0.35">
      <c r="A23" s="15">
        <v>102320123</v>
      </c>
      <c r="B23" s="15" t="s">
        <v>66</v>
      </c>
      <c r="C23" s="14">
        <v>24.2</v>
      </c>
      <c r="D23" s="14" t="s">
        <v>80</v>
      </c>
      <c r="E23" s="14" t="s">
        <v>83</v>
      </c>
      <c r="F23" s="15" t="s">
        <v>84</v>
      </c>
      <c r="G23" s="15" t="s">
        <v>85</v>
      </c>
      <c r="H23" s="40" t="s">
        <v>94</v>
      </c>
      <c r="I23" s="15">
        <v>20</v>
      </c>
      <c r="J23" s="15">
        <v>5</v>
      </c>
      <c r="K23" s="16">
        <v>60</v>
      </c>
      <c r="L23" s="15" t="s">
        <v>100</v>
      </c>
      <c r="M23" s="37" t="s">
        <v>102</v>
      </c>
      <c r="N23" s="37" t="s">
        <v>104</v>
      </c>
      <c r="O23" s="18" t="s">
        <v>106</v>
      </c>
      <c r="P23" s="14" t="s">
        <v>107</v>
      </c>
      <c r="Q23" s="15" t="s">
        <v>108</v>
      </c>
      <c r="R23" s="15" t="s">
        <v>129</v>
      </c>
      <c r="S23" s="15" t="s">
        <v>129</v>
      </c>
      <c r="T23" s="15" t="s">
        <v>113</v>
      </c>
      <c r="U23" s="15" t="s">
        <v>172</v>
      </c>
      <c r="V23" s="14" t="s">
        <v>130</v>
      </c>
      <c r="W23" s="14" t="s">
        <v>173</v>
      </c>
      <c r="X23" s="14" t="s">
        <v>110</v>
      </c>
      <c r="Y23" s="14" t="s">
        <v>176</v>
      </c>
      <c r="Z23" s="14" t="s">
        <v>9</v>
      </c>
      <c r="AA23" s="14" t="s">
        <v>9</v>
      </c>
      <c r="AB23" s="14" t="s">
        <v>9</v>
      </c>
      <c r="AF23" s="8"/>
      <c r="AG23" s="8"/>
      <c r="AH23" s="8"/>
      <c r="AI23" s="8"/>
      <c r="AJ23" s="8"/>
    </row>
    <row r="24" spans="1:36" x14ac:dyDescent="0.35">
      <c r="A24" s="15">
        <v>102320128</v>
      </c>
      <c r="B24" s="15" t="s">
        <v>67</v>
      </c>
      <c r="C24" s="14">
        <v>24.2</v>
      </c>
      <c r="D24" s="14" t="s">
        <v>80</v>
      </c>
      <c r="E24" s="14" t="s">
        <v>83</v>
      </c>
      <c r="F24" s="15" t="s">
        <v>84</v>
      </c>
      <c r="G24" s="15" t="s">
        <v>85</v>
      </c>
      <c r="H24" s="40" t="s">
        <v>95</v>
      </c>
      <c r="I24" s="15">
        <v>30</v>
      </c>
      <c r="J24" s="15">
        <v>5</v>
      </c>
      <c r="K24" s="16">
        <v>60</v>
      </c>
      <c r="L24" s="15" t="s">
        <v>100</v>
      </c>
      <c r="M24" s="37" t="s">
        <v>102</v>
      </c>
      <c r="N24" s="37" t="s">
        <v>104</v>
      </c>
      <c r="O24" s="18" t="s">
        <v>106</v>
      </c>
      <c r="P24" s="14" t="s">
        <v>107</v>
      </c>
      <c r="Q24" s="15" t="s">
        <v>108</v>
      </c>
      <c r="R24" s="15" t="s">
        <v>129</v>
      </c>
      <c r="S24" s="15" t="s">
        <v>129</v>
      </c>
      <c r="T24" s="15" t="s">
        <v>113</v>
      </c>
      <c r="U24" s="15" t="s">
        <v>172</v>
      </c>
      <c r="V24" s="14" t="s">
        <v>130</v>
      </c>
      <c r="W24" s="14" t="s">
        <v>173</v>
      </c>
      <c r="X24" s="14" t="s">
        <v>110</v>
      </c>
      <c r="Y24" s="14" t="s">
        <v>176</v>
      </c>
      <c r="Z24" s="14" t="s">
        <v>9</v>
      </c>
      <c r="AA24" s="14" t="s">
        <v>9</v>
      </c>
      <c r="AB24" s="14" t="s">
        <v>9</v>
      </c>
      <c r="AF24" s="8"/>
      <c r="AG24" s="8"/>
      <c r="AH24" s="8"/>
      <c r="AI24" s="8"/>
      <c r="AJ24" s="8"/>
    </row>
    <row r="25" spans="1:36" x14ac:dyDescent="0.35">
      <c r="A25" s="15">
        <v>102320129</v>
      </c>
      <c r="B25" s="15" t="s">
        <v>68</v>
      </c>
      <c r="C25" s="14">
        <v>24.2</v>
      </c>
      <c r="D25" s="14" t="s">
        <v>80</v>
      </c>
      <c r="E25" s="14" t="s">
        <v>83</v>
      </c>
      <c r="F25" s="15" t="s">
        <v>84</v>
      </c>
      <c r="G25" s="15" t="s">
        <v>85</v>
      </c>
      <c r="H25" s="40" t="s">
        <v>96</v>
      </c>
      <c r="I25" s="15">
        <v>50</v>
      </c>
      <c r="J25" s="15">
        <v>5</v>
      </c>
      <c r="K25" s="16">
        <v>60</v>
      </c>
      <c r="L25" s="15" t="s">
        <v>100</v>
      </c>
      <c r="M25" s="37" t="s">
        <v>102</v>
      </c>
      <c r="N25" s="37" t="s">
        <v>104</v>
      </c>
      <c r="O25" s="18" t="s">
        <v>106</v>
      </c>
      <c r="P25" s="14" t="s">
        <v>107</v>
      </c>
      <c r="Q25" s="15" t="s">
        <v>108</v>
      </c>
      <c r="R25" s="15" t="s">
        <v>129</v>
      </c>
      <c r="S25" s="15" t="s">
        <v>129</v>
      </c>
      <c r="T25" s="15" t="s">
        <v>113</v>
      </c>
      <c r="U25" s="15" t="s">
        <v>172</v>
      </c>
      <c r="V25" s="14" t="s">
        <v>130</v>
      </c>
      <c r="W25" s="14" t="s">
        <v>173</v>
      </c>
      <c r="X25" s="14" t="s">
        <v>110</v>
      </c>
      <c r="Y25" s="14" t="s">
        <v>176</v>
      </c>
      <c r="Z25" s="14" t="s">
        <v>9</v>
      </c>
      <c r="AA25" s="14" t="s">
        <v>9</v>
      </c>
      <c r="AB25" s="14" t="s">
        <v>9</v>
      </c>
      <c r="AF25" s="8"/>
      <c r="AG25" s="8"/>
      <c r="AH25" s="8"/>
      <c r="AI25" s="8"/>
      <c r="AJ25" s="8"/>
    </row>
    <row r="26" spans="1:36" x14ac:dyDescent="0.35">
      <c r="A26" s="15">
        <v>102320130</v>
      </c>
      <c r="B26" s="15" t="s">
        <v>69</v>
      </c>
      <c r="C26" s="14">
        <v>24.2</v>
      </c>
      <c r="D26" s="14" t="s">
        <v>80</v>
      </c>
      <c r="E26" s="14" t="s">
        <v>83</v>
      </c>
      <c r="F26" s="15" t="s">
        <v>84</v>
      </c>
      <c r="G26" s="15" t="s">
        <v>85</v>
      </c>
      <c r="H26" s="40" t="s">
        <v>97</v>
      </c>
      <c r="I26" s="15">
        <v>75</v>
      </c>
      <c r="J26" s="15">
        <v>5</v>
      </c>
      <c r="K26" s="16">
        <v>60</v>
      </c>
      <c r="L26" s="15" t="s">
        <v>100</v>
      </c>
      <c r="M26" s="37" t="s">
        <v>102</v>
      </c>
      <c r="N26" s="37" t="s">
        <v>104</v>
      </c>
      <c r="O26" s="18" t="s">
        <v>106</v>
      </c>
      <c r="P26" s="14" t="s">
        <v>107</v>
      </c>
      <c r="Q26" s="15" t="s">
        <v>108</v>
      </c>
      <c r="R26" s="15" t="s">
        <v>129</v>
      </c>
      <c r="S26" s="15" t="s">
        <v>129</v>
      </c>
      <c r="T26" s="15" t="s">
        <v>113</v>
      </c>
      <c r="U26" s="15" t="s">
        <v>172</v>
      </c>
      <c r="V26" s="14" t="s">
        <v>130</v>
      </c>
      <c r="W26" s="14" t="s">
        <v>173</v>
      </c>
      <c r="X26" s="14" t="s">
        <v>110</v>
      </c>
      <c r="Y26" s="14" t="s">
        <v>176</v>
      </c>
      <c r="Z26" s="14" t="s">
        <v>9</v>
      </c>
      <c r="AA26" s="14" t="s">
        <v>9</v>
      </c>
      <c r="AB26" s="14" t="s">
        <v>9</v>
      </c>
      <c r="AF26" s="8"/>
      <c r="AG26" s="8"/>
      <c r="AH26" s="8"/>
      <c r="AI26" s="8"/>
      <c r="AJ26" s="8"/>
    </row>
    <row r="27" spans="1:36" x14ac:dyDescent="0.35">
      <c r="A27" s="15">
        <v>102320009</v>
      </c>
      <c r="B27" s="15" t="s">
        <v>70</v>
      </c>
      <c r="C27" s="14">
        <v>36.200000000000003</v>
      </c>
      <c r="D27" s="14" t="s">
        <v>80</v>
      </c>
      <c r="E27" s="14" t="s">
        <v>83</v>
      </c>
      <c r="F27" s="15" t="s">
        <v>84</v>
      </c>
      <c r="G27" s="15" t="s">
        <v>85</v>
      </c>
      <c r="H27" s="40" t="s">
        <v>92</v>
      </c>
      <c r="I27" s="15">
        <v>5</v>
      </c>
      <c r="J27" s="15">
        <v>5</v>
      </c>
      <c r="K27" s="16">
        <v>60</v>
      </c>
      <c r="L27" s="15" t="s">
        <v>100</v>
      </c>
      <c r="M27" s="12" t="s">
        <v>103</v>
      </c>
      <c r="N27" s="37" t="s">
        <v>104</v>
      </c>
      <c r="O27" s="18" t="s">
        <v>106</v>
      </c>
      <c r="P27" s="14" t="s">
        <v>107</v>
      </c>
      <c r="Q27" s="15" t="s">
        <v>108</v>
      </c>
      <c r="R27" s="15" t="s">
        <v>129</v>
      </c>
      <c r="S27" s="15" t="s">
        <v>129</v>
      </c>
      <c r="T27" s="15" t="s">
        <v>113</v>
      </c>
      <c r="U27" s="15" t="s">
        <v>172</v>
      </c>
      <c r="V27" s="14" t="s">
        <v>130</v>
      </c>
      <c r="W27" s="14" t="s">
        <v>173</v>
      </c>
      <c r="X27" s="14" t="s">
        <v>110</v>
      </c>
      <c r="Y27" s="14" t="s">
        <v>176</v>
      </c>
      <c r="Z27" s="14" t="s">
        <v>9</v>
      </c>
      <c r="AA27" s="14" t="s">
        <v>9</v>
      </c>
      <c r="AB27" s="14" t="s">
        <v>9</v>
      </c>
      <c r="AF27" s="8"/>
      <c r="AG27" s="8"/>
      <c r="AH27" s="8"/>
      <c r="AI27" s="8"/>
      <c r="AJ27" s="8"/>
    </row>
    <row r="28" spans="1:36" x14ac:dyDescent="0.35">
      <c r="A28" s="15">
        <v>102320011</v>
      </c>
      <c r="B28" s="15" t="s">
        <v>71</v>
      </c>
      <c r="C28" s="14">
        <v>36.200000000000003</v>
      </c>
      <c r="D28" s="14" t="s">
        <v>80</v>
      </c>
      <c r="E28" s="14" t="s">
        <v>83</v>
      </c>
      <c r="F28" s="15" t="s">
        <v>84</v>
      </c>
      <c r="G28" s="15" t="s">
        <v>85</v>
      </c>
      <c r="H28" s="40" t="s">
        <v>93</v>
      </c>
      <c r="I28" s="15">
        <v>10</v>
      </c>
      <c r="J28" s="15">
        <v>5</v>
      </c>
      <c r="K28" s="16">
        <v>60</v>
      </c>
      <c r="L28" s="15" t="s">
        <v>100</v>
      </c>
      <c r="M28" s="37" t="s">
        <v>103</v>
      </c>
      <c r="N28" s="37" t="s">
        <v>104</v>
      </c>
      <c r="O28" s="18" t="s">
        <v>106</v>
      </c>
      <c r="P28" s="14" t="s">
        <v>107</v>
      </c>
      <c r="Q28" s="15" t="s">
        <v>108</v>
      </c>
      <c r="R28" s="15" t="s">
        <v>129</v>
      </c>
      <c r="S28" s="15" t="s">
        <v>129</v>
      </c>
      <c r="T28" s="15" t="s">
        <v>113</v>
      </c>
      <c r="U28" s="15" t="s">
        <v>172</v>
      </c>
      <c r="V28" s="14" t="s">
        <v>130</v>
      </c>
      <c r="W28" s="14" t="s">
        <v>173</v>
      </c>
      <c r="X28" s="14" t="s">
        <v>110</v>
      </c>
      <c r="Y28" s="14" t="s">
        <v>176</v>
      </c>
      <c r="Z28" s="14" t="s">
        <v>9</v>
      </c>
      <c r="AA28" s="14" t="s">
        <v>9</v>
      </c>
      <c r="AB28" s="14" t="s">
        <v>9</v>
      </c>
      <c r="AF28" s="8"/>
      <c r="AG28" s="8"/>
      <c r="AH28" s="8"/>
      <c r="AI28" s="8"/>
      <c r="AJ28" s="8"/>
    </row>
    <row r="29" spans="1:36" x14ac:dyDescent="0.35">
      <c r="A29" s="15">
        <v>102320013</v>
      </c>
      <c r="B29" s="15" t="s">
        <v>72</v>
      </c>
      <c r="C29" s="14">
        <v>36.200000000000003</v>
      </c>
      <c r="D29" s="14" t="s">
        <v>80</v>
      </c>
      <c r="E29" s="14" t="s">
        <v>83</v>
      </c>
      <c r="F29" s="15" t="s">
        <v>84</v>
      </c>
      <c r="G29" s="15" t="s">
        <v>85</v>
      </c>
      <c r="H29" s="40" t="s">
        <v>94</v>
      </c>
      <c r="I29" s="15">
        <v>20</v>
      </c>
      <c r="J29" s="15">
        <v>5</v>
      </c>
      <c r="K29" s="16">
        <v>60</v>
      </c>
      <c r="L29" s="15" t="s">
        <v>100</v>
      </c>
      <c r="M29" s="37" t="s">
        <v>103</v>
      </c>
      <c r="N29" s="37" t="s">
        <v>104</v>
      </c>
      <c r="O29" s="18" t="s">
        <v>106</v>
      </c>
      <c r="P29" s="14" t="s">
        <v>107</v>
      </c>
      <c r="Q29" s="15" t="s">
        <v>108</v>
      </c>
      <c r="R29" s="15" t="s">
        <v>129</v>
      </c>
      <c r="S29" s="15" t="s">
        <v>129</v>
      </c>
      <c r="T29" s="15" t="s">
        <v>113</v>
      </c>
      <c r="U29" s="15" t="s">
        <v>172</v>
      </c>
      <c r="V29" s="14" t="s">
        <v>130</v>
      </c>
      <c r="W29" s="14" t="s">
        <v>173</v>
      </c>
      <c r="X29" s="14" t="s">
        <v>110</v>
      </c>
      <c r="Y29" s="14" t="s">
        <v>176</v>
      </c>
      <c r="Z29" s="14" t="s">
        <v>9</v>
      </c>
      <c r="AA29" s="14" t="s">
        <v>9</v>
      </c>
      <c r="AB29" s="14" t="s">
        <v>9</v>
      </c>
      <c r="AF29" s="8"/>
      <c r="AG29" s="8"/>
      <c r="AH29" s="8"/>
      <c r="AI29" s="8"/>
      <c r="AJ29" s="8"/>
    </row>
    <row r="30" spans="1:36" x14ac:dyDescent="0.35">
      <c r="A30" s="15">
        <v>102320015</v>
      </c>
      <c r="B30" s="15" t="s">
        <v>73</v>
      </c>
      <c r="C30" s="14">
        <v>36.200000000000003</v>
      </c>
      <c r="D30" s="14" t="s">
        <v>80</v>
      </c>
      <c r="E30" s="14" t="s">
        <v>83</v>
      </c>
      <c r="F30" s="15" t="s">
        <v>84</v>
      </c>
      <c r="G30" s="15" t="s">
        <v>85</v>
      </c>
      <c r="H30" s="40" t="s">
        <v>95</v>
      </c>
      <c r="I30" s="15">
        <v>30</v>
      </c>
      <c r="J30" s="15">
        <v>5</v>
      </c>
      <c r="K30" s="16">
        <v>60</v>
      </c>
      <c r="L30" s="15" t="s">
        <v>100</v>
      </c>
      <c r="M30" s="37" t="s">
        <v>103</v>
      </c>
      <c r="N30" s="37" t="s">
        <v>104</v>
      </c>
      <c r="O30" s="18" t="s">
        <v>106</v>
      </c>
      <c r="P30" s="14" t="s">
        <v>107</v>
      </c>
      <c r="Q30" s="15" t="s">
        <v>108</v>
      </c>
      <c r="R30" s="15" t="s">
        <v>129</v>
      </c>
      <c r="S30" s="15" t="s">
        <v>129</v>
      </c>
      <c r="T30" s="15" t="s">
        <v>113</v>
      </c>
      <c r="U30" s="15" t="s">
        <v>172</v>
      </c>
      <c r="V30" s="14" t="s">
        <v>130</v>
      </c>
      <c r="W30" s="14" t="s">
        <v>173</v>
      </c>
      <c r="X30" s="14" t="s">
        <v>110</v>
      </c>
      <c r="Y30" s="14" t="s">
        <v>176</v>
      </c>
      <c r="Z30" s="14" t="s">
        <v>9</v>
      </c>
      <c r="AA30" s="14" t="s">
        <v>9</v>
      </c>
      <c r="AB30" s="14" t="s">
        <v>9</v>
      </c>
      <c r="AF30" s="8"/>
      <c r="AG30" s="8"/>
      <c r="AH30" s="8"/>
      <c r="AI30" s="8"/>
      <c r="AJ30" s="8"/>
    </row>
    <row r="31" spans="1:36" x14ac:dyDescent="0.35">
      <c r="A31" s="15">
        <v>102320131</v>
      </c>
      <c r="B31" s="15" t="s">
        <v>74</v>
      </c>
      <c r="C31" s="14">
        <v>36.200000000000003</v>
      </c>
      <c r="D31" s="14" t="s">
        <v>80</v>
      </c>
      <c r="E31" s="14" t="s">
        <v>83</v>
      </c>
      <c r="F31" s="15" t="s">
        <v>84</v>
      </c>
      <c r="G31" s="15" t="s">
        <v>85</v>
      </c>
      <c r="H31" s="40" t="s">
        <v>96</v>
      </c>
      <c r="I31" s="15">
        <v>50</v>
      </c>
      <c r="J31" s="15">
        <v>5</v>
      </c>
      <c r="K31" s="16">
        <v>60</v>
      </c>
      <c r="L31" s="15" t="s">
        <v>100</v>
      </c>
      <c r="M31" s="37" t="s">
        <v>103</v>
      </c>
      <c r="N31" s="37" t="s">
        <v>104</v>
      </c>
      <c r="O31" s="18" t="s">
        <v>106</v>
      </c>
      <c r="P31" s="14" t="s">
        <v>107</v>
      </c>
      <c r="Q31" s="15" t="s">
        <v>108</v>
      </c>
      <c r="R31" s="15" t="s">
        <v>129</v>
      </c>
      <c r="S31" s="15" t="s">
        <v>129</v>
      </c>
      <c r="T31" s="15" t="s">
        <v>113</v>
      </c>
      <c r="U31" s="15" t="s">
        <v>172</v>
      </c>
      <c r="V31" s="14" t="s">
        <v>130</v>
      </c>
      <c r="W31" s="14" t="s">
        <v>173</v>
      </c>
      <c r="X31" s="14" t="s">
        <v>110</v>
      </c>
      <c r="Y31" s="14" t="s">
        <v>176</v>
      </c>
      <c r="Z31" s="14" t="s">
        <v>9</v>
      </c>
      <c r="AA31" s="14" t="s">
        <v>9</v>
      </c>
      <c r="AB31" s="14" t="s">
        <v>9</v>
      </c>
      <c r="AF31" s="8"/>
      <c r="AG31" s="8"/>
      <c r="AH31" s="8"/>
      <c r="AI31" s="8"/>
      <c r="AJ31" s="8"/>
    </row>
    <row r="32" spans="1:36" x14ac:dyDescent="0.35">
      <c r="AF32" s="8"/>
      <c r="AG32" s="8"/>
      <c r="AH32" s="8"/>
      <c r="AI32" s="8"/>
      <c r="AJ32" s="8"/>
    </row>
    <row r="33" spans="32:36" x14ac:dyDescent="0.35">
      <c r="AF33" s="8"/>
      <c r="AG33" s="8"/>
      <c r="AH33" s="8"/>
      <c r="AI33" s="8"/>
      <c r="AJ33" s="8"/>
    </row>
    <row r="34" spans="32:36" x14ac:dyDescent="0.35">
      <c r="AF34" s="8"/>
      <c r="AG34" s="8"/>
      <c r="AH34" s="8"/>
      <c r="AI34" s="8"/>
      <c r="AJ34" s="8"/>
    </row>
    <row r="35" spans="32:36" x14ac:dyDescent="0.35">
      <c r="AF35" s="8"/>
      <c r="AG35" s="8"/>
      <c r="AH35" s="8"/>
      <c r="AI35" s="8"/>
      <c r="AJ35" s="8"/>
    </row>
    <row r="36" spans="32:36" x14ac:dyDescent="0.35">
      <c r="AF36" s="8"/>
      <c r="AG36" s="8"/>
      <c r="AH36" s="8"/>
      <c r="AI36" s="8"/>
      <c r="AJ36" s="8"/>
    </row>
    <row r="37" spans="32:36" x14ac:dyDescent="0.35">
      <c r="AF37" s="8"/>
      <c r="AG37" s="8"/>
      <c r="AH37" s="8"/>
      <c r="AI37" s="8"/>
      <c r="AJ37" s="8"/>
    </row>
    <row r="38" spans="32:36" x14ac:dyDescent="0.35">
      <c r="AF38" s="8"/>
      <c r="AG38" s="8"/>
      <c r="AH38" s="8"/>
      <c r="AI38" s="8"/>
      <c r="AJ38" s="8"/>
    </row>
    <row r="39" spans="32:36" x14ac:dyDescent="0.35">
      <c r="AF39" s="8"/>
      <c r="AG39" s="8"/>
      <c r="AH39" s="8"/>
      <c r="AI39" s="8"/>
      <c r="AJ39" s="8"/>
    </row>
    <row r="40" spans="32:36" x14ac:dyDescent="0.35">
      <c r="AF40" s="8"/>
      <c r="AG40" s="8"/>
      <c r="AH40" s="8"/>
      <c r="AI40" s="8"/>
      <c r="AJ40" s="8"/>
    </row>
    <row r="41" spans="32:36" x14ac:dyDescent="0.35">
      <c r="AF41" s="8"/>
      <c r="AG41" s="8"/>
      <c r="AH41" s="8"/>
      <c r="AI41" s="8"/>
      <c r="AJ41" s="8"/>
    </row>
    <row r="42" spans="32:36" x14ac:dyDescent="0.35">
      <c r="AF42" s="8"/>
      <c r="AG42" s="8"/>
      <c r="AH42" s="8"/>
      <c r="AI42" s="8"/>
      <c r="AJ42" s="8"/>
    </row>
    <row r="43" spans="32:36" x14ac:dyDescent="0.35">
      <c r="AF43" s="8"/>
      <c r="AG43" s="8"/>
      <c r="AH43" s="8"/>
      <c r="AI43" s="8"/>
      <c r="AJ43" s="8"/>
    </row>
    <row r="44" spans="32:36" x14ac:dyDescent="0.35">
      <c r="AF44" s="8"/>
      <c r="AG44" s="8"/>
      <c r="AH44" s="8"/>
      <c r="AI44" s="8"/>
      <c r="AJ44" s="8"/>
    </row>
    <row r="45" spans="32:36" x14ac:dyDescent="0.35">
      <c r="AF45" s="8"/>
      <c r="AG45" s="8"/>
      <c r="AH45" s="8"/>
      <c r="AI45" s="8"/>
      <c r="AJ45" s="8"/>
    </row>
    <row r="46" spans="32:36" x14ac:dyDescent="0.35">
      <c r="AF46" s="8"/>
      <c r="AG46" s="8"/>
      <c r="AH46" s="8"/>
      <c r="AI46" s="8"/>
      <c r="AJ46" s="8"/>
    </row>
    <row r="47" spans="32:36" x14ac:dyDescent="0.35">
      <c r="AF47" s="8"/>
      <c r="AG47" s="8"/>
      <c r="AH47" s="8"/>
      <c r="AI47" s="8"/>
      <c r="AJ47" s="8"/>
    </row>
    <row r="48" spans="32:36" x14ac:dyDescent="0.35">
      <c r="AF48" s="8"/>
      <c r="AG48" s="8"/>
      <c r="AH48" s="8"/>
      <c r="AI48" s="8"/>
      <c r="AJ48" s="8"/>
    </row>
    <row r="49" spans="32:36" x14ac:dyDescent="0.35">
      <c r="AF49" s="8"/>
      <c r="AG49" s="8"/>
      <c r="AH49" s="8"/>
      <c r="AI49" s="8"/>
      <c r="AJ49" s="8"/>
    </row>
    <row r="50" spans="32:36" x14ac:dyDescent="0.35">
      <c r="AF50" s="8"/>
      <c r="AG50" s="8"/>
      <c r="AH50" s="8"/>
      <c r="AI50" s="8"/>
      <c r="AJ50" s="8"/>
    </row>
    <row r="51" spans="32:36" x14ac:dyDescent="0.35">
      <c r="AF51" s="8"/>
      <c r="AG51" s="8"/>
      <c r="AH51" s="8"/>
      <c r="AI51" s="8"/>
      <c r="AJ51" s="8"/>
    </row>
    <row r="52" spans="32:36" x14ac:dyDescent="0.35">
      <c r="AF52" s="8"/>
      <c r="AG52" s="8"/>
      <c r="AH52" s="8"/>
      <c r="AI52" s="8"/>
      <c r="AJ52" s="8"/>
    </row>
    <row r="53" spans="32:36" x14ac:dyDescent="0.35">
      <c r="AF53" s="8"/>
      <c r="AG53" s="8"/>
      <c r="AH53" s="8"/>
      <c r="AI53" s="8"/>
      <c r="AJ53" s="8"/>
    </row>
    <row r="54" spans="32:36" x14ac:dyDescent="0.35">
      <c r="AF54" s="8"/>
      <c r="AG54" s="8"/>
      <c r="AH54" s="8"/>
      <c r="AI54" s="8"/>
      <c r="AJ54" s="8"/>
    </row>
    <row r="55" spans="32:36" x14ac:dyDescent="0.35">
      <c r="AF55" s="8"/>
      <c r="AG55" s="8"/>
      <c r="AH55" s="8"/>
      <c r="AI55" s="8"/>
      <c r="AJ55" s="8"/>
    </row>
    <row r="56" spans="32:36" x14ac:dyDescent="0.35">
      <c r="AF56" s="8"/>
      <c r="AG56" s="8"/>
      <c r="AH56" s="8"/>
      <c r="AI56" s="8"/>
      <c r="AJ56" s="8"/>
    </row>
    <row r="57" spans="32:36" x14ac:dyDescent="0.35">
      <c r="AF57" s="8"/>
      <c r="AG57" s="8"/>
      <c r="AH57" s="8"/>
      <c r="AI57" s="8"/>
      <c r="AJ57" s="8"/>
    </row>
    <row r="58" spans="32:36" x14ac:dyDescent="0.35">
      <c r="AF58" s="8"/>
      <c r="AG58" s="8"/>
      <c r="AH58" s="8"/>
      <c r="AI58" s="8"/>
      <c r="AJ58" s="8"/>
    </row>
    <row r="59" spans="32:36" x14ac:dyDescent="0.35">
      <c r="AF59" s="8"/>
      <c r="AG59" s="8"/>
      <c r="AH59" s="8"/>
      <c r="AI59" s="8"/>
      <c r="AJ59" s="8"/>
    </row>
    <row r="60" spans="32:36" x14ac:dyDescent="0.35">
      <c r="AF60" s="8"/>
      <c r="AG60" s="8"/>
      <c r="AH60" s="8"/>
      <c r="AI60" s="8"/>
      <c r="AJ60" s="8"/>
    </row>
    <row r="61" spans="32:36" x14ac:dyDescent="0.35">
      <c r="AF61" s="8"/>
      <c r="AG61" s="8"/>
      <c r="AH61" s="8"/>
      <c r="AI61" s="8"/>
      <c r="AJ61" s="8"/>
    </row>
    <row r="62" spans="32:36" x14ac:dyDescent="0.35">
      <c r="AF62" s="8"/>
      <c r="AG62" s="8"/>
      <c r="AH62" s="8"/>
      <c r="AI62" s="8"/>
      <c r="AJ62" s="8"/>
    </row>
    <row r="63" spans="32:36" x14ac:dyDescent="0.35">
      <c r="AF63" s="8"/>
      <c r="AG63" s="8"/>
      <c r="AH63" s="8"/>
      <c r="AI63" s="8"/>
      <c r="AJ63" s="8"/>
    </row>
    <row r="64" spans="32:36" x14ac:dyDescent="0.35">
      <c r="AF64" s="8"/>
      <c r="AG64" s="8"/>
      <c r="AH64" s="8"/>
      <c r="AI64" s="8"/>
      <c r="AJ64" s="8"/>
    </row>
    <row r="65" spans="32:36" x14ac:dyDescent="0.35">
      <c r="AF65" s="8"/>
      <c r="AG65" s="8"/>
      <c r="AH65" s="8"/>
      <c r="AI65" s="8"/>
      <c r="AJ65" s="8"/>
    </row>
    <row r="66" spans="32:36" x14ac:dyDescent="0.35">
      <c r="AF66" s="8"/>
      <c r="AG66" s="8"/>
      <c r="AH66" s="8"/>
      <c r="AI66" s="8"/>
      <c r="AJ66" s="8"/>
    </row>
    <row r="67" spans="32:36" x14ac:dyDescent="0.35">
      <c r="AF67" s="8"/>
      <c r="AG67" s="8"/>
      <c r="AH67" s="8"/>
      <c r="AI67" s="8"/>
      <c r="AJ67" s="8"/>
    </row>
    <row r="68" spans="32:36" x14ac:dyDescent="0.35">
      <c r="AF68" s="8"/>
      <c r="AG68" s="8"/>
      <c r="AH68" s="8"/>
      <c r="AI68" s="8"/>
      <c r="AJ68" s="8"/>
    </row>
    <row r="69" spans="32:36" x14ac:dyDescent="0.35">
      <c r="AF69" s="8"/>
      <c r="AG69" s="8"/>
      <c r="AH69" s="8"/>
      <c r="AI69" s="8"/>
      <c r="AJ69" s="8"/>
    </row>
    <row r="70" spans="32:36" x14ac:dyDescent="0.35">
      <c r="AF70" s="8"/>
      <c r="AG70" s="8"/>
      <c r="AH70" s="8"/>
      <c r="AI70" s="8"/>
      <c r="AJ70" s="8"/>
    </row>
    <row r="71" spans="32:36" x14ac:dyDescent="0.35">
      <c r="AF71" s="8"/>
      <c r="AG71" s="8"/>
      <c r="AH71" s="8"/>
      <c r="AI71" s="8"/>
      <c r="AJ71" s="8"/>
    </row>
    <row r="72" spans="32:36" x14ac:dyDescent="0.35">
      <c r="AF72" s="8"/>
      <c r="AG72" s="8"/>
      <c r="AH72" s="8"/>
      <c r="AI72" s="8"/>
      <c r="AJ72" s="8"/>
    </row>
    <row r="73" spans="32:36" x14ac:dyDescent="0.35">
      <c r="AF73" s="8"/>
      <c r="AG73" s="8"/>
      <c r="AH73" s="8"/>
      <c r="AI73" s="8"/>
      <c r="AJ73" s="8"/>
    </row>
    <row r="74" spans="32:36" x14ac:dyDescent="0.35">
      <c r="AF74" s="8"/>
      <c r="AG74" s="8"/>
      <c r="AH74" s="8"/>
      <c r="AI74" s="8"/>
      <c r="AJ74" s="8"/>
    </row>
    <row r="75" spans="32:36" x14ac:dyDescent="0.35">
      <c r="AF75" s="8"/>
      <c r="AG75" s="8"/>
      <c r="AH75" s="8"/>
      <c r="AI75" s="8"/>
      <c r="AJ75" s="8"/>
    </row>
    <row r="76" spans="32:36" x14ac:dyDescent="0.35">
      <c r="AF76" s="8"/>
      <c r="AG76" s="8"/>
      <c r="AH76" s="8"/>
      <c r="AI76" s="8"/>
      <c r="AJ76" s="8"/>
    </row>
    <row r="77" spans="32:36" x14ac:dyDescent="0.35">
      <c r="AF77" s="8"/>
      <c r="AG77" s="8"/>
      <c r="AH77" s="8"/>
      <c r="AI77" s="8"/>
      <c r="AJ77" s="8"/>
    </row>
    <row r="78" spans="32:36" x14ac:dyDescent="0.35">
      <c r="AF78" s="8"/>
      <c r="AG78" s="8"/>
      <c r="AH78" s="8"/>
      <c r="AI78" s="8"/>
      <c r="AJ78" s="8"/>
    </row>
    <row r="79" spans="32:36" x14ac:dyDescent="0.35">
      <c r="AF79" s="8"/>
      <c r="AG79" s="8"/>
      <c r="AH79" s="8"/>
      <c r="AI79" s="8"/>
      <c r="AJ79" s="8"/>
    </row>
    <row r="80" spans="32:36" x14ac:dyDescent="0.35">
      <c r="AF80" s="8"/>
      <c r="AG80" s="8"/>
      <c r="AH80" s="8"/>
      <c r="AI80" s="8"/>
      <c r="AJ80" s="8"/>
    </row>
    <row r="81" spans="32:36" x14ac:dyDescent="0.35">
      <c r="AF81" s="8"/>
      <c r="AG81" s="8"/>
      <c r="AH81" s="8"/>
      <c r="AI81" s="8"/>
      <c r="AJ81" s="8"/>
    </row>
    <row r="82" spans="32:36" x14ac:dyDescent="0.35">
      <c r="AF82" s="8"/>
      <c r="AG82" s="8"/>
      <c r="AH82" s="8"/>
      <c r="AI82" s="8"/>
      <c r="AJ82" s="8"/>
    </row>
    <row r="83" spans="32:36" x14ac:dyDescent="0.35">
      <c r="AF83" s="8"/>
      <c r="AG83" s="8"/>
      <c r="AH83" s="8"/>
      <c r="AI83" s="8"/>
      <c r="AJ83" s="8"/>
    </row>
    <row r="84" spans="32:36" x14ac:dyDescent="0.35">
      <c r="AF84" s="8"/>
      <c r="AG84" s="8"/>
      <c r="AH84" s="8"/>
      <c r="AI84" s="8"/>
      <c r="AJ84" s="8"/>
    </row>
    <row r="85" spans="32:36" x14ac:dyDescent="0.35">
      <c r="AF85" s="8"/>
      <c r="AG85" s="8"/>
      <c r="AH85" s="8"/>
      <c r="AI85" s="8"/>
      <c r="AJ85" s="8"/>
    </row>
    <row r="86" spans="32:36" x14ac:dyDescent="0.35">
      <c r="AF86" s="8"/>
      <c r="AG86" s="8"/>
      <c r="AH86" s="8"/>
      <c r="AI86" s="8"/>
      <c r="AJ86" s="8"/>
    </row>
    <row r="87" spans="32:36" x14ac:dyDescent="0.35">
      <c r="AF87" s="8"/>
      <c r="AG87" s="8"/>
      <c r="AH87" s="8"/>
      <c r="AI87" s="8"/>
      <c r="AJ87" s="8"/>
    </row>
    <row r="88" spans="32:36" x14ac:dyDescent="0.35">
      <c r="AF88" s="8"/>
      <c r="AG88" s="8"/>
      <c r="AH88" s="8"/>
      <c r="AI88" s="8"/>
      <c r="AJ88" s="8"/>
    </row>
    <row r="89" spans="32:36" x14ac:dyDescent="0.35">
      <c r="AF89" s="8"/>
      <c r="AG89" s="8"/>
      <c r="AH89" s="8"/>
      <c r="AI89" s="8"/>
      <c r="AJ89" s="8"/>
    </row>
    <row r="90" spans="32:36" x14ac:dyDescent="0.35">
      <c r="AF90" s="8"/>
      <c r="AG90" s="8"/>
      <c r="AH90" s="8"/>
      <c r="AI90" s="8"/>
      <c r="AJ90" s="8"/>
    </row>
    <row r="91" spans="32:36" x14ac:dyDescent="0.35">
      <c r="AF91" s="8"/>
      <c r="AG91" s="8"/>
      <c r="AH91" s="8"/>
      <c r="AI91" s="8"/>
      <c r="AJ91" s="8"/>
    </row>
    <row r="92" spans="32:36" x14ac:dyDescent="0.35">
      <c r="AF92" s="8"/>
      <c r="AG92" s="8"/>
      <c r="AH92" s="8"/>
      <c r="AI92" s="8"/>
      <c r="AJ92" s="8"/>
    </row>
    <row r="93" spans="32:36" x14ac:dyDescent="0.35">
      <c r="AF93" s="8"/>
      <c r="AG93" s="8"/>
      <c r="AH93" s="8"/>
      <c r="AI93" s="8"/>
      <c r="AJ93" s="8"/>
    </row>
    <row r="94" spans="32:36" x14ac:dyDescent="0.35">
      <c r="AF94" s="8"/>
      <c r="AG94" s="8"/>
      <c r="AH94" s="8"/>
      <c r="AI94" s="8"/>
      <c r="AJ94" s="8"/>
    </row>
    <row r="95" spans="32:36" x14ac:dyDescent="0.35">
      <c r="AF95" s="8"/>
      <c r="AG95" s="8"/>
      <c r="AH95" s="8"/>
      <c r="AI95" s="8"/>
      <c r="AJ95" s="8"/>
    </row>
    <row r="96" spans="32:36" x14ac:dyDescent="0.35">
      <c r="AF96" s="8"/>
      <c r="AG96" s="8"/>
      <c r="AH96" s="8"/>
      <c r="AI96" s="8"/>
      <c r="AJ96" s="8"/>
    </row>
    <row r="97" spans="32:36" x14ac:dyDescent="0.35">
      <c r="AF97" s="8"/>
      <c r="AG97" s="8"/>
      <c r="AH97" s="8"/>
      <c r="AI97" s="8"/>
      <c r="AJ97" s="8"/>
    </row>
    <row r="98" spans="32:36" x14ac:dyDescent="0.35">
      <c r="AF98" s="8"/>
      <c r="AG98" s="8"/>
      <c r="AH98" s="8"/>
      <c r="AI98" s="8"/>
      <c r="AJ98" s="8"/>
    </row>
    <row r="99" spans="32:36" x14ac:dyDescent="0.35">
      <c r="AF99" s="8"/>
      <c r="AG99" s="8"/>
      <c r="AH99" s="8"/>
      <c r="AI99" s="8"/>
      <c r="AJ99" s="8"/>
    </row>
    <row r="100" spans="32:36" x14ac:dyDescent="0.35">
      <c r="AF100" s="8"/>
      <c r="AG100" s="8"/>
      <c r="AH100" s="8"/>
      <c r="AI100" s="8"/>
      <c r="AJ100" s="8"/>
    </row>
    <row r="101" spans="32:36" x14ac:dyDescent="0.35">
      <c r="AF101" s="8"/>
      <c r="AG101" s="8"/>
      <c r="AH101" s="8"/>
      <c r="AI101" s="8"/>
      <c r="AJ101" s="8"/>
    </row>
    <row r="102" spans="32:36" x14ac:dyDescent="0.35">
      <c r="AF102" s="8"/>
      <c r="AG102" s="8"/>
      <c r="AH102" s="8"/>
      <c r="AI102" s="8"/>
      <c r="AJ102" s="8"/>
    </row>
    <row r="103" spans="32:36" x14ac:dyDescent="0.35">
      <c r="AF103" s="8"/>
      <c r="AG103" s="8"/>
      <c r="AH103" s="8"/>
      <c r="AI103" s="8"/>
      <c r="AJ103" s="8"/>
    </row>
    <row r="104" spans="32:36" x14ac:dyDescent="0.35">
      <c r="AF104" s="8"/>
      <c r="AG104" s="8"/>
      <c r="AH104" s="8"/>
      <c r="AI104" s="8"/>
      <c r="AJ104" s="8"/>
    </row>
    <row r="105" spans="32:36" x14ac:dyDescent="0.35">
      <c r="AF105" s="8"/>
      <c r="AG105" s="8"/>
      <c r="AH105" s="8"/>
      <c r="AI105" s="8"/>
      <c r="AJ105" s="8"/>
    </row>
    <row r="106" spans="32:36" x14ac:dyDescent="0.35">
      <c r="AF106" s="8"/>
      <c r="AG106" s="8"/>
      <c r="AH106" s="8"/>
      <c r="AI106" s="8"/>
      <c r="AJ106" s="8"/>
    </row>
    <row r="107" spans="32:36" x14ac:dyDescent="0.35">
      <c r="AF107" s="8"/>
      <c r="AG107" s="8"/>
      <c r="AH107" s="8"/>
      <c r="AI107" s="8"/>
      <c r="AJ107" s="8"/>
    </row>
    <row r="108" spans="32:36" x14ac:dyDescent="0.35">
      <c r="AF108" s="8"/>
      <c r="AG108" s="8"/>
      <c r="AH108" s="8"/>
      <c r="AI108" s="8"/>
      <c r="AJ108" s="8"/>
    </row>
    <row r="109" spans="32:36" x14ac:dyDescent="0.35">
      <c r="AF109" s="8"/>
      <c r="AG109" s="8"/>
      <c r="AH109" s="8"/>
      <c r="AI109" s="8"/>
      <c r="AJ109" s="8"/>
    </row>
    <row r="110" spans="32:36" x14ac:dyDescent="0.35">
      <c r="AF110" s="8"/>
      <c r="AG110" s="8"/>
      <c r="AH110" s="8"/>
      <c r="AI110" s="8"/>
      <c r="AJ110" s="8"/>
    </row>
    <row r="111" spans="32:36" x14ac:dyDescent="0.35">
      <c r="AF111" s="8"/>
      <c r="AG111" s="8"/>
      <c r="AH111" s="8"/>
      <c r="AI111" s="8"/>
      <c r="AJ111" s="8"/>
    </row>
    <row r="112" spans="32:36" x14ac:dyDescent="0.35">
      <c r="AF112" s="8"/>
      <c r="AG112" s="8"/>
      <c r="AH112" s="8"/>
      <c r="AI112" s="8"/>
      <c r="AJ112" s="8"/>
    </row>
    <row r="113" spans="32:36" x14ac:dyDescent="0.35">
      <c r="AF113" s="8"/>
      <c r="AG113" s="8"/>
      <c r="AH113" s="8"/>
      <c r="AI113" s="8"/>
      <c r="AJ113" s="8"/>
    </row>
    <row r="114" spans="32:36" x14ac:dyDescent="0.35">
      <c r="AF114" s="8"/>
      <c r="AG114" s="8"/>
      <c r="AH114" s="8"/>
      <c r="AI114" s="8"/>
      <c r="AJ114" s="8"/>
    </row>
    <row r="115" spans="32:36" x14ac:dyDescent="0.35">
      <c r="AF115" s="8"/>
      <c r="AG115" s="8"/>
      <c r="AH115" s="8"/>
      <c r="AI115" s="8"/>
      <c r="AJ115" s="8"/>
    </row>
    <row r="116" spans="32:36" x14ac:dyDescent="0.35">
      <c r="AF116" s="8"/>
      <c r="AG116" s="8"/>
      <c r="AH116" s="8"/>
      <c r="AI116" s="8"/>
      <c r="AJ116" s="8"/>
    </row>
    <row r="117" spans="32:36" x14ac:dyDescent="0.35">
      <c r="AF117" s="8"/>
      <c r="AG117" s="8"/>
      <c r="AH117" s="8"/>
      <c r="AI117" s="8"/>
      <c r="AJ117" s="8"/>
    </row>
    <row r="118" spans="32:36" x14ac:dyDescent="0.35">
      <c r="AF118" s="8"/>
      <c r="AG118" s="8"/>
      <c r="AH118" s="8"/>
      <c r="AI118" s="8"/>
      <c r="AJ118" s="8"/>
    </row>
    <row r="119" spans="32:36" x14ac:dyDescent="0.35">
      <c r="AF119" s="8"/>
      <c r="AG119" s="8"/>
      <c r="AH119" s="8"/>
      <c r="AI119" s="8"/>
      <c r="AJ119" s="8"/>
    </row>
    <row r="120" spans="32:36" x14ac:dyDescent="0.35">
      <c r="AF120" s="8"/>
      <c r="AG120" s="8"/>
      <c r="AH120" s="8"/>
      <c r="AI120" s="8"/>
      <c r="AJ120" s="8"/>
    </row>
    <row r="121" spans="32:36" x14ac:dyDescent="0.35">
      <c r="AF121" s="8"/>
      <c r="AG121" s="8"/>
      <c r="AH121" s="8"/>
      <c r="AI121" s="8"/>
      <c r="AJ121" s="8"/>
    </row>
    <row r="122" spans="32:36" x14ac:dyDescent="0.35">
      <c r="AF122" s="8"/>
      <c r="AG122" s="8"/>
      <c r="AH122" s="8"/>
      <c r="AI122" s="8"/>
      <c r="AJ122" s="8"/>
    </row>
    <row r="123" spans="32:36" x14ac:dyDescent="0.35">
      <c r="AF123" s="8"/>
      <c r="AG123" s="8"/>
      <c r="AH123" s="8"/>
      <c r="AI123" s="8"/>
      <c r="AJ123" s="8"/>
    </row>
    <row r="124" spans="32:36" x14ac:dyDescent="0.35">
      <c r="AF124" s="8"/>
      <c r="AG124" s="8"/>
      <c r="AH124" s="8"/>
      <c r="AI124" s="8"/>
      <c r="AJ124" s="8"/>
    </row>
    <row r="125" spans="32:36" x14ac:dyDescent="0.35">
      <c r="AF125" s="8"/>
      <c r="AG125" s="8"/>
      <c r="AH125" s="8"/>
      <c r="AI125" s="8"/>
      <c r="AJ125" s="8"/>
    </row>
    <row r="126" spans="32:36" x14ac:dyDescent="0.35">
      <c r="AF126" s="8"/>
      <c r="AG126" s="8"/>
      <c r="AH126" s="8"/>
      <c r="AI126" s="8"/>
      <c r="AJ126" s="8"/>
    </row>
    <row r="127" spans="32:36" x14ac:dyDescent="0.35">
      <c r="AF127" s="8"/>
      <c r="AG127" s="8"/>
      <c r="AH127" s="8"/>
      <c r="AI127" s="8"/>
      <c r="AJ127" s="8"/>
    </row>
    <row r="128" spans="32:36" x14ac:dyDescent="0.35">
      <c r="AF128" s="8"/>
      <c r="AG128" s="8"/>
      <c r="AH128" s="8"/>
      <c r="AI128" s="8"/>
      <c r="AJ128" s="8"/>
    </row>
    <row r="129" spans="32:36" x14ac:dyDescent="0.35">
      <c r="AF129" s="8"/>
      <c r="AG129" s="8"/>
      <c r="AH129" s="8"/>
      <c r="AI129" s="8"/>
      <c r="AJ129" s="8"/>
    </row>
    <row r="130" spans="32:36" x14ac:dyDescent="0.35">
      <c r="AF130" s="8"/>
      <c r="AG130" s="8"/>
      <c r="AH130" s="8"/>
      <c r="AI130" s="8"/>
      <c r="AJ130" s="8"/>
    </row>
    <row r="131" spans="32:36" x14ac:dyDescent="0.35">
      <c r="AF131" s="8"/>
      <c r="AG131" s="8"/>
      <c r="AH131" s="8"/>
      <c r="AI131" s="8"/>
      <c r="AJ131" s="8"/>
    </row>
    <row r="132" spans="32:36" x14ac:dyDescent="0.35">
      <c r="AF132" s="8"/>
      <c r="AG132" s="8"/>
      <c r="AH132" s="8"/>
      <c r="AI132" s="8"/>
      <c r="AJ132" s="8"/>
    </row>
    <row r="133" spans="32:36" x14ac:dyDescent="0.35">
      <c r="AF133" s="8"/>
      <c r="AG133" s="8"/>
      <c r="AH133" s="8"/>
      <c r="AI133" s="8"/>
      <c r="AJ133" s="8"/>
    </row>
    <row r="134" spans="32:36" x14ac:dyDescent="0.35">
      <c r="AF134" s="8"/>
      <c r="AG134" s="8"/>
      <c r="AH134" s="8"/>
      <c r="AI134" s="8"/>
      <c r="AJ134" s="8"/>
    </row>
    <row r="135" spans="32:36" x14ac:dyDescent="0.35">
      <c r="AF135" s="8"/>
      <c r="AG135" s="8"/>
      <c r="AH135" s="8"/>
      <c r="AI135" s="8"/>
      <c r="AJ135" s="8"/>
    </row>
    <row r="136" spans="32:36" x14ac:dyDescent="0.35">
      <c r="AF136" s="8"/>
      <c r="AG136" s="8"/>
      <c r="AH136" s="8"/>
      <c r="AI136" s="8"/>
      <c r="AJ136" s="8"/>
    </row>
    <row r="137" spans="32:36" x14ac:dyDescent="0.35">
      <c r="AF137" s="8"/>
      <c r="AG137" s="8"/>
      <c r="AH137" s="8"/>
      <c r="AI137" s="8"/>
      <c r="AJ137" s="8"/>
    </row>
    <row r="138" spans="32:36" x14ac:dyDescent="0.35">
      <c r="AF138" s="8"/>
      <c r="AG138" s="8"/>
      <c r="AH138" s="8"/>
      <c r="AI138" s="8"/>
      <c r="AJ138" s="8"/>
    </row>
    <row r="139" spans="32:36" x14ac:dyDescent="0.35">
      <c r="AF139" s="8"/>
      <c r="AG139" s="8"/>
      <c r="AH139" s="8"/>
      <c r="AI139" s="8"/>
      <c r="AJ139" s="8"/>
    </row>
    <row r="140" spans="32:36" x14ac:dyDescent="0.35">
      <c r="AF140" s="8"/>
      <c r="AG140" s="8"/>
      <c r="AH140" s="8"/>
      <c r="AI140" s="8"/>
      <c r="AJ140" s="8"/>
    </row>
    <row r="141" spans="32:36" x14ac:dyDescent="0.35">
      <c r="AF141" s="8"/>
      <c r="AG141" s="8"/>
      <c r="AH141" s="8"/>
      <c r="AI141" s="8"/>
      <c r="AJ141" s="8"/>
    </row>
    <row r="142" spans="32:36" x14ac:dyDescent="0.35">
      <c r="AF142" s="8"/>
      <c r="AG142" s="8"/>
      <c r="AH142" s="8"/>
      <c r="AI142" s="8"/>
      <c r="AJ142" s="8"/>
    </row>
    <row r="143" spans="32:36" x14ac:dyDescent="0.35">
      <c r="AF143" s="8"/>
      <c r="AG143" s="8"/>
      <c r="AH143" s="8"/>
      <c r="AI143" s="8"/>
      <c r="AJ143" s="8"/>
    </row>
    <row r="144" spans="32:36" x14ac:dyDescent="0.35">
      <c r="AF144" s="8"/>
      <c r="AG144" s="8"/>
      <c r="AH144" s="8"/>
      <c r="AI144" s="8"/>
      <c r="AJ144" s="8"/>
    </row>
    <row r="145" spans="32:36" x14ac:dyDescent="0.35">
      <c r="AF145" s="8"/>
      <c r="AG145" s="8"/>
      <c r="AH145" s="8"/>
      <c r="AI145" s="8"/>
      <c r="AJ145" s="8"/>
    </row>
    <row r="146" spans="32:36" x14ac:dyDescent="0.35">
      <c r="AF146" s="8"/>
      <c r="AG146" s="8"/>
      <c r="AH146" s="8"/>
      <c r="AI146" s="8"/>
      <c r="AJ146" s="8"/>
    </row>
    <row r="147" spans="32:36" x14ac:dyDescent="0.35">
      <c r="AF147" s="8"/>
      <c r="AG147" s="8"/>
      <c r="AH147" s="8"/>
      <c r="AI147" s="8"/>
      <c r="AJ147" s="8"/>
    </row>
    <row r="148" spans="32:36" x14ac:dyDescent="0.35">
      <c r="AF148" s="8"/>
      <c r="AG148" s="8"/>
      <c r="AH148" s="8"/>
      <c r="AI148" s="8"/>
      <c r="AJ148" s="8"/>
    </row>
    <row r="149" spans="32:36" x14ac:dyDescent="0.35">
      <c r="AF149" s="8"/>
      <c r="AG149" s="8"/>
      <c r="AH149" s="8"/>
      <c r="AI149" s="8"/>
      <c r="AJ149" s="8"/>
    </row>
    <row r="150" spans="32:36" x14ac:dyDescent="0.35">
      <c r="AF150" s="8"/>
      <c r="AG150" s="8"/>
      <c r="AH150" s="8"/>
      <c r="AI150" s="8"/>
      <c r="AJ150" s="8"/>
    </row>
    <row r="151" spans="32:36" x14ac:dyDescent="0.35">
      <c r="AF151" s="8"/>
      <c r="AG151" s="8"/>
      <c r="AH151" s="8"/>
      <c r="AI151" s="8"/>
      <c r="AJ151" s="8"/>
    </row>
    <row r="152" spans="32:36" x14ac:dyDescent="0.35">
      <c r="AF152" s="8"/>
      <c r="AG152" s="8"/>
      <c r="AH152" s="8"/>
      <c r="AI152" s="8"/>
      <c r="AJ152" s="8"/>
    </row>
    <row r="153" spans="32:36" x14ac:dyDescent="0.35">
      <c r="AF153" s="8"/>
      <c r="AG153" s="8"/>
      <c r="AH153" s="8"/>
      <c r="AI153" s="8"/>
      <c r="AJ153" s="8"/>
    </row>
    <row r="154" spans="32:36" x14ac:dyDescent="0.35">
      <c r="AF154" s="8"/>
      <c r="AG154" s="8"/>
      <c r="AH154" s="8"/>
      <c r="AI154" s="8"/>
      <c r="AJ154" s="8"/>
    </row>
    <row r="155" spans="32:36" x14ac:dyDescent="0.35">
      <c r="AF155" s="8"/>
      <c r="AG155" s="8"/>
      <c r="AH155" s="8"/>
      <c r="AI155" s="8"/>
      <c r="AJ155" s="8"/>
    </row>
    <row r="156" spans="32:36" x14ac:dyDescent="0.35">
      <c r="AF156" s="8"/>
      <c r="AG156" s="8"/>
      <c r="AH156" s="8"/>
      <c r="AI156" s="8"/>
      <c r="AJ156" s="8"/>
    </row>
    <row r="157" spans="32:36" x14ac:dyDescent="0.35">
      <c r="AF157" s="8"/>
      <c r="AG157" s="8"/>
      <c r="AH157" s="8"/>
      <c r="AI157" s="8"/>
      <c r="AJ157" s="8"/>
    </row>
    <row r="158" spans="32:36" x14ac:dyDescent="0.35">
      <c r="AF158" s="8"/>
      <c r="AG158" s="8"/>
      <c r="AH158" s="8"/>
      <c r="AI158" s="8"/>
      <c r="AJ158" s="8"/>
    </row>
    <row r="159" spans="32:36" x14ac:dyDescent="0.35">
      <c r="AF159" s="8"/>
      <c r="AG159" s="8"/>
      <c r="AH159" s="8"/>
      <c r="AI159" s="8"/>
      <c r="AJ159" s="8"/>
    </row>
    <row r="160" spans="32:36" x14ac:dyDescent="0.35">
      <c r="AF160" s="8"/>
      <c r="AG160" s="8"/>
      <c r="AH160" s="8"/>
      <c r="AI160" s="8"/>
      <c r="AJ160" s="8"/>
    </row>
    <row r="161" spans="32:36" x14ac:dyDescent="0.35">
      <c r="AF161" s="8"/>
      <c r="AG161" s="8"/>
      <c r="AH161" s="8"/>
      <c r="AI161" s="8"/>
      <c r="AJ161" s="8"/>
    </row>
    <row r="162" spans="32:36" x14ac:dyDescent="0.35">
      <c r="AF162" s="8"/>
      <c r="AG162" s="8"/>
      <c r="AH162" s="8"/>
      <c r="AI162" s="8"/>
      <c r="AJ162" s="8"/>
    </row>
    <row r="163" spans="32:36" x14ac:dyDescent="0.35">
      <c r="AF163" s="8"/>
      <c r="AG163" s="8"/>
      <c r="AH163" s="8"/>
      <c r="AI163" s="8"/>
      <c r="AJ163" s="8"/>
    </row>
    <row r="164" spans="32:36" x14ac:dyDescent="0.35">
      <c r="AF164" s="8"/>
      <c r="AG164" s="8"/>
      <c r="AH164" s="8"/>
      <c r="AI164" s="8"/>
      <c r="AJ164" s="8"/>
    </row>
    <row r="165" spans="32:36" x14ac:dyDescent="0.35">
      <c r="AF165" s="8"/>
      <c r="AG165" s="8"/>
      <c r="AH165" s="8"/>
      <c r="AI165" s="8"/>
      <c r="AJ165" s="8"/>
    </row>
    <row r="166" spans="32:36" x14ac:dyDescent="0.35">
      <c r="AF166" s="8"/>
      <c r="AG166" s="8"/>
      <c r="AH166" s="8"/>
      <c r="AI166" s="8"/>
      <c r="AJ166" s="8"/>
    </row>
    <row r="167" spans="32:36" x14ac:dyDescent="0.35">
      <c r="AF167" s="8"/>
      <c r="AG167" s="8"/>
      <c r="AH167" s="8"/>
      <c r="AI167" s="8"/>
      <c r="AJ167" s="8"/>
    </row>
    <row r="168" spans="32:36" x14ac:dyDescent="0.35">
      <c r="AF168" s="8"/>
      <c r="AG168" s="8"/>
      <c r="AH168" s="8"/>
      <c r="AI168" s="8"/>
      <c r="AJ168" s="8"/>
    </row>
    <row r="169" spans="32:36" x14ac:dyDescent="0.35">
      <c r="AF169" s="8"/>
      <c r="AG169" s="8"/>
      <c r="AH169" s="8"/>
      <c r="AI169" s="8"/>
      <c r="AJ169" s="8"/>
    </row>
    <row r="170" spans="32:36" x14ac:dyDescent="0.35">
      <c r="AF170" s="8"/>
      <c r="AG170" s="8"/>
      <c r="AH170" s="8"/>
      <c r="AI170" s="8"/>
      <c r="AJ170" s="8"/>
    </row>
    <row r="171" spans="32:36" x14ac:dyDescent="0.35">
      <c r="AF171" s="8"/>
      <c r="AG171" s="8"/>
      <c r="AH171" s="8"/>
      <c r="AI171" s="8"/>
      <c r="AJ171" s="8"/>
    </row>
    <row r="172" spans="32:36" x14ac:dyDescent="0.35">
      <c r="AF172" s="8"/>
      <c r="AG172" s="8"/>
      <c r="AH172" s="8"/>
      <c r="AI172" s="8"/>
      <c r="AJ172" s="8"/>
    </row>
    <row r="173" spans="32:36" x14ac:dyDescent="0.35">
      <c r="AF173" s="8"/>
      <c r="AG173" s="8"/>
      <c r="AH173" s="8"/>
      <c r="AI173" s="8"/>
      <c r="AJ173" s="8"/>
    </row>
    <row r="174" spans="32:36" x14ac:dyDescent="0.35">
      <c r="AF174" s="8"/>
      <c r="AG174" s="8"/>
      <c r="AH174" s="8"/>
      <c r="AI174" s="8"/>
      <c r="AJ174" s="8"/>
    </row>
    <row r="175" spans="32:36" x14ac:dyDescent="0.35">
      <c r="AF175" s="8"/>
      <c r="AG175" s="8"/>
      <c r="AH175" s="8"/>
      <c r="AI175" s="8"/>
      <c r="AJ175" s="8"/>
    </row>
    <row r="176" spans="32:36" x14ac:dyDescent="0.35">
      <c r="AF176" s="8"/>
      <c r="AG176" s="8"/>
      <c r="AH176" s="8"/>
      <c r="AI176" s="8"/>
      <c r="AJ176" s="8"/>
    </row>
    <row r="177" spans="32:36" x14ac:dyDescent="0.35">
      <c r="AF177" s="8"/>
      <c r="AG177" s="8"/>
      <c r="AH177" s="8"/>
      <c r="AI177" s="8"/>
      <c r="AJ177" s="8"/>
    </row>
    <row r="178" spans="32:36" x14ac:dyDescent="0.35">
      <c r="AF178" s="8"/>
      <c r="AG178" s="8"/>
      <c r="AH178" s="8"/>
      <c r="AI178" s="8"/>
      <c r="AJ178" s="8"/>
    </row>
    <row r="179" spans="32:36" x14ac:dyDescent="0.35">
      <c r="AF179" s="8"/>
      <c r="AG179" s="8"/>
      <c r="AH179" s="8"/>
      <c r="AI179" s="8"/>
      <c r="AJ179" s="8"/>
    </row>
    <row r="180" spans="32:36" x14ac:dyDescent="0.35">
      <c r="AF180" s="8"/>
      <c r="AG180" s="8"/>
      <c r="AH180" s="8"/>
      <c r="AI180" s="8"/>
      <c r="AJ180" s="8"/>
    </row>
    <row r="181" spans="32:36" x14ac:dyDescent="0.35">
      <c r="AF181" s="8"/>
      <c r="AG181" s="8"/>
      <c r="AH181" s="8"/>
      <c r="AI181" s="8"/>
      <c r="AJ181" s="8"/>
    </row>
    <row r="182" spans="32:36" x14ac:dyDescent="0.35">
      <c r="AF182" s="8"/>
      <c r="AG182" s="8"/>
      <c r="AH182" s="8"/>
      <c r="AI182" s="8"/>
      <c r="AJ182" s="8"/>
    </row>
    <row r="183" spans="32:36" x14ac:dyDescent="0.35">
      <c r="AF183" s="8"/>
      <c r="AG183" s="8"/>
      <c r="AH183" s="8"/>
      <c r="AI183" s="8"/>
      <c r="AJ183" s="8"/>
    </row>
    <row r="184" spans="32:36" x14ac:dyDescent="0.35">
      <c r="AF184" s="8"/>
      <c r="AG184" s="8"/>
      <c r="AH184" s="8"/>
      <c r="AI184" s="8"/>
      <c r="AJ184" s="8"/>
    </row>
    <row r="185" spans="32:36" x14ac:dyDescent="0.35">
      <c r="AF185" s="8"/>
      <c r="AG185" s="8"/>
      <c r="AH185" s="8"/>
      <c r="AI185" s="8"/>
      <c r="AJ185" s="8"/>
    </row>
    <row r="186" spans="32:36" x14ac:dyDescent="0.35">
      <c r="AF186" s="8"/>
      <c r="AG186" s="8"/>
      <c r="AH186" s="8"/>
      <c r="AI186" s="8"/>
      <c r="AJ186" s="8"/>
    </row>
    <row r="187" spans="32:36" x14ac:dyDescent="0.35">
      <c r="AF187" s="8"/>
      <c r="AG187" s="8"/>
      <c r="AH187" s="8"/>
      <c r="AI187" s="8"/>
      <c r="AJ187" s="8"/>
    </row>
    <row r="188" spans="32:36" x14ac:dyDescent="0.35">
      <c r="AF188" s="8"/>
      <c r="AG188" s="8"/>
      <c r="AH188" s="8"/>
      <c r="AI188" s="8"/>
      <c r="AJ188" s="8"/>
    </row>
    <row r="189" spans="32:36" x14ac:dyDescent="0.35">
      <c r="AF189" s="8"/>
      <c r="AG189" s="8"/>
      <c r="AH189" s="8"/>
      <c r="AI189" s="8"/>
      <c r="AJ189" s="8"/>
    </row>
    <row r="190" spans="32:36" x14ac:dyDescent="0.35">
      <c r="AF190" s="8"/>
      <c r="AG190" s="8"/>
      <c r="AH190" s="8"/>
      <c r="AI190" s="8"/>
      <c r="AJ190" s="8"/>
    </row>
    <row r="191" spans="32:36" x14ac:dyDescent="0.35">
      <c r="AF191" s="8"/>
      <c r="AG191" s="8"/>
      <c r="AH191" s="8"/>
      <c r="AI191" s="8"/>
      <c r="AJ191" s="8"/>
    </row>
    <row r="192" spans="32:36" x14ac:dyDescent="0.35">
      <c r="AF192" s="8"/>
      <c r="AG192" s="8"/>
      <c r="AH192" s="8"/>
      <c r="AI192" s="8"/>
      <c r="AJ192" s="8"/>
    </row>
    <row r="193" spans="32:36" x14ac:dyDescent="0.35">
      <c r="AF193" s="8"/>
      <c r="AG193" s="8"/>
      <c r="AH193" s="8"/>
      <c r="AI193" s="8"/>
      <c r="AJ193" s="8"/>
    </row>
    <row r="194" spans="32:36" x14ac:dyDescent="0.35">
      <c r="AF194" s="8"/>
      <c r="AG194" s="8"/>
      <c r="AH194" s="8"/>
      <c r="AI194" s="8"/>
      <c r="AJ194" s="8"/>
    </row>
    <row r="195" spans="32:36" x14ac:dyDescent="0.35">
      <c r="AF195" s="8"/>
      <c r="AG195" s="8"/>
      <c r="AH195" s="8"/>
      <c r="AI195" s="8"/>
      <c r="AJ195" s="8"/>
    </row>
    <row r="196" spans="32:36" x14ac:dyDescent="0.35">
      <c r="AF196" s="8"/>
      <c r="AG196" s="8"/>
      <c r="AH196" s="8"/>
      <c r="AI196" s="8"/>
      <c r="AJ196" s="8"/>
    </row>
    <row r="197" spans="32:36" x14ac:dyDescent="0.35">
      <c r="AF197" s="8"/>
      <c r="AG197" s="8"/>
      <c r="AH197" s="8"/>
      <c r="AI197" s="8"/>
      <c r="AJ197" s="8"/>
    </row>
    <row r="198" spans="32:36" x14ac:dyDescent="0.35">
      <c r="AF198" s="8"/>
      <c r="AG198" s="8"/>
      <c r="AH198" s="8"/>
      <c r="AI198" s="8"/>
      <c r="AJ198" s="8"/>
    </row>
    <row r="199" spans="32:36" x14ac:dyDescent="0.35">
      <c r="AF199" s="8"/>
      <c r="AG199" s="8"/>
      <c r="AH199" s="8"/>
      <c r="AI199" s="8"/>
      <c r="AJ199" s="8"/>
    </row>
    <row r="200" spans="32:36" x14ac:dyDescent="0.35">
      <c r="AF200" s="8"/>
      <c r="AG200" s="8"/>
      <c r="AH200" s="8"/>
      <c r="AI200" s="8"/>
      <c r="AJ200" s="8"/>
    </row>
    <row r="201" spans="32:36" x14ac:dyDescent="0.35">
      <c r="AF201" s="8"/>
      <c r="AG201" s="8"/>
      <c r="AH201" s="8"/>
      <c r="AI201" s="8"/>
      <c r="AJ201" s="8"/>
    </row>
    <row r="202" spans="32:36" x14ac:dyDescent="0.35">
      <c r="AF202" s="8"/>
      <c r="AG202" s="8"/>
      <c r="AH202" s="8"/>
      <c r="AI202" s="8"/>
      <c r="AJ202" s="8"/>
    </row>
    <row r="203" spans="32:36" x14ac:dyDescent="0.35">
      <c r="AF203" s="8"/>
      <c r="AG203" s="8"/>
      <c r="AH203" s="8"/>
      <c r="AI203" s="8"/>
      <c r="AJ203" s="8"/>
    </row>
    <row r="204" spans="32:36" x14ac:dyDescent="0.35">
      <c r="AF204" s="8"/>
      <c r="AG204" s="8"/>
      <c r="AH204" s="8"/>
      <c r="AI204" s="8"/>
      <c r="AJ204" s="8"/>
    </row>
    <row r="205" spans="32:36" x14ac:dyDescent="0.35">
      <c r="AF205" s="8"/>
      <c r="AG205" s="8"/>
      <c r="AH205" s="8"/>
      <c r="AI205" s="8"/>
      <c r="AJ205" s="8"/>
    </row>
    <row r="206" spans="32:36" x14ac:dyDescent="0.35">
      <c r="AF206" s="8"/>
      <c r="AG206" s="8"/>
      <c r="AH206" s="8"/>
      <c r="AI206" s="8"/>
      <c r="AJ206" s="8"/>
    </row>
    <row r="207" spans="32:36" x14ac:dyDescent="0.35">
      <c r="AF207" s="8"/>
      <c r="AG207" s="8"/>
      <c r="AH207" s="8"/>
      <c r="AI207" s="8"/>
      <c r="AJ207" s="8"/>
    </row>
    <row r="208" spans="32:36" x14ac:dyDescent="0.35">
      <c r="AF208" s="8"/>
      <c r="AG208" s="8"/>
      <c r="AH208" s="8"/>
      <c r="AI208" s="8"/>
      <c r="AJ208" s="8"/>
    </row>
    <row r="209" spans="32:36" x14ac:dyDescent="0.35">
      <c r="AF209" s="8"/>
      <c r="AG209" s="8"/>
      <c r="AH209" s="8"/>
      <c r="AI209" s="8"/>
      <c r="AJ209" s="8"/>
    </row>
    <row r="210" spans="32:36" x14ac:dyDescent="0.35">
      <c r="AF210" s="8"/>
      <c r="AG210" s="8"/>
      <c r="AH210" s="8"/>
      <c r="AI210" s="8"/>
      <c r="AJ210" s="8"/>
    </row>
    <row r="211" spans="32:36" x14ac:dyDescent="0.35">
      <c r="AF211" s="8"/>
      <c r="AG211" s="8"/>
      <c r="AH211" s="8"/>
      <c r="AI211" s="8"/>
      <c r="AJ211" s="8"/>
    </row>
    <row r="212" spans="32:36" x14ac:dyDescent="0.35">
      <c r="AF212" s="8"/>
      <c r="AG212" s="8"/>
      <c r="AH212" s="8"/>
      <c r="AI212" s="8"/>
      <c r="AJ212" s="8"/>
    </row>
    <row r="213" spans="32:36" x14ac:dyDescent="0.35">
      <c r="AF213" s="8"/>
      <c r="AG213" s="8"/>
      <c r="AH213" s="8"/>
      <c r="AI213" s="8"/>
      <c r="AJ213" s="8"/>
    </row>
    <row r="214" spans="32:36" x14ac:dyDescent="0.35">
      <c r="AF214" s="8"/>
      <c r="AG214" s="8"/>
      <c r="AH214" s="8"/>
      <c r="AI214" s="8"/>
      <c r="AJ214" s="8"/>
    </row>
    <row r="215" spans="32:36" x14ac:dyDescent="0.35">
      <c r="AF215" s="8"/>
      <c r="AG215" s="8"/>
      <c r="AH215" s="8"/>
      <c r="AI215" s="8"/>
      <c r="AJ215" s="8"/>
    </row>
    <row r="216" spans="32:36" x14ac:dyDescent="0.35">
      <c r="AF216" s="8"/>
      <c r="AG216" s="8"/>
      <c r="AH216" s="8"/>
      <c r="AI216" s="8"/>
      <c r="AJ216" s="8"/>
    </row>
    <row r="217" spans="32:36" x14ac:dyDescent="0.35">
      <c r="AF217" s="8"/>
      <c r="AG217" s="8"/>
      <c r="AH217" s="8"/>
      <c r="AI217" s="8"/>
      <c r="AJ217" s="8"/>
    </row>
    <row r="218" spans="32:36" x14ac:dyDescent="0.35">
      <c r="AF218" s="8"/>
      <c r="AG218" s="8"/>
      <c r="AH218" s="8"/>
      <c r="AI218" s="8"/>
      <c r="AJ218" s="8"/>
    </row>
    <row r="219" spans="32:36" x14ac:dyDescent="0.35">
      <c r="AF219" s="8"/>
      <c r="AG219" s="8"/>
      <c r="AH219" s="8"/>
      <c r="AI219" s="8"/>
      <c r="AJ219" s="8"/>
    </row>
    <row r="220" spans="32:36" x14ac:dyDescent="0.35">
      <c r="AF220" s="8"/>
      <c r="AG220" s="8"/>
      <c r="AH220" s="8"/>
      <c r="AI220" s="8"/>
      <c r="AJ220" s="8"/>
    </row>
    <row r="221" spans="32:36" x14ac:dyDescent="0.35">
      <c r="AF221" s="8"/>
      <c r="AG221" s="8"/>
      <c r="AH221" s="8"/>
      <c r="AI221" s="8"/>
      <c r="AJ221" s="8"/>
    </row>
    <row r="222" spans="32:36" x14ac:dyDescent="0.35">
      <c r="AF222" s="8"/>
      <c r="AG222" s="8"/>
      <c r="AH222" s="8"/>
      <c r="AI222" s="8"/>
      <c r="AJ222" s="8"/>
    </row>
    <row r="223" spans="32:36" x14ac:dyDescent="0.35">
      <c r="AF223" s="8"/>
      <c r="AG223" s="8"/>
      <c r="AH223" s="8"/>
      <c r="AI223" s="8"/>
      <c r="AJ223" s="8"/>
    </row>
    <row r="224" spans="32:36" x14ac:dyDescent="0.35">
      <c r="AF224" s="8"/>
      <c r="AG224" s="8"/>
      <c r="AH224" s="8"/>
      <c r="AI224" s="8"/>
      <c r="AJ224" s="8"/>
    </row>
    <row r="225" spans="32:36" x14ac:dyDescent="0.35">
      <c r="AF225" s="8"/>
      <c r="AG225" s="8"/>
      <c r="AH225" s="8"/>
      <c r="AI225" s="8"/>
      <c r="AJ225" s="8"/>
    </row>
    <row r="226" spans="32:36" x14ac:dyDescent="0.35">
      <c r="AF226" s="8"/>
      <c r="AG226" s="8"/>
      <c r="AH226" s="8"/>
      <c r="AI226" s="8"/>
      <c r="AJ226" s="8"/>
    </row>
    <row r="227" spans="32:36" x14ac:dyDescent="0.35">
      <c r="AF227" s="8"/>
      <c r="AG227" s="8"/>
      <c r="AH227" s="8"/>
      <c r="AI227" s="8"/>
      <c r="AJ227" s="8"/>
    </row>
    <row r="228" spans="32:36" x14ac:dyDescent="0.35">
      <c r="AF228" s="8"/>
      <c r="AG228" s="8"/>
      <c r="AH228" s="8"/>
      <c r="AI228" s="8"/>
      <c r="AJ228" s="8"/>
    </row>
    <row r="229" spans="32:36" x14ac:dyDescent="0.35">
      <c r="AF229" s="8"/>
      <c r="AG229" s="8"/>
      <c r="AH229" s="8"/>
      <c r="AI229" s="8"/>
      <c r="AJ229" s="8"/>
    </row>
    <row r="230" spans="32:36" x14ac:dyDescent="0.35">
      <c r="AF230" s="8"/>
      <c r="AG230" s="8"/>
      <c r="AH230" s="8"/>
      <c r="AI230" s="8"/>
      <c r="AJ230" s="8"/>
    </row>
    <row r="231" spans="32:36" x14ac:dyDescent="0.35">
      <c r="AF231" s="8"/>
      <c r="AG231" s="8"/>
      <c r="AH231" s="8"/>
      <c r="AI231" s="8"/>
      <c r="AJ231" s="8"/>
    </row>
    <row r="232" spans="32:36" x14ac:dyDescent="0.35">
      <c r="AF232" s="8"/>
      <c r="AG232" s="8"/>
      <c r="AH232" s="8"/>
      <c r="AI232" s="8"/>
      <c r="AJ232" s="8"/>
    </row>
    <row r="233" spans="32:36" x14ac:dyDescent="0.35">
      <c r="AF233" s="8"/>
      <c r="AG233" s="8"/>
      <c r="AH233" s="8"/>
      <c r="AI233" s="8"/>
      <c r="AJ233" s="8"/>
    </row>
    <row r="234" spans="32:36" x14ac:dyDescent="0.35">
      <c r="AF234" s="8"/>
      <c r="AG234" s="8"/>
      <c r="AH234" s="8"/>
      <c r="AI234" s="8"/>
      <c r="AJ234" s="8"/>
    </row>
    <row r="235" spans="32:36" x14ac:dyDescent="0.35">
      <c r="AF235" s="8"/>
      <c r="AG235" s="8"/>
      <c r="AH235" s="8"/>
      <c r="AI235" s="8"/>
      <c r="AJ235" s="8"/>
    </row>
    <row r="236" spans="32:36" x14ac:dyDescent="0.35">
      <c r="AF236" s="8"/>
      <c r="AG236" s="8"/>
      <c r="AH236" s="8"/>
      <c r="AI236" s="8"/>
      <c r="AJ236" s="8"/>
    </row>
    <row r="237" spans="32:36" x14ac:dyDescent="0.35">
      <c r="AF237" s="8"/>
      <c r="AG237" s="8"/>
      <c r="AH237" s="8"/>
      <c r="AI237" s="8"/>
      <c r="AJ237" s="8"/>
    </row>
    <row r="238" spans="32:36" x14ac:dyDescent="0.35">
      <c r="AF238" s="8"/>
      <c r="AG238" s="8"/>
      <c r="AH238" s="8"/>
      <c r="AI238" s="8"/>
      <c r="AJ238" s="8"/>
    </row>
    <row r="239" spans="32:36" x14ac:dyDescent="0.35">
      <c r="AF239" s="8"/>
      <c r="AG239" s="8"/>
      <c r="AH239" s="8"/>
      <c r="AI239" s="8"/>
      <c r="AJ239" s="8"/>
    </row>
    <row r="240" spans="32:36" x14ac:dyDescent="0.35">
      <c r="AF240" s="8"/>
      <c r="AG240" s="8"/>
      <c r="AH240" s="8"/>
      <c r="AI240" s="8"/>
      <c r="AJ240" s="8"/>
    </row>
    <row r="241" spans="32:36" x14ac:dyDescent="0.35">
      <c r="AF241" s="8"/>
      <c r="AG241" s="8"/>
      <c r="AH241" s="8"/>
      <c r="AI241" s="8"/>
      <c r="AJ241" s="8"/>
    </row>
    <row r="242" spans="32:36" x14ac:dyDescent="0.35">
      <c r="AF242" s="8"/>
      <c r="AG242" s="8"/>
      <c r="AH242" s="8"/>
      <c r="AI242" s="8"/>
      <c r="AJ242" s="8"/>
    </row>
    <row r="243" spans="32:36" x14ac:dyDescent="0.35">
      <c r="AF243" s="8"/>
      <c r="AG243" s="8"/>
      <c r="AH243" s="8"/>
      <c r="AI243" s="8"/>
      <c r="AJ243" s="8"/>
    </row>
    <row r="244" spans="32:36" x14ac:dyDescent="0.35">
      <c r="AF244" s="8"/>
      <c r="AG244" s="8"/>
      <c r="AH244" s="8"/>
      <c r="AI244" s="8"/>
      <c r="AJ244" s="8"/>
    </row>
    <row r="245" spans="32:36" x14ac:dyDescent="0.35">
      <c r="AF245" s="8"/>
      <c r="AG245" s="8"/>
      <c r="AH245" s="8"/>
      <c r="AI245" s="8"/>
      <c r="AJ245" s="8"/>
    </row>
    <row r="246" spans="32:36" x14ac:dyDescent="0.35">
      <c r="AF246" s="8"/>
      <c r="AG246" s="8"/>
      <c r="AH246" s="8"/>
      <c r="AI246" s="8"/>
      <c r="AJ246" s="8"/>
    </row>
    <row r="247" spans="32:36" x14ac:dyDescent="0.35">
      <c r="AF247" s="8"/>
      <c r="AG247" s="8"/>
      <c r="AH247" s="8"/>
      <c r="AI247" s="8"/>
      <c r="AJ247" s="8"/>
    </row>
    <row r="248" spans="32:36" x14ac:dyDescent="0.35">
      <c r="AF248" s="8"/>
      <c r="AG248" s="8"/>
      <c r="AH248" s="8"/>
      <c r="AI248" s="8"/>
      <c r="AJ248" s="8"/>
    </row>
    <row r="249" spans="32:36" x14ac:dyDescent="0.35">
      <c r="AF249" s="8"/>
      <c r="AG249" s="8"/>
      <c r="AH249" s="8"/>
      <c r="AI249" s="8"/>
      <c r="AJ249" s="8"/>
    </row>
    <row r="250" spans="32:36" x14ac:dyDescent="0.35">
      <c r="AF250" s="8"/>
      <c r="AG250" s="8"/>
      <c r="AH250" s="8"/>
      <c r="AI250" s="8"/>
      <c r="AJ250" s="8"/>
    </row>
    <row r="251" spans="32:36" x14ac:dyDescent="0.35">
      <c r="AF251" s="8"/>
      <c r="AG251" s="8"/>
      <c r="AH251" s="8"/>
      <c r="AI251" s="8"/>
      <c r="AJ251" s="8"/>
    </row>
    <row r="252" spans="32:36" x14ac:dyDescent="0.35">
      <c r="AF252" s="8"/>
      <c r="AG252" s="8"/>
      <c r="AH252" s="8"/>
      <c r="AI252" s="8"/>
      <c r="AJ252" s="8"/>
    </row>
    <row r="253" spans="32:36" x14ac:dyDescent="0.35">
      <c r="AF253" s="8"/>
      <c r="AG253" s="8"/>
      <c r="AH253" s="8"/>
      <c r="AI253" s="8"/>
      <c r="AJ253" s="8"/>
    </row>
    <row r="254" spans="32:36" x14ac:dyDescent="0.35">
      <c r="AF254" s="8"/>
      <c r="AG254" s="8"/>
      <c r="AH254" s="8"/>
      <c r="AI254" s="8"/>
      <c r="AJ254" s="8"/>
    </row>
    <row r="255" spans="32:36" x14ac:dyDescent="0.35">
      <c r="AF255" s="8"/>
      <c r="AG255" s="8"/>
      <c r="AH255" s="8"/>
      <c r="AI255" s="8"/>
      <c r="AJ255" s="8"/>
    </row>
    <row r="256" spans="32:36" x14ac:dyDescent="0.35">
      <c r="AF256" s="8"/>
      <c r="AG256" s="8"/>
      <c r="AH256" s="8"/>
      <c r="AI256" s="8"/>
      <c r="AJ256" s="8"/>
    </row>
    <row r="257" spans="32:36" x14ac:dyDescent="0.35">
      <c r="AF257" s="8"/>
      <c r="AG257" s="8"/>
      <c r="AH257" s="8"/>
      <c r="AI257" s="8"/>
      <c r="AJ257" s="8"/>
    </row>
    <row r="258" spans="32:36" x14ac:dyDescent="0.35">
      <c r="AF258" s="8"/>
      <c r="AG258" s="8"/>
      <c r="AH258" s="8"/>
      <c r="AI258" s="8"/>
      <c r="AJ258" s="8"/>
    </row>
    <row r="259" spans="32:36" x14ac:dyDescent="0.35">
      <c r="AF259" s="8"/>
      <c r="AG259" s="8"/>
      <c r="AH259" s="8"/>
      <c r="AI259" s="8"/>
      <c r="AJ259" s="8"/>
    </row>
    <row r="260" spans="32:36" x14ac:dyDescent="0.35">
      <c r="AF260" s="8"/>
      <c r="AG260" s="8"/>
      <c r="AH260" s="8"/>
      <c r="AI260" s="8"/>
      <c r="AJ260" s="8"/>
    </row>
    <row r="261" spans="32:36" x14ac:dyDescent="0.35">
      <c r="AF261" s="8"/>
      <c r="AG261" s="8"/>
      <c r="AH261" s="8"/>
      <c r="AI261" s="8"/>
      <c r="AJ261" s="8"/>
    </row>
    <row r="262" spans="32:36" x14ac:dyDescent="0.35">
      <c r="AF262" s="8"/>
      <c r="AG262" s="8"/>
      <c r="AH262" s="8"/>
      <c r="AI262" s="8"/>
      <c r="AJ262" s="8"/>
    </row>
    <row r="263" spans="32:36" x14ac:dyDescent="0.35">
      <c r="AF263" s="8"/>
      <c r="AG263" s="8"/>
      <c r="AH263" s="8"/>
      <c r="AI263" s="8"/>
      <c r="AJ263" s="8"/>
    </row>
    <row r="264" spans="32:36" x14ac:dyDescent="0.35">
      <c r="AF264" s="8"/>
      <c r="AG264" s="8"/>
      <c r="AH264" s="8"/>
      <c r="AI264" s="8"/>
      <c r="AJ264" s="8"/>
    </row>
    <row r="265" spans="32:36" x14ac:dyDescent="0.35">
      <c r="AF265" s="8"/>
      <c r="AG265" s="8"/>
      <c r="AH265" s="8"/>
      <c r="AI265" s="8"/>
      <c r="AJ265" s="8"/>
    </row>
    <row r="266" spans="32:36" x14ac:dyDescent="0.35">
      <c r="AF266" s="8"/>
      <c r="AG266" s="8"/>
      <c r="AH266" s="8"/>
      <c r="AI266" s="8"/>
      <c r="AJ266" s="8"/>
    </row>
    <row r="267" spans="32:36" x14ac:dyDescent="0.35">
      <c r="AF267" s="8"/>
      <c r="AG267" s="8"/>
      <c r="AH267" s="8"/>
      <c r="AI267" s="8"/>
      <c r="AJ267" s="8"/>
    </row>
    <row r="268" spans="32:36" x14ac:dyDescent="0.35">
      <c r="AF268" s="8"/>
      <c r="AG268" s="8"/>
      <c r="AH268" s="8"/>
      <c r="AI268" s="8"/>
      <c r="AJ268" s="8"/>
    </row>
    <row r="269" spans="32:36" x14ac:dyDescent="0.35">
      <c r="AF269" s="8"/>
      <c r="AG269" s="8"/>
      <c r="AH269" s="8"/>
      <c r="AI269" s="8"/>
      <c r="AJ269" s="8"/>
    </row>
    <row r="270" spans="32:36" x14ac:dyDescent="0.35">
      <c r="AF270" s="8"/>
      <c r="AG270" s="8"/>
      <c r="AH270" s="8"/>
      <c r="AI270" s="8"/>
      <c r="AJ270" s="8"/>
    </row>
    <row r="271" spans="32:36" x14ac:dyDescent="0.35">
      <c r="AF271" s="8"/>
      <c r="AG271" s="8"/>
      <c r="AH271" s="8"/>
      <c r="AI271" s="8"/>
      <c r="AJ271" s="8"/>
    </row>
    <row r="272" spans="32:36" x14ac:dyDescent="0.35">
      <c r="AF272" s="8"/>
      <c r="AG272" s="8"/>
      <c r="AH272" s="8"/>
      <c r="AI272" s="8"/>
      <c r="AJ272" s="8"/>
    </row>
    <row r="273" spans="32:36" x14ac:dyDescent="0.35">
      <c r="AF273" s="8"/>
      <c r="AG273" s="8"/>
      <c r="AH273" s="8"/>
      <c r="AI273" s="8"/>
      <c r="AJ273" s="8"/>
    </row>
    <row r="274" spans="32:36" x14ac:dyDescent="0.35">
      <c r="AF274" s="8"/>
      <c r="AG274" s="8"/>
      <c r="AH274" s="8"/>
      <c r="AI274" s="8"/>
      <c r="AJ274" s="8"/>
    </row>
    <row r="275" spans="32:36" x14ac:dyDescent="0.35">
      <c r="AF275" s="8"/>
      <c r="AG275" s="8"/>
      <c r="AH275" s="8"/>
      <c r="AI275" s="8"/>
      <c r="AJ275" s="8"/>
    </row>
    <row r="276" spans="32:36" x14ac:dyDescent="0.35">
      <c r="AF276" s="8"/>
      <c r="AG276" s="8"/>
      <c r="AH276" s="8"/>
      <c r="AI276" s="8"/>
      <c r="AJ276" s="8"/>
    </row>
    <row r="277" spans="32:36" x14ac:dyDescent="0.35">
      <c r="AF277" s="8"/>
      <c r="AG277" s="8"/>
      <c r="AH277" s="8"/>
      <c r="AI277" s="8"/>
      <c r="AJ277" s="8"/>
    </row>
    <row r="278" spans="32:36" x14ac:dyDescent="0.35">
      <c r="AF278" s="8"/>
      <c r="AG278" s="8"/>
      <c r="AH278" s="8"/>
      <c r="AI278" s="8"/>
      <c r="AJ278" s="8"/>
    </row>
    <row r="279" spans="32:36" x14ac:dyDescent="0.35">
      <c r="AF279" s="8"/>
      <c r="AG279" s="8"/>
      <c r="AH279" s="8"/>
      <c r="AI279" s="8"/>
      <c r="AJ279" s="8"/>
    </row>
    <row r="280" spans="32:36" x14ac:dyDescent="0.35">
      <c r="AF280" s="8"/>
      <c r="AG280" s="8"/>
      <c r="AH280" s="8"/>
      <c r="AI280" s="8"/>
      <c r="AJ280" s="8"/>
    </row>
    <row r="281" spans="32:36" x14ac:dyDescent="0.35">
      <c r="AF281" s="8"/>
      <c r="AG281" s="8"/>
      <c r="AH281" s="8"/>
      <c r="AI281" s="8"/>
      <c r="AJ281" s="8"/>
    </row>
    <row r="282" spans="32:36" x14ac:dyDescent="0.35">
      <c r="AF282" s="8"/>
      <c r="AG282" s="8"/>
      <c r="AH282" s="8"/>
      <c r="AI282" s="8"/>
      <c r="AJ282" s="8"/>
    </row>
    <row r="283" spans="32:36" x14ac:dyDescent="0.35">
      <c r="AF283" s="8"/>
      <c r="AG283" s="8"/>
      <c r="AH283" s="8"/>
      <c r="AI283" s="8"/>
      <c r="AJ283" s="8"/>
    </row>
    <row r="284" spans="32:36" x14ac:dyDescent="0.35">
      <c r="AF284" s="8"/>
      <c r="AG284" s="8"/>
      <c r="AH284" s="8"/>
      <c r="AI284" s="8"/>
      <c r="AJ284" s="8"/>
    </row>
    <row r="285" spans="32:36" x14ac:dyDescent="0.35">
      <c r="AF285" s="8"/>
      <c r="AG285" s="8"/>
      <c r="AH285" s="8"/>
      <c r="AI285" s="8"/>
      <c r="AJ285" s="8"/>
    </row>
    <row r="286" spans="32:36" x14ac:dyDescent="0.35">
      <c r="AF286" s="8"/>
      <c r="AG286" s="8"/>
      <c r="AH286" s="8"/>
      <c r="AI286" s="8"/>
      <c r="AJ286" s="8"/>
    </row>
    <row r="287" spans="32:36" x14ac:dyDescent="0.35">
      <c r="AF287" s="8"/>
      <c r="AG287" s="8"/>
      <c r="AH287" s="8"/>
      <c r="AI287" s="8"/>
      <c r="AJ287" s="8"/>
    </row>
    <row r="288" spans="32:36" x14ac:dyDescent="0.35">
      <c r="AF288" s="8"/>
      <c r="AG288" s="8"/>
      <c r="AH288" s="8"/>
      <c r="AI288" s="8"/>
      <c r="AJ288" s="8"/>
    </row>
    <row r="289" spans="32:36" x14ac:dyDescent="0.35">
      <c r="AF289" s="8"/>
      <c r="AG289" s="8"/>
      <c r="AH289" s="8"/>
      <c r="AI289" s="8"/>
      <c r="AJ289" s="8"/>
    </row>
    <row r="290" spans="32:36" x14ac:dyDescent="0.35">
      <c r="AF290" s="8"/>
      <c r="AG290" s="8"/>
      <c r="AH290" s="8"/>
      <c r="AI290" s="8"/>
      <c r="AJ290" s="8"/>
    </row>
    <row r="291" spans="32:36" x14ac:dyDescent="0.35">
      <c r="AF291" s="8"/>
      <c r="AG291" s="8"/>
      <c r="AH291" s="8"/>
      <c r="AI291" s="8"/>
      <c r="AJ291" s="8"/>
    </row>
    <row r="292" spans="32:36" x14ac:dyDescent="0.35">
      <c r="AF292" s="8"/>
      <c r="AG292" s="8"/>
      <c r="AH292" s="8"/>
      <c r="AI292" s="8"/>
      <c r="AJ292" s="8"/>
    </row>
    <row r="293" spans="32:36" x14ac:dyDescent="0.35">
      <c r="AF293" s="8"/>
      <c r="AG293" s="8"/>
      <c r="AH293" s="8"/>
      <c r="AI293" s="8"/>
      <c r="AJ293" s="8"/>
    </row>
    <row r="294" spans="32:36" x14ac:dyDescent="0.35">
      <c r="AF294" s="8"/>
      <c r="AG294" s="8"/>
      <c r="AH294" s="8"/>
      <c r="AI294" s="8"/>
      <c r="AJ294" s="8"/>
    </row>
    <row r="295" spans="32:36" x14ac:dyDescent="0.35">
      <c r="AF295" s="8"/>
      <c r="AG295" s="8"/>
      <c r="AH295" s="8"/>
      <c r="AI295" s="8"/>
      <c r="AJ295" s="8"/>
    </row>
    <row r="296" spans="32:36" x14ac:dyDescent="0.35">
      <c r="AF296" s="8"/>
      <c r="AG296" s="8"/>
      <c r="AH296" s="8"/>
      <c r="AI296" s="8"/>
      <c r="AJ296" s="8"/>
    </row>
    <row r="297" spans="32:36" x14ac:dyDescent="0.35">
      <c r="AF297" s="8"/>
      <c r="AG297" s="8"/>
      <c r="AH297" s="8"/>
      <c r="AI297" s="8"/>
      <c r="AJ297" s="8"/>
    </row>
    <row r="298" spans="32:36" x14ac:dyDescent="0.35">
      <c r="AF298" s="8"/>
      <c r="AG298" s="8"/>
      <c r="AH298" s="8"/>
      <c r="AI298" s="8"/>
      <c r="AJ298" s="8"/>
    </row>
    <row r="299" spans="32:36" x14ac:dyDescent="0.35">
      <c r="AF299" s="8"/>
      <c r="AG299" s="8"/>
      <c r="AH299" s="8"/>
      <c r="AI299" s="8"/>
      <c r="AJ299" s="8"/>
    </row>
    <row r="300" spans="32:36" x14ac:dyDescent="0.35">
      <c r="AF300" s="8"/>
      <c r="AG300" s="8"/>
      <c r="AH300" s="8"/>
      <c r="AI300" s="8"/>
      <c r="AJ300" s="8"/>
    </row>
    <row r="301" spans="32:36" x14ac:dyDescent="0.35">
      <c r="AF301" s="8"/>
      <c r="AG301" s="8"/>
      <c r="AH301" s="8"/>
      <c r="AI301" s="8"/>
      <c r="AJ301" s="8"/>
    </row>
    <row r="302" spans="32:36" x14ac:dyDescent="0.35">
      <c r="AF302" s="8"/>
      <c r="AG302" s="8"/>
      <c r="AH302" s="8"/>
      <c r="AI302" s="8"/>
      <c r="AJ302" s="8"/>
    </row>
    <row r="303" spans="32:36" x14ac:dyDescent="0.35">
      <c r="AF303" s="8"/>
      <c r="AG303" s="8"/>
      <c r="AH303" s="8"/>
      <c r="AI303" s="8"/>
      <c r="AJ303" s="8"/>
    </row>
    <row r="304" spans="32:36" x14ac:dyDescent="0.35">
      <c r="AF304" s="8"/>
      <c r="AG304" s="8"/>
      <c r="AH304" s="8"/>
      <c r="AI304" s="8"/>
      <c r="AJ304" s="8"/>
    </row>
    <row r="305" spans="32:36" x14ac:dyDescent="0.35">
      <c r="AF305" s="8"/>
      <c r="AG305" s="8"/>
      <c r="AH305" s="8"/>
      <c r="AI305" s="8"/>
      <c r="AJ305" s="8"/>
    </row>
    <row r="306" spans="32:36" x14ac:dyDescent="0.35">
      <c r="AF306" s="8"/>
      <c r="AG306" s="8"/>
      <c r="AH306" s="8"/>
      <c r="AI306" s="8"/>
      <c r="AJ306" s="8"/>
    </row>
    <row r="307" spans="32:36" x14ac:dyDescent="0.35">
      <c r="AF307" s="8"/>
      <c r="AG307" s="8"/>
      <c r="AH307" s="8"/>
      <c r="AI307" s="8"/>
      <c r="AJ307" s="8"/>
    </row>
    <row r="308" spans="32:36" x14ac:dyDescent="0.35">
      <c r="AF308" s="8"/>
      <c r="AG308" s="8"/>
      <c r="AH308" s="8"/>
      <c r="AI308" s="8"/>
      <c r="AJ308" s="8"/>
    </row>
    <row r="309" spans="32:36" x14ac:dyDescent="0.35">
      <c r="AF309" s="8"/>
      <c r="AG309" s="8"/>
      <c r="AH309" s="8"/>
      <c r="AI309" s="8"/>
      <c r="AJ309" s="8"/>
    </row>
    <row r="310" spans="32:36" x14ac:dyDescent="0.35">
      <c r="AF310" s="8"/>
      <c r="AG310" s="8"/>
      <c r="AH310" s="8"/>
      <c r="AI310" s="8"/>
      <c r="AJ310" s="8"/>
    </row>
    <row r="311" spans="32:36" x14ac:dyDescent="0.35">
      <c r="AF311" s="8"/>
      <c r="AG311" s="8"/>
      <c r="AH311" s="8"/>
      <c r="AI311" s="8"/>
      <c r="AJ311" s="8"/>
    </row>
    <row r="312" spans="32:36" x14ac:dyDescent="0.35">
      <c r="AF312" s="8"/>
      <c r="AG312" s="8"/>
      <c r="AH312" s="8"/>
      <c r="AI312" s="8"/>
      <c r="AJ312" s="8"/>
    </row>
    <row r="313" spans="32:36" x14ac:dyDescent="0.35">
      <c r="AF313" s="8"/>
      <c r="AG313" s="8"/>
      <c r="AH313" s="8"/>
      <c r="AI313" s="8"/>
      <c r="AJ313" s="8"/>
    </row>
    <row r="314" spans="32:36" x14ac:dyDescent="0.35">
      <c r="AF314" s="8"/>
      <c r="AG314" s="8"/>
      <c r="AH314" s="8"/>
      <c r="AI314" s="8"/>
      <c r="AJ314" s="8"/>
    </row>
    <row r="315" spans="32:36" x14ac:dyDescent="0.35">
      <c r="AF315" s="8"/>
      <c r="AG315" s="8"/>
      <c r="AH315" s="8"/>
      <c r="AI315" s="8"/>
      <c r="AJ315" s="8"/>
    </row>
    <row r="316" spans="32:36" x14ac:dyDescent="0.35">
      <c r="AF316" s="8"/>
      <c r="AG316" s="8"/>
      <c r="AH316" s="8"/>
      <c r="AI316" s="8"/>
      <c r="AJ316" s="8"/>
    </row>
    <row r="317" spans="32:36" x14ac:dyDescent="0.35">
      <c r="AF317" s="8"/>
      <c r="AG317" s="8"/>
      <c r="AH317" s="8"/>
      <c r="AI317" s="8"/>
      <c r="AJ317" s="8"/>
    </row>
    <row r="318" spans="32:36" x14ac:dyDescent="0.35">
      <c r="AF318" s="8"/>
      <c r="AG318" s="8"/>
      <c r="AH318" s="8"/>
      <c r="AI318" s="8"/>
      <c r="AJ318" s="8"/>
    </row>
    <row r="319" spans="32:36" x14ac:dyDescent="0.35">
      <c r="AF319" s="8"/>
      <c r="AG319" s="8"/>
      <c r="AH319" s="8"/>
      <c r="AI319" s="8"/>
      <c r="AJ319" s="8"/>
    </row>
    <row r="320" spans="32:36" x14ac:dyDescent="0.35">
      <c r="AF320" s="8"/>
      <c r="AG320" s="8"/>
      <c r="AH320" s="8"/>
      <c r="AI320" s="8"/>
      <c r="AJ320" s="8"/>
    </row>
    <row r="321" spans="32:36" x14ac:dyDescent="0.35">
      <c r="AF321" s="8"/>
      <c r="AG321" s="8"/>
      <c r="AH321" s="8"/>
      <c r="AI321" s="8"/>
      <c r="AJ321" s="8"/>
    </row>
    <row r="322" spans="32:36" x14ac:dyDescent="0.35">
      <c r="AF322" s="8"/>
      <c r="AG322" s="8"/>
      <c r="AH322" s="8"/>
      <c r="AI322" s="8"/>
      <c r="AJ322" s="8"/>
    </row>
    <row r="323" spans="32:36" x14ac:dyDescent="0.35">
      <c r="AF323" s="8"/>
      <c r="AG323" s="8"/>
      <c r="AH323" s="8"/>
      <c r="AI323" s="8"/>
      <c r="AJ323" s="8"/>
    </row>
    <row r="324" spans="32:36" x14ac:dyDescent="0.35">
      <c r="AF324" s="8"/>
      <c r="AG324" s="8"/>
      <c r="AH324" s="8"/>
      <c r="AI324" s="8"/>
      <c r="AJ324" s="8"/>
    </row>
    <row r="325" spans="32:36" x14ac:dyDescent="0.35">
      <c r="AF325" s="8"/>
      <c r="AG325" s="8"/>
      <c r="AH325" s="8"/>
      <c r="AI325" s="8"/>
      <c r="AJ325" s="8"/>
    </row>
    <row r="326" spans="32:36" x14ac:dyDescent="0.35">
      <c r="AF326" s="8"/>
      <c r="AG326" s="8"/>
      <c r="AH326" s="8"/>
      <c r="AI326" s="8"/>
      <c r="AJ326" s="8"/>
    </row>
    <row r="327" spans="32:36" x14ac:dyDescent="0.35">
      <c r="AF327" s="8"/>
      <c r="AG327" s="8"/>
      <c r="AH327" s="8"/>
      <c r="AI327" s="8"/>
      <c r="AJ327" s="8"/>
    </row>
    <row r="328" spans="32:36" x14ac:dyDescent="0.35">
      <c r="AF328" s="8"/>
      <c r="AG328" s="8"/>
      <c r="AH328" s="8"/>
      <c r="AI328" s="8"/>
      <c r="AJ328" s="8"/>
    </row>
    <row r="329" spans="32:36" x14ac:dyDescent="0.35">
      <c r="AF329" s="8"/>
      <c r="AG329" s="8"/>
      <c r="AH329" s="8"/>
      <c r="AI329" s="8"/>
      <c r="AJ329" s="8"/>
    </row>
    <row r="330" spans="32:36" x14ac:dyDescent="0.35">
      <c r="AF330" s="8"/>
      <c r="AG330" s="8"/>
      <c r="AH330" s="8"/>
      <c r="AI330" s="8"/>
      <c r="AJ330" s="8"/>
    </row>
    <row r="331" spans="32:36" x14ac:dyDescent="0.35">
      <c r="AF331" s="8"/>
      <c r="AG331" s="8"/>
      <c r="AH331" s="8"/>
      <c r="AI331" s="8"/>
      <c r="AJ331" s="8"/>
    </row>
    <row r="332" spans="32:36" x14ac:dyDescent="0.35">
      <c r="AF332" s="8"/>
      <c r="AG332" s="8"/>
      <c r="AH332" s="8"/>
      <c r="AI332" s="8"/>
      <c r="AJ332" s="8"/>
    </row>
    <row r="333" spans="32:36" x14ac:dyDescent="0.35">
      <c r="AF333" s="8"/>
      <c r="AG333" s="8"/>
      <c r="AH333" s="8"/>
      <c r="AI333" s="8"/>
      <c r="AJ333" s="8"/>
    </row>
    <row r="334" spans="32:36" x14ac:dyDescent="0.35">
      <c r="AF334" s="8"/>
      <c r="AG334" s="8"/>
      <c r="AH334" s="8"/>
      <c r="AI334" s="8"/>
      <c r="AJ334" s="8"/>
    </row>
    <row r="335" spans="32:36" x14ac:dyDescent="0.35">
      <c r="AF335" s="8"/>
      <c r="AG335" s="8"/>
      <c r="AH335" s="8"/>
      <c r="AI335" s="8"/>
      <c r="AJ335" s="8"/>
    </row>
    <row r="336" spans="32:36" x14ac:dyDescent="0.35">
      <c r="AF336" s="8"/>
      <c r="AG336" s="8"/>
      <c r="AH336" s="8"/>
      <c r="AI336" s="8"/>
      <c r="AJ336" s="8"/>
    </row>
    <row r="337" spans="32:36" x14ac:dyDescent="0.35">
      <c r="AF337" s="8"/>
      <c r="AG337" s="8"/>
      <c r="AH337" s="8"/>
      <c r="AI337" s="8"/>
      <c r="AJ337" s="8"/>
    </row>
    <row r="338" spans="32:36" x14ac:dyDescent="0.35">
      <c r="AF338" s="8"/>
      <c r="AG338" s="8"/>
      <c r="AH338" s="8"/>
      <c r="AI338" s="8"/>
      <c r="AJ338" s="8"/>
    </row>
    <row r="339" spans="32:36" x14ac:dyDescent="0.35">
      <c r="AF339" s="8"/>
      <c r="AG339" s="8"/>
      <c r="AH339" s="8"/>
      <c r="AI339" s="8"/>
      <c r="AJ339" s="8"/>
    </row>
    <row r="340" spans="32:36" x14ac:dyDescent="0.35">
      <c r="AF340" s="8"/>
      <c r="AG340" s="8"/>
      <c r="AH340" s="8"/>
      <c r="AI340" s="8"/>
      <c r="AJ340" s="8"/>
    </row>
    <row r="341" spans="32:36" x14ac:dyDescent="0.35">
      <c r="AF341" s="8"/>
      <c r="AG341" s="8"/>
      <c r="AH341" s="8"/>
      <c r="AI341" s="8"/>
      <c r="AJ341" s="8"/>
    </row>
    <row r="342" spans="32:36" x14ac:dyDescent="0.35">
      <c r="AF342" s="8"/>
      <c r="AG342" s="8"/>
      <c r="AH342" s="8"/>
      <c r="AI342" s="8"/>
      <c r="AJ342" s="8"/>
    </row>
    <row r="343" spans="32:36" x14ac:dyDescent="0.35">
      <c r="AF343" s="8"/>
      <c r="AG343" s="8"/>
      <c r="AH343" s="8"/>
      <c r="AI343" s="8"/>
      <c r="AJ343" s="8"/>
    </row>
    <row r="344" spans="32:36" x14ac:dyDescent="0.35">
      <c r="AF344" s="8"/>
      <c r="AG344" s="8"/>
      <c r="AH344" s="8"/>
      <c r="AI344" s="8"/>
      <c r="AJ344" s="8"/>
    </row>
    <row r="345" spans="32:36" x14ac:dyDescent="0.35">
      <c r="AF345" s="8"/>
      <c r="AG345" s="8"/>
      <c r="AH345" s="8"/>
      <c r="AI345" s="8"/>
      <c r="AJ345" s="8"/>
    </row>
    <row r="346" spans="32:36" x14ac:dyDescent="0.35">
      <c r="AF346" s="8"/>
      <c r="AG346" s="8"/>
      <c r="AH346" s="8"/>
      <c r="AI346" s="8"/>
      <c r="AJ346" s="8"/>
    </row>
    <row r="347" spans="32:36" x14ac:dyDescent="0.35">
      <c r="AF347" s="8"/>
      <c r="AG347" s="8"/>
      <c r="AH347" s="8"/>
      <c r="AI347" s="8"/>
      <c r="AJ347" s="8"/>
    </row>
    <row r="348" spans="32:36" x14ac:dyDescent="0.35">
      <c r="AF348" s="8"/>
      <c r="AG348" s="8"/>
      <c r="AH348" s="8"/>
      <c r="AI348" s="8"/>
      <c r="AJ348" s="8"/>
    </row>
    <row r="349" spans="32:36" x14ac:dyDescent="0.35">
      <c r="AF349" s="8"/>
      <c r="AG349" s="8"/>
      <c r="AH349" s="8"/>
      <c r="AI349" s="8"/>
      <c r="AJ349" s="8"/>
    </row>
    <row r="350" spans="32:36" x14ac:dyDescent="0.35">
      <c r="AF350" s="8"/>
      <c r="AG350" s="8"/>
      <c r="AH350" s="8"/>
      <c r="AI350" s="8"/>
      <c r="AJ350" s="8"/>
    </row>
    <row r="351" spans="32:36" x14ac:dyDescent="0.35">
      <c r="AF351" s="8"/>
      <c r="AG351" s="8"/>
      <c r="AH351" s="8"/>
      <c r="AI351" s="8"/>
      <c r="AJ351" s="8"/>
    </row>
    <row r="352" spans="32:36" x14ac:dyDescent="0.35">
      <c r="AF352" s="8"/>
      <c r="AG352" s="8"/>
      <c r="AH352" s="8"/>
      <c r="AI352" s="8"/>
      <c r="AJ352" s="8"/>
    </row>
    <row r="353" spans="32:36" x14ac:dyDescent="0.35">
      <c r="AF353" s="8"/>
      <c r="AG353" s="8"/>
      <c r="AH353" s="8"/>
      <c r="AI353" s="8"/>
      <c r="AJ353" s="8"/>
    </row>
    <row r="354" spans="32:36" x14ac:dyDescent="0.35">
      <c r="AF354" s="8"/>
      <c r="AG354" s="8"/>
      <c r="AH354" s="8"/>
      <c r="AI354" s="8"/>
      <c r="AJ354" s="8"/>
    </row>
    <row r="355" spans="32:36" x14ac:dyDescent="0.35">
      <c r="AF355" s="8"/>
      <c r="AG355" s="8"/>
      <c r="AH355" s="8"/>
      <c r="AI355" s="8"/>
      <c r="AJ355" s="8"/>
    </row>
    <row r="356" spans="32:36" x14ac:dyDescent="0.35">
      <c r="AF356" s="8"/>
      <c r="AG356" s="8"/>
      <c r="AH356" s="8"/>
      <c r="AI356" s="8"/>
      <c r="AJ356" s="8"/>
    </row>
    <row r="357" spans="32:36" x14ac:dyDescent="0.35">
      <c r="AF357" s="8"/>
      <c r="AG357" s="8"/>
      <c r="AH357" s="8"/>
      <c r="AI357" s="8"/>
      <c r="AJ357" s="8"/>
    </row>
    <row r="358" spans="32:36" x14ac:dyDescent="0.35">
      <c r="AF358" s="8"/>
      <c r="AG358" s="8"/>
      <c r="AH358" s="8"/>
      <c r="AI358" s="8"/>
      <c r="AJ358" s="8"/>
    </row>
    <row r="359" spans="32:36" x14ac:dyDescent="0.35">
      <c r="AF359" s="8"/>
      <c r="AG359" s="8"/>
      <c r="AH359" s="8"/>
      <c r="AI359" s="8"/>
      <c r="AJ359" s="8"/>
    </row>
    <row r="360" spans="32:36" x14ac:dyDescent="0.35">
      <c r="AF360" s="8"/>
      <c r="AG360" s="8"/>
      <c r="AH360" s="8"/>
      <c r="AI360" s="8"/>
      <c r="AJ360" s="8"/>
    </row>
    <row r="361" spans="32:36" x14ac:dyDescent="0.35">
      <c r="AF361" s="8"/>
      <c r="AG361" s="8"/>
      <c r="AH361" s="8"/>
      <c r="AI361" s="8"/>
      <c r="AJ361" s="8"/>
    </row>
    <row r="362" spans="32:36" x14ac:dyDescent="0.35">
      <c r="AF362" s="8"/>
      <c r="AG362" s="8"/>
      <c r="AH362" s="8"/>
      <c r="AI362" s="8"/>
      <c r="AJ362" s="8"/>
    </row>
    <row r="363" spans="32:36" x14ac:dyDescent="0.35">
      <c r="AF363" s="8"/>
      <c r="AG363" s="8"/>
      <c r="AH363" s="8"/>
      <c r="AI363" s="8"/>
      <c r="AJ363" s="8"/>
    </row>
    <row r="364" spans="32:36" x14ac:dyDescent="0.35">
      <c r="AF364" s="8"/>
      <c r="AG364" s="8"/>
      <c r="AH364" s="8"/>
      <c r="AI364" s="8"/>
      <c r="AJ364" s="8"/>
    </row>
    <row r="365" spans="32:36" x14ac:dyDescent="0.35">
      <c r="AF365" s="8"/>
      <c r="AG365" s="8"/>
      <c r="AH365" s="8"/>
      <c r="AI365" s="8"/>
      <c r="AJ365" s="8"/>
    </row>
    <row r="366" spans="32:36" x14ac:dyDescent="0.35">
      <c r="AF366" s="8"/>
      <c r="AG366" s="8"/>
      <c r="AH366" s="8"/>
      <c r="AI366" s="8"/>
      <c r="AJ366" s="8"/>
    </row>
    <row r="367" spans="32:36" x14ac:dyDescent="0.35">
      <c r="AF367" s="8"/>
      <c r="AG367" s="8"/>
      <c r="AH367" s="8"/>
      <c r="AI367" s="8"/>
      <c r="AJ367" s="8"/>
    </row>
    <row r="368" spans="32:36" x14ac:dyDescent="0.35">
      <c r="AF368" s="8"/>
      <c r="AG368" s="8"/>
      <c r="AH368" s="8"/>
      <c r="AI368" s="8"/>
      <c r="AJ368" s="8"/>
    </row>
    <row r="369" spans="32:36" x14ac:dyDescent="0.35">
      <c r="AF369" s="8"/>
      <c r="AG369" s="8"/>
      <c r="AH369" s="8"/>
      <c r="AI369" s="8"/>
      <c r="AJ369" s="8"/>
    </row>
    <row r="370" spans="32:36" x14ac:dyDescent="0.35">
      <c r="AF370" s="8"/>
      <c r="AG370" s="8"/>
      <c r="AH370" s="8"/>
      <c r="AI370" s="8"/>
      <c r="AJ370" s="8"/>
    </row>
    <row r="371" spans="32:36" x14ac:dyDescent="0.35">
      <c r="AF371" s="8"/>
      <c r="AG371" s="8"/>
      <c r="AH371" s="8"/>
      <c r="AI371" s="8"/>
      <c r="AJ371" s="8"/>
    </row>
    <row r="372" spans="32:36" x14ac:dyDescent="0.35">
      <c r="AF372" s="8"/>
      <c r="AG372" s="8"/>
      <c r="AH372" s="8"/>
      <c r="AI372" s="8"/>
      <c r="AJ372" s="8"/>
    </row>
    <row r="373" spans="32:36" x14ac:dyDescent="0.35">
      <c r="AF373" s="8"/>
      <c r="AG373" s="8"/>
      <c r="AH373" s="8"/>
      <c r="AI373" s="8"/>
      <c r="AJ373" s="8"/>
    </row>
    <row r="374" spans="32:36" x14ac:dyDescent="0.35">
      <c r="AF374" s="8"/>
      <c r="AG374" s="8"/>
      <c r="AH374" s="8"/>
      <c r="AI374" s="8"/>
      <c r="AJ374" s="8"/>
    </row>
    <row r="375" spans="32:36" x14ac:dyDescent="0.35">
      <c r="AF375" s="8"/>
      <c r="AG375" s="8"/>
      <c r="AH375" s="8"/>
      <c r="AI375" s="8"/>
      <c r="AJ375" s="8"/>
    </row>
    <row r="376" spans="32:36" x14ac:dyDescent="0.35">
      <c r="AF376" s="8"/>
      <c r="AG376" s="8"/>
      <c r="AH376" s="8"/>
      <c r="AI376" s="8"/>
      <c r="AJ376" s="8"/>
    </row>
    <row r="377" spans="32:36" x14ac:dyDescent="0.35">
      <c r="AF377" s="8"/>
      <c r="AG377" s="8"/>
      <c r="AH377" s="8"/>
      <c r="AI377" s="8"/>
      <c r="AJ377" s="8"/>
    </row>
    <row r="378" spans="32:36" x14ac:dyDescent="0.35">
      <c r="AF378" s="8"/>
      <c r="AG378" s="8"/>
      <c r="AH378" s="8"/>
      <c r="AI378" s="8"/>
      <c r="AJ378" s="8"/>
    </row>
    <row r="379" spans="32:36" x14ac:dyDescent="0.35">
      <c r="AF379" s="8"/>
      <c r="AG379" s="8"/>
      <c r="AH379" s="8"/>
      <c r="AI379" s="8"/>
      <c r="AJ379" s="8"/>
    </row>
    <row r="380" spans="32:36" x14ac:dyDescent="0.35">
      <c r="AF380" s="8"/>
      <c r="AG380" s="8"/>
      <c r="AH380" s="8"/>
      <c r="AI380" s="8"/>
      <c r="AJ380" s="8"/>
    </row>
    <row r="381" spans="32:36" x14ac:dyDescent="0.35">
      <c r="AF381" s="8"/>
      <c r="AG381" s="8"/>
      <c r="AH381" s="8"/>
      <c r="AI381" s="8"/>
      <c r="AJ381" s="8"/>
    </row>
    <row r="382" spans="32:36" x14ac:dyDescent="0.35">
      <c r="AF382" s="8"/>
      <c r="AG382" s="8"/>
      <c r="AH382" s="8"/>
      <c r="AI382" s="8"/>
      <c r="AJ382" s="8"/>
    </row>
    <row r="383" spans="32:36" x14ac:dyDescent="0.35">
      <c r="AF383" s="8"/>
      <c r="AG383" s="8"/>
      <c r="AH383" s="8"/>
      <c r="AI383" s="8"/>
      <c r="AJ383" s="8"/>
    </row>
    <row r="384" spans="32:36" x14ac:dyDescent="0.35">
      <c r="AF384" s="8"/>
      <c r="AG384" s="8"/>
      <c r="AH384" s="8"/>
      <c r="AI384" s="8"/>
      <c r="AJ384" s="8"/>
    </row>
    <row r="385" spans="32:36" x14ac:dyDescent="0.35">
      <c r="AF385" s="8"/>
      <c r="AG385" s="8"/>
      <c r="AH385" s="8"/>
      <c r="AI385" s="8"/>
      <c r="AJ385" s="8"/>
    </row>
    <row r="386" spans="32:36" x14ac:dyDescent="0.35">
      <c r="AF386" s="8"/>
      <c r="AG386" s="8"/>
      <c r="AH386" s="8"/>
      <c r="AI386" s="8"/>
      <c r="AJ386" s="8"/>
    </row>
    <row r="387" spans="32:36" x14ac:dyDescent="0.35">
      <c r="AF387" s="8"/>
      <c r="AG387" s="8"/>
      <c r="AH387" s="8"/>
      <c r="AI387" s="8"/>
      <c r="AJ387" s="8"/>
    </row>
    <row r="388" spans="32:36" x14ac:dyDescent="0.35">
      <c r="AF388" s="8"/>
      <c r="AG388" s="8"/>
      <c r="AH388" s="8"/>
      <c r="AI388" s="8"/>
      <c r="AJ388" s="8"/>
    </row>
    <row r="389" spans="32:36" x14ac:dyDescent="0.35">
      <c r="AF389" s="8"/>
      <c r="AG389" s="8"/>
      <c r="AH389" s="8"/>
      <c r="AI389" s="8"/>
      <c r="AJ389" s="8"/>
    </row>
    <row r="390" spans="32:36" x14ac:dyDescent="0.35">
      <c r="AF390" s="8"/>
      <c r="AG390" s="8"/>
      <c r="AH390" s="8"/>
      <c r="AI390" s="8"/>
      <c r="AJ390" s="8"/>
    </row>
    <row r="391" spans="32:36" x14ac:dyDescent="0.35">
      <c r="AF391" s="8"/>
      <c r="AG391" s="8"/>
      <c r="AH391" s="8"/>
      <c r="AI391" s="8"/>
      <c r="AJ391" s="8"/>
    </row>
    <row r="392" spans="32:36" x14ac:dyDescent="0.35">
      <c r="AF392" s="8"/>
      <c r="AG392" s="8"/>
      <c r="AH392" s="8"/>
      <c r="AI392" s="8"/>
      <c r="AJ392" s="8"/>
    </row>
    <row r="393" spans="32:36" x14ac:dyDescent="0.35">
      <c r="AF393" s="8"/>
      <c r="AG393" s="8"/>
      <c r="AH393" s="8"/>
      <c r="AI393" s="8"/>
      <c r="AJ393" s="8"/>
    </row>
    <row r="394" spans="32:36" x14ac:dyDescent="0.35">
      <c r="AF394" s="8"/>
      <c r="AG394" s="8"/>
      <c r="AH394" s="8"/>
      <c r="AI394" s="8"/>
      <c r="AJ394" s="8"/>
    </row>
    <row r="395" spans="32:36" x14ac:dyDescent="0.35">
      <c r="AF395" s="8"/>
      <c r="AG395" s="8"/>
      <c r="AH395" s="8"/>
      <c r="AI395" s="8"/>
      <c r="AJ395" s="8"/>
    </row>
    <row r="396" spans="32:36" x14ac:dyDescent="0.35">
      <c r="AF396" s="8"/>
      <c r="AG396" s="8"/>
      <c r="AH396" s="8"/>
      <c r="AI396" s="8"/>
      <c r="AJ396" s="8"/>
    </row>
    <row r="397" spans="32:36" x14ac:dyDescent="0.35">
      <c r="AF397" s="8"/>
      <c r="AG397" s="8"/>
      <c r="AH397" s="8"/>
      <c r="AI397" s="8"/>
      <c r="AJ397" s="8"/>
    </row>
    <row r="398" spans="32:36" x14ac:dyDescent="0.35">
      <c r="AF398" s="8"/>
      <c r="AG398" s="8"/>
      <c r="AH398" s="8"/>
      <c r="AI398" s="8"/>
      <c r="AJ398" s="8"/>
    </row>
    <row r="399" spans="32:36" x14ac:dyDescent="0.35">
      <c r="AF399" s="8"/>
      <c r="AG399" s="8"/>
      <c r="AH399" s="8"/>
      <c r="AI399" s="8"/>
      <c r="AJ399" s="8"/>
    </row>
    <row r="400" spans="32:36" x14ac:dyDescent="0.35">
      <c r="AF400" s="8"/>
      <c r="AG400" s="8"/>
      <c r="AH400" s="8"/>
      <c r="AI400" s="8"/>
      <c r="AJ400" s="8"/>
    </row>
    <row r="401" spans="32:36" x14ac:dyDescent="0.35">
      <c r="AF401" s="8"/>
      <c r="AG401" s="8"/>
      <c r="AH401" s="8"/>
      <c r="AI401" s="8"/>
      <c r="AJ401" s="8"/>
    </row>
    <row r="402" spans="32:36" x14ac:dyDescent="0.35">
      <c r="AF402" s="8"/>
      <c r="AG402" s="8"/>
      <c r="AH402" s="8"/>
      <c r="AI402" s="8"/>
      <c r="AJ402" s="8"/>
    </row>
    <row r="403" spans="32:36" x14ac:dyDescent="0.35">
      <c r="AF403" s="8"/>
      <c r="AG403" s="8"/>
      <c r="AH403" s="8"/>
      <c r="AI403" s="8"/>
      <c r="AJ403" s="8"/>
    </row>
    <row r="404" spans="32:36" x14ac:dyDescent="0.35">
      <c r="AF404" s="8"/>
      <c r="AG404" s="8"/>
      <c r="AH404" s="8"/>
      <c r="AI404" s="8"/>
      <c r="AJ404" s="8"/>
    </row>
    <row r="405" spans="32:36" x14ac:dyDescent="0.35">
      <c r="AF405" s="8"/>
      <c r="AG405" s="8"/>
      <c r="AH405" s="8"/>
      <c r="AI405" s="8"/>
      <c r="AJ405" s="8"/>
    </row>
    <row r="406" spans="32:36" x14ac:dyDescent="0.35">
      <c r="AF406" s="8"/>
      <c r="AG406" s="8"/>
      <c r="AH406" s="8"/>
      <c r="AI406" s="8"/>
      <c r="AJ406" s="8"/>
    </row>
    <row r="407" spans="32:36" x14ac:dyDescent="0.35">
      <c r="AF407" s="8"/>
      <c r="AG407" s="8"/>
      <c r="AH407" s="8"/>
      <c r="AI407" s="8"/>
      <c r="AJ407" s="8"/>
    </row>
    <row r="408" spans="32:36" x14ac:dyDescent="0.35">
      <c r="AF408" s="8"/>
      <c r="AG408" s="8"/>
      <c r="AH408" s="8"/>
      <c r="AI408" s="8"/>
      <c r="AJ408" s="8"/>
    </row>
    <row r="409" spans="32:36" x14ac:dyDescent="0.35">
      <c r="AF409" s="8"/>
      <c r="AG409" s="8"/>
      <c r="AH409" s="8"/>
      <c r="AI409" s="8"/>
      <c r="AJ409" s="8"/>
    </row>
    <row r="410" spans="32:36" x14ac:dyDescent="0.35">
      <c r="AF410" s="8"/>
      <c r="AG410" s="8"/>
      <c r="AH410" s="8"/>
      <c r="AI410" s="8"/>
      <c r="AJ410" s="8"/>
    </row>
    <row r="411" spans="32:36" x14ac:dyDescent="0.35">
      <c r="AF411" s="8"/>
      <c r="AG411" s="8"/>
      <c r="AH411" s="8"/>
      <c r="AI411" s="8"/>
      <c r="AJ411" s="8"/>
    </row>
    <row r="412" spans="32:36" x14ac:dyDescent="0.35">
      <c r="AF412" s="8"/>
      <c r="AG412" s="8"/>
      <c r="AH412" s="8"/>
      <c r="AI412" s="8"/>
      <c r="AJ412" s="8"/>
    </row>
    <row r="413" spans="32:36" x14ac:dyDescent="0.35">
      <c r="AF413" s="8"/>
      <c r="AG413" s="8"/>
      <c r="AH413" s="8"/>
      <c r="AI413" s="8"/>
      <c r="AJ413" s="8"/>
    </row>
    <row r="414" spans="32:36" x14ac:dyDescent="0.35">
      <c r="AF414" s="8"/>
      <c r="AG414" s="8"/>
      <c r="AH414" s="8"/>
      <c r="AI414" s="8"/>
      <c r="AJ414" s="8"/>
    </row>
    <row r="415" spans="32:36" x14ac:dyDescent="0.35">
      <c r="AF415" s="8"/>
      <c r="AG415" s="8"/>
      <c r="AH415" s="8"/>
      <c r="AI415" s="8"/>
      <c r="AJ415" s="8"/>
    </row>
    <row r="416" spans="32:36" x14ac:dyDescent="0.35">
      <c r="AF416" s="8"/>
      <c r="AG416" s="8"/>
      <c r="AH416" s="8"/>
      <c r="AI416" s="8"/>
      <c r="AJ416" s="8"/>
    </row>
    <row r="417" spans="32:36" x14ac:dyDescent="0.35">
      <c r="AF417" s="8"/>
      <c r="AG417" s="8"/>
      <c r="AH417" s="8"/>
      <c r="AI417" s="8"/>
      <c r="AJ417" s="8"/>
    </row>
    <row r="418" spans="32:36" x14ac:dyDescent="0.35">
      <c r="AF418" s="8"/>
      <c r="AG418" s="8"/>
      <c r="AH418" s="8"/>
      <c r="AI418" s="8"/>
      <c r="AJ418" s="8"/>
    </row>
    <row r="419" spans="32:36" x14ac:dyDescent="0.35">
      <c r="AF419" s="8"/>
      <c r="AG419" s="8"/>
      <c r="AH419" s="8"/>
      <c r="AI419" s="8"/>
      <c r="AJ419" s="8"/>
    </row>
    <row r="420" spans="32:36" x14ac:dyDescent="0.35">
      <c r="AF420" s="8"/>
      <c r="AG420" s="8"/>
      <c r="AH420" s="8"/>
      <c r="AI420" s="8"/>
      <c r="AJ420" s="8"/>
    </row>
    <row r="421" spans="32:36" x14ac:dyDescent="0.35">
      <c r="AF421" s="8"/>
      <c r="AG421" s="8"/>
      <c r="AH421" s="8"/>
      <c r="AI421" s="8"/>
      <c r="AJ421" s="8"/>
    </row>
    <row r="422" spans="32:36" x14ac:dyDescent="0.35">
      <c r="AF422" s="8"/>
      <c r="AG422" s="8"/>
      <c r="AH422" s="8"/>
      <c r="AI422" s="8"/>
      <c r="AJ422" s="8"/>
    </row>
    <row r="423" spans="32:36" x14ac:dyDescent="0.35">
      <c r="AF423" s="8"/>
      <c r="AG423" s="8"/>
      <c r="AH423" s="8"/>
      <c r="AI423" s="8"/>
      <c r="AJ423" s="8"/>
    </row>
    <row r="424" spans="32:36" x14ac:dyDescent="0.35">
      <c r="AF424" s="8"/>
      <c r="AG424" s="8"/>
      <c r="AH424" s="8"/>
      <c r="AI424" s="8"/>
      <c r="AJ424" s="8"/>
    </row>
    <row r="425" spans="32:36" x14ac:dyDescent="0.35">
      <c r="AF425" s="8"/>
      <c r="AG425" s="8"/>
      <c r="AH425" s="8"/>
      <c r="AI425" s="8"/>
      <c r="AJ425" s="8"/>
    </row>
    <row r="426" spans="32:36" x14ac:dyDescent="0.35">
      <c r="AF426" s="8"/>
      <c r="AG426" s="8"/>
      <c r="AH426" s="8"/>
      <c r="AI426" s="8"/>
      <c r="AJ426" s="8"/>
    </row>
    <row r="427" spans="32:36" x14ac:dyDescent="0.35">
      <c r="AF427" s="8"/>
      <c r="AG427" s="8"/>
      <c r="AH427" s="8"/>
      <c r="AI427" s="8"/>
      <c r="AJ427" s="8"/>
    </row>
    <row r="428" spans="32:36" x14ac:dyDescent="0.35">
      <c r="AF428" s="8"/>
      <c r="AG428" s="8"/>
      <c r="AH428" s="8"/>
      <c r="AI428" s="8"/>
      <c r="AJ428" s="8"/>
    </row>
    <row r="429" spans="32:36" x14ac:dyDescent="0.35">
      <c r="AF429" s="8"/>
      <c r="AG429" s="8"/>
      <c r="AH429" s="8"/>
      <c r="AI429" s="8"/>
      <c r="AJ429" s="8"/>
    </row>
    <row r="430" spans="32:36" x14ac:dyDescent="0.35">
      <c r="AF430" s="8"/>
      <c r="AG430" s="8"/>
      <c r="AH430" s="8"/>
      <c r="AI430" s="8"/>
      <c r="AJ430" s="8"/>
    </row>
    <row r="431" spans="32:36" x14ac:dyDescent="0.35">
      <c r="AF431" s="8"/>
      <c r="AG431" s="8"/>
      <c r="AH431" s="8"/>
      <c r="AI431" s="8"/>
      <c r="AJ431" s="8"/>
    </row>
    <row r="432" spans="32:36" x14ac:dyDescent="0.35">
      <c r="AF432" s="8"/>
      <c r="AG432" s="8"/>
      <c r="AH432" s="8"/>
      <c r="AI432" s="8"/>
      <c r="AJ432" s="8"/>
    </row>
    <row r="433" spans="32:36" x14ac:dyDescent="0.35">
      <c r="AF433" s="8"/>
      <c r="AG433" s="8"/>
      <c r="AH433" s="8"/>
      <c r="AI433" s="8"/>
      <c r="AJ433" s="8"/>
    </row>
    <row r="434" spans="32:36" x14ac:dyDescent="0.35">
      <c r="AF434" s="8"/>
      <c r="AG434" s="8"/>
      <c r="AH434" s="8"/>
      <c r="AI434" s="8"/>
      <c r="AJ434" s="8"/>
    </row>
    <row r="435" spans="32:36" x14ac:dyDescent="0.35">
      <c r="AF435" s="8"/>
      <c r="AG435" s="8"/>
      <c r="AH435" s="8"/>
      <c r="AI435" s="8"/>
      <c r="AJ435" s="8"/>
    </row>
    <row r="436" spans="32:36" x14ac:dyDescent="0.35">
      <c r="AF436" s="8"/>
      <c r="AG436" s="8"/>
      <c r="AH436" s="8"/>
      <c r="AI436" s="8"/>
      <c r="AJ436" s="8"/>
    </row>
    <row r="437" spans="32:36" x14ac:dyDescent="0.35">
      <c r="AF437" s="8"/>
      <c r="AG437" s="8"/>
      <c r="AH437" s="8"/>
      <c r="AI437" s="8"/>
      <c r="AJ437" s="8"/>
    </row>
    <row r="438" spans="32:36" x14ac:dyDescent="0.35">
      <c r="AF438" s="8"/>
      <c r="AG438" s="8"/>
      <c r="AH438" s="8"/>
      <c r="AI438" s="8"/>
      <c r="AJ438" s="8"/>
    </row>
    <row r="439" spans="32:36" x14ac:dyDescent="0.35">
      <c r="AF439" s="8"/>
      <c r="AG439" s="8"/>
      <c r="AH439" s="8"/>
      <c r="AI439" s="8"/>
      <c r="AJ439" s="8"/>
    </row>
    <row r="440" spans="32:36" x14ac:dyDescent="0.35">
      <c r="AF440" s="8"/>
      <c r="AG440" s="8"/>
      <c r="AH440" s="8"/>
      <c r="AI440" s="8"/>
      <c r="AJ440" s="8"/>
    </row>
    <row r="441" spans="32:36" x14ac:dyDescent="0.35">
      <c r="AF441" s="8"/>
      <c r="AG441" s="8"/>
      <c r="AH441" s="8"/>
      <c r="AI441" s="8"/>
      <c r="AJ441" s="8"/>
    </row>
    <row r="442" spans="32:36" x14ac:dyDescent="0.35">
      <c r="AF442" s="8"/>
      <c r="AG442" s="8"/>
      <c r="AH442" s="8"/>
      <c r="AI442" s="8"/>
      <c r="AJ442" s="8"/>
    </row>
    <row r="443" spans="32:36" x14ac:dyDescent="0.35">
      <c r="AF443" s="8"/>
      <c r="AG443" s="8"/>
      <c r="AH443" s="8"/>
      <c r="AI443" s="8"/>
      <c r="AJ443" s="8"/>
    </row>
    <row r="444" spans="32:36" x14ac:dyDescent="0.35">
      <c r="AF444" s="8"/>
      <c r="AG444" s="8"/>
      <c r="AH444" s="8"/>
      <c r="AI444" s="8"/>
      <c r="AJ444" s="8"/>
    </row>
    <row r="445" spans="32:36" x14ac:dyDescent="0.35">
      <c r="AF445" s="8"/>
      <c r="AG445" s="8"/>
      <c r="AH445" s="8"/>
      <c r="AI445" s="8"/>
      <c r="AJ445" s="8"/>
    </row>
    <row r="446" spans="32:36" x14ac:dyDescent="0.35">
      <c r="AF446" s="8"/>
      <c r="AG446" s="8"/>
      <c r="AH446" s="8"/>
      <c r="AI446" s="8"/>
      <c r="AJ446" s="8"/>
    </row>
    <row r="447" spans="32:36" x14ac:dyDescent="0.35">
      <c r="AF447" s="8"/>
      <c r="AG447" s="8"/>
      <c r="AH447" s="8"/>
      <c r="AI447" s="8"/>
      <c r="AJ447" s="8"/>
    </row>
    <row r="448" spans="32:36" x14ac:dyDescent="0.35">
      <c r="AF448" s="8"/>
      <c r="AG448" s="8"/>
      <c r="AH448" s="8"/>
      <c r="AI448" s="8"/>
      <c r="AJ448" s="8"/>
    </row>
    <row r="449" spans="32:36" x14ac:dyDescent="0.35">
      <c r="AF449" s="8"/>
      <c r="AG449" s="8"/>
      <c r="AH449" s="8"/>
      <c r="AI449" s="8"/>
      <c r="AJ449" s="8"/>
    </row>
    <row r="450" spans="32:36" x14ac:dyDescent="0.35">
      <c r="AF450" s="8"/>
      <c r="AG450" s="8"/>
      <c r="AH450" s="8"/>
      <c r="AI450" s="8"/>
      <c r="AJ450" s="8"/>
    </row>
    <row r="451" spans="32:36" x14ac:dyDescent="0.35">
      <c r="AF451" s="8"/>
      <c r="AG451" s="8"/>
      <c r="AH451" s="8"/>
      <c r="AI451" s="8"/>
      <c r="AJ451" s="8"/>
    </row>
    <row r="452" spans="32:36" x14ac:dyDescent="0.35">
      <c r="AF452" s="8"/>
      <c r="AG452" s="8"/>
      <c r="AH452" s="8"/>
      <c r="AI452" s="8"/>
      <c r="AJ452" s="8"/>
    </row>
    <row r="453" spans="32:36" x14ac:dyDescent="0.35">
      <c r="AF453" s="8"/>
      <c r="AG453" s="8"/>
      <c r="AH453" s="8"/>
      <c r="AI453" s="8"/>
      <c r="AJ453" s="8"/>
    </row>
    <row r="454" spans="32:36" x14ac:dyDescent="0.35">
      <c r="AF454" s="8"/>
      <c r="AG454" s="8"/>
      <c r="AH454" s="8"/>
      <c r="AI454" s="8"/>
      <c r="AJ454" s="8"/>
    </row>
    <row r="455" spans="32:36" x14ac:dyDescent="0.35">
      <c r="AF455" s="8"/>
      <c r="AG455" s="8"/>
      <c r="AH455" s="8"/>
      <c r="AI455" s="8"/>
      <c r="AJ455" s="8"/>
    </row>
    <row r="456" spans="32:36" x14ac:dyDescent="0.35">
      <c r="AF456" s="8"/>
      <c r="AG456" s="8"/>
      <c r="AH456" s="8"/>
      <c r="AI456" s="8"/>
      <c r="AJ456" s="8"/>
    </row>
    <row r="457" spans="32:36" x14ac:dyDescent="0.35">
      <c r="AF457" s="8"/>
      <c r="AG457" s="8"/>
      <c r="AH457" s="8"/>
      <c r="AI457" s="8"/>
      <c r="AJ457" s="8"/>
    </row>
    <row r="458" spans="32:36" x14ac:dyDescent="0.35">
      <c r="AF458" s="8"/>
      <c r="AG458" s="8"/>
      <c r="AH458" s="8"/>
      <c r="AI458" s="8"/>
      <c r="AJ458" s="8"/>
    </row>
    <row r="459" spans="32:36" x14ac:dyDescent="0.35">
      <c r="AF459" s="8"/>
      <c r="AG459" s="8"/>
      <c r="AH459" s="8"/>
      <c r="AI459" s="8"/>
      <c r="AJ459" s="8"/>
    </row>
    <row r="460" spans="32:36" x14ac:dyDescent="0.35">
      <c r="AF460" s="8"/>
      <c r="AG460" s="8"/>
      <c r="AH460" s="8"/>
      <c r="AI460" s="8"/>
      <c r="AJ460" s="8"/>
    </row>
    <row r="461" spans="32:36" x14ac:dyDescent="0.35">
      <c r="AF461" s="8"/>
      <c r="AG461" s="8"/>
      <c r="AH461" s="8"/>
      <c r="AI461" s="8"/>
      <c r="AJ461" s="8"/>
    </row>
    <row r="462" spans="32:36" x14ac:dyDescent="0.35">
      <c r="AF462" s="8"/>
      <c r="AG462" s="8"/>
      <c r="AH462" s="8"/>
      <c r="AI462" s="8"/>
      <c r="AJ462" s="8"/>
    </row>
    <row r="463" spans="32:36" x14ac:dyDescent="0.35">
      <c r="AF463" s="8"/>
      <c r="AG463" s="8"/>
      <c r="AH463" s="8"/>
      <c r="AI463" s="8"/>
      <c r="AJ463" s="8"/>
    </row>
    <row r="464" spans="32:36" x14ac:dyDescent="0.35">
      <c r="AF464" s="8"/>
      <c r="AG464" s="8"/>
      <c r="AH464" s="8"/>
      <c r="AI464" s="8"/>
      <c r="AJ464" s="8"/>
    </row>
    <row r="465" spans="32:36" x14ac:dyDescent="0.35">
      <c r="AF465" s="8"/>
      <c r="AG465" s="8"/>
      <c r="AH465" s="8"/>
      <c r="AI465" s="8"/>
      <c r="AJ465" s="8"/>
    </row>
    <row r="466" spans="32:36" x14ac:dyDescent="0.35">
      <c r="AF466" s="8"/>
      <c r="AG466" s="8"/>
      <c r="AH466" s="8"/>
      <c r="AI466" s="8"/>
      <c r="AJ466" s="8"/>
    </row>
    <row r="467" spans="32:36" x14ac:dyDescent="0.35">
      <c r="AF467" s="8"/>
      <c r="AG467" s="8"/>
      <c r="AH467" s="8"/>
      <c r="AI467" s="8"/>
      <c r="AJ467" s="8"/>
    </row>
    <row r="468" spans="32:36" x14ac:dyDescent="0.35">
      <c r="AF468" s="8"/>
      <c r="AG468" s="8"/>
      <c r="AH468" s="8"/>
      <c r="AI468" s="8"/>
      <c r="AJ468" s="8"/>
    </row>
    <row r="469" spans="32:36" x14ac:dyDescent="0.35">
      <c r="AF469" s="8"/>
      <c r="AG469" s="8"/>
      <c r="AH469" s="8"/>
      <c r="AI469" s="8"/>
      <c r="AJ469" s="8"/>
    </row>
    <row r="470" spans="32:36" x14ac:dyDescent="0.35">
      <c r="AF470" s="8"/>
      <c r="AG470" s="8"/>
      <c r="AH470" s="8"/>
      <c r="AI470" s="8"/>
      <c r="AJ470" s="8"/>
    </row>
    <row r="471" spans="32:36" x14ac:dyDescent="0.35">
      <c r="AF471" s="8"/>
      <c r="AG471" s="8"/>
      <c r="AH471" s="8"/>
      <c r="AI471" s="8"/>
      <c r="AJ471" s="8"/>
    </row>
    <row r="472" spans="32:36" x14ac:dyDescent="0.35">
      <c r="AF472" s="8"/>
      <c r="AG472" s="8"/>
      <c r="AH472" s="8"/>
      <c r="AI472" s="8"/>
      <c r="AJ472" s="8"/>
    </row>
    <row r="473" spans="32:36" x14ac:dyDescent="0.35">
      <c r="AF473" s="8"/>
      <c r="AG473" s="8"/>
      <c r="AH473" s="8"/>
      <c r="AI473" s="8"/>
      <c r="AJ473" s="8"/>
    </row>
    <row r="474" spans="32:36" x14ac:dyDescent="0.35">
      <c r="AF474" s="8"/>
      <c r="AG474" s="8"/>
      <c r="AH474" s="8"/>
      <c r="AI474" s="8"/>
      <c r="AJ474" s="8"/>
    </row>
    <row r="475" spans="32:36" x14ac:dyDescent="0.35">
      <c r="AF475" s="8"/>
      <c r="AG475" s="8"/>
      <c r="AH475" s="8"/>
      <c r="AI475" s="8"/>
      <c r="AJ475" s="8"/>
    </row>
    <row r="476" spans="32:36" x14ac:dyDescent="0.35">
      <c r="AF476" s="8"/>
      <c r="AG476" s="8"/>
      <c r="AH476" s="8"/>
      <c r="AI476" s="8"/>
      <c r="AJ476" s="8"/>
    </row>
    <row r="477" spans="32:36" x14ac:dyDescent="0.35">
      <c r="AF477" s="8"/>
      <c r="AG477" s="8"/>
      <c r="AH477" s="8"/>
      <c r="AI477" s="8"/>
      <c r="AJ477" s="8"/>
    </row>
    <row r="478" spans="32:36" x14ac:dyDescent="0.35">
      <c r="AF478" s="8"/>
      <c r="AG478" s="8"/>
      <c r="AH478" s="8"/>
      <c r="AI478" s="8"/>
      <c r="AJ478" s="8"/>
    </row>
    <row r="479" spans="32:36" x14ac:dyDescent="0.35">
      <c r="AF479" s="8"/>
      <c r="AG479" s="8"/>
      <c r="AH479" s="8"/>
      <c r="AI479" s="8"/>
      <c r="AJ479" s="8"/>
    </row>
    <row r="480" spans="32:36" x14ac:dyDescent="0.35">
      <c r="AF480" s="8"/>
      <c r="AG480" s="8"/>
      <c r="AH480" s="8"/>
      <c r="AI480" s="8"/>
      <c r="AJ480" s="8"/>
    </row>
    <row r="481" spans="32:36" x14ac:dyDescent="0.35">
      <c r="AF481" s="8"/>
      <c r="AG481" s="8"/>
      <c r="AH481" s="8"/>
      <c r="AI481" s="8"/>
      <c r="AJ481" s="8"/>
    </row>
    <row r="482" spans="32:36" x14ac:dyDescent="0.35">
      <c r="AF482" s="8"/>
      <c r="AG482" s="8"/>
      <c r="AH482" s="8"/>
      <c r="AI482" s="8"/>
      <c r="AJ482" s="8"/>
    </row>
    <row r="483" spans="32:36" x14ac:dyDescent="0.35">
      <c r="AF483" s="8"/>
      <c r="AG483" s="8"/>
      <c r="AH483" s="8"/>
      <c r="AI483" s="8"/>
      <c r="AJ483" s="8"/>
    </row>
    <row r="484" spans="32:36" x14ac:dyDescent="0.35">
      <c r="AF484" s="8"/>
      <c r="AG484" s="8"/>
      <c r="AH484" s="8"/>
      <c r="AI484" s="8"/>
      <c r="AJ484" s="8"/>
    </row>
    <row r="485" spans="32:36" x14ac:dyDescent="0.35">
      <c r="AF485" s="8"/>
      <c r="AG485" s="8"/>
      <c r="AH485" s="8"/>
      <c r="AI485" s="8"/>
      <c r="AJ485" s="8"/>
    </row>
    <row r="486" spans="32:36" x14ac:dyDescent="0.35">
      <c r="AF486" s="8"/>
      <c r="AG486" s="8"/>
      <c r="AH486" s="8"/>
      <c r="AI486" s="8"/>
      <c r="AJ486" s="8"/>
    </row>
    <row r="487" spans="32:36" x14ac:dyDescent="0.35">
      <c r="AF487" s="8"/>
      <c r="AG487" s="8"/>
      <c r="AH487" s="8"/>
      <c r="AI487" s="8"/>
      <c r="AJ487" s="8"/>
    </row>
    <row r="488" spans="32:36" x14ac:dyDescent="0.35">
      <c r="AF488" s="8"/>
      <c r="AG488" s="8"/>
      <c r="AH488" s="8"/>
      <c r="AI488" s="8"/>
      <c r="AJ488" s="8"/>
    </row>
    <row r="489" spans="32:36" x14ac:dyDescent="0.35">
      <c r="AF489" s="8"/>
      <c r="AG489" s="8"/>
      <c r="AH489" s="8"/>
      <c r="AI489" s="8"/>
      <c r="AJ489" s="8"/>
    </row>
    <row r="490" spans="32:36" x14ac:dyDescent="0.35">
      <c r="AF490" s="8"/>
      <c r="AG490" s="8"/>
      <c r="AH490" s="8"/>
      <c r="AI490" s="8"/>
      <c r="AJ490" s="8"/>
    </row>
    <row r="491" spans="32:36" x14ac:dyDescent="0.35">
      <c r="AF491" s="8"/>
      <c r="AG491" s="8"/>
      <c r="AH491" s="8"/>
      <c r="AI491" s="8"/>
      <c r="AJ491" s="8"/>
    </row>
    <row r="492" spans="32:36" x14ac:dyDescent="0.35">
      <c r="AF492" s="8"/>
      <c r="AG492" s="8"/>
      <c r="AH492" s="8"/>
      <c r="AI492" s="8"/>
      <c r="AJ492" s="8"/>
    </row>
    <row r="493" spans="32:36" x14ac:dyDescent="0.35">
      <c r="AF493" s="8"/>
      <c r="AG493" s="8"/>
      <c r="AH493" s="8"/>
      <c r="AI493" s="8"/>
      <c r="AJ493" s="8"/>
    </row>
    <row r="494" spans="32:36" x14ac:dyDescent="0.35">
      <c r="AF494" s="8"/>
      <c r="AG494" s="8"/>
      <c r="AH494" s="8"/>
      <c r="AI494" s="8"/>
      <c r="AJ494" s="8"/>
    </row>
    <row r="495" spans="32:36" x14ac:dyDescent="0.35">
      <c r="AF495" s="8"/>
      <c r="AG495" s="8"/>
      <c r="AH495" s="8"/>
      <c r="AI495" s="8"/>
      <c r="AJ495" s="8"/>
    </row>
    <row r="496" spans="32:36" x14ac:dyDescent="0.35">
      <c r="AF496" s="8"/>
      <c r="AG496" s="8"/>
      <c r="AH496" s="8"/>
      <c r="AI496" s="8"/>
      <c r="AJ496" s="8"/>
    </row>
    <row r="497" spans="32:36" x14ac:dyDescent="0.35">
      <c r="AF497" s="8"/>
      <c r="AG497" s="8"/>
      <c r="AH497" s="8"/>
      <c r="AI497" s="8"/>
      <c r="AJ497" s="8"/>
    </row>
    <row r="498" spans="32:36" x14ac:dyDescent="0.35">
      <c r="AF498" s="8"/>
      <c r="AG498" s="8"/>
      <c r="AH498" s="8"/>
      <c r="AI498" s="8"/>
      <c r="AJ498" s="8"/>
    </row>
    <row r="499" spans="32:36" x14ac:dyDescent="0.35">
      <c r="AF499" s="8"/>
      <c r="AG499" s="8"/>
      <c r="AH499" s="8"/>
      <c r="AI499" s="8"/>
      <c r="AJ499" s="8"/>
    </row>
    <row r="500" spans="32:36" x14ac:dyDescent="0.35">
      <c r="AF500" s="8"/>
      <c r="AG500" s="8"/>
      <c r="AH500" s="8"/>
      <c r="AI500" s="8"/>
      <c r="AJ500" s="8"/>
    </row>
    <row r="501" spans="32:36" x14ac:dyDescent="0.35">
      <c r="AF501" s="8"/>
      <c r="AG501" s="8"/>
      <c r="AH501" s="8"/>
      <c r="AI501" s="8"/>
      <c r="AJ501" s="8"/>
    </row>
    <row r="502" spans="32:36" x14ac:dyDescent="0.35">
      <c r="AF502" s="8"/>
      <c r="AG502" s="8"/>
      <c r="AH502" s="8"/>
      <c r="AI502" s="8"/>
      <c r="AJ502" s="8"/>
    </row>
    <row r="503" spans="32:36" x14ac:dyDescent="0.35">
      <c r="AF503" s="8"/>
      <c r="AG503" s="8"/>
      <c r="AH503" s="8"/>
      <c r="AI503" s="8"/>
      <c r="AJ503" s="8"/>
    </row>
    <row r="504" spans="32:36" x14ac:dyDescent="0.35">
      <c r="AF504" s="8"/>
      <c r="AG504" s="8"/>
      <c r="AH504" s="8"/>
      <c r="AI504" s="8"/>
      <c r="AJ504" s="8"/>
    </row>
    <row r="505" spans="32:36" x14ac:dyDescent="0.35">
      <c r="AF505" s="8"/>
      <c r="AG505" s="8"/>
      <c r="AH505" s="8"/>
      <c r="AI505" s="8"/>
      <c r="AJ505" s="8"/>
    </row>
    <row r="506" spans="32:36" x14ac:dyDescent="0.35">
      <c r="AF506" s="8"/>
      <c r="AG506" s="8"/>
      <c r="AH506" s="8"/>
      <c r="AI506" s="8"/>
      <c r="AJ506" s="8"/>
    </row>
    <row r="507" spans="32:36" x14ac:dyDescent="0.35">
      <c r="AF507" s="8"/>
      <c r="AG507" s="8"/>
      <c r="AH507" s="8"/>
      <c r="AI507" s="8"/>
      <c r="AJ507" s="8"/>
    </row>
    <row r="508" spans="32:36" x14ac:dyDescent="0.35">
      <c r="AF508" s="8"/>
      <c r="AG508" s="8"/>
      <c r="AH508" s="8"/>
      <c r="AI508" s="8"/>
      <c r="AJ508" s="8"/>
    </row>
    <row r="509" spans="32:36" x14ac:dyDescent="0.35">
      <c r="AF509" s="8"/>
      <c r="AG509" s="8"/>
      <c r="AH509" s="8"/>
      <c r="AI509" s="8"/>
      <c r="AJ509" s="8"/>
    </row>
    <row r="510" spans="32:36" x14ac:dyDescent="0.35">
      <c r="AF510" s="8"/>
      <c r="AG510" s="8"/>
      <c r="AH510" s="8"/>
      <c r="AI510" s="8"/>
      <c r="AJ510" s="8"/>
    </row>
    <row r="511" spans="32:36" x14ac:dyDescent="0.35">
      <c r="AF511" s="8"/>
      <c r="AG511" s="8"/>
      <c r="AH511" s="8"/>
      <c r="AI511" s="8"/>
      <c r="AJ511" s="8"/>
    </row>
    <row r="512" spans="32:36" x14ac:dyDescent="0.35">
      <c r="AF512" s="8"/>
      <c r="AG512" s="8"/>
      <c r="AH512" s="8"/>
      <c r="AI512" s="8"/>
      <c r="AJ512" s="8"/>
    </row>
    <row r="513" spans="32:36" x14ac:dyDescent="0.35">
      <c r="AF513" s="8"/>
      <c r="AG513" s="8"/>
      <c r="AH513" s="8"/>
      <c r="AI513" s="8"/>
      <c r="AJ513" s="8"/>
    </row>
    <row r="514" spans="32:36" x14ac:dyDescent="0.35">
      <c r="AF514" s="8"/>
      <c r="AG514" s="8"/>
      <c r="AH514" s="8"/>
      <c r="AI514" s="8"/>
      <c r="AJ514" s="8"/>
    </row>
    <row r="515" spans="32:36" x14ac:dyDescent="0.35">
      <c r="AF515" s="8"/>
      <c r="AG515" s="8"/>
      <c r="AH515" s="8"/>
      <c r="AI515" s="8"/>
      <c r="AJ515" s="8"/>
    </row>
    <row r="516" spans="32:36" x14ac:dyDescent="0.35">
      <c r="AF516" s="8"/>
      <c r="AG516" s="8"/>
      <c r="AH516" s="8"/>
      <c r="AI516" s="8"/>
      <c r="AJ516" s="8"/>
    </row>
    <row r="517" spans="32:36" x14ac:dyDescent="0.35">
      <c r="AF517" s="8"/>
      <c r="AG517" s="8"/>
      <c r="AH517" s="8"/>
      <c r="AI517" s="8"/>
      <c r="AJ517" s="8"/>
    </row>
    <row r="518" spans="32:36" x14ac:dyDescent="0.35">
      <c r="AF518" s="8"/>
      <c r="AG518" s="8"/>
      <c r="AH518" s="8"/>
      <c r="AI518" s="8"/>
      <c r="AJ518" s="8"/>
    </row>
    <row r="519" spans="32:36" x14ac:dyDescent="0.35">
      <c r="AF519" s="8"/>
      <c r="AG519" s="8"/>
      <c r="AH519" s="8"/>
      <c r="AI519" s="8"/>
      <c r="AJ519" s="8"/>
    </row>
    <row r="520" spans="32:36" x14ac:dyDescent="0.35">
      <c r="AF520" s="8"/>
      <c r="AG520" s="8"/>
      <c r="AH520" s="8"/>
      <c r="AI520" s="8"/>
      <c r="AJ520" s="8"/>
    </row>
    <row r="521" spans="32:36" x14ac:dyDescent="0.35">
      <c r="AF521" s="8"/>
      <c r="AG521" s="8"/>
      <c r="AH521" s="8"/>
      <c r="AI521" s="8"/>
      <c r="AJ521" s="8"/>
    </row>
    <row r="522" spans="32:36" x14ac:dyDescent="0.35">
      <c r="AF522" s="8"/>
      <c r="AG522" s="8"/>
      <c r="AH522" s="8"/>
      <c r="AI522" s="8"/>
      <c r="AJ522" s="8"/>
    </row>
    <row r="523" spans="32:36" x14ac:dyDescent="0.35">
      <c r="AF523" s="8"/>
      <c r="AG523" s="8"/>
      <c r="AH523" s="8"/>
      <c r="AI523" s="8"/>
      <c r="AJ523" s="8"/>
    </row>
    <row r="524" spans="32:36" x14ac:dyDescent="0.35">
      <c r="AF524" s="8"/>
      <c r="AG524" s="8"/>
      <c r="AH524" s="8"/>
      <c r="AI524" s="8"/>
      <c r="AJ524" s="8"/>
    </row>
    <row r="525" spans="32:36" x14ac:dyDescent="0.35">
      <c r="AF525" s="8"/>
      <c r="AG525" s="8"/>
      <c r="AH525" s="8"/>
      <c r="AI525" s="8"/>
      <c r="AJ525" s="8"/>
    </row>
    <row r="526" spans="32:36" x14ac:dyDescent="0.35">
      <c r="AF526" s="8"/>
      <c r="AG526" s="8"/>
      <c r="AH526" s="8"/>
      <c r="AI526" s="8"/>
      <c r="AJ526" s="8"/>
    </row>
    <row r="527" spans="32:36" x14ac:dyDescent="0.35">
      <c r="AF527" s="8"/>
      <c r="AG527" s="8"/>
      <c r="AH527" s="8"/>
      <c r="AI527" s="8"/>
      <c r="AJ527" s="8"/>
    </row>
    <row r="528" spans="32:36" x14ac:dyDescent="0.35">
      <c r="AF528" s="8"/>
      <c r="AG528" s="8"/>
      <c r="AH528" s="8"/>
      <c r="AI528" s="8"/>
      <c r="AJ528" s="8"/>
    </row>
    <row r="529" spans="32:36" x14ac:dyDescent="0.35">
      <c r="AF529" s="8"/>
      <c r="AG529" s="8"/>
      <c r="AH529" s="8"/>
      <c r="AI529" s="8"/>
      <c r="AJ529" s="8"/>
    </row>
    <row r="530" spans="32:36" x14ac:dyDescent="0.35">
      <c r="AF530" s="8"/>
      <c r="AG530" s="8"/>
      <c r="AH530" s="8"/>
      <c r="AI530" s="8"/>
      <c r="AJ530" s="8"/>
    </row>
    <row r="531" spans="32:36" x14ac:dyDescent="0.35">
      <c r="AF531" s="8"/>
      <c r="AG531" s="8"/>
      <c r="AH531" s="8"/>
      <c r="AI531" s="8"/>
      <c r="AJ531" s="8"/>
    </row>
    <row r="532" spans="32:36" x14ac:dyDescent="0.35">
      <c r="AF532" s="8"/>
      <c r="AG532" s="8"/>
      <c r="AH532" s="8"/>
      <c r="AI532" s="8"/>
      <c r="AJ532" s="8"/>
    </row>
    <row r="533" spans="32:36" x14ac:dyDescent="0.35">
      <c r="AF533" s="8"/>
      <c r="AG533" s="8"/>
      <c r="AH533" s="8"/>
      <c r="AI533" s="8"/>
      <c r="AJ533" s="8"/>
    </row>
    <row r="534" spans="32:36" x14ac:dyDescent="0.35">
      <c r="AF534" s="8"/>
      <c r="AG534" s="8"/>
      <c r="AH534" s="8"/>
      <c r="AI534" s="8"/>
      <c r="AJ534" s="8"/>
    </row>
    <row r="535" spans="32:36" x14ac:dyDescent="0.35">
      <c r="AF535" s="8"/>
      <c r="AG535" s="8"/>
      <c r="AH535" s="8"/>
      <c r="AI535" s="8"/>
      <c r="AJ535" s="8"/>
    </row>
    <row r="536" spans="32:36" x14ac:dyDescent="0.35">
      <c r="AF536" s="8"/>
      <c r="AG536" s="8"/>
      <c r="AH536" s="8"/>
      <c r="AI536" s="8"/>
      <c r="AJ536" s="8"/>
    </row>
    <row r="537" spans="32:36" x14ac:dyDescent="0.35">
      <c r="AF537" s="8"/>
      <c r="AG537" s="8"/>
      <c r="AH537" s="8"/>
      <c r="AI537" s="8"/>
      <c r="AJ537" s="8"/>
    </row>
    <row r="538" spans="32:36" x14ac:dyDescent="0.35">
      <c r="AF538" s="8"/>
      <c r="AG538" s="8"/>
      <c r="AH538" s="8"/>
      <c r="AI538" s="8"/>
      <c r="AJ538" s="8"/>
    </row>
    <row r="539" spans="32:36" x14ac:dyDescent="0.35">
      <c r="AF539" s="8"/>
      <c r="AG539" s="8"/>
      <c r="AH539" s="8"/>
      <c r="AI539" s="8"/>
      <c r="AJ539" s="8"/>
    </row>
    <row r="540" spans="32:36" x14ac:dyDescent="0.35">
      <c r="AF540" s="8"/>
      <c r="AG540" s="8"/>
      <c r="AH540" s="8"/>
      <c r="AI540" s="8"/>
      <c r="AJ540" s="8"/>
    </row>
    <row r="541" spans="32:36" x14ac:dyDescent="0.35">
      <c r="AF541" s="8"/>
      <c r="AG541" s="8"/>
      <c r="AH541" s="8"/>
      <c r="AI541" s="8"/>
      <c r="AJ541" s="8"/>
    </row>
    <row r="542" spans="32:36" x14ac:dyDescent="0.35">
      <c r="AF542" s="8"/>
      <c r="AG542" s="8"/>
      <c r="AH542" s="8"/>
      <c r="AI542" s="8"/>
      <c r="AJ542" s="8"/>
    </row>
    <row r="543" spans="32:36" x14ac:dyDescent="0.35">
      <c r="AF543" s="8"/>
      <c r="AG543" s="8"/>
      <c r="AH543" s="8"/>
      <c r="AI543" s="8"/>
      <c r="AJ543" s="8"/>
    </row>
    <row r="544" spans="32:36" x14ac:dyDescent="0.35">
      <c r="AF544" s="8"/>
      <c r="AG544" s="8"/>
      <c r="AH544" s="8"/>
      <c r="AI544" s="8"/>
      <c r="AJ544" s="8"/>
    </row>
    <row r="545" spans="32:36" x14ac:dyDescent="0.35">
      <c r="AF545" s="8"/>
      <c r="AG545" s="8"/>
      <c r="AH545" s="8"/>
      <c r="AI545" s="8"/>
      <c r="AJ545" s="8"/>
    </row>
    <row r="546" spans="32:36" x14ac:dyDescent="0.35">
      <c r="AF546" s="8"/>
      <c r="AG546" s="8"/>
      <c r="AH546" s="8"/>
      <c r="AI546" s="8"/>
      <c r="AJ546" s="8"/>
    </row>
    <row r="547" spans="32:36" x14ac:dyDescent="0.35">
      <c r="AF547" s="8"/>
      <c r="AG547" s="8"/>
      <c r="AH547" s="8"/>
      <c r="AI547" s="8"/>
      <c r="AJ547" s="8"/>
    </row>
    <row r="548" spans="32:36" x14ac:dyDescent="0.35">
      <c r="AF548" s="8"/>
      <c r="AG548" s="8"/>
      <c r="AH548" s="8"/>
      <c r="AI548" s="8"/>
      <c r="AJ548" s="8"/>
    </row>
    <row r="549" spans="32:36" x14ac:dyDescent="0.35">
      <c r="AF549" s="8"/>
      <c r="AG549" s="8"/>
      <c r="AH549" s="8"/>
      <c r="AI549" s="8"/>
      <c r="AJ549" s="8"/>
    </row>
    <row r="550" spans="32:36" x14ac:dyDescent="0.35">
      <c r="AF550" s="8"/>
      <c r="AG550" s="8"/>
      <c r="AH550" s="8"/>
      <c r="AI550" s="8"/>
      <c r="AJ550" s="8"/>
    </row>
    <row r="551" spans="32:36" x14ac:dyDescent="0.35">
      <c r="AF551" s="8"/>
      <c r="AG551" s="8"/>
      <c r="AH551" s="8"/>
      <c r="AI551" s="8"/>
      <c r="AJ551" s="8"/>
    </row>
    <row r="552" spans="32:36" x14ac:dyDescent="0.35">
      <c r="AF552" s="8"/>
      <c r="AG552" s="8"/>
      <c r="AH552" s="8"/>
      <c r="AI552" s="8"/>
      <c r="AJ552" s="8"/>
    </row>
    <row r="553" spans="32:36" x14ac:dyDescent="0.35">
      <c r="AF553" s="8"/>
      <c r="AG553" s="8"/>
      <c r="AH553" s="8"/>
      <c r="AI553" s="8"/>
      <c r="AJ553" s="8"/>
    </row>
    <row r="554" spans="32:36" x14ac:dyDescent="0.35">
      <c r="AF554" s="8"/>
      <c r="AG554" s="8"/>
      <c r="AH554" s="8"/>
      <c r="AI554" s="8"/>
      <c r="AJ554" s="8"/>
    </row>
    <row r="555" spans="32:36" x14ac:dyDescent="0.35">
      <c r="AF555" s="8"/>
      <c r="AG555" s="8"/>
      <c r="AH555" s="8"/>
      <c r="AI555" s="8"/>
      <c r="AJ555" s="8"/>
    </row>
    <row r="556" spans="32:36" x14ac:dyDescent="0.35">
      <c r="AF556" s="8"/>
      <c r="AG556" s="8"/>
      <c r="AH556" s="8"/>
      <c r="AI556" s="8"/>
      <c r="AJ556" s="8"/>
    </row>
    <row r="557" spans="32:36" x14ac:dyDescent="0.35">
      <c r="AF557" s="8"/>
      <c r="AG557" s="8"/>
      <c r="AH557" s="8"/>
      <c r="AI557" s="8"/>
      <c r="AJ557" s="8"/>
    </row>
    <row r="558" spans="32:36" x14ac:dyDescent="0.35">
      <c r="AF558" s="8"/>
      <c r="AG558" s="8"/>
      <c r="AH558" s="8"/>
      <c r="AI558" s="8"/>
      <c r="AJ558" s="8"/>
    </row>
    <row r="559" spans="32:36" x14ac:dyDescent="0.35">
      <c r="AF559" s="8"/>
      <c r="AG559" s="8"/>
      <c r="AH559" s="8"/>
      <c r="AI559" s="8"/>
      <c r="AJ559" s="8"/>
    </row>
    <row r="560" spans="32:36" x14ac:dyDescent="0.35">
      <c r="AF560" s="8"/>
      <c r="AG560" s="8"/>
      <c r="AH560" s="8"/>
      <c r="AI560" s="8"/>
      <c r="AJ560" s="8"/>
    </row>
    <row r="561" spans="32:36" x14ac:dyDescent="0.35">
      <c r="AF561" s="8"/>
      <c r="AG561" s="8"/>
      <c r="AH561" s="8"/>
      <c r="AI561" s="8"/>
      <c r="AJ561" s="8"/>
    </row>
    <row r="562" spans="32:36" x14ac:dyDescent="0.35">
      <c r="AF562" s="8"/>
      <c r="AG562" s="8"/>
      <c r="AH562" s="8"/>
      <c r="AI562" s="8"/>
      <c r="AJ562" s="8"/>
    </row>
    <row r="563" spans="32:36" x14ac:dyDescent="0.35">
      <c r="AF563" s="8"/>
      <c r="AG563" s="8"/>
      <c r="AH563" s="8"/>
      <c r="AI563" s="8"/>
      <c r="AJ563" s="8"/>
    </row>
    <row r="564" spans="32:36" x14ac:dyDescent="0.35">
      <c r="AF564" s="8"/>
      <c r="AG564" s="8"/>
      <c r="AH564" s="8"/>
      <c r="AI564" s="8"/>
      <c r="AJ564" s="8"/>
    </row>
    <row r="565" spans="32:36" x14ac:dyDescent="0.35">
      <c r="AF565" s="8"/>
      <c r="AG565" s="8"/>
      <c r="AH565" s="8"/>
      <c r="AI565" s="8"/>
      <c r="AJ565" s="8"/>
    </row>
    <row r="566" spans="32:36" x14ac:dyDescent="0.35">
      <c r="AF566" s="8"/>
      <c r="AG566" s="8"/>
      <c r="AH566" s="8"/>
      <c r="AI566" s="8"/>
      <c r="AJ566" s="8"/>
    </row>
    <row r="567" spans="32:36" x14ac:dyDescent="0.35">
      <c r="AF567" s="8"/>
      <c r="AG567" s="8"/>
      <c r="AH567" s="8"/>
      <c r="AI567" s="8"/>
      <c r="AJ567" s="8"/>
    </row>
    <row r="568" spans="32:36" x14ac:dyDescent="0.35">
      <c r="AF568" s="8"/>
      <c r="AG568" s="8"/>
      <c r="AH568" s="8"/>
      <c r="AI568" s="8"/>
      <c r="AJ568" s="8"/>
    </row>
    <row r="569" spans="32:36" x14ac:dyDescent="0.35">
      <c r="AF569" s="8"/>
      <c r="AG569" s="8"/>
      <c r="AH569" s="8"/>
      <c r="AI569" s="8"/>
      <c r="AJ569" s="8"/>
    </row>
    <row r="570" spans="32:36" x14ac:dyDescent="0.35">
      <c r="AF570" s="8"/>
      <c r="AG570" s="8"/>
      <c r="AH570" s="8"/>
      <c r="AI570" s="8"/>
      <c r="AJ570" s="8"/>
    </row>
    <row r="571" spans="32:36" x14ac:dyDescent="0.35">
      <c r="AF571" s="8"/>
      <c r="AG571" s="8"/>
      <c r="AH571" s="8"/>
      <c r="AI571" s="8"/>
      <c r="AJ571" s="8"/>
    </row>
    <row r="572" spans="32:36" x14ac:dyDescent="0.35">
      <c r="AF572" s="8"/>
      <c r="AG572" s="8"/>
      <c r="AH572" s="8"/>
      <c r="AI572" s="8"/>
      <c r="AJ572" s="8"/>
    </row>
    <row r="573" spans="32:36" x14ac:dyDescent="0.35">
      <c r="AF573" s="8"/>
      <c r="AG573" s="8"/>
      <c r="AH573" s="8"/>
      <c r="AI573" s="8"/>
      <c r="AJ573" s="8"/>
    </row>
    <row r="574" spans="32:36" x14ac:dyDescent="0.35">
      <c r="AF574" s="8"/>
      <c r="AG574" s="8"/>
      <c r="AH574" s="8"/>
      <c r="AI574" s="8"/>
      <c r="AJ574" s="8"/>
    </row>
    <row r="575" spans="32:36" x14ac:dyDescent="0.35">
      <c r="AF575" s="8"/>
      <c r="AG575" s="8"/>
      <c r="AH575" s="8"/>
      <c r="AI575" s="8"/>
      <c r="AJ575" s="8"/>
    </row>
    <row r="576" spans="32:36" x14ac:dyDescent="0.35">
      <c r="AF576" s="8"/>
      <c r="AG576" s="8"/>
      <c r="AH576" s="8"/>
      <c r="AI576" s="8"/>
      <c r="AJ576" s="8"/>
    </row>
    <row r="577" spans="32:36" x14ac:dyDescent="0.35">
      <c r="AF577" s="8"/>
      <c r="AG577" s="8"/>
      <c r="AH577" s="8"/>
      <c r="AI577" s="8"/>
      <c r="AJ577" s="8"/>
    </row>
    <row r="578" spans="32:36" x14ac:dyDescent="0.35">
      <c r="AF578" s="8"/>
      <c r="AG578" s="8"/>
      <c r="AH578" s="8"/>
      <c r="AI578" s="8"/>
      <c r="AJ578" s="8"/>
    </row>
    <row r="579" spans="32:36" x14ac:dyDescent="0.35">
      <c r="AF579" s="8"/>
      <c r="AG579" s="8"/>
      <c r="AH579" s="8"/>
      <c r="AI579" s="8"/>
      <c r="AJ579" s="8"/>
    </row>
    <row r="580" spans="32:36" x14ac:dyDescent="0.35">
      <c r="AF580" s="8"/>
      <c r="AG580" s="8"/>
      <c r="AH580" s="8"/>
      <c r="AI580" s="8"/>
      <c r="AJ580" s="8"/>
    </row>
    <row r="581" spans="32:36" x14ac:dyDescent="0.35">
      <c r="AF581" s="8"/>
      <c r="AG581" s="8"/>
      <c r="AH581" s="8"/>
      <c r="AI581" s="8"/>
      <c r="AJ581" s="8"/>
    </row>
    <row r="582" spans="32:36" x14ac:dyDescent="0.35">
      <c r="AF582" s="8"/>
      <c r="AG582" s="8"/>
      <c r="AH582" s="8"/>
      <c r="AI582" s="8"/>
      <c r="AJ582" s="8"/>
    </row>
    <row r="583" spans="32:36" x14ac:dyDescent="0.35">
      <c r="AF583" s="8"/>
      <c r="AG583" s="8"/>
      <c r="AH583" s="8"/>
      <c r="AI583" s="8"/>
      <c r="AJ583" s="8"/>
    </row>
    <row r="584" spans="32:36" x14ac:dyDescent="0.35">
      <c r="AF584" s="8"/>
      <c r="AG584" s="8"/>
      <c r="AH584" s="8"/>
      <c r="AI584" s="8"/>
      <c r="AJ584" s="8"/>
    </row>
    <row r="585" spans="32:36" x14ac:dyDescent="0.35">
      <c r="AF585" s="8"/>
      <c r="AG585" s="8"/>
      <c r="AH585" s="8"/>
      <c r="AI585" s="8"/>
      <c r="AJ585" s="8"/>
    </row>
    <row r="586" spans="32:36" x14ac:dyDescent="0.35">
      <c r="AF586" s="8"/>
      <c r="AG586" s="8"/>
      <c r="AH586" s="8"/>
      <c r="AI586" s="8"/>
      <c r="AJ586" s="8"/>
    </row>
    <row r="587" spans="32:36" x14ac:dyDescent="0.35">
      <c r="AF587" s="8"/>
      <c r="AG587" s="8"/>
      <c r="AH587" s="8"/>
      <c r="AI587" s="8"/>
      <c r="AJ587" s="8"/>
    </row>
    <row r="588" spans="32:36" x14ac:dyDescent="0.35">
      <c r="AF588" s="8"/>
      <c r="AG588" s="8"/>
      <c r="AH588" s="8"/>
      <c r="AI588" s="8"/>
      <c r="AJ588" s="8"/>
    </row>
    <row r="589" spans="32:36" x14ac:dyDescent="0.35">
      <c r="AF589" s="8"/>
      <c r="AG589" s="8"/>
      <c r="AH589" s="8"/>
      <c r="AI589" s="8"/>
      <c r="AJ589" s="8"/>
    </row>
    <row r="590" spans="32:36" x14ac:dyDescent="0.35">
      <c r="AF590" s="8"/>
      <c r="AG590" s="8"/>
      <c r="AH590" s="8"/>
      <c r="AI590" s="8"/>
      <c r="AJ590" s="8"/>
    </row>
    <row r="591" spans="32:36" x14ac:dyDescent="0.35">
      <c r="AF591" s="8"/>
      <c r="AG591" s="8"/>
      <c r="AH591" s="8"/>
      <c r="AI591" s="8"/>
      <c r="AJ591" s="8"/>
    </row>
    <row r="592" spans="32:36" x14ac:dyDescent="0.35">
      <c r="AF592" s="8"/>
      <c r="AG592" s="8"/>
      <c r="AH592" s="8"/>
      <c r="AI592" s="8"/>
      <c r="AJ592" s="8"/>
    </row>
    <row r="593" spans="32:36" x14ac:dyDescent="0.35">
      <c r="AF593" s="8"/>
      <c r="AG593" s="8"/>
      <c r="AH593" s="8"/>
      <c r="AI593" s="8"/>
      <c r="AJ593" s="8"/>
    </row>
    <row r="594" spans="32:36" x14ac:dyDescent="0.35">
      <c r="AF594" s="8"/>
      <c r="AG594" s="8"/>
      <c r="AH594" s="8"/>
      <c r="AI594" s="8"/>
      <c r="AJ594" s="8"/>
    </row>
    <row r="595" spans="32:36" x14ac:dyDescent="0.35">
      <c r="AF595" s="8"/>
      <c r="AG595" s="8"/>
      <c r="AH595" s="8"/>
      <c r="AI595" s="8"/>
      <c r="AJ595" s="8"/>
    </row>
    <row r="596" spans="32:36" x14ac:dyDescent="0.35">
      <c r="AF596" s="8"/>
      <c r="AG596" s="8"/>
      <c r="AH596" s="8"/>
      <c r="AI596" s="8"/>
      <c r="AJ596" s="8"/>
    </row>
    <row r="597" spans="32:36" x14ac:dyDescent="0.35">
      <c r="AF597" s="8"/>
      <c r="AG597" s="8"/>
      <c r="AH597" s="8"/>
      <c r="AI597" s="8"/>
      <c r="AJ597" s="8"/>
    </row>
    <row r="598" spans="32:36" x14ac:dyDescent="0.35">
      <c r="AF598" s="8"/>
      <c r="AG598" s="8"/>
      <c r="AH598" s="8"/>
      <c r="AI598" s="8"/>
      <c r="AJ598" s="8"/>
    </row>
    <row r="599" spans="32:36" x14ac:dyDescent="0.35">
      <c r="AF599" s="8"/>
      <c r="AG599" s="8"/>
      <c r="AH599" s="8"/>
      <c r="AI599" s="8"/>
      <c r="AJ599" s="8"/>
    </row>
    <row r="600" spans="32:36" x14ac:dyDescent="0.35">
      <c r="AF600" s="8"/>
      <c r="AG600" s="8"/>
      <c r="AH600" s="8"/>
      <c r="AI600" s="8"/>
      <c r="AJ600" s="8"/>
    </row>
    <row r="601" spans="32:36" x14ac:dyDescent="0.35">
      <c r="AF601" s="8"/>
      <c r="AG601" s="8"/>
      <c r="AH601" s="8"/>
      <c r="AI601" s="8"/>
      <c r="AJ601" s="8"/>
    </row>
    <row r="602" spans="32:36" x14ac:dyDescent="0.35">
      <c r="AF602" s="8"/>
      <c r="AG602" s="8"/>
      <c r="AH602" s="8"/>
      <c r="AI602" s="8"/>
      <c r="AJ602" s="8"/>
    </row>
    <row r="603" spans="32:36" x14ac:dyDescent="0.35">
      <c r="AF603" s="8"/>
      <c r="AG603" s="8"/>
      <c r="AH603" s="8"/>
      <c r="AI603" s="8"/>
      <c r="AJ603" s="8"/>
    </row>
    <row r="604" spans="32:36" x14ac:dyDescent="0.35">
      <c r="AF604" s="8"/>
      <c r="AG604" s="8"/>
      <c r="AH604" s="8"/>
      <c r="AI604" s="8"/>
      <c r="AJ604" s="8"/>
    </row>
    <row r="605" spans="32:36" x14ac:dyDescent="0.35">
      <c r="AF605" s="8"/>
      <c r="AG605" s="8"/>
      <c r="AH605" s="8"/>
      <c r="AI605" s="8"/>
      <c r="AJ605" s="8"/>
    </row>
    <row r="606" spans="32:36" x14ac:dyDescent="0.35">
      <c r="AF606" s="8"/>
      <c r="AG606" s="8"/>
      <c r="AH606" s="8"/>
      <c r="AI606" s="8"/>
      <c r="AJ606" s="8"/>
    </row>
    <row r="607" spans="32:36" x14ac:dyDescent="0.35">
      <c r="AF607" s="8"/>
      <c r="AG607" s="8"/>
      <c r="AH607" s="8"/>
      <c r="AI607" s="8"/>
      <c r="AJ607" s="8"/>
    </row>
    <row r="608" spans="32:36" x14ac:dyDescent="0.35">
      <c r="AF608" s="8"/>
      <c r="AG608" s="8"/>
      <c r="AH608" s="8"/>
      <c r="AI608" s="8"/>
      <c r="AJ608" s="8"/>
    </row>
    <row r="609" spans="32:36" x14ac:dyDescent="0.35">
      <c r="AF609" s="8"/>
      <c r="AG609" s="8"/>
      <c r="AH609" s="8"/>
      <c r="AI609" s="8"/>
      <c r="AJ609" s="8"/>
    </row>
    <row r="610" spans="32:36" x14ac:dyDescent="0.35">
      <c r="AF610" s="8"/>
      <c r="AG610" s="8"/>
      <c r="AH610" s="8"/>
      <c r="AI610" s="8"/>
      <c r="AJ610" s="8"/>
    </row>
    <row r="611" spans="32:36" x14ac:dyDescent="0.35">
      <c r="AF611" s="8"/>
      <c r="AG611" s="8"/>
      <c r="AH611" s="8"/>
      <c r="AI611" s="8"/>
      <c r="AJ611" s="8"/>
    </row>
    <row r="612" spans="32:36" x14ac:dyDescent="0.35">
      <c r="AF612" s="8"/>
      <c r="AG612" s="8"/>
      <c r="AH612" s="8"/>
      <c r="AI612" s="8"/>
      <c r="AJ612" s="8"/>
    </row>
    <row r="613" spans="32:36" x14ac:dyDescent="0.35">
      <c r="AF613" s="8"/>
      <c r="AG613" s="8"/>
      <c r="AH613" s="8"/>
      <c r="AI613" s="8"/>
      <c r="AJ613" s="8"/>
    </row>
    <row r="614" spans="32:36" x14ac:dyDescent="0.35">
      <c r="AF614" s="8"/>
      <c r="AG614" s="8"/>
      <c r="AH614" s="8"/>
      <c r="AI614" s="8"/>
      <c r="AJ614" s="8"/>
    </row>
    <row r="615" spans="32:36" x14ac:dyDescent="0.35">
      <c r="AF615" s="8"/>
      <c r="AG615" s="8"/>
      <c r="AH615" s="8"/>
      <c r="AI615" s="8"/>
      <c r="AJ615" s="8"/>
    </row>
    <row r="616" spans="32:36" x14ac:dyDescent="0.35">
      <c r="AF616" s="8"/>
      <c r="AG616" s="8"/>
      <c r="AH616" s="8"/>
      <c r="AI616" s="8"/>
      <c r="AJ616" s="8"/>
    </row>
    <row r="617" spans="32:36" x14ac:dyDescent="0.35">
      <c r="AF617" s="8"/>
      <c r="AG617" s="8"/>
      <c r="AH617" s="8"/>
      <c r="AI617" s="8"/>
      <c r="AJ617" s="8"/>
    </row>
    <row r="618" spans="32:36" x14ac:dyDescent="0.35">
      <c r="AF618" s="8"/>
      <c r="AG618" s="8"/>
      <c r="AH618" s="8"/>
      <c r="AI618" s="8"/>
      <c r="AJ618" s="8"/>
    </row>
    <row r="619" spans="32:36" x14ac:dyDescent="0.35">
      <c r="AF619" s="8"/>
      <c r="AG619" s="8"/>
      <c r="AH619" s="8"/>
      <c r="AI619" s="8"/>
      <c r="AJ619" s="8"/>
    </row>
    <row r="620" spans="32:36" x14ac:dyDescent="0.35">
      <c r="AF620" s="8"/>
      <c r="AG620" s="8"/>
      <c r="AH620" s="8"/>
      <c r="AI620" s="8"/>
      <c r="AJ620" s="8"/>
    </row>
    <row r="621" spans="32:36" x14ac:dyDescent="0.35">
      <c r="AF621" s="8"/>
      <c r="AG621" s="8"/>
      <c r="AH621" s="8"/>
      <c r="AI621" s="8"/>
      <c r="AJ621" s="8"/>
    </row>
    <row r="622" spans="32:36" x14ac:dyDescent="0.35">
      <c r="AF622" s="8"/>
      <c r="AG622" s="8"/>
      <c r="AH622" s="8"/>
      <c r="AI622" s="8"/>
      <c r="AJ622" s="8"/>
    </row>
    <row r="623" spans="32:36" x14ac:dyDescent="0.35">
      <c r="AF623" s="8"/>
      <c r="AG623" s="8"/>
      <c r="AH623" s="8"/>
      <c r="AI623" s="8"/>
      <c r="AJ623" s="8"/>
    </row>
    <row r="624" spans="32:36" x14ac:dyDescent="0.35">
      <c r="AF624" s="8"/>
      <c r="AG624" s="8"/>
      <c r="AH624" s="8"/>
      <c r="AI624" s="8"/>
      <c r="AJ624" s="8"/>
    </row>
    <row r="625" spans="32:36" x14ac:dyDescent="0.35">
      <c r="AF625" s="8"/>
      <c r="AG625" s="8"/>
      <c r="AH625" s="8"/>
      <c r="AI625" s="8"/>
      <c r="AJ625" s="8"/>
    </row>
    <row r="626" spans="32:36" x14ac:dyDescent="0.35">
      <c r="AF626" s="8"/>
      <c r="AG626" s="8"/>
      <c r="AH626" s="8"/>
      <c r="AI626" s="8"/>
      <c r="AJ626" s="8"/>
    </row>
    <row r="627" spans="32:36" x14ac:dyDescent="0.35">
      <c r="AF627" s="8"/>
      <c r="AG627" s="8"/>
      <c r="AH627" s="8"/>
      <c r="AI627" s="8"/>
      <c r="AJ627" s="8"/>
    </row>
    <row r="628" spans="32:36" x14ac:dyDescent="0.35">
      <c r="AF628" s="8"/>
      <c r="AG628" s="8"/>
      <c r="AH628" s="8"/>
      <c r="AI628" s="8"/>
      <c r="AJ628" s="8"/>
    </row>
    <row r="629" spans="32:36" x14ac:dyDescent="0.35">
      <c r="AF629" s="8"/>
      <c r="AG629" s="8"/>
      <c r="AH629" s="8"/>
      <c r="AI629" s="8"/>
      <c r="AJ629" s="8"/>
    </row>
    <row r="630" spans="32:36" x14ac:dyDescent="0.35">
      <c r="AF630" s="8"/>
      <c r="AG630" s="8"/>
      <c r="AH630" s="8"/>
      <c r="AI630" s="8"/>
      <c r="AJ630" s="8"/>
    </row>
    <row r="631" spans="32:36" x14ac:dyDescent="0.35">
      <c r="AF631" s="8"/>
      <c r="AG631" s="8"/>
      <c r="AH631" s="8"/>
      <c r="AI631" s="8"/>
      <c r="AJ631" s="8"/>
    </row>
    <row r="632" spans="32:36" x14ac:dyDescent="0.35">
      <c r="AF632" s="8"/>
      <c r="AG632" s="8"/>
      <c r="AH632" s="8"/>
      <c r="AI632" s="8"/>
      <c r="AJ632" s="8"/>
    </row>
    <row r="633" spans="32:36" x14ac:dyDescent="0.35">
      <c r="AF633" s="8"/>
      <c r="AG633" s="8"/>
      <c r="AH633" s="8"/>
      <c r="AI633" s="8"/>
      <c r="AJ633" s="8"/>
    </row>
    <row r="634" spans="32:36" x14ac:dyDescent="0.35">
      <c r="AF634" s="8"/>
      <c r="AG634" s="8"/>
      <c r="AH634" s="8"/>
      <c r="AI634" s="8"/>
      <c r="AJ634" s="8"/>
    </row>
    <row r="635" spans="32:36" x14ac:dyDescent="0.35">
      <c r="AF635" s="8"/>
      <c r="AG635" s="8"/>
      <c r="AH635" s="8"/>
      <c r="AI635" s="8"/>
      <c r="AJ635" s="8"/>
    </row>
    <row r="636" spans="32:36" x14ac:dyDescent="0.35">
      <c r="AF636" s="8"/>
      <c r="AG636" s="8"/>
      <c r="AH636" s="8"/>
      <c r="AI636" s="8"/>
      <c r="AJ636" s="8"/>
    </row>
    <row r="637" spans="32:36" x14ac:dyDescent="0.35">
      <c r="AF637" s="8"/>
      <c r="AG637" s="8"/>
      <c r="AH637" s="8"/>
      <c r="AI637" s="8"/>
      <c r="AJ637" s="8"/>
    </row>
    <row r="638" spans="32:36" x14ac:dyDescent="0.35">
      <c r="AF638" s="8"/>
      <c r="AG638" s="8"/>
      <c r="AH638" s="8"/>
      <c r="AI638" s="8"/>
      <c r="AJ638" s="8"/>
    </row>
    <row r="639" spans="32:36" x14ac:dyDescent="0.35">
      <c r="AF639" s="8"/>
      <c r="AG639" s="8"/>
      <c r="AH639" s="8"/>
      <c r="AI639" s="8"/>
      <c r="AJ639" s="8"/>
    </row>
    <row r="640" spans="32:36" x14ac:dyDescent="0.35">
      <c r="AF640" s="8"/>
      <c r="AG640" s="8"/>
      <c r="AH640" s="8"/>
      <c r="AI640" s="8"/>
      <c r="AJ640" s="8"/>
    </row>
    <row r="641" spans="32:36" x14ac:dyDescent="0.35">
      <c r="AF641" s="8"/>
      <c r="AG641" s="8"/>
      <c r="AH641" s="8"/>
      <c r="AI641" s="8"/>
      <c r="AJ641" s="8"/>
    </row>
    <row r="642" spans="32:36" x14ac:dyDescent="0.35">
      <c r="AF642" s="8"/>
      <c r="AG642" s="8"/>
      <c r="AH642" s="8"/>
      <c r="AI642" s="8"/>
      <c r="AJ642" s="8"/>
    </row>
    <row r="643" spans="32:36" x14ac:dyDescent="0.35">
      <c r="AF643" s="8"/>
      <c r="AG643" s="8"/>
      <c r="AH643" s="8"/>
      <c r="AI643" s="8"/>
      <c r="AJ643" s="8"/>
    </row>
    <row r="644" spans="32:36" x14ac:dyDescent="0.35">
      <c r="AF644" s="8"/>
      <c r="AG644" s="8"/>
      <c r="AH644" s="8"/>
      <c r="AI644" s="8"/>
      <c r="AJ644" s="8"/>
    </row>
    <row r="645" spans="32:36" x14ac:dyDescent="0.35">
      <c r="AF645" s="8"/>
      <c r="AG645" s="8"/>
      <c r="AH645" s="8"/>
      <c r="AI645" s="8"/>
      <c r="AJ645" s="8"/>
    </row>
    <row r="646" spans="32:36" x14ac:dyDescent="0.35">
      <c r="AF646" s="8"/>
      <c r="AG646" s="8"/>
      <c r="AH646" s="8"/>
      <c r="AI646" s="8"/>
      <c r="AJ646" s="8"/>
    </row>
    <row r="647" spans="32:36" x14ac:dyDescent="0.35">
      <c r="AF647" s="8"/>
      <c r="AG647" s="8"/>
      <c r="AH647" s="8"/>
      <c r="AI647" s="8"/>
      <c r="AJ647" s="8"/>
    </row>
    <row r="648" spans="32:36" x14ac:dyDescent="0.35">
      <c r="AF648" s="8"/>
      <c r="AG648" s="8"/>
      <c r="AH648" s="8"/>
      <c r="AI648" s="8"/>
      <c r="AJ648" s="8"/>
    </row>
    <row r="649" spans="32:36" x14ac:dyDescent="0.35">
      <c r="AF649" s="8"/>
      <c r="AG649" s="8"/>
      <c r="AH649" s="8"/>
      <c r="AI649" s="8"/>
      <c r="AJ649" s="8"/>
    </row>
    <row r="650" spans="32:36" x14ac:dyDescent="0.35">
      <c r="AF650" s="8"/>
      <c r="AG650" s="8"/>
      <c r="AH650" s="8"/>
      <c r="AI650" s="8"/>
      <c r="AJ650" s="8"/>
    </row>
    <row r="651" spans="32:36" x14ac:dyDescent="0.35">
      <c r="AF651" s="8"/>
      <c r="AG651" s="8"/>
      <c r="AH651" s="8"/>
      <c r="AI651" s="8"/>
      <c r="AJ651" s="8"/>
    </row>
    <row r="652" spans="32:36" x14ac:dyDescent="0.35">
      <c r="AF652" s="8"/>
      <c r="AG652" s="8"/>
      <c r="AH652" s="8"/>
      <c r="AI652" s="8"/>
      <c r="AJ652" s="8"/>
    </row>
    <row r="653" spans="32:36" x14ac:dyDescent="0.35">
      <c r="AF653" s="8"/>
      <c r="AG653" s="8"/>
      <c r="AH653" s="8"/>
      <c r="AI653" s="8"/>
      <c r="AJ653" s="8"/>
    </row>
    <row r="654" spans="32:36" x14ac:dyDescent="0.35">
      <c r="AF654" s="8"/>
      <c r="AG654" s="8"/>
      <c r="AH654" s="8"/>
      <c r="AI654" s="8"/>
      <c r="AJ654" s="8"/>
    </row>
    <row r="655" spans="32:36" x14ac:dyDescent="0.35">
      <c r="AF655" s="8"/>
      <c r="AG655" s="8"/>
      <c r="AH655" s="8"/>
      <c r="AI655" s="8"/>
      <c r="AJ655" s="8"/>
    </row>
    <row r="656" spans="32:36" x14ac:dyDescent="0.35">
      <c r="AF656" s="8"/>
      <c r="AG656" s="8"/>
      <c r="AH656" s="8"/>
      <c r="AI656" s="8"/>
      <c r="AJ656" s="8"/>
    </row>
    <row r="657" spans="32:36" x14ac:dyDescent="0.35">
      <c r="AF657" s="8"/>
      <c r="AG657" s="8"/>
      <c r="AH657" s="8"/>
      <c r="AI657" s="8"/>
      <c r="AJ657" s="8"/>
    </row>
    <row r="658" spans="32:36" x14ac:dyDescent="0.35">
      <c r="AF658" s="8"/>
      <c r="AG658" s="8"/>
      <c r="AH658" s="8"/>
      <c r="AI658" s="8"/>
      <c r="AJ658" s="8"/>
    </row>
    <row r="659" spans="32:36" x14ac:dyDescent="0.35">
      <c r="AF659" s="8"/>
      <c r="AG659" s="8"/>
      <c r="AH659" s="8"/>
      <c r="AI659" s="8"/>
      <c r="AJ659" s="8"/>
    </row>
    <row r="660" spans="32:36" x14ac:dyDescent="0.35">
      <c r="AF660" s="8"/>
      <c r="AG660" s="8"/>
      <c r="AH660" s="8"/>
      <c r="AI660" s="8"/>
      <c r="AJ660" s="8"/>
    </row>
    <row r="661" spans="32:36" x14ac:dyDescent="0.35">
      <c r="AF661" s="8"/>
      <c r="AG661" s="8"/>
      <c r="AH661" s="8"/>
      <c r="AI661" s="8"/>
      <c r="AJ661" s="8"/>
    </row>
    <row r="662" spans="32:36" x14ac:dyDescent="0.35">
      <c r="AF662" s="8"/>
      <c r="AG662" s="8"/>
      <c r="AH662" s="8"/>
      <c r="AI662" s="8"/>
      <c r="AJ662" s="8"/>
    </row>
    <row r="663" spans="32:36" x14ac:dyDescent="0.35">
      <c r="AF663" s="8"/>
      <c r="AG663" s="8"/>
      <c r="AH663" s="8"/>
      <c r="AI663" s="8"/>
      <c r="AJ663" s="8"/>
    </row>
    <row r="664" spans="32:36" x14ac:dyDescent="0.35">
      <c r="AF664" s="8"/>
      <c r="AG664" s="8"/>
      <c r="AH664" s="8"/>
      <c r="AI664" s="8"/>
      <c r="AJ664" s="8"/>
    </row>
    <row r="665" spans="32:36" x14ac:dyDescent="0.35">
      <c r="AF665" s="8"/>
      <c r="AG665" s="8"/>
      <c r="AH665" s="8"/>
      <c r="AI665" s="8"/>
      <c r="AJ665" s="8"/>
    </row>
    <row r="666" spans="32:36" x14ac:dyDescent="0.35">
      <c r="AF666" s="8"/>
      <c r="AG666" s="8"/>
      <c r="AH666" s="8"/>
      <c r="AI666" s="8"/>
      <c r="AJ666" s="8"/>
    </row>
    <row r="667" spans="32:36" x14ac:dyDescent="0.35">
      <c r="AF667" s="8"/>
      <c r="AG667" s="8"/>
      <c r="AH667" s="8"/>
      <c r="AI667" s="8"/>
      <c r="AJ667" s="8"/>
    </row>
    <row r="668" spans="32:36" x14ac:dyDescent="0.35">
      <c r="AF668" s="8"/>
      <c r="AG668" s="8"/>
      <c r="AH668" s="8"/>
      <c r="AI668" s="8"/>
      <c r="AJ668" s="8"/>
    </row>
    <row r="669" spans="32:36" x14ac:dyDescent="0.35">
      <c r="AF669" s="8"/>
      <c r="AG669" s="8"/>
      <c r="AH669" s="8"/>
      <c r="AI669" s="8"/>
      <c r="AJ669" s="8"/>
    </row>
    <row r="670" spans="32:36" x14ac:dyDescent="0.35">
      <c r="AF670" s="8"/>
      <c r="AG670" s="8"/>
      <c r="AH670" s="8"/>
      <c r="AI670" s="8"/>
      <c r="AJ670" s="8"/>
    </row>
    <row r="671" spans="32:36" x14ac:dyDescent="0.35">
      <c r="AF671" s="8"/>
      <c r="AG671" s="8"/>
      <c r="AH671" s="8"/>
      <c r="AI671" s="8"/>
      <c r="AJ671" s="8"/>
    </row>
    <row r="672" spans="32:36" x14ac:dyDescent="0.35">
      <c r="AF672" s="8"/>
      <c r="AG672" s="8"/>
      <c r="AH672" s="8"/>
      <c r="AI672" s="8"/>
      <c r="AJ672" s="8"/>
    </row>
    <row r="673" spans="32:36" x14ac:dyDescent="0.35">
      <c r="AF673" s="8"/>
      <c r="AG673" s="8"/>
      <c r="AH673" s="8"/>
      <c r="AI673" s="8"/>
      <c r="AJ673" s="8"/>
    </row>
    <row r="674" spans="32:36" x14ac:dyDescent="0.35">
      <c r="AF674" s="8"/>
      <c r="AG674" s="8"/>
      <c r="AH674" s="8"/>
      <c r="AI674" s="8"/>
      <c r="AJ674" s="8"/>
    </row>
    <row r="675" spans="32:36" x14ac:dyDescent="0.35">
      <c r="AF675" s="8"/>
      <c r="AG675" s="8"/>
      <c r="AH675" s="8"/>
      <c r="AI675" s="8"/>
      <c r="AJ675" s="8"/>
    </row>
    <row r="676" spans="32:36" x14ac:dyDescent="0.35">
      <c r="AF676" s="8"/>
      <c r="AG676" s="8"/>
      <c r="AH676" s="8"/>
      <c r="AI676" s="8"/>
      <c r="AJ676" s="8"/>
    </row>
    <row r="677" spans="32:36" x14ac:dyDescent="0.35">
      <c r="AF677" s="8"/>
      <c r="AG677" s="8"/>
      <c r="AH677" s="8"/>
      <c r="AI677" s="8"/>
      <c r="AJ677" s="8"/>
    </row>
    <row r="678" spans="32:36" x14ac:dyDescent="0.35">
      <c r="AF678" s="8"/>
      <c r="AG678" s="8"/>
      <c r="AH678" s="8"/>
      <c r="AI678" s="8"/>
      <c r="AJ678" s="8"/>
    </row>
    <row r="679" spans="32:36" x14ac:dyDescent="0.35">
      <c r="AF679" s="8"/>
      <c r="AG679" s="8"/>
      <c r="AH679" s="8"/>
      <c r="AI679" s="8"/>
      <c r="AJ679" s="8"/>
    </row>
    <row r="680" spans="32:36" x14ac:dyDescent="0.35">
      <c r="AF680" s="8"/>
      <c r="AG680" s="8"/>
      <c r="AH680" s="8"/>
      <c r="AI680" s="8"/>
      <c r="AJ680" s="8"/>
    </row>
    <row r="681" spans="32:36" x14ac:dyDescent="0.35">
      <c r="AF681" s="8"/>
      <c r="AG681" s="8"/>
      <c r="AH681" s="8"/>
      <c r="AI681" s="8"/>
      <c r="AJ681" s="8"/>
    </row>
    <row r="682" spans="32:36" x14ac:dyDescent="0.35">
      <c r="AF682" s="8"/>
      <c r="AG682" s="8"/>
      <c r="AH682" s="8"/>
      <c r="AI682" s="8"/>
      <c r="AJ682" s="8"/>
    </row>
    <row r="683" spans="32:36" x14ac:dyDescent="0.35">
      <c r="AF683" s="8"/>
      <c r="AG683" s="8"/>
      <c r="AH683" s="8"/>
      <c r="AI683" s="8"/>
      <c r="AJ683" s="8"/>
    </row>
    <row r="684" spans="32:36" x14ac:dyDescent="0.35">
      <c r="AF684" s="8"/>
      <c r="AG684" s="8"/>
      <c r="AH684" s="8"/>
      <c r="AI684" s="8"/>
      <c r="AJ684" s="8"/>
    </row>
    <row r="685" spans="32:36" x14ac:dyDescent="0.35">
      <c r="AF685" s="8"/>
      <c r="AG685" s="8"/>
      <c r="AH685" s="8"/>
      <c r="AI685" s="8"/>
      <c r="AJ685" s="8"/>
    </row>
    <row r="686" spans="32:36" x14ac:dyDescent="0.35">
      <c r="AF686" s="8"/>
      <c r="AG686" s="8"/>
      <c r="AH686" s="8"/>
      <c r="AI686" s="8"/>
      <c r="AJ686" s="8"/>
    </row>
    <row r="687" spans="32:36" x14ac:dyDescent="0.35">
      <c r="AF687" s="8"/>
      <c r="AG687" s="8"/>
      <c r="AH687" s="8"/>
      <c r="AI687" s="8"/>
      <c r="AJ687" s="8"/>
    </row>
    <row r="688" spans="32:36" x14ac:dyDescent="0.35">
      <c r="AF688" s="8"/>
      <c r="AG688" s="8"/>
      <c r="AH688" s="8"/>
      <c r="AI688" s="8"/>
      <c r="AJ688" s="8"/>
    </row>
    <row r="689" spans="32:36" x14ac:dyDescent="0.35">
      <c r="AF689" s="8"/>
      <c r="AG689" s="8"/>
      <c r="AH689" s="8"/>
      <c r="AI689" s="8"/>
      <c r="AJ689" s="8"/>
    </row>
    <row r="690" spans="32:36" x14ac:dyDescent="0.35">
      <c r="AF690" s="8"/>
      <c r="AG690" s="8"/>
      <c r="AH690" s="8"/>
      <c r="AI690" s="8"/>
      <c r="AJ690" s="8"/>
    </row>
    <row r="691" spans="32:36" x14ac:dyDescent="0.35">
      <c r="AF691" s="8"/>
      <c r="AG691" s="8"/>
      <c r="AH691" s="8"/>
      <c r="AI691" s="8"/>
      <c r="AJ691" s="8"/>
    </row>
    <row r="692" spans="32:36" x14ac:dyDescent="0.35">
      <c r="AF692" s="8"/>
      <c r="AG692" s="8"/>
      <c r="AH692" s="8"/>
      <c r="AI692" s="8"/>
      <c r="AJ692" s="8"/>
    </row>
    <row r="693" spans="32:36" x14ac:dyDescent="0.35">
      <c r="AF693" s="8"/>
      <c r="AG693" s="8"/>
      <c r="AH693" s="8"/>
      <c r="AI693" s="8"/>
      <c r="AJ693" s="8"/>
    </row>
    <row r="694" spans="32:36" x14ac:dyDescent="0.35">
      <c r="AF694" s="8"/>
      <c r="AG694" s="8"/>
      <c r="AH694" s="8"/>
      <c r="AI694" s="8"/>
      <c r="AJ694" s="8"/>
    </row>
    <row r="695" spans="32:36" x14ac:dyDescent="0.35">
      <c r="AF695" s="8"/>
      <c r="AG695" s="8"/>
      <c r="AH695" s="8"/>
      <c r="AI695" s="8"/>
      <c r="AJ695" s="8"/>
    </row>
    <row r="696" spans="32:36" x14ac:dyDescent="0.35">
      <c r="AF696" s="8"/>
      <c r="AG696" s="8"/>
      <c r="AH696" s="8"/>
      <c r="AI696" s="8"/>
      <c r="AJ696" s="8"/>
    </row>
    <row r="697" spans="32:36" x14ac:dyDescent="0.35">
      <c r="AF697" s="8"/>
      <c r="AG697" s="8"/>
      <c r="AH697" s="8"/>
      <c r="AI697" s="8"/>
      <c r="AJ697" s="8"/>
    </row>
    <row r="698" spans="32:36" x14ac:dyDescent="0.35">
      <c r="AF698" s="8"/>
      <c r="AG698" s="8"/>
      <c r="AH698" s="8"/>
      <c r="AI698" s="8"/>
      <c r="AJ698" s="8"/>
    </row>
    <row r="699" spans="32:36" x14ac:dyDescent="0.35">
      <c r="AF699" s="8"/>
      <c r="AG699" s="8"/>
      <c r="AH699" s="8"/>
      <c r="AI699" s="8"/>
      <c r="AJ699" s="8"/>
    </row>
    <row r="700" spans="32:36" x14ac:dyDescent="0.35">
      <c r="AF700" s="8"/>
      <c r="AG700" s="8"/>
      <c r="AH700" s="8"/>
      <c r="AI700" s="8"/>
      <c r="AJ700" s="8"/>
    </row>
    <row r="701" spans="32:36" x14ac:dyDescent="0.35">
      <c r="AF701" s="8"/>
      <c r="AG701" s="8"/>
      <c r="AH701" s="8"/>
      <c r="AI701" s="8"/>
      <c r="AJ701" s="8"/>
    </row>
    <row r="702" spans="32:36" x14ac:dyDescent="0.35">
      <c r="AF702" s="8"/>
      <c r="AG702" s="8"/>
      <c r="AH702" s="8"/>
      <c r="AI702" s="8"/>
      <c r="AJ702" s="8"/>
    </row>
    <row r="703" spans="32:36" x14ac:dyDescent="0.35">
      <c r="AF703" s="8"/>
      <c r="AG703" s="8"/>
      <c r="AH703" s="8"/>
      <c r="AI703" s="8"/>
      <c r="AJ703" s="8"/>
    </row>
    <row r="704" spans="32:36" x14ac:dyDescent="0.35">
      <c r="AF704" s="8"/>
      <c r="AG704" s="8"/>
      <c r="AH704" s="8"/>
      <c r="AI704" s="8"/>
      <c r="AJ704" s="8"/>
    </row>
    <row r="705" spans="32:36" x14ac:dyDescent="0.35">
      <c r="AF705" s="8"/>
      <c r="AG705" s="8"/>
      <c r="AH705" s="8"/>
      <c r="AI705" s="8"/>
      <c r="AJ705" s="8"/>
    </row>
    <row r="706" spans="32:36" x14ac:dyDescent="0.35">
      <c r="AF706" s="8"/>
      <c r="AG706" s="8"/>
      <c r="AH706" s="8"/>
      <c r="AI706" s="8"/>
      <c r="AJ706" s="8"/>
    </row>
    <row r="707" spans="32:36" x14ac:dyDescent="0.35">
      <c r="AF707" s="8"/>
      <c r="AG707" s="8"/>
      <c r="AH707" s="8"/>
      <c r="AI707" s="8"/>
      <c r="AJ707" s="8"/>
    </row>
    <row r="708" spans="32:36" x14ac:dyDescent="0.35">
      <c r="AF708" s="8"/>
      <c r="AG708" s="8"/>
      <c r="AH708" s="8"/>
      <c r="AI708" s="8"/>
      <c r="AJ708" s="8"/>
    </row>
    <row r="709" spans="32:36" x14ac:dyDescent="0.35">
      <c r="AF709" s="8"/>
      <c r="AG709" s="8"/>
      <c r="AH709" s="8"/>
      <c r="AI709" s="8"/>
      <c r="AJ709" s="8"/>
    </row>
    <row r="710" spans="32:36" x14ac:dyDescent="0.35">
      <c r="AF710" s="8"/>
      <c r="AG710" s="8"/>
      <c r="AH710" s="8"/>
      <c r="AI710" s="8"/>
      <c r="AJ710" s="8"/>
    </row>
    <row r="711" spans="32:36" x14ac:dyDescent="0.35">
      <c r="AF711" s="8"/>
      <c r="AG711" s="8"/>
      <c r="AH711" s="8"/>
      <c r="AI711" s="8"/>
      <c r="AJ711" s="8"/>
    </row>
    <row r="712" spans="32:36" x14ac:dyDescent="0.35">
      <c r="AF712" s="8"/>
      <c r="AG712" s="8"/>
      <c r="AH712" s="8"/>
      <c r="AI712" s="8"/>
      <c r="AJ712" s="8"/>
    </row>
    <row r="713" spans="32:36" x14ac:dyDescent="0.35">
      <c r="AF713" s="8"/>
      <c r="AG713" s="8"/>
      <c r="AH713" s="8"/>
      <c r="AI713" s="8"/>
      <c r="AJ713" s="8"/>
    </row>
    <row r="714" spans="32:36" x14ac:dyDescent="0.35">
      <c r="AF714" s="8"/>
      <c r="AG714" s="8"/>
      <c r="AH714" s="8"/>
      <c r="AI714" s="8"/>
      <c r="AJ714" s="8"/>
    </row>
    <row r="715" spans="32:36" x14ac:dyDescent="0.35">
      <c r="AF715" s="8"/>
      <c r="AG715" s="8"/>
      <c r="AH715" s="8"/>
      <c r="AI715" s="8"/>
      <c r="AJ715" s="8"/>
    </row>
    <row r="716" spans="32:36" x14ac:dyDescent="0.35">
      <c r="AF716" s="8"/>
      <c r="AG716" s="8"/>
      <c r="AH716" s="8"/>
      <c r="AI716" s="8"/>
      <c r="AJ716" s="8"/>
    </row>
    <row r="717" spans="32:36" x14ac:dyDescent="0.35">
      <c r="AF717" s="8"/>
      <c r="AG717" s="8"/>
      <c r="AH717" s="8"/>
      <c r="AI717" s="8"/>
      <c r="AJ717" s="8"/>
    </row>
    <row r="718" spans="32:36" x14ac:dyDescent="0.35">
      <c r="AF718" s="8"/>
      <c r="AG718" s="8"/>
      <c r="AH718" s="8"/>
      <c r="AI718" s="8"/>
      <c r="AJ718" s="8"/>
    </row>
    <row r="719" spans="32:36" x14ac:dyDescent="0.35">
      <c r="AF719" s="8"/>
      <c r="AG719" s="8"/>
      <c r="AH719" s="8"/>
      <c r="AI719" s="8"/>
      <c r="AJ719" s="8"/>
    </row>
    <row r="720" spans="32:36" x14ac:dyDescent="0.35">
      <c r="AF720" s="8"/>
      <c r="AG720" s="8"/>
      <c r="AH720" s="8"/>
      <c r="AI720" s="8"/>
      <c r="AJ720" s="8"/>
    </row>
    <row r="721" spans="32:36" x14ac:dyDescent="0.35">
      <c r="AF721" s="8"/>
      <c r="AG721" s="8"/>
      <c r="AH721" s="8"/>
      <c r="AI721" s="8"/>
      <c r="AJ721" s="8"/>
    </row>
    <row r="722" spans="32:36" x14ac:dyDescent="0.35">
      <c r="AF722" s="8"/>
      <c r="AG722" s="8"/>
      <c r="AH722" s="8"/>
      <c r="AI722" s="8"/>
      <c r="AJ722" s="8"/>
    </row>
    <row r="723" spans="32:36" x14ac:dyDescent="0.35">
      <c r="AF723" s="8"/>
      <c r="AG723" s="8"/>
      <c r="AH723" s="8"/>
      <c r="AI723" s="8"/>
      <c r="AJ723" s="8"/>
    </row>
    <row r="724" spans="32:36" x14ac:dyDescent="0.35">
      <c r="AF724" s="8"/>
      <c r="AG724" s="8"/>
      <c r="AH724" s="8"/>
      <c r="AI724" s="8"/>
      <c r="AJ724" s="8"/>
    </row>
    <row r="725" spans="32:36" x14ac:dyDescent="0.35">
      <c r="AF725" s="8"/>
      <c r="AG725" s="8"/>
      <c r="AH725" s="8"/>
      <c r="AI725" s="8"/>
      <c r="AJ725" s="8"/>
    </row>
    <row r="726" spans="32:36" x14ac:dyDescent="0.35">
      <c r="AF726" s="8"/>
      <c r="AG726" s="8"/>
      <c r="AH726" s="8"/>
      <c r="AI726" s="8"/>
      <c r="AJ726" s="8"/>
    </row>
    <row r="727" spans="32:36" x14ac:dyDescent="0.35">
      <c r="AF727" s="8"/>
      <c r="AG727" s="8"/>
      <c r="AH727" s="8"/>
      <c r="AI727" s="8"/>
      <c r="AJ727" s="8"/>
    </row>
    <row r="728" spans="32:36" x14ac:dyDescent="0.35">
      <c r="AF728" s="8"/>
      <c r="AG728" s="8"/>
      <c r="AH728" s="8"/>
      <c r="AI728" s="8"/>
      <c r="AJ728" s="8"/>
    </row>
    <row r="729" spans="32:36" x14ac:dyDescent="0.35">
      <c r="AF729" s="8"/>
      <c r="AG729" s="8"/>
      <c r="AH729" s="8"/>
      <c r="AI729" s="8"/>
      <c r="AJ729" s="8"/>
    </row>
    <row r="730" spans="32:36" x14ac:dyDescent="0.35">
      <c r="AF730" s="8"/>
      <c r="AG730" s="8"/>
      <c r="AH730" s="8"/>
      <c r="AI730" s="8"/>
      <c r="AJ730" s="8"/>
    </row>
    <row r="731" spans="32:36" x14ac:dyDescent="0.35">
      <c r="AF731" s="8"/>
      <c r="AG731" s="8"/>
      <c r="AH731" s="8"/>
      <c r="AI731" s="8"/>
      <c r="AJ731" s="8"/>
    </row>
    <row r="732" spans="32:36" x14ac:dyDescent="0.35">
      <c r="AF732" s="8"/>
      <c r="AG732" s="8"/>
      <c r="AH732" s="8"/>
      <c r="AI732" s="8"/>
      <c r="AJ732" s="8"/>
    </row>
    <row r="733" spans="32:36" x14ac:dyDescent="0.35">
      <c r="AF733" s="8"/>
      <c r="AG733" s="8"/>
      <c r="AH733" s="8"/>
      <c r="AI733" s="8"/>
      <c r="AJ733" s="8"/>
    </row>
    <row r="734" spans="32:36" x14ac:dyDescent="0.35">
      <c r="AF734" s="8"/>
      <c r="AG734" s="8"/>
      <c r="AH734" s="8"/>
      <c r="AI734" s="8"/>
      <c r="AJ734" s="8"/>
    </row>
    <row r="735" spans="32:36" x14ac:dyDescent="0.35">
      <c r="AF735" s="8"/>
      <c r="AG735" s="8"/>
      <c r="AH735" s="8"/>
      <c r="AI735" s="8"/>
      <c r="AJ735" s="8"/>
    </row>
    <row r="736" spans="32:36" x14ac:dyDescent="0.35">
      <c r="AF736" s="8"/>
      <c r="AG736" s="8"/>
      <c r="AH736" s="8"/>
      <c r="AI736" s="8"/>
      <c r="AJ736" s="8"/>
    </row>
    <row r="737" spans="32:36" x14ac:dyDescent="0.35">
      <c r="AF737" s="8"/>
      <c r="AG737" s="8"/>
      <c r="AH737" s="8"/>
      <c r="AI737" s="8"/>
      <c r="AJ737" s="8"/>
    </row>
    <row r="738" spans="32:36" x14ac:dyDescent="0.35">
      <c r="AF738" s="8"/>
      <c r="AG738" s="8"/>
      <c r="AH738" s="8"/>
      <c r="AI738" s="8"/>
      <c r="AJ738" s="8"/>
    </row>
    <row r="739" spans="32:36" x14ac:dyDescent="0.35">
      <c r="AF739" s="8"/>
      <c r="AG739" s="8"/>
      <c r="AH739" s="8"/>
      <c r="AI739" s="8"/>
      <c r="AJ739" s="8"/>
    </row>
    <row r="740" spans="32:36" x14ac:dyDescent="0.35">
      <c r="AF740" s="8"/>
      <c r="AG740" s="8"/>
      <c r="AH740" s="8"/>
      <c r="AI740" s="8"/>
      <c r="AJ740" s="8"/>
    </row>
    <row r="741" spans="32:36" x14ac:dyDescent="0.35">
      <c r="AF741" s="8"/>
      <c r="AG741" s="8"/>
      <c r="AH741" s="8"/>
      <c r="AI741" s="8"/>
      <c r="AJ741" s="8"/>
    </row>
    <row r="742" spans="32:36" x14ac:dyDescent="0.35">
      <c r="AF742" s="8"/>
      <c r="AG742" s="8"/>
      <c r="AH742" s="8"/>
      <c r="AI742" s="8"/>
      <c r="AJ742" s="8"/>
    </row>
    <row r="743" spans="32:36" x14ac:dyDescent="0.35">
      <c r="AF743" s="8"/>
      <c r="AG743" s="8"/>
      <c r="AH743" s="8"/>
      <c r="AI743" s="8"/>
      <c r="AJ743" s="8"/>
    </row>
    <row r="744" spans="32:36" x14ac:dyDescent="0.35">
      <c r="AF744" s="8"/>
      <c r="AG744" s="8"/>
      <c r="AH744" s="8"/>
      <c r="AI744" s="8"/>
      <c r="AJ744" s="8"/>
    </row>
    <row r="745" spans="32:36" x14ac:dyDescent="0.35">
      <c r="AF745" s="8"/>
      <c r="AG745" s="8"/>
      <c r="AH745" s="8"/>
      <c r="AI745" s="8"/>
      <c r="AJ745" s="8"/>
    </row>
    <row r="746" spans="32:36" x14ac:dyDescent="0.35">
      <c r="AF746" s="8"/>
      <c r="AG746" s="8"/>
      <c r="AH746" s="8"/>
      <c r="AI746" s="8"/>
      <c r="AJ746" s="8"/>
    </row>
    <row r="747" spans="32:36" x14ac:dyDescent="0.35">
      <c r="AF747" s="8"/>
      <c r="AG747" s="8"/>
      <c r="AH747" s="8"/>
      <c r="AI747" s="8"/>
      <c r="AJ747" s="8"/>
    </row>
    <row r="748" spans="32:36" x14ac:dyDescent="0.35">
      <c r="AF748" s="8"/>
      <c r="AG748" s="8"/>
      <c r="AH748" s="8"/>
      <c r="AI748" s="8"/>
      <c r="AJ748" s="8"/>
    </row>
    <row r="749" spans="32:36" x14ac:dyDescent="0.35">
      <c r="AF749" s="8"/>
      <c r="AG749" s="8"/>
      <c r="AH749" s="8"/>
      <c r="AI749" s="8"/>
      <c r="AJ749" s="8"/>
    </row>
    <row r="750" spans="32:36" x14ac:dyDescent="0.35">
      <c r="AF750" s="8"/>
      <c r="AG750" s="8"/>
      <c r="AH750" s="8"/>
      <c r="AI750" s="8"/>
      <c r="AJ750" s="8"/>
    </row>
    <row r="751" spans="32:36" x14ac:dyDescent="0.35">
      <c r="AF751" s="8"/>
      <c r="AG751" s="8"/>
      <c r="AH751" s="8"/>
      <c r="AI751" s="8"/>
      <c r="AJ751" s="8"/>
    </row>
    <row r="752" spans="32:36" x14ac:dyDescent="0.35">
      <c r="AF752" s="8"/>
      <c r="AG752" s="8"/>
      <c r="AH752" s="8"/>
      <c r="AI752" s="8"/>
      <c r="AJ752" s="8"/>
    </row>
    <row r="753" spans="32:36" x14ac:dyDescent="0.35">
      <c r="AF753" s="8"/>
      <c r="AG753" s="8"/>
      <c r="AH753" s="8"/>
      <c r="AI753" s="8"/>
      <c r="AJ753" s="8"/>
    </row>
    <row r="754" spans="32:36" x14ac:dyDescent="0.35">
      <c r="AF754" s="8"/>
      <c r="AG754" s="8"/>
      <c r="AH754" s="8"/>
      <c r="AI754" s="8"/>
      <c r="AJ754" s="8"/>
    </row>
    <row r="755" spans="32:36" x14ac:dyDescent="0.35">
      <c r="AF755" s="8"/>
      <c r="AG755" s="8"/>
      <c r="AH755" s="8"/>
      <c r="AI755" s="8"/>
      <c r="AJ755" s="8"/>
    </row>
    <row r="756" spans="32:36" x14ac:dyDescent="0.35">
      <c r="AF756" s="8"/>
      <c r="AG756" s="8"/>
      <c r="AH756" s="8"/>
      <c r="AI756" s="8"/>
      <c r="AJ756" s="8"/>
    </row>
    <row r="757" spans="32:36" x14ac:dyDescent="0.35">
      <c r="AF757" s="8"/>
      <c r="AG757" s="8"/>
      <c r="AH757" s="8"/>
      <c r="AI757" s="8"/>
      <c r="AJ757" s="8"/>
    </row>
    <row r="758" spans="32:36" x14ac:dyDescent="0.35">
      <c r="AF758" s="8"/>
      <c r="AG758" s="8"/>
      <c r="AH758" s="8"/>
      <c r="AI758" s="8"/>
      <c r="AJ758" s="8"/>
    </row>
    <row r="759" spans="32:36" x14ac:dyDescent="0.35">
      <c r="AF759" s="8"/>
      <c r="AG759" s="8"/>
      <c r="AH759" s="8"/>
      <c r="AI759" s="8"/>
      <c r="AJ759" s="8"/>
    </row>
    <row r="760" spans="32:36" x14ac:dyDescent="0.35">
      <c r="AF760" s="8"/>
      <c r="AG760" s="8"/>
      <c r="AH760" s="8"/>
      <c r="AI760" s="8"/>
      <c r="AJ760" s="8"/>
    </row>
    <row r="761" spans="32:36" x14ac:dyDescent="0.35">
      <c r="AF761" s="8"/>
      <c r="AG761" s="8"/>
      <c r="AH761" s="8"/>
      <c r="AI761" s="8"/>
      <c r="AJ761" s="8"/>
    </row>
    <row r="762" spans="32:36" x14ac:dyDescent="0.35">
      <c r="AF762" s="8"/>
      <c r="AG762" s="8"/>
      <c r="AH762" s="8"/>
      <c r="AI762" s="8"/>
      <c r="AJ762" s="8"/>
    </row>
    <row r="763" spans="32:36" x14ac:dyDescent="0.35">
      <c r="AF763" s="8"/>
      <c r="AG763" s="8"/>
      <c r="AH763" s="8"/>
      <c r="AI763" s="8"/>
      <c r="AJ763" s="8"/>
    </row>
    <row r="764" spans="32:36" x14ac:dyDescent="0.35">
      <c r="AF764" s="8"/>
      <c r="AG764" s="8"/>
      <c r="AH764" s="8"/>
      <c r="AI764" s="8"/>
      <c r="AJ764" s="8"/>
    </row>
    <row r="765" spans="32:36" x14ac:dyDescent="0.35">
      <c r="AF765" s="8"/>
      <c r="AG765" s="8"/>
      <c r="AH765" s="8"/>
      <c r="AI765" s="8"/>
      <c r="AJ765" s="8"/>
    </row>
    <row r="766" spans="32:36" x14ac:dyDescent="0.35">
      <c r="AF766" s="8"/>
      <c r="AG766" s="8"/>
      <c r="AH766" s="8"/>
      <c r="AI766" s="8"/>
      <c r="AJ766" s="8"/>
    </row>
    <row r="767" spans="32:36" x14ac:dyDescent="0.35">
      <c r="AF767" s="8"/>
      <c r="AG767" s="8"/>
      <c r="AH767" s="8"/>
      <c r="AI767" s="8"/>
      <c r="AJ767" s="8"/>
    </row>
    <row r="768" spans="32:36" x14ac:dyDescent="0.35">
      <c r="AF768" s="8"/>
      <c r="AG768" s="8"/>
      <c r="AH768" s="8"/>
      <c r="AI768" s="8"/>
      <c r="AJ768" s="8"/>
    </row>
    <row r="769" spans="32:36" x14ac:dyDescent="0.35">
      <c r="AF769" s="8"/>
      <c r="AG769" s="8"/>
      <c r="AH769" s="8"/>
      <c r="AI769" s="8"/>
      <c r="AJ769" s="8"/>
    </row>
    <row r="770" spans="32:36" x14ac:dyDescent="0.35">
      <c r="AF770" s="8"/>
      <c r="AG770" s="8"/>
      <c r="AH770" s="8"/>
      <c r="AI770" s="8"/>
      <c r="AJ770" s="8"/>
    </row>
    <row r="771" spans="32:36" x14ac:dyDescent="0.35">
      <c r="AF771" s="8"/>
      <c r="AG771" s="8"/>
      <c r="AH771" s="8"/>
      <c r="AI771" s="8"/>
      <c r="AJ771" s="8"/>
    </row>
    <row r="772" spans="32:36" x14ac:dyDescent="0.35">
      <c r="AF772" s="8"/>
      <c r="AG772" s="8"/>
      <c r="AH772" s="8"/>
      <c r="AI772" s="8"/>
      <c r="AJ772" s="8"/>
    </row>
    <row r="773" spans="32:36" x14ac:dyDescent="0.35">
      <c r="AF773" s="8"/>
      <c r="AG773" s="8"/>
      <c r="AH773" s="8"/>
      <c r="AI773" s="8"/>
      <c r="AJ773" s="8"/>
    </row>
    <row r="774" spans="32:36" x14ac:dyDescent="0.35">
      <c r="AF774" s="8"/>
      <c r="AG774" s="8"/>
      <c r="AH774" s="8"/>
      <c r="AI774" s="8"/>
      <c r="AJ774" s="8"/>
    </row>
    <row r="775" spans="32:36" x14ac:dyDescent="0.35">
      <c r="AF775" s="8"/>
      <c r="AG775" s="8"/>
      <c r="AH775" s="8"/>
      <c r="AI775" s="8"/>
      <c r="AJ775" s="8"/>
    </row>
    <row r="776" spans="32:36" x14ac:dyDescent="0.35">
      <c r="AF776" s="8"/>
      <c r="AG776" s="8"/>
      <c r="AH776" s="8"/>
      <c r="AI776" s="8"/>
      <c r="AJ776" s="8"/>
    </row>
    <row r="777" spans="32:36" x14ac:dyDescent="0.35">
      <c r="AF777" s="8"/>
      <c r="AG777" s="8"/>
      <c r="AH777" s="8"/>
      <c r="AI777" s="8"/>
      <c r="AJ777" s="8"/>
    </row>
    <row r="778" spans="32:36" x14ac:dyDescent="0.35">
      <c r="AF778" s="8"/>
      <c r="AG778" s="8"/>
      <c r="AH778" s="8"/>
      <c r="AI778" s="8"/>
      <c r="AJ778" s="8"/>
    </row>
    <row r="779" spans="32:36" x14ac:dyDescent="0.35">
      <c r="AF779" s="8"/>
      <c r="AG779" s="8"/>
      <c r="AH779" s="8"/>
      <c r="AI779" s="8"/>
      <c r="AJ779" s="8"/>
    </row>
    <row r="780" spans="32:36" x14ac:dyDescent="0.35">
      <c r="AF780" s="8"/>
      <c r="AG780" s="8"/>
      <c r="AH780" s="8"/>
      <c r="AI780" s="8"/>
      <c r="AJ780" s="8"/>
    </row>
    <row r="781" spans="32:36" x14ac:dyDescent="0.35">
      <c r="AF781" s="8"/>
      <c r="AG781" s="8"/>
      <c r="AH781" s="8"/>
      <c r="AI781" s="8"/>
      <c r="AJ781" s="8"/>
    </row>
    <row r="782" spans="32:36" x14ac:dyDescent="0.35">
      <c r="AF782" s="8"/>
      <c r="AG782" s="8"/>
      <c r="AH782" s="8"/>
      <c r="AI782" s="8"/>
      <c r="AJ782" s="8"/>
    </row>
    <row r="783" spans="32:36" x14ac:dyDescent="0.35">
      <c r="AF783" s="8"/>
      <c r="AG783" s="8"/>
      <c r="AH783" s="8"/>
      <c r="AI783" s="8"/>
      <c r="AJ783" s="8"/>
    </row>
    <row r="784" spans="32:36" x14ac:dyDescent="0.35">
      <c r="AF784" s="8"/>
      <c r="AG784" s="8"/>
      <c r="AH784" s="8"/>
      <c r="AI784" s="8"/>
      <c r="AJ784" s="8"/>
    </row>
    <row r="785" spans="32:36" x14ac:dyDescent="0.35">
      <c r="AF785" s="8"/>
      <c r="AG785" s="8"/>
      <c r="AH785" s="8"/>
      <c r="AI785" s="8"/>
      <c r="AJ785" s="8"/>
    </row>
    <row r="786" spans="32:36" x14ac:dyDescent="0.35">
      <c r="AF786" s="8"/>
      <c r="AG786" s="8"/>
      <c r="AH786" s="8"/>
      <c r="AI786" s="8"/>
      <c r="AJ786" s="8"/>
    </row>
    <row r="787" spans="32:36" x14ac:dyDescent="0.35">
      <c r="AF787" s="8"/>
      <c r="AG787" s="8"/>
      <c r="AH787" s="8"/>
      <c r="AI787" s="8"/>
      <c r="AJ787" s="8"/>
    </row>
    <row r="788" spans="32:36" x14ac:dyDescent="0.35">
      <c r="AF788" s="8"/>
      <c r="AG788" s="8"/>
      <c r="AH788" s="8"/>
      <c r="AI788" s="8"/>
      <c r="AJ788" s="8"/>
    </row>
    <row r="789" spans="32:36" x14ac:dyDescent="0.35">
      <c r="AF789" s="8"/>
      <c r="AG789" s="8"/>
      <c r="AH789" s="8"/>
      <c r="AI789" s="8"/>
      <c r="AJ789" s="8"/>
    </row>
    <row r="790" spans="32:36" x14ac:dyDescent="0.35">
      <c r="AF790" s="8"/>
      <c r="AG790" s="8"/>
      <c r="AH790" s="8"/>
      <c r="AI790" s="8"/>
      <c r="AJ790" s="8"/>
    </row>
    <row r="791" spans="32:36" x14ac:dyDescent="0.35">
      <c r="AF791" s="8"/>
      <c r="AG791" s="8"/>
      <c r="AH791" s="8"/>
      <c r="AI791" s="8"/>
      <c r="AJ791" s="8"/>
    </row>
    <row r="792" spans="32:36" x14ac:dyDescent="0.35">
      <c r="AF792" s="8"/>
      <c r="AG792" s="8"/>
      <c r="AH792" s="8"/>
      <c r="AI792" s="8"/>
      <c r="AJ792" s="8"/>
    </row>
    <row r="793" spans="32:36" x14ac:dyDescent="0.35">
      <c r="AF793" s="8"/>
      <c r="AG793" s="8"/>
      <c r="AH793" s="8"/>
      <c r="AI793" s="8"/>
      <c r="AJ793" s="8"/>
    </row>
    <row r="794" spans="32:36" x14ac:dyDescent="0.35">
      <c r="AF794" s="8"/>
      <c r="AG794" s="8"/>
      <c r="AH794" s="8"/>
      <c r="AI794" s="8"/>
      <c r="AJ794" s="8"/>
    </row>
    <row r="795" spans="32:36" x14ac:dyDescent="0.35">
      <c r="AF795" s="8"/>
      <c r="AG795" s="8"/>
      <c r="AH795" s="8"/>
      <c r="AI795" s="8"/>
      <c r="AJ795" s="8"/>
    </row>
    <row r="796" spans="32:36" x14ac:dyDescent="0.35">
      <c r="AF796" s="8"/>
      <c r="AG796" s="8"/>
      <c r="AH796" s="8"/>
      <c r="AI796" s="8"/>
      <c r="AJ796" s="8"/>
    </row>
    <row r="797" spans="32:36" x14ac:dyDescent="0.35">
      <c r="AF797" s="8"/>
      <c r="AG797" s="8"/>
      <c r="AH797" s="8"/>
      <c r="AI797" s="8"/>
      <c r="AJ797" s="8"/>
    </row>
    <row r="798" spans="32:36" x14ac:dyDescent="0.35">
      <c r="AF798" s="8"/>
      <c r="AG798" s="8"/>
      <c r="AH798" s="8"/>
      <c r="AI798" s="8"/>
      <c r="AJ798" s="8"/>
    </row>
    <row r="799" spans="32:36" x14ac:dyDescent="0.35">
      <c r="AF799" s="8"/>
      <c r="AG799" s="8"/>
      <c r="AH799" s="8"/>
      <c r="AI799" s="8"/>
      <c r="AJ799" s="8"/>
    </row>
    <row r="800" spans="32:36" x14ac:dyDescent="0.35">
      <c r="AF800" s="8"/>
      <c r="AG800" s="8"/>
      <c r="AH800" s="8"/>
      <c r="AI800" s="8"/>
      <c r="AJ800" s="8"/>
    </row>
    <row r="801" spans="32:36" x14ac:dyDescent="0.35">
      <c r="AF801" s="8"/>
      <c r="AG801" s="8"/>
      <c r="AH801" s="8"/>
      <c r="AI801" s="8"/>
      <c r="AJ801" s="8"/>
    </row>
    <row r="802" spans="32:36" x14ac:dyDescent="0.35">
      <c r="AF802" s="8"/>
      <c r="AG802" s="8"/>
      <c r="AH802" s="8"/>
      <c r="AI802" s="8"/>
      <c r="AJ802" s="8"/>
    </row>
    <row r="803" spans="32:36" x14ac:dyDescent="0.35">
      <c r="AF803" s="8"/>
      <c r="AG803" s="8"/>
      <c r="AH803" s="8"/>
      <c r="AI803" s="8"/>
      <c r="AJ803" s="8"/>
    </row>
    <row r="804" spans="32:36" x14ac:dyDescent="0.35">
      <c r="AF804" s="8"/>
      <c r="AG804" s="8"/>
      <c r="AH804" s="8"/>
      <c r="AI804" s="8"/>
      <c r="AJ804" s="8"/>
    </row>
    <row r="805" spans="32:36" x14ac:dyDescent="0.35">
      <c r="AF805" s="8"/>
      <c r="AG805" s="8"/>
      <c r="AH805" s="8"/>
      <c r="AI805" s="8"/>
      <c r="AJ805" s="8"/>
    </row>
    <row r="806" spans="32:36" x14ac:dyDescent="0.35">
      <c r="AF806" s="8"/>
      <c r="AG806" s="8"/>
      <c r="AH806" s="8"/>
      <c r="AI806" s="8"/>
      <c r="AJ806" s="8"/>
    </row>
    <row r="807" spans="32:36" x14ac:dyDescent="0.35">
      <c r="AF807" s="8"/>
      <c r="AG807" s="8"/>
      <c r="AH807" s="8"/>
      <c r="AI807" s="8"/>
      <c r="AJ807" s="8"/>
    </row>
    <row r="808" spans="32:36" x14ac:dyDescent="0.35">
      <c r="AF808" s="8"/>
      <c r="AG808" s="8"/>
      <c r="AH808" s="8"/>
      <c r="AI808" s="8"/>
      <c r="AJ808" s="8"/>
    </row>
    <row r="809" spans="32:36" x14ac:dyDescent="0.35">
      <c r="AF809" s="8"/>
      <c r="AG809" s="8"/>
      <c r="AH809" s="8"/>
      <c r="AI809" s="8"/>
      <c r="AJ809" s="8"/>
    </row>
    <row r="810" spans="32:36" x14ac:dyDescent="0.35">
      <c r="AF810" s="8"/>
      <c r="AG810" s="8"/>
      <c r="AH810" s="8"/>
      <c r="AI810" s="8"/>
      <c r="AJ810" s="8"/>
    </row>
    <row r="811" spans="32:36" x14ac:dyDescent="0.35">
      <c r="AF811" s="8"/>
      <c r="AG811" s="8"/>
      <c r="AH811" s="8"/>
      <c r="AI811" s="8"/>
      <c r="AJ811" s="8"/>
    </row>
    <row r="812" spans="32:36" x14ac:dyDescent="0.35">
      <c r="AF812" s="8"/>
      <c r="AG812" s="8"/>
      <c r="AH812" s="8"/>
      <c r="AI812" s="8"/>
      <c r="AJ812" s="8"/>
    </row>
    <row r="813" spans="32:36" x14ac:dyDescent="0.35">
      <c r="AF813" s="8"/>
      <c r="AG813" s="8"/>
      <c r="AH813" s="8"/>
      <c r="AI813" s="8"/>
      <c r="AJ813" s="8"/>
    </row>
    <row r="814" spans="32:36" x14ac:dyDescent="0.35">
      <c r="AF814" s="8"/>
      <c r="AG814" s="8"/>
      <c r="AH814" s="8"/>
      <c r="AI814" s="8"/>
      <c r="AJ814" s="8"/>
    </row>
    <row r="815" spans="32:36" x14ac:dyDescent="0.35">
      <c r="AF815" s="8"/>
      <c r="AG815" s="8"/>
      <c r="AH815" s="8"/>
      <c r="AI815" s="8"/>
      <c r="AJ815" s="8"/>
    </row>
    <row r="816" spans="32:36" x14ac:dyDescent="0.35">
      <c r="AF816" s="8"/>
      <c r="AG816" s="8"/>
      <c r="AH816" s="8"/>
      <c r="AI816" s="8"/>
      <c r="AJ816" s="8"/>
    </row>
    <row r="817" spans="32:36" x14ac:dyDescent="0.35">
      <c r="AF817" s="8"/>
      <c r="AG817" s="8"/>
      <c r="AH817" s="8"/>
      <c r="AI817" s="8"/>
      <c r="AJ817" s="8"/>
    </row>
    <row r="818" spans="32:36" x14ac:dyDescent="0.35">
      <c r="AF818" s="8"/>
      <c r="AG818" s="8"/>
      <c r="AH818" s="8"/>
      <c r="AI818" s="8"/>
      <c r="AJ818" s="8"/>
    </row>
    <row r="819" spans="32:36" x14ac:dyDescent="0.35">
      <c r="AF819" s="8"/>
      <c r="AG819" s="8"/>
      <c r="AH819" s="8"/>
      <c r="AI819" s="8"/>
      <c r="AJ819" s="8"/>
    </row>
    <row r="820" spans="32:36" x14ac:dyDescent="0.35">
      <c r="AF820" s="8"/>
      <c r="AG820" s="8"/>
      <c r="AH820" s="8"/>
      <c r="AI820" s="8"/>
      <c r="AJ820" s="8"/>
    </row>
    <row r="821" spans="32:36" x14ac:dyDescent="0.35">
      <c r="AF821" s="8"/>
      <c r="AG821" s="8"/>
      <c r="AH821" s="8"/>
      <c r="AI821" s="8"/>
      <c r="AJ821" s="8"/>
    </row>
    <row r="822" spans="32:36" x14ac:dyDescent="0.35">
      <c r="AF822" s="8"/>
      <c r="AG822" s="8"/>
      <c r="AH822" s="8"/>
      <c r="AI822" s="8"/>
      <c r="AJ822" s="8"/>
    </row>
    <row r="823" spans="32:36" x14ac:dyDescent="0.35">
      <c r="AF823" s="8"/>
      <c r="AG823" s="8"/>
      <c r="AH823" s="8"/>
      <c r="AI823" s="8"/>
      <c r="AJ823" s="8"/>
    </row>
    <row r="824" spans="32:36" x14ac:dyDescent="0.35">
      <c r="AF824" s="8"/>
      <c r="AG824" s="8"/>
      <c r="AH824" s="8"/>
      <c r="AI824" s="8"/>
      <c r="AJ824" s="8"/>
    </row>
    <row r="825" spans="32:36" x14ac:dyDescent="0.35">
      <c r="AF825" s="8"/>
      <c r="AG825" s="8"/>
      <c r="AH825" s="8"/>
      <c r="AI825" s="8"/>
      <c r="AJ825" s="8"/>
    </row>
    <row r="826" spans="32:36" x14ac:dyDescent="0.35">
      <c r="AF826" s="8"/>
      <c r="AG826" s="8"/>
      <c r="AH826" s="8"/>
      <c r="AI826" s="8"/>
      <c r="AJ826" s="8"/>
    </row>
    <row r="827" spans="32:36" x14ac:dyDescent="0.35">
      <c r="AF827" s="8"/>
      <c r="AG827" s="8"/>
      <c r="AH827" s="8"/>
      <c r="AI827" s="8"/>
      <c r="AJ827" s="8"/>
    </row>
    <row r="828" spans="32:36" x14ac:dyDescent="0.35">
      <c r="AF828" s="8"/>
      <c r="AG828" s="8"/>
      <c r="AH828" s="8"/>
      <c r="AI828" s="8"/>
      <c r="AJ828" s="8"/>
    </row>
    <row r="829" spans="32:36" x14ac:dyDescent="0.35">
      <c r="AF829" s="8"/>
      <c r="AG829" s="8"/>
      <c r="AH829" s="8"/>
      <c r="AI829" s="8"/>
      <c r="AJ829" s="8"/>
    </row>
    <row r="830" spans="32:36" x14ac:dyDescent="0.35">
      <c r="AF830" s="8"/>
      <c r="AG830" s="8"/>
      <c r="AH830" s="8"/>
      <c r="AI830" s="8"/>
      <c r="AJ830" s="8"/>
    </row>
    <row r="831" spans="32:36" x14ac:dyDescent="0.35">
      <c r="AF831" s="8"/>
      <c r="AG831" s="8"/>
      <c r="AH831" s="8"/>
      <c r="AI831" s="8"/>
      <c r="AJ831" s="8"/>
    </row>
    <row r="832" spans="32:36" x14ac:dyDescent="0.35">
      <c r="AF832" s="8"/>
      <c r="AG832" s="8"/>
      <c r="AH832" s="8"/>
      <c r="AI832" s="8"/>
      <c r="AJ832" s="8"/>
    </row>
    <row r="833" spans="32:36" x14ac:dyDescent="0.35">
      <c r="AF833" s="8"/>
      <c r="AG833" s="8"/>
      <c r="AH833" s="8"/>
      <c r="AI833" s="8"/>
      <c r="AJ833" s="8"/>
    </row>
    <row r="834" spans="32:36" x14ac:dyDescent="0.35">
      <c r="AF834" s="8"/>
      <c r="AG834" s="8"/>
      <c r="AH834" s="8"/>
      <c r="AI834" s="8"/>
      <c r="AJ834" s="8"/>
    </row>
    <row r="835" spans="32:36" x14ac:dyDescent="0.35">
      <c r="AF835" s="8"/>
      <c r="AG835" s="8"/>
      <c r="AH835" s="8"/>
      <c r="AI835" s="8"/>
      <c r="AJ835" s="8"/>
    </row>
    <row r="836" spans="32:36" x14ac:dyDescent="0.35">
      <c r="AF836" s="8"/>
      <c r="AG836" s="8"/>
      <c r="AH836" s="8"/>
      <c r="AI836" s="8"/>
      <c r="AJ836" s="8"/>
    </row>
    <row r="837" spans="32:36" x14ac:dyDescent="0.35">
      <c r="AF837" s="8"/>
      <c r="AG837" s="8"/>
      <c r="AH837" s="8"/>
      <c r="AI837" s="8"/>
      <c r="AJ837" s="8"/>
    </row>
    <row r="838" spans="32:36" x14ac:dyDescent="0.35">
      <c r="AF838" s="8"/>
      <c r="AG838" s="8"/>
      <c r="AH838" s="8"/>
      <c r="AI838" s="8"/>
      <c r="AJ838" s="8"/>
    </row>
    <row r="839" spans="32:36" x14ac:dyDescent="0.35">
      <c r="AF839" s="8"/>
      <c r="AG839" s="8"/>
      <c r="AH839" s="8"/>
      <c r="AI839" s="8"/>
      <c r="AJ839" s="8"/>
    </row>
    <row r="840" spans="32:36" x14ac:dyDescent="0.35">
      <c r="AF840" s="8"/>
      <c r="AG840" s="8"/>
      <c r="AH840" s="8"/>
      <c r="AI840" s="8"/>
      <c r="AJ840" s="8"/>
    </row>
    <row r="841" spans="32:36" x14ac:dyDescent="0.35">
      <c r="AF841" s="8"/>
      <c r="AG841" s="8"/>
      <c r="AH841" s="8"/>
      <c r="AI841" s="8"/>
      <c r="AJ841" s="8"/>
    </row>
    <row r="842" spans="32:36" x14ac:dyDescent="0.35">
      <c r="AF842" s="8"/>
      <c r="AG842" s="8"/>
      <c r="AH842" s="8"/>
      <c r="AI842" s="8"/>
      <c r="AJ842" s="8"/>
    </row>
    <row r="843" spans="32:36" x14ac:dyDescent="0.35">
      <c r="AF843" s="8"/>
      <c r="AG843" s="8"/>
      <c r="AH843" s="8"/>
      <c r="AI843" s="8"/>
      <c r="AJ843" s="8"/>
    </row>
    <row r="844" spans="32:36" x14ac:dyDescent="0.35">
      <c r="AF844" s="8"/>
      <c r="AG844" s="8"/>
      <c r="AH844" s="8"/>
      <c r="AI844" s="8"/>
      <c r="AJ844" s="8"/>
    </row>
    <row r="845" spans="32:36" x14ac:dyDescent="0.35">
      <c r="AF845" s="8"/>
      <c r="AG845" s="8"/>
      <c r="AH845" s="8"/>
      <c r="AI845" s="8"/>
      <c r="AJ845" s="8"/>
    </row>
    <row r="846" spans="32:36" x14ac:dyDescent="0.35">
      <c r="AF846" s="8"/>
      <c r="AG846" s="8"/>
      <c r="AH846" s="8"/>
      <c r="AI846" s="8"/>
      <c r="AJ846" s="8"/>
    </row>
    <row r="847" spans="32:36" x14ac:dyDescent="0.35">
      <c r="AF847" s="8"/>
      <c r="AG847" s="8"/>
      <c r="AH847" s="8"/>
      <c r="AI847" s="8"/>
      <c r="AJ847" s="8"/>
    </row>
    <row r="848" spans="32:36" x14ac:dyDescent="0.35">
      <c r="AF848" s="8"/>
      <c r="AG848" s="8"/>
      <c r="AH848" s="8"/>
      <c r="AI848" s="8"/>
      <c r="AJ848" s="8"/>
    </row>
    <row r="849" spans="32:36" x14ac:dyDescent="0.35">
      <c r="AF849" s="8"/>
      <c r="AG849" s="8"/>
      <c r="AH849" s="8"/>
      <c r="AI849" s="8"/>
      <c r="AJ849" s="8"/>
    </row>
    <row r="850" spans="32:36" x14ac:dyDescent="0.35">
      <c r="AF850" s="8"/>
      <c r="AG850" s="8"/>
      <c r="AH850" s="8"/>
      <c r="AI850" s="8"/>
      <c r="AJ850" s="8"/>
    </row>
    <row r="851" spans="32:36" x14ac:dyDescent="0.35">
      <c r="AF851" s="8"/>
      <c r="AG851" s="8"/>
      <c r="AH851" s="8"/>
      <c r="AI851" s="8"/>
      <c r="AJ851" s="8"/>
    </row>
    <row r="852" spans="32:36" x14ac:dyDescent="0.35">
      <c r="AF852" s="8"/>
      <c r="AG852" s="8"/>
      <c r="AH852" s="8"/>
      <c r="AI852" s="8"/>
      <c r="AJ852" s="8"/>
    </row>
    <row r="853" spans="32:36" x14ac:dyDescent="0.35">
      <c r="AF853" s="8"/>
      <c r="AG853" s="8"/>
      <c r="AH853" s="8"/>
      <c r="AI853" s="8"/>
      <c r="AJ853" s="8"/>
    </row>
    <row r="854" spans="32:36" x14ac:dyDescent="0.35">
      <c r="AF854" s="8"/>
      <c r="AG854" s="8"/>
      <c r="AH854" s="8"/>
      <c r="AI854" s="8"/>
      <c r="AJ854" s="8"/>
    </row>
    <row r="855" spans="32:36" x14ac:dyDescent="0.35">
      <c r="AF855" s="8"/>
      <c r="AG855" s="8"/>
      <c r="AH855" s="8"/>
      <c r="AI855" s="8"/>
      <c r="AJ855" s="8"/>
    </row>
    <row r="856" spans="32:36" x14ac:dyDescent="0.35">
      <c r="AF856" s="8"/>
      <c r="AG856" s="8"/>
      <c r="AH856" s="8"/>
      <c r="AI856" s="8"/>
      <c r="AJ856" s="8"/>
    </row>
    <row r="857" spans="32:36" x14ac:dyDescent="0.35">
      <c r="AF857" s="8"/>
      <c r="AG857" s="8"/>
      <c r="AH857" s="8"/>
      <c r="AI857" s="8"/>
      <c r="AJ857" s="8"/>
    </row>
    <row r="858" spans="32:36" x14ac:dyDescent="0.35">
      <c r="AF858" s="8"/>
      <c r="AG858" s="8"/>
      <c r="AH858" s="8"/>
      <c r="AI858" s="8"/>
      <c r="AJ858" s="8"/>
    </row>
    <row r="859" spans="32:36" x14ac:dyDescent="0.35">
      <c r="AF859" s="8"/>
      <c r="AG859" s="8"/>
      <c r="AH859" s="8"/>
      <c r="AI859" s="8"/>
      <c r="AJ859" s="8"/>
    </row>
    <row r="860" spans="32:36" x14ac:dyDescent="0.35">
      <c r="AF860" s="8"/>
      <c r="AG860" s="8"/>
      <c r="AH860" s="8"/>
      <c r="AI860" s="8"/>
      <c r="AJ860" s="8"/>
    </row>
    <row r="861" spans="32:36" x14ac:dyDescent="0.35">
      <c r="AF861" s="8"/>
      <c r="AG861" s="8"/>
      <c r="AH861" s="8"/>
      <c r="AI861" s="8"/>
      <c r="AJ861" s="8"/>
    </row>
    <row r="862" spans="32:36" x14ac:dyDescent="0.35">
      <c r="AF862" s="8"/>
      <c r="AG862" s="8"/>
      <c r="AH862" s="8"/>
      <c r="AI862" s="8"/>
      <c r="AJ862" s="8"/>
    </row>
    <row r="863" spans="32:36" x14ac:dyDescent="0.35">
      <c r="AF863" s="8"/>
      <c r="AG863" s="8"/>
      <c r="AH863" s="8"/>
      <c r="AI863" s="8"/>
      <c r="AJ863" s="8"/>
    </row>
    <row r="864" spans="32:36" x14ac:dyDescent="0.35">
      <c r="AF864" s="8"/>
      <c r="AG864" s="8"/>
      <c r="AH864" s="8"/>
      <c r="AI864" s="8"/>
      <c r="AJ864" s="8"/>
    </row>
    <row r="865" spans="32:36" x14ac:dyDescent="0.35">
      <c r="AF865" s="8"/>
      <c r="AG865" s="8"/>
      <c r="AH865" s="8"/>
      <c r="AI865" s="8"/>
      <c r="AJ865" s="8"/>
    </row>
    <row r="866" spans="32:36" x14ac:dyDescent="0.35">
      <c r="AF866" s="8"/>
      <c r="AG866" s="8"/>
      <c r="AH866" s="8"/>
      <c r="AI866" s="8"/>
      <c r="AJ866" s="8"/>
    </row>
    <row r="867" spans="32:36" x14ac:dyDescent="0.35">
      <c r="AF867" s="8"/>
      <c r="AG867" s="8"/>
      <c r="AH867" s="8"/>
      <c r="AI867" s="8"/>
      <c r="AJ867" s="8"/>
    </row>
    <row r="868" spans="32:36" x14ac:dyDescent="0.35">
      <c r="AF868" s="8"/>
      <c r="AG868" s="8"/>
      <c r="AH868" s="8"/>
      <c r="AI868" s="8"/>
      <c r="AJ868" s="8"/>
    </row>
    <row r="869" spans="32:36" x14ac:dyDescent="0.35">
      <c r="AF869" s="8"/>
      <c r="AG869" s="8"/>
      <c r="AH869" s="8"/>
      <c r="AI869" s="8"/>
      <c r="AJ869" s="8"/>
    </row>
    <row r="870" spans="32:36" x14ac:dyDescent="0.35">
      <c r="AF870" s="8"/>
      <c r="AG870" s="8"/>
      <c r="AH870" s="8"/>
      <c r="AI870" s="8"/>
      <c r="AJ870" s="8"/>
    </row>
    <row r="871" spans="32:36" x14ac:dyDescent="0.35">
      <c r="AF871" s="8"/>
      <c r="AG871" s="8"/>
      <c r="AH871" s="8"/>
      <c r="AI871" s="8"/>
      <c r="AJ871" s="8"/>
    </row>
    <row r="872" spans="32:36" x14ac:dyDescent="0.35">
      <c r="AF872" s="8"/>
      <c r="AG872" s="8"/>
      <c r="AH872" s="8"/>
      <c r="AI872" s="8"/>
      <c r="AJ872" s="8"/>
    </row>
    <row r="873" spans="32:36" x14ac:dyDescent="0.35">
      <c r="AF873" s="8"/>
      <c r="AG873" s="8"/>
      <c r="AH873" s="8"/>
      <c r="AI873" s="8"/>
      <c r="AJ873" s="8"/>
    </row>
    <row r="874" spans="32:36" x14ac:dyDescent="0.35">
      <c r="AF874" s="8"/>
      <c r="AG874" s="8"/>
      <c r="AH874" s="8"/>
      <c r="AI874" s="8"/>
      <c r="AJ874" s="8"/>
    </row>
    <row r="875" spans="32:36" x14ac:dyDescent="0.35">
      <c r="AF875" s="8"/>
      <c r="AG875" s="8"/>
      <c r="AH875" s="8"/>
      <c r="AI875" s="8"/>
      <c r="AJ875" s="8"/>
    </row>
    <row r="876" spans="32:36" x14ac:dyDescent="0.35">
      <c r="AF876" s="8"/>
      <c r="AG876" s="8"/>
      <c r="AH876" s="8"/>
      <c r="AI876" s="8"/>
      <c r="AJ876" s="8"/>
    </row>
    <row r="877" spans="32:36" x14ac:dyDescent="0.35">
      <c r="AF877" s="8"/>
      <c r="AG877" s="8"/>
      <c r="AH877" s="8"/>
      <c r="AI877" s="8"/>
      <c r="AJ877" s="8"/>
    </row>
    <row r="878" spans="32:36" x14ac:dyDescent="0.35">
      <c r="AF878" s="8"/>
      <c r="AG878" s="8"/>
      <c r="AH878" s="8"/>
      <c r="AI878" s="8"/>
      <c r="AJ878" s="8"/>
    </row>
    <row r="879" spans="32:36" x14ac:dyDescent="0.35">
      <c r="AF879" s="8"/>
      <c r="AG879" s="8"/>
      <c r="AH879" s="8"/>
      <c r="AI879" s="8"/>
      <c r="AJ879" s="8"/>
    </row>
    <row r="880" spans="32:36" x14ac:dyDescent="0.35">
      <c r="AF880" s="8"/>
      <c r="AG880" s="8"/>
      <c r="AH880" s="8"/>
      <c r="AI880" s="8"/>
      <c r="AJ880" s="8"/>
    </row>
    <row r="881" spans="32:36" x14ac:dyDescent="0.35">
      <c r="AF881" s="8"/>
      <c r="AG881" s="8"/>
      <c r="AH881" s="8"/>
      <c r="AI881" s="8"/>
      <c r="AJ881" s="8"/>
    </row>
    <row r="882" spans="32:36" x14ac:dyDescent="0.35">
      <c r="AF882" s="8"/>
      <c r="AG882" s="8"/>
      <c r="AH882" s="8"/>
      <c r="AI882" s="8"/>
      <c r="AJ882" s="8"/>
    </row>
    <row r="883" spans="32:36" x14ac:dyDescent="0.35">
      <c r="AF883" s="8"/>
      <c r="AG883" s="8"/>
      <c r="AH883" s="8"/>
      <c r="AI883" s="8"/>
      <c r="AJ883" s="8"/>
    </row>
    <row r="884" spans="32:36" x14ac:dyDescent="0.35">
      <c r="AF884" s="8"/>
      <c r="AG884" s="8"/>
      <c r="AH884" s="8"/>
      <c r="AI884" s="8"/>
      <c r="AJ884" s="8"/>
    </row>
    <row r="885" spans="32:36" x14ac:dyDescent="0.35">
      <c r="AF885" s="8"/>
      <c r="AG885" s="8"/>
      <c r="AH885" s="8"/>
      <c r="AI885" s="8"/>
      <c r="AJ885" s="8"/>
    </row>
    <row r="886" spans="32:36" x14ac:dyDescent="0.35">
      <c r="AF886" s="8"/>
      <c r="AG886" s="8"/>
      <c r="AH886" s="8"/>
      <c r="AI886" s="8"/>
      <c r="AJ886" s="8"/>
    </row>
    <row r="887" spans="32:36" x14ac:dyDescent="0.35">
      <c r="AF887" s="8"/>
      <c r="AG887" s="8"/>
      <c r="AH887" s="8"/>
      <c r="AI887" s="8"/>
      <c r="AJ887" s="8"/>
    </row>
    <row r="888" spans="32:36" x14ac:dyDescent="0.35">
      <c r="AF888" s="8"/>
      <c r="AG888" s="8"/>
      <c r="AH888" s="8"/>
      <c r="AI888" s="8"/>
      <c r="AJ888" s="8"/>
    </row>
    <row r="889" spans="32:36" x14ac:dyDescent="0.35">
      <c r="AF889" s="8"/>
      <c r="AG889" s="8"/>
      <c r="AH889" s="8"/>
      <c r="AI889" s="8"/>
      <c r="AJ889" s="8"/>
    </row>
    <row r="890" spans="32:36" x14ac:dyDescent="0.35">
      <c r="AF890" s="8"/>
      <c r="AG890" s="8"/>
      <c r="AH890" s="8"/>
      <c r="AI890" s="8"/>
      <c r="AJ890" s="8"/>
    </row>
    <row r="891" spans="32:36" x14ac:dyDescent="0.35">
      <c r="AF891" s="8"/>
      <c r="AG891" s="8"/>
      <c r="AH891" s="8"/>
      <c r="AI891" s="8"/>
      <c r="AJ891" s="8"/>
    </row>
    <row r="892" spans="32:36" x14ac:dyDescent="0.35">
      <c r="AF892" s="8"/>
      <c r="AG892" s="8"/>
      <c r="AH892" s="8"/>
      <c r="AI892" s="8"/>
      <c r="AJ892" s="8"/>
    </row>
    <row r="893" spans="32:36" x14ac:dyDescent="0.35">
      <c r="AF893" s="8"/>
      <c r="AG893" s="8"/>
      <c r="AH893" s="8"/>
      <c r="AI893" s="8"/>
      <c r="AJ893" s="8"/>
    </row>
    <row r="894" spans="32:36" x14ac:dyDescent="0.35">
      <c r="AF894" s="8"/>
      <c r="AG894" s="8"/>
      <c r="AH894" s="8"/>
      <c r="AI894" s="8"/>
      <c r="AJ894" s="8"/>
    </row>
    <row r="895" spans="32:36" x14ac:dyDescent="0.35">
      <c r="AF895" s="8"/>
      <c r="AG895" s="8"/>
      <c r="AH895" s="8"/>
      <c r="AI895" s="8"/>
      <c r="AJ895" s="8"/>
    </row>
    <row r="896" spans="32:36" x14ac:dyDescent="0.35">
      <c r="AF896" s="8"/>
      <c r="AG896" s="8"/>
      <c r="AH896" s="8"/>
      <c r="AI896" s="8"/>
      <c r="AJ896" s="8"/>
    </row>
    <row r="897" spans="32:36" x14ac:dyDescent="0.35">
      <c r="AF897" s="8"/>
      <c r="AG897" s="8"/>
      <c r="AH897" s="8"/>
      <c r="AI897" s="8"/>
      <c r="AJ897" s="8"/>
    </row>
    <row r="898" spans="32:36" x14ac:dyDescent="0.35">
      <c r="AF898" s="8"/>
      <c r="AG898" s="8"/>
      <c r="AH898" s="8"/>
      <c r="AI898" s="8"/>
      <c r="AJ898" s="8"/>
    </row>
    <row r="899" spans="32:36" x14ac:dyDescent="0.35">
      <c r="AF899" s="8"/>
      <c r="AG899" s="8"/>
      <c r="AH899" s="8"/>
      <c r="AI899" s="8"/>
      <c r="AJ899" s="8"/>
    </row>
    <row r="900" spans="32:36" x14ac:dyDescent="0.35">
      <c r="AF900" s="8"/>
      <c r="AG900" s="8"/>
      <c r="AH900" s="8"/>
      <c r="AI900" s="8"/>
      <c r="AJ900" s="8"/>
    </row>
    <row r="901" spans="32:36" x14ac:dyDescent="0.35">
      <c r="AF901" s="8"/>
      <c r="AG901" s="8"/>
      <c r="AH901" s="8"/>
      <c r="AI901" s="8"/>
      <c r="AJ901" s="8"/>
    </row>
    <row r="902" spans="32:36" x14ac:dyDescent="0.35">
      <c r="AF902" s="8"/>
      <c r="AG902" s="8"/>
      <c r="AH902" s="8"/>
      <c r="AI902" s="8"/>
      <c r="AJ902" s="8"/>
    </row>
    <row r="903" spans="32:36" x14ac:dyDescent="0.35">
      <c r="AF903" s="8"/>
      <c r="AG903" s="8"/>
      <c r="AH903" s="8"/>
      <c r="AI903" s="8"/>
      <c r="AJ903" s="8"/>
    </row>
    <row r="904" spans="32:36" x14ac:dyDescent="0.35">
      <c r="AF904" s="8"/>
      <c r="AG904" s="8"/>
      <c r="AH904" s="8"/>
      <c r="AI904" s="8"/>
      <c r="AJ904" s="8"/>
    </row>
    <row r="905" spans="32:36" x14ac:dyDescent="0.35">
      <c r="AF905" s="8"/>
      <c r="AG905" s="8"/>
      <c r="AH905" s="8"/>
      <c r="AI905" s="8"/>
      <c r="AJ905" s="8"/>
    </row>
    <row r="906" spans="32:36" x14ac:dyDescent="0.35">
      <c r="AF906" s="8"/>
      <c r="AG906" s="8"/>
      <c r="AH906" s="8"/>
      <c r="AI906" s="8"/>
      <c r="AJ906" s="8"/>
    </row>
    <row r="907" spans="32:36" x14ac:dyDescent="0.35">
      <c r="AF907" s="8"/>
      <c r="AG907" s="8"/>
      <c r="AH907" s="8"/>
      <c r="AI907" s="8"/>
      <c r="AJ907" s="8"/>
    </row>
    <row r="908" spans="32:36" x14ac:dyDescent="0.35">
      <c r="AF908" s="8"/>
      <c r="AG908" s="8"/>
      <c r="AH908" s="8"/>
      <c r="AI908" s="8"/>
      <c r="AJ908" s="8"/>
    </row>
    <row r="909" spans="32:36" x14ac:dyDescent="0.35">
      <c r="AF909" s="8"/>
      <c r="AG909" s="8"/>
      <c r="AH909" s="8"/>
      <c r="AI909" s="8"/>
      <c r="AJ909" s="8"/>
    </row>
    <row r="910" spans="32:36" x14ac:dyDescent="0.35">
      <c r="AF910" s="8"/>
      <c r="AG910" s="8"/>
      <c r="AH910" s="8"/>
      <c r="AI910" s="8"/>
      <c r="AJ910" s="8"/>
    </row>
    <row r="911" spans="32:36" x14ac:dyDescent="0.35">
      <c r="AF911" s="8"/>
      <c r="AG911" s="8"/>
      <c r="AH911" s="8"/>
      <c r="AI911" s="8"/>
      <c r="AJ911" s="8"/>
    </row>
    <row r="912" spans="32:36" x14ac:dyDescent="0.35">
      <c r="AF912" s="8"/>
      <c r="AG912" s="8"/>
      <c r="AH912" s="8"/>
      <c r="AI912" s="8"/>
      <c r="AJ912" s="8"/>
    </row>
    <row r="913" spans="32:36" x14ac:dyDescent="0.35">
      <c r="AF913" s="8"/>
      <c r="AG913" s="8"/>
      <c r="AH913" s="8"/>
      <c r="AI913" s="8"/>
      <c r="AJ913" s="8"/>
    </row>
    <row r="914" spans="32:36" x14ac:dyDescent="0.35">
      <c r="AF914" s="8"/>
      <c r="AG914" s="8"/>
      <c r="AH914" s="8"/>
      <c r="AI914" s="8"/>
      <c r="AJ914" s="8"/>
    </row>
    <row r="915" spans="32:36" x14ac:dyDescent="0.35">
      <c r="AF915" s="8"/>
      <c r="AG915" s="8"/>
      <c r="AH915" s="8"/>
      <c r="AI915" s="8"/>
      <c r="AJ915" s="8"/>
    </row>
    <row r="916" spans="32:36" x14ac:dyDescent="0.35">
      <c r="AF916" s="8"/>
      <c r="AG916" s="8"/>
      <c r="AH916" s="8"/>
      <c r="AI916" s="8"/>
      <c r="AJ916" s="8"/>
    </row>
    <row r="917" spans="32:36" x14ac:dyDescent="0.35">
      <c r="AF917" s="8"/>
      <c r="AG917" s="8"/>
      <c r="AH917" s="8"/>
      <c r="AI917" s="8"/>
      <c r="AJ917" s="8"/>
    </row>
    <row r="918" spans="32:36" x14ac:dyDescent="0.35">
      <c r="AF918" s="8"/>
      <c r="AG918" s="8"/>
      <c r="AH918" s="8"/>
      <c r="AI918" s="8"/>
      <c r="AJ918" s="8"/>
    </row>
    <row r="919" spans="32:36" x14ac:dyDescent="0.35">
      <c r="AF919" s="8"/>
      <c r="AG919" s="8"/>
      <c r="AH919" s="8"/>
      <c r="AI919" s="8"/>
      <c r="AJ919" s="8"/>
    </row>
    <row r="920" spans="32:36" x14ac:dyDescent="0.35">
      <c r="AF920" s="8"/>
      <c r="AG920" s="8"/>
      <c r="AH920" s="8"/>
      <c r="AI920" s="8"/>
      <c r="AJ920" s="8"/>
    </row>
    <row r="921" spans="32:36" x14ac:dyDescent="0.35">
      <c r="AF921" s="8"/>
      <c r="AG921" s="8"/>
      <c r="AH921" s="8"/>
      <c r="AI921" s="8"/>
      <c r="AJ921" s="8"/>
    </row>
    <row r="922" spans="32:36" x14ac:dyDescent="0.35">
      <c r="AF922" s="8"/>
      <c r="AG922" s="8"/>
      <c r="AH922" s="8"/>
      <c r="AI922" s="8"/>
      <c r="AJ922" s="8"/>
    </row>
    <row r="923" spans="32:36" x14ac:dyDescent="0.35">
      <c r="AF923" s="8"/>
      <c r="AG923" s="8"/>
      <c r="AH923" s="8"/>
      <c r="AI923" s="8"/>
      <c r="AJ923" s="8"/>
    </row>
    <row r="924" spans="32:36" x14ac:dyDescent="0.35">
      <c r="AF924" s="8"/>
      <c r="AG924" s="8"/>
      <c r="AH924" s="8"/>
      <c r="AI924" s="8"/>
      <c r="AJ924" s="8"/>
    </row>
    <row r="925" spans="32:36" x14ac:dyDescent="0.35">
      <c r="AF925" s="8"/>
      <c r="AG925" s="8"/>
      <c r="AH925" s="8"/>
      <c r="AI925" s="8"/>
      <c r="AJ925" s="8"/>
    </row>
    <row r="926" spans="32:36" x14ac:dyDescent="0.35">
      <c r="AF926" s="8"/>
      <c r="AG926" s="8"/>
      <c r="AH926" s="8"/>
      <c r="AI926" s="8"/>
      <c r="AJ926" s="8"/>
    </row>
    <row r="927" spans="32:36" x14ac:dyDescent="0.35">
      <c r="AF927" s="8"/>
      <c r="AG927" s="8"/>
      <c r="AH927" s="8"/>
      <c r="AI927" s="8"/>
      <c r="AJ927" s="8"/>
    </row>
    <row r="928" spans="32:36" x14ac:dyDescent="0.35">
      <c r="AF928" s="8"/>
      <c r="AG928" s="8"/>
      <c r="AH928" s="8"/>
      <c r="AI928" s="8"/>
      <c r="AJ928" s="8"/>
    </row>
    <row r="929" spans="32:36" x14ac:dyDescent="0.35">
      <c r="AF929" s="8"/>
      <c r="AG929" s="8"/>
      <c r="AH929" s="8"/>
      <c r="AI929" s="8"/>
      <c r="AJ929" s="8"/>
    </row>
    <row r="930" spans="32:36" x14ac:dyDescent="0.35">
      <c r="AF930" s="8"/>
      <c r="AG930" s="8"/>
      <c r="AH930" s="8"/>
      <c r="AI930" s="8"/>
      <c r="AJ930" s="8"/>
    </row>
    <row r="931" spans="32:36" x14ac:dyDescent="0.35">
      <c r="AF931" s="8"/>
      <c r="AG931" s="8"/>
      <c r="AH931" s="8"/>
      <c r="AI931" s="8"/>
      <c r="AJ931" s="8"/>
    </row>
    <row r="932" spans="32:36" x14ac:dyDescent="0.35">
      <c r="AF932" s="8"/>
      <c r="AG932" s="8"/>
      <c r="AH932" s="8"/>
      <c r="AI932" s="8"/>
      <c r="AJ932" s="8"/>
    </row>
    <row r="933" spans="32:36" x14ac:dyDescent="0.35">
      <c r="AF933" s="8"/>
      <c r="AG933" s="8"/>
      <c r="AH933" s="8"/>
      <c r="AI933" s="8"/>
      <c r="AJ933" s="8"/>
    </row>
    <row r="934" spans="32:36" x14ac:dyDescent="0.35">
      <c r="AF934" s="8"/>
      <c r="AG934" s="8"/>
      <c r="AH934" s="8"/>
      <c r="AI934" s="8"/>
      <c r="AJ934" s="8"/>
    </row>
    <row r="935" spans="32:36" x14ac:dyDescent="0.35">
      <c r="AF935" s="8"/>
      <c r="AG935" s="8"/>
      <c r="AH935" s="8"/>
      <c r="AI935" s="8"/>
      <c r="AJ935" s="8"/>
    </row>
    <row r="936" spans="32:36" x14ac:dyDescent="0.35">
      <c r="AF936" s="8"/>
      <c r="AG936" s="8"/>
      <c r="AH936" s="8"/>
      <c r="AI936" s="8"/>
      <c r="AJ936" s="8"/>
    </row>
    <row r="937" spans="32:36" x14ac:dyDescent="0.35">
      <c r="AF937" s="8"/>
      <c r="AG937" s="8"/>
      <c r="AH937" s="8"/>
      <c r="AI937" s="8"/>
      <c r="AJ937" s="8"/>
    </row>
    <row r="938" spans="32:36" x14ac:dyDescent="0.35">
      <c r="AF938" s="8"/>
      <c r="AG938" s="8"/>
      <c r="AH938" s="8"/>
      <c r="AI938" s="8"/>
      <c r="AJ938" s="8"/>
    </row>
    <row r="939" spans="32:36" x14ac:dyDescent="0.35">
      <c r="AF939" s="8"/>
      <c r="AG939" s="8"/>
      <c r="AH939" s="8"/>
      <c r="AI939" s="8"/>
      <c r="AJ939" s="8"/>
    </row>
    <row r="940" spans="32:36" x14ac:dyDescent="0.35">
      <c r="AF940" s="8"/>
      <c r="AG940" s="8"/>
      <c r="AH940" s="8"/>
      <c r="AI940" s="8"/>
      <c r="AJ940" s="8"/>
    </row>
    <row r="941" spans="32:36" x14ac:dyDescent="0.35">
      <c r="AF941" s="8"/>
      <c r="AG941" s="8"/>
      <c r="AH941" s="8"/>
      <c r="AI941" s="8"/>
      <c r="AJ941" s="8"/>
    </row>
    <row r="942" spans="32:36" x14ac:dyDescent="0.35">
      <c r="AF942" s="8"/>
      <c r="AG942" s="8"/>
      <c r="AH942" s="8"/>
      <c r="AI942" s="8"/>
      <c r="AJ942" s="8"/>
    </row>
    <row r="943" spans="32:36" x14ac:dyDescent="0.35">
      <c r="AF943" s="8"/>
      <c r="AG943" s="8"/>
      <c r="AH943" s="8"/>
      <c r="AI943" s="8"/>
      <c r="AJ943" s="8"/>
    </row>
    <row r="944" spans="32:36" x14ac:dyDescent="0.35">
      <c r="AF944" s="8"/>
      <c r="AG944" s="8"/>
      <c r="AH944" s="8"/>
      <c r="AI944" s="8"/>
      <c r="AJ944" s="8"/>
    </row>
    <row r="945" spans="32:36" x14ac:dyDescent="0.35">
      <c r="AF945" s="8"/>
      <c r="AG945" s="8"/>
      <c r="AH945" s="8"/>
      <c r="AI945" s="8"/>
      <c r="AJ945" s="8"/>
    </row>
    <row r="946" spans="32:36" x14ac:dyDescent="0.35">
      <c r="AF946" s="8"/>
      <c r="AG946" s="8"/>
      <c r="AH946" s="8"/>
      <c r="AI946" s="8"/>
      <c r="AJ946" s="8"/>
    </row>
    <row r="947" spans="32:36" x14ac:dyDescent="0.35">
      <c r="AF947" s="8"/>
      <c r="AG947" s="8"/>
      <c r="AH947" s="8"/>
      <c r="AI947" s="8"/>
      <c r="AJ947" s="8"/>
    </row>
    <row r="948" spans="32:36" x14ac:dyDescent="0.35">
      <c r="AF948" s="8"/>
      <c r="AG948" s="8"/>
      <c r="AH948" s="8"/>
      <c r="AI948" s="8"/>
      <c r="AJ948" s="8"/>
    </row>
    <row r="949" spans="32:36" x14ac:dyDescent="0.35">
      <c r="AF949" s="8"/>
      <c r="AG949" s="8"/>
      <c r="AH949" s="8"/>
      <c r="AI949" s="8"/>
      <c r="AJ949" s="8"/>
    </row>
    <row r="950" spans="32:36" x14ac:dyDescent="0.35">
      <c r="AF950" s="8"/>
      <c r="AG950" s="8"/>
      <c r="AH950" s="8"/>
      <c r="AI950" s="8"/>
      <c r="AJ950" s="8"/>
    </row>
    <row r="951" spans="32:36" x14ac:dyDescent="0.35">
      <c r="AF951" s="8"/>
      <c r="AG951" s="8"/>
      <c r="AH951" s="8"/>
      <c r="AI951" s="8"/>
      <c r="AJ951" s="8"/>
    </row>
    <row r="952" spans="32:36" x14ac:dyDescent="0.35">
      <c r="AF952" s="8"/>
      <c r="AG952" s="8"/>
      <c r="AH952" s="8"/>
      <c r="AI952" s="8"/>
      <c r="AJ952" s="8"/>
    </row>
    <row r="953" spans="32:36" x14ac:dyDescent="0.35">
      <c r="AF953" s="8"/>
      <c r="AG953" s="8"/>
      <c r="AH953" s="8"/>
      <c r="AI953" s="8"/>
      <c r="AJ953" s="8"/>
    </row>
    <row r="954" spans="32:36" x14ac:dyDescent="0.35">
      <c r="AF954" s="8"/>
      <c r="AG954" s="8"/>
      <c r="AH954" s="8"/>
      <c r="AI954" s="8"/>
      <c r="AJ954" s="8"/>
    </row>
    <row r="955" spans="32:36" x14ac:dyDescent="0.35">
      <c r="AF955" s="8"/>
      <c r="AG955" s="8"/>
      <c r="AH955" s="8"/>
      <c r="AI955" s="8"/>
      <c r="AJ955" s="8"/>
    </row>
    <row r="956" spans="32:36" x14ac:dyDescent="0.35">
      <c r="AF956" s="8"/>
      <c r="AG956" s="8"/>
      <c r="AH956" s="8"/>
      <c r="AI956" s="8"/>
      <c r="AJ956" s="8"/>
    </row>
    <row r="957" spans="32:36" x14ac:dyDescent="0.35">
      <c r="AF957" s="8"/>
      <c r="AG957" s="8"/>
      <c r="AH957" s="8"/>
      <c r="AI957" s="8"/>
      <c r="AJ957" s="8"/>
    </row>
    <row r="958" spans="32:36" x14ac:dyDescent="0.35">
      <c r="AF958" s="8"/>
      <c r="AG958" s="8"/>
      <c r="AH958" s="8"/>
      <c r="AI958" s="8"/>
      <c r="AJ958" s="8"/>
    </row>
    <row r="959" spans="32:36" x14ac:dyDescent="0.35">
      <c r="AF959" s="8"/>
      <c r="AG959" s="8"/>
      <c r="AH959" s="8"/>
      <c r="AI959" s="8"/>
      <c r="AJ959" s="8"/>
    </row>
    <row r="960" spans="32:36" x14ac:dyDescent="0.35">
      <c r="AF960" s="8"/>
      <c r="AG960" s="8"/>
      <c r="AH960" s="8"/>
      <c r="AI960" s="8"/>
      <c r="AJ960" s="8"/>
    </row>
    <row r="961" spans="32:36" x14ac:dyDescent="0.35">
      <c r="AF961" s="8"/>
      <c r="AG961" s="8"/>
      <c r="AH961" s="8"/>
      <c r="AI961" s="8"/>
      <c r="AJ961" s="8"/>
    </row>
    <row r="962" spans="32:36" x14ac:dyDescent="0.35">
      <c r="AF962" s="8"/>
      <c r="AG962" s="8"/>
      <c r="AH962" s="8"/>
      <c r="AI962" s="8"/>
      <c r="AJ962" s="8"/>
    </row>
    <row r="963" spans="32:36" x14ac:dyDescent="0.35">
      <c r="AF963" s="8"/>
      <c r="AG963" s="8"/>
      <c r="AH963" s="8"/>
      <c r="AI963" s="8"/>
      <c r="AJ963" s="8"/>
    </row>
    <row r="964" spans="32:36" x14ac:dyDescent="0.35">
      <c r="AF964" s="8"/>
      <c r="AG964" s="8"/>
      <c r="AH964" s="8"/>
      <c r="AI964" s="8"/>
      <c r="AJ964" s="8"/>
    </row>
    <row r="965" spans="32:36" x14ac:dyDescent="0.35">
      <c r="AF965" s="8"/>
      <c r="AG965" s="8"/>
      <c r="AH965" s="8"/>
      <c r="AI965" s="8"/>
      <c r="AJ965" s="8"/>
    </row>
    <row r="966" spans="32:36" x14ac:dyDescent="0.35">
      <c r="AF966" s="8"/>
      <c r="AG966" s="8"/>
      <c r="AH966" s="8"/>
      <c r="AI966" s="8"/>
      <c r="AJ966" s="8"/>
    </row>
    <row r="967" spans="32:36" x14ac:dyDescent="0.35">
      <c r="AF967" s="8"/>
      <c r="AG967" s="8"/>
      <c r="AH967" s="8"/>
      <c r="AI967" s="8"/>
      <c r="AJ967" s="8"/>
    </row>
    <row r="968" spans="32:36" x14ac:dyDescent="0.35">
      <c r="AF968" s="8"/>
      <c r="AG968" s="8"/>
      <c r="AH968" s="8"/>
      <c r="AI968" s="8"/>
      <c r="AJ968" s="8"/>
    </row>
    <row r="969" spans="32:36" x14ac:dyDescent="0.35">
      <c r="AF969" s="8"/>
      <c r="AG969" s="8"/>
      <c r="AH969" s="8"/>
      <c r="AI969" s="8"/>
      <c r="AJ969" s="8"/>
    </row>
    <row r="970" spans="32:36" x14ac:dyDescent="0.35">
      <c r="AF970" s="8"/>
      <c r="AG970" s="8"/>
      <c r="AH970" s="8"/>
      <c r="AI970" s="8"/>
      <c r="AJ970" s="8"/>
    </row>
    <row r="971" spans="32:36" x14ac:dyDescent="0.35">
      <c r="AF971" s="8"/>
      <c r="AG971" s="8"/>
      <c r="AH971" s="8"/>
      <c r="AI971" s="8"/>
      <c r="AJ971" s="8"/>
    </row>
    <row r="972" spans="32:36" x14ac:dyDescent="0.35">
      <c r="AF972" s="8"/>
      <c r="AG972" s="8"/>
      <c r="AH972" s="8"/>
      <c r="AI972" s="8"/>
      <c r="AJ972" s="8"/>
    </row>
    <row r="973" spans="32:36" x14ac:dyDescent="0.35">
      <c r="AF973" s="8"/>
      <c r="AG973" s="8"/>
      <c r="AH973" s="8"/>
      <c r="AI973" s="8"/>
      <c r="AJ973" s="8"/>
    </row>
    <row r="974" spans="32:36" x14ac:dyDescent="0.35">
      <c r="AF974" s="8"/>
      <c r="AG974" s="8"/>
      <c r="AH974" s="8"/>
      <c r="AI974" s="8"/>
      <c r="AJ974" s="8"/>
    </row>
    <row r="975" spans="32:36" x14ac:dyDescent="0.35">
      <c r="AF975" s="8"/>
      <c r="AG975" s="8"/>
      <c r="AH975" s="8"/>
      <c r="AI975" s="8"/>
      <c r="AJ975" s="8"/>
    </row>
    <row r="976" spans="32:36" x14ac:dyDescent="0.35">
      <c r="AF976" s="8"/>
      <c r="AG976" s="8"/>
      <c r="AH976" s="8"/>
      <c r="AI976" s="8"/>
      <c r="AJ976" s="8"/>
    </row>
    <row r="977" spans="32:36" x14ac:dyDescent="0.35">
      <c r="AF977" s="8"/>
      <c r="AG977" s="8"/>
      <c r="AH977" s="8"/>
      <c r="AI977" s="8"/>
      <c r="AJ977" s="8"/>
    </row>
    <row r="978" spans="32:36" x14ac:dyDescent="0.35">
      <c r="AF978" s="8"/>
      <c r="AG978" s="8"/>
      <c r="AH978" s="8"/>
      <c r="AI978" s="8"/>
      <c r="AJ978" s="8"/>
    </row>
    <row r="979" spans="32:36" x14ac:dyDescent="0.35">
      <c r="AF979" s="8"/>
      <c r="AG979" s="8"/>
      <c r="AH979" s="8"/>
      <c r="AI979" s="8"/>
      <c r="AJ979" s="8"/>
    </row>
    <row r="980" spans="32:36" x14ac:dyDescent="0.35">
      <c r="AF980" s="8"/>
      <c r="AG980" s="8"/>
      <c r="AH980" s="8"/>
      <c r="AI980" s="8"/>
      <c r="AJ980" s="8"/>
    </row>
    <row r="981" spans="32:36" x14ac:dyDescent="0.35">
      <c r="AF981" s="8"/>
      <c r="AG981" s="8"/>
      <c r="AH981" s="8"/>
      <c r="AI981" s="8"/>
      <c r="AJ981" s="8"/>
    </row>
    <row r="982" spans="32:36" x14ac:dyDescent="0.35">
      <c r="AF982" s="8"/>
      <c r="AG982" s="8"/>
      <c r="AH982" s="8"/>
      <c r="AI982" s="8"/>
      <c r="AJ982" s="8"/>
    </row>
    <row r="983" spans="32:36" x14ac:dyDescent="0.35">
      <c r="AF983" s="8"/>
      <c r="AG983" s="8"/>
      <c r="AH983" s="8"/>
      <c r="AI983" s="8"/>
      <c r="AJ983" s="8"/>
    </row>
    <row r="984" spans="32:36" x14ac:dyDescent="0.35">
      <c r="AF984" s="8"/>
      <c r="AG984" s="8"/>
      <c r="AH984" s="8"/>
      <c r="AI984" s="8"/>
      <c r="AJ984" s="8"/>
    </row>
    <row r="985" spans="32:36" x14ac:dyDescent="0.35">
      <c r="AF985" s="8"/>
      <c r="AG985" s="8"/>
      <c r="AH985" s="8"/>
      <c r="AI985" s="8"/>
      <c r="AJ985" s="8"/>
    </row>
    <row r="986" spans="32:36" x14ac:dyDescent="0.35">
      <c r="AF986" s="8"/>
      <c r="AG986" s="8"/>
      <c r="AH986" s="8"/>
      <c r="AI986" s="8"/>
      <c r="AJ986" s="8"/>
    </row>
    <row r="987" spans="32:36" x14ac:dyDescent="0.35">
      <c r="AF987" s="8"/>
      <c r="AG987" s="8"/>
      <c r="AH987" s="8"/>
      <c r="AI987" s="8"/>
      <c r="AJ987" s="8"/>
    </row>
    <row r="988" spans="32:36" x14ac:dyDescent="0.35">
      <c r="AF988" s="8"/>
      <c r="AG988" s="8"/>
      <c r="AH988" s="8"/>
      <c r="AI988" s="8"/>
      <c r="AJ988" s="8"/>
    </row>
    <row r="989" spans="32:36" x14ac:dyDescent="0.35">
      <c r="AF989" s="8"/>
      <c r="AG989" s="8"/>
      <c r="AH989" s="8"/>
      <c r="AI989" s="8"/>
      <c r="AJ989" s="8"/>
    </row>
    <row r="990" spans="32:36" x14ac:dyDescent="0.35">
      <c r="AF990" s="8"/>
      <c r="AG990" s="8"/>
      <c r="AH990" s="8"/>
      <c r="AI990" s="8"/>
      <c r="AJ990" s="8"/>
    </row>
    <row r="991" spans="32:36" x14ac:dyDescent="0.35">
      <c r="AF991" s="8"/>
      <c r="AG991" s="8"/>
      <c r="AH991" s="8"/>
      <c r="AI991" s="8"/>
      <c r="AJ991" s="8"/>
    </row>
    <row r="992" spans="32:36" x14ac:dyDescent="0.35">
      <c r="AF992" s="8"/>
      <c r="AG992" s="8"/>
      <c r="AH992" s="8"/>
      <c r="AI992" s="8"/>
      <c r="AJ992" s="8"/>
    </row>
    <row r="993" spans="32:36" x14ac:dyDescent="0.35">
      <c r="AF993" s="8"/>
      <c r="AG993" s="8"/>
      <c r="AH993" s="8"/>
      <c r="AI993" s="8"/>
      <c r="AJ993" s="8"/>
    </row>
    <row r="994" spans="32:36" x14ac:dyDescent="0.35">
      <c r="AF994" s="8"/>
      <c r="AG994" s="8"/>
      <c r="AH994" s="8"/>
      <c r="AI994" s="8"/>
      <c r="AJ994" s="8"/>
    </row>
    <row r="995" spans="32:36" x14ac:dyDescent="0.35">
      <c r="AF995" s="8"/>
      <c r="AG995" s="8"/>
      <c r="AH995" s="8"/>
      <c r="AI995" s="8"/>
      <c r="AJ995" s="8"/>
    </row>
    <row r="996" spans="32:36" x14ac:dyDescent="0.35">
      <c r="AF996" s="8"/>
      <c r="AG996" s="8"/>
      <c r="AH996" s="8"/>
      <c r="AI996" s="8"/>
      <c r="AJ996" s="8"/>
    </row>
    <row r="997" spans="32:36" x14ac:dyDescent="0.35">
      <c r="AF997" s="8"/>
      <c r="AG997" s="8"/>
      <c r="AH997" s="8"/>
      <c r="AI997" s="8"/>
      <c r="AJ997" s="8"/>
    </row>
    <row r="998" spans="32:36" x14ac:dyDescent="0.35">
      <c r="AF998" s="8"/>
      <c r="AG998" s="8"/>
      <c r="AH998" s="8"/>
      <c r="AI998" s="8"/>
      <c r="AJ998" s="8"/>
    </row>
    <row r="999" spans="32:36" x14ac:dyDescent="0.35">
      <c r="AF999" s="8"/>
      <c r="AG999" s="8"/>
      <c r="AH999" s="8"/>
      <c r="AI999" s="8"/>
      <c r="AJ999" s="8"/>
    </row>
    <row r="1000" spans="32:36" x14ac:dyDescent="0.35">
      <c r="AF1000" s="8"/>
      <c r="AG1000" s="8"/>
      <c r="AH1000" s="8"/>
      <c r="AI1000" s="8"/>
      <c r="AJ1000" s="8"/>
    </row>
    <row r="1001" spans="32:36" x14ac:dyDescent="0.35">
      <c r="AF1001" s="8"/>
      <c r="AG1001" s="8"/>
      <c r="AH1001" s="8"/>
      <c r="AI1001" s="8"/>
      <c r="AJ1001" s="8"/>
    </row>
    <row r="1002" spans="32:36" x14ac:dyDescent="0.35">
      <c r="AF1002" s="8"/>
      <c r="AG1002" s="8"/>
      <c r="AH1002" s="8"/>
      <c r="AI1002" s="8"/>
      <c r="AJ1002" s="8"/>
    </row>
    <row r="1003" spans="32:36" x14ac:dyDescent="0.35">
      <c r="AF1003" s="8"/>
      <c r="AG1003" s="8"/>
      <c r="AH1003" s="8"/>
      <c r="AI1003" s="8"/>
      <c r="AJ1003" s="8"/>
    </row>
    <row r="1004" spans="32:36" x14ac:dyDescent="0.35">
      <c r="AF1004" s="8"/>
      <c r="AG1004" s="8"/>
      <c r="AH1004" s="8"/>
      <c r="AI1004" s="8"/>
      <c r="AJ1004" s="8"/>
    </row>
    <row r="1005" spans="32:36" x14ac:dyDescent="0.35">
      <c r="AF1005" s="8"/>
      <c r="AG1005" s="8"/>
      <c r="AH1005" s="8"/>
      <c r="AI1005" s="8"/>
      <c r="AJ1005" s="8"/>
    </row>
    <row r="1006" spans="32:36" x14ac:dyDescent="0.35">
      <c r="AF1006" s="8"/>
      <c r="AG1006" s="8"/>
      <c r="AH1006" s="8"/>
      <c r="AI1006" s="8"/>
      <c r="AJ1006" s="8"/>
    </row>
    <row r="1007" spans="32:36" x14ac:dyDescent="0.35">
      <c r="AF1007" s="8"/>
      <c r="AG1007" s="8"/>
      <c r="AH1007" s="8"/>
      <c r="AI1007" s="8"/>
      <c r="AJ1007" s="8"/>
    </row>
    <row r="1008" spans="32:36" x14ac:dyDescent="0.35">
      <c r="AF1008" s="8"/>
      <c r="AG1008" s="8"/>
      <c r="AH1008" s="8"/>
      <c r="AI1008" s="8"/>
      <c r="AJ1008" s="8"/>
    </row>
    <row r="1009" spans="32:36" x14ac:dyDescent="0.35">
      <c r="AF1009" s="8"/>
      <c r="AG1009" s="8"/>
      <c r="AH1009" s="8"/>
      <c r="AI1009" s="8"/>
      <c r="AJ1009" s="8"/>
    </row>
    <row r="1010" spans="32:36" x14ac:dyDescent="0.35">
      <c r="AF1010" s="8"/>
      <c r="AG1010" s="8"/>
      <c r="AH1010" s="8"/>
      <c r="AI1010" s="8"/>
      <c r="AJ1010" s="8"/>
    </row>
    <row r="1011" spans="32:36" x14ac:dyDescent="0.35">
      <c r="AF1011" s="8"/>
      <c r="AG1011" s="8"/>
      <c r="AH1011" s="8"/>
      <c r="AI1011" s="8"/>
      <c r="AJ1011" s="8"/>
    </row>
    <row r="1012" spans="32:36" x14ac:dyDescent="0.35">
      <c r="AF1012" s="8"/>
      <c r="AG1012" s="8"/>
      <c r="AH1012" s="8"/>
      <c r="AI1012" s="8"/>
      <c r="AJ1012" s="8"/>
    </row>
    <row r="1013" spans="32:36" x14ac:dyDescent="0.35">
      <c r="AF1013" s="8"/>
      <c r="AG1013" s="8"/>
      <c r="AH1013" s="8"/>
      <c r="AI1013" s="8"/>
      <c r="AJ1013" s="8"/>
    </row>
    <row r="1014" spans="32:36" x14ac:dyDescent="0.35">
      <c r="AF1014" s="8"/>
      <c r="AG1014" s="8"/>
      <c r="AH1014" s="8"/>
      <c r="AI1014" s="8"/>
      <c r="AJ1014" s="8"/>
    </row>
    <row r="1015" spans="32:36" x14ac:dyDescent="0.35">
      <c r="AF1015" s="8"/>
      <c r="AG1015" s="8"/>
      <c r="AH1015" s="8"/>
      <c r="AI1015" s="8"/>
      <c r="AJ1015" s="8"/>
    </row>
    <row r="1016" spans="32:36" x14ac:dyDescent="0.35">
      <c r="AF1016" s="8"/>
      <c r="AG1016" s="8"/>
      <c r="AH1016" s="8"/>
      <c r="AI1016" s="8"/>
      <c r="AJ1016" s="8"/>
    </row>
    <row r="1017" spans="32:36" x14ac:dyDescent="0.35">
      <c r="AF1017" s="8"/>
      <c r="AG1017" s="8"/>
      <c r="AH1017" s="8"/>
      <c r="AI1017" s="8"/>
      <c r="AJ1017" s="8"/>
    </row>
    <row r="1018" spans="32:36" x14ac:dyDescent="0.35">
      <c r="AF1018" s="8"/>
      <c r="AG1018" s="8"/>
      <c r="AH1018" s="8"/>
      <c r="AI1018" s="8"/>
      <c r="AJ1018" s="8"/>
    </row>
    <row r="1019" spans="32:36" x14ac:dyDescent="0.35">
      <c r="AF1019" s="8"/>
      <c r="AG1019" s="8"/>
      <c r="AH1019" s="8"/>
      <c r="AI1019" s="8"/>
      <c r="AJ1019" s="8"/>
    </row>
    <row r="1020" spans="32:36" x14ac:dyDescent="0.35">
      <c r="AF1020" s="8"/>
      <c r="AG1020" s="8"/>
      <c r="AH1020" s="8"/>
      <c r="AI1020" s="8"/>
      <c r="AJ1020" s="8"/>
    </row>
    <row r="1021" spans="32:36" x14ac:dyDescent="0.35">
      <c r="AF1021" s="8"/>
      <c r="AG1021" s="8"/>
      <c r="AH1021" s="8"/>
      <c r="AI1021" s="8"/>
      <c r="AJ1021" s="8"/>
    </row>
    <row r="1022" spans="32:36" x14ac:dyDescent="0.35">
      <c r="AF1022" s="8"/>
      <c r="AG1022" s="8"/>
      <c r="AH1022" s="8"/>
      <c r="AI1022" s="8"/>
      <c r="AJ1022" s="8"/>
    </row>
    <row r="1023" spans="32:36" x14ac:dyDescent="0.35">
      <c r="AF1023" s="8"/>
      <c r="AG1023" s="8"/>
      <c r="AH1023" s="8"/>
      <c r="AI1023" s="8"/>
      <c r="AJ1023" s="8"/>
    </row>
    <row r="1024" spans="32:36" x14ac:dyDescent="0.35">
      <c r="AF1024" s="8"/>
      <c r="AG1024" s="8"/>
      <c r="AH1024" s="8"/>
      <c r="AI1024" s="8"/>
      <c r="AJ1024" s="8"/>
    </row>
    <row r="1025" spans="32:36" x14ac:dyDescent="0.35">
      <c r="AF1025" s="8"/>
      <c r="AG1025" s="8"/>
      <c r="AH1025" s="8"/>
      <c r="AI1025" s="8"/>
      <c r="AJ1025" s="8"/>
    </row>
    <row r="1026" spans="32:36" x14ac:dyDescent="0.35">
      <c r="AF1026" s="8"/>
      <c r="AG1026" s="8"/>
      <c r="AH1026" s="8"/>
      <c r="AI1026" s="8"/>
      <c r="AJ1026" s="8"/>
    </row>
    <row r="1027" spans="32:36" x14ac:dyDescent="0.35">
      <c r="AF1027" s="8"/>
      <c r="AG1027" s="8"/>
      <c r="AH1027" s="8"/>
      <c r="AI1027" s="8"/>
      <c r="AJ1027" s="8"/>
    </row>
    <row r="1028" spans="32:36" x14ac:dyDescent="0.35">
      <c r="AF1028" s="8"/>
      <c r="AG1028" s="8"/>
      <c r="AH1028" s="8"/>
      <c r="AI1028" s="8"/>
      <c r="AJ1028" s="8"/>
    </row>
    <row r="1029" spans="32:36" x14ac:dyDescent="0.35">
      <c r="AF1029" s="8"/>
      <c r="AG1029" s="8"/>
      <c r="AH1029" s="8"/>
      <c r="AI1029" s="8"/>
      <c r="AJ1029" s="8"/>
    </row>
    <row r="1030" spans="32:36" x14ac:dyDescent="0.35">
      <c r="AF1030" s="8"/>
      <c r="AG1030" s="8"/>
      <c r="AH1030" s="8"/>
      <c r="AI1030" s="8"/>
      <c r="AJ1030" s="8"/>
    </row>
    <row r="1031" spans="32:36" x14ac:dyDescent="0.35">
      <c r="AF1031" s="8"/>
      <c r="AG1031" s="8"/>
      <c r="AH1031" s="8"/>
      <c r="AI1031" s="8"/>
      <c r="AJ1031" s="8"/>
    </row>
    <row r="1032" spans="32:36" x14ac:dyDescent="0.35">
      <c r="AF1032" s="8"/>
      <c r="AG1032" s="8"/>
      <c r="AH1032" s="8"/>
      <c r="AI1032" s="8"/>
      <c r="AJ1032" s="8"/>
    </row>
    <row r="1033" spans="32:36" x14ac:dyDescent="0.35">
      <c r="AF1033" s="8"/>
      <c r="AG1033" s="8"/>
      <c r="AH1033" s="8"/>
      <c r="AI1033" s="8"/>
      <c r="AJ1033" s="8"/>
    </row>
    <row r="1034" spans="32:36" x14ac:dyDescent="0.35">
      <c r="AF1034" s="8"/>
      <c r="AG1034" s="8"/>
      <c r="AH1034" s="8"/>
      <c r="AI1034" s="8"/>
      <c r="AJ1034" s="8"/>
    </row>
    <row r="1035" spans="32:36" x14ac:dyDescent="0.35">
      <c r="AF1035" s="8"/>
      <c r="AG1035" s="8"/>
      <c r="AH1035" s="8"/>
      <c r="AI1035" s="8"/>
      <c r="AJ1035" s="8"/>
    </row>
    <row r="1036" spans="32:36" x14ac:dyDescent="0.35">
      <c r="AF1036" s="8"/>
      <c r="AG1036" s="8"/>
      <c r="AH1036" s="8"/>
      <c r="AI1036" s="8"/>
      <c r="AJ1036" s="8"/>
    </row>
    <row r="1037" spans="32:36" x14ac:dyDescent="0.35">
      <c r="AF1037" s="8"/>
      <c r="AG1037" s="8"/>
      <c r="AH1037" s="8"/>
      <c r="AI1037" s="8"/>
      <c r="AJ1037" s="8"/>
    </row>
    <row r="1038" spans="32:36" x14ac:dyDescent="0.35">
      <c r="AF1038" s="8"/>
      <c r="AG1038" s="8"/>
      <c r="AH1038" s="8"/>
      <c r="AI1038" s="8"/>
      <c r="AJ1038" s="8"/>
    </row>
    <row r="1039" spans="32:36" x14ac:dyDescent="0.35">
      <c r="AF1039" s="8"/>
      <c r="AG1039" s="8"/>
      <c r="AH1039" s="8"/>
      <c r="AI1039" s="8"/>
      <c r="AJ1039" s="8"/>
    </row>
    <row r="1040" spans="32:36" x14ac:dyDescent="0.35">
      <c r="AF1040" s="8"/>
      <c r="AG1040" s="8"/>
      <c r="AH1040" s="8"/>
      <c r="AI1040" s="8"/>
      <c r="AJ1040" s="8"/>
    </row>
    <row r="1041" spans="32:36" x14ac:dyDescent="0.35">
      <c r="AF1041" s="8"/>
      <c r="AG1041" s="8"/>
      <c r="AH1041" s="8"/>
      <c r="AI1041" s="8"/>
      <c r="AJ1041" s="8"/>
    </row>
    <row r="1042" spans="32:36" x14ac:dyDescent="0.35">
      <c r="AF1042" s="8"/>
      <c r="AG1042" s="8"/>
      <c r="AH1042" s="8"/>
      <c r="AI1042" s="8"/>
      <c r="AJ1042" s="8"/>
    </row>
    <row r="1043" spans="32:36" x14ac:dyDescent="0.35">
      <c r="AF1043" s="8"/>
      <c r="AG1043" s="8"/>
      <c r="AH1043" s="8"/>
      <c r="AI1043" s="8"/>
      <c r="AJ1043" s="8"/>
    </row>
    <row r="1044" spans="32:36" x14ac:dyDescent="0.35">
      <c r="AF1044" s="8"/>
      <c r="AG1044" s="8"/>
      <c r="AH1044" s="8"/>
      <c r="AI1044" s="8"/>
      <c r="AJ1044" s="8"/>
    </row>
    <row r="1045" spans="32:36" x14ac:dyDescent="0.35">
      <c r="AF1045" s="8"/>
      <c r="AG1045" s="8"/>
      <c r="AH1045" s="8"/>
      <c r="AI1045" s="8"/>
      <c r="AJ1045" s="8"/>
    </row>
    <row r="1046" spans="32:36" x14ac:dyDescent="0.35">
      <c r="AF1046" s="8"/>
      <c r="AG1046" s="8"/>
      <c r="AH1046" s="8"/>
      <c r="AI1046" s="8"/>
      <c r="AJ1046" s="8"/>
    </row>
    <row r="1047" spans="32:36" x14ac:dyDescent="0.35">
      <c r="AF1047" s="8"/>
      <c r="AG1047" s="8"/>
      <c r="AH1047" s="8"/>
      <c r="AI1047" s="8"/>
      <c r="AJ1047" s="8"/>
    </row>
    <row r="1048" spans="32:36" x14ac:dyDescent="0.35">
      <c r="AF1048" s="8"/>
      <c r="AG1048" s="8"/>
      <c r="AH1048" s="8"/>
      <c r="AI1048" s="8"/>
      <c r="AJ1048" s="8"/>
    </row>
    <row r="1049" spans="32:36" x14ac:dyDescent="0.35">
      <c r="AF1049" s="8"/>
      <c r="AG1049" s="8"/>
      <c r="AH1049" s="8"/>
      <c r="AI1049" s="8"/>
      <c r="AJ1049" s="8"/>
    </row>
    <row r="1050" spans="32:36" x14ac:dyDescent="0.35">
      <c r="AF1050" s="8"/>
      <c r="AG1050" s="8"/>
      <c r="AH1050" s="8"/>
      <c r="AI1050" s="8"/>
      <c r="AJ1050" s="8"/>
    </row>
    <row r="1051" spans="32:36" x14ac:dyDescent="0.35">
      <c r="AF1051" s="8"/>
      <c r="AG1051" s="8"/>
      <c r="AH1051" s="8"/>
      <c r="AI1051" s="8"/>
      <c r="AJ1051" s="8"/>
    </row>
    <row r="1052" spans="32:36" x14ac:dyDescent="0.35">
      <c r="AF1052" s="8"/>
      <c r="AG1052" s="8"/>
      <c r="AH1052" s="8"/>
      <c r="AI1052" s="8"/>
      <c r="AJ1052" s="8"/>
    </row>
    <row r="1053" spans="32:36" x14ac:dyDescent="0.35">
      <c r="AF1053" s="8"/>
      <c r="AG1053" s="8"/>
      <c r="AH1053" s="8"/>
      <c r="AI1053" s="8"/>
      <c r="AJ1053" s="8"/>
    </row>
    <row r="1054" spans="32:36" x14ac:dyDescent="0.35">
      <c r="AF1054" s="8"/>
      <c r="AG1054" s="8"/>
      <c r="AH1054" s="8"/>
      <c r="AI1054" s="8"/>
      <c r="AJ1054" s="8"/>
    </row>
    <row r="1055" spans="32:36" x14ac:dyDescent="0.35">
      <c r="AF1055" s="8"/>
      <c r="AG1055" s="8"/>
      <c r="AH1055" s="8"/>
      <c r="AI1055" s="8"/>
      <c r="AJ1055" s="8"/>
    </row>
    <row r="1056" spans="32:36" x14ac:dyDescent="0.35">
      <c r="AF1056" s="8"/>
      <c r="AG1056" s="8"/>
      <c r="AH1056" s="8"/>
      <c r="AI1056" s="8"/>
      <c r="AJ1056" s="8"/>
    </row>
    <row r="1057" spans="32:36" x14ac:dyDescent="0.35">
      <c r="AF1057" s="8"/>
      <c r="AG1057" s="8"/>
      <c r="AH1057" s="8"/>
      <c r="AI1057" s="8"/>
      <c r="AJ1057" s="8"/>
    </row>
    <row r="1058" spans="32:36" x14ac:dyDescent="0.35">
      <c r="AF1058" s="8"/>
      <c r="AG1058" s="8"/>
      <c r="AH1058" s="8"/>
      <c r="AI1058" s="8"/>
      <c r="AJ1058" s="8"/>
    </row>
    <row r="1059" spans="32:36" x14ac:dyDescent="0.35">
      <c r="AF1059" s="8"/>
      <c r="AG1059" s="8"/>
      <c r="AH1059" s="8"/>
      <c r="AI1059" s="8"/>
      <c r="AJ1059" s="8"/>
    </row>
    <row r="1060" spans="32:36" x14ac:dyDescent="0.35">
      <c r="AF1060" s="8"/>
      <c r="AG1060" s="8"/>
      <c r="AH1060" s="8"/>
      <c r="AI1060" s="8"/>
      <c r="AJ1060" s="8"/>
    </row>
    <row r="1061" spans="32:36" x14ac:dyDescent="0.35">
      <c r="AF1061" s="8"/>
      <c r="AG1061" s="8"/>
      <c r="AH1061" s="8"/>
      <c r="AI1061" s="8"/>
      <c r="AJ1061" s="8"/>
    </row>
    <row r="1062" spans="32:36" x14ac:dyDescent="0.35">
      <c r="AF1062" s="8"/>
      <c r="AG1062" s="8"/>
      <c r="AH1062" s="8"/>
      <c r="AI1062" s="8"/>
      <c r="AJ1062" s="8"/>
    </row>
    <row r="1063" spans="32:36" x14ac:dyDescent="0.35">
      <c r="AF1063" s="8"/>
      <c r="AG1063" s="8"/>
      <c r="AH1063" s="8"/>
      <c r="AI1063" s="8"/>
      <c r="AJ1063" s="8"/>
    </row>
    <row r="1064" spans="32:36" x14ac:dyDescent="0.35">
      <c r="AF1064" s="8"/>
      <c r="AG1064" s="8"/>
      <c r="AH1064" s="8"/>
      <c r="AI1064" s="8"/>
      <c r="AJ1064" s="8"/>
    </row>
    <row r="1065" spans="32:36" x14ac:dyDescent="0.35">
      <c r="AF1065" s="8"/>
      <c r="AG1065" s="8"/>
      <c r="AH1065" s="8"/>
      <c r="AI1065" s="8"/>
      <c r="AJ1065" s="8"/>
    </row>
    <row r="1066" spans="32:36" x14ac:dyDescent="0.35">
      <c r="AF1066" s="8"/>
      <c r="AG1066" s="8"/>
      <c r="AH1066" s="8"/>
      <c r="AI1066" s="8"/>
      <c r="AJ1066" s="8"/>
    </row>
    <row r="1067" spans="32:36" x14ac:dyDescent="0.35">
      <c r="AF1067" s="8"/>
      <c r="AG1067" s="8"/>
      <c r="AH1067" s="8"/>
      <c r="AI1067" s="8"/>
      <c r="AJ1067" s="8"/>
    </row>
    <row r="1068" spans="32:36" x14ac:dyDescent="0.35">
      <c r="AF1068" s="8"/>
      <c r="AG1068" s="8"/>
      <c r="AH1068" s="8"/>
      <c r="AI1068" s="8"/>
      <c r="AJ1068" s="8"/>
    </row>
    <row r="1069" spans="32:36" x14ac:dyDescent="0.35">
      <c r="AF1069" s="8"/>
      <c r="AG1069" s="8"/>
      <c r="AH1069" s="8"/>
      <c r="AI1069" s="8"/>
      <c r="AJ1069" s="8"/>
    </row>
    <row r="1070" spans="32:36" x14ac:dyDescent="0.35">
      <c r="AF1070" s="8"/>
      <c r="AG1070" s="8"/>
      <c r="AH1070" s="8"/>
      <c r="AI1070" s="8"/>
      <c r="AJ1070" s="8"/>
    </row>
    <row r="1071" spans="32:36" x14ac:dyDescent="0.35">
      <c r="AF1071" s="8"/>
      <c r="AG1071" s="8"/>
      <c r="AH1071" s="8"/>
      <c r="AI1071" s="8"/>
      <c r="AJ1071" s="8"/>
    </row>
    <row r="1072" spans="32:36" x14ac:dyDescent="0.35">
      <c r="AF1072" s="8"/>
      <c r="AG1072" s="8"/>
      <c r="AH1072" s="8"/>
      <c r="AI1072" s="8"/>
      <c r="AJ1072" s="8"/>
    </row>
    <row r="1073" spans="32:36" x14ac:dyDescent="0.35">
      <c r="AF1073" s="8"/>
      <c r="AG1073" s="8"/>
      <c r="AH1073" s="8"/>
      <c r="AI1073" s="8"/>
      <c r="AJ1073" s="8"/>
    </row>
    <row r="1074" spans="32:36" x14ac:dyDescent="0.35">
      <c r="AF1074" s="8"/>
      <c r="AG1074" s="8"/>
      <c r="AH1074" s="8"/>
      <c r="AI1074" s="8"/>
      <c r="AJ1074" s="8"/>
    </row>
    <row r="1075" spans="32:36" x14ac:dyDescent="0.35">
      <c r="AF1075" s="8"/>
      <c r="AG1075" s="8"/>
      <c r="AH1075" s="8"/>
      <c r="AI1075" s="8"/>
      <c r="AJ1075" s="8"/>
    </row>
    <row r="1076" spans="32:36" x14ac:dyDescent="0.35">
      <c r="AF1076" s="8"/>
      <c r="AG1076" s="8"/>
      <c r="AH1076" s="8"/>
      <c r="AI1076" s="8"/>
      <c r="AJ1076" s="8"/>
    </row>
    <row r="1077" spans="32:36" x14ac:dyDescent="0.35">
      <c r="AF1077" s="8"/>
      <c r="AG1077" s="8"/>
      <c r="AH1077" s="8"/>
      <c r="AI1077" s="8"/>
      <c r="AJ1077" s="8"/>
    </row>
    <row r="1078" spans="32:36" x14ac:dyDescent="0.35">
      <c r="AF1078" s="8"/>
      <c r="AG1078" s="8"/>
      <c r="AH1078" s="8"/>
      <c r="AI1078" s="8"/>
      <c r="AJ1078" s="8"/>
    </row>
    <row r="1079" spans="32:36" x14ac:dyDescent="0.35">
      <c r="AF1079" s="8"/>
      <c r="AG1079" s="8"/>
      <c r="AH1079" s="8"/>
      <c r="AI1079" s="8"/>
      <c r="AJ1079" s="8"/>
    </row>
    <row r="1080" spans="32:36" x14ac:dyDescent="0.35">
      <c r="AF1080" s="8"/>
      <c r="AG1080" s="8"/>
      <c r="AH1080" s="8"/>
      <c r="AI1080" s="8"/>
      <c r="AJ1080" s="8"/>
    </row>
    <row r="1081" spans="32:36" x14ac:dyDescent="0.35">
      <c r="AF1081" s="8"/>
      <c r="AG1081" s="8"/>
      <c r="AH1081" s="8"/>
      <c r="AI1081" s="8"/>
      <c r="AJ1081" s="8"/>
    </row>
    <row r="1082" spans="32:36" x14ac:dyDescent="0.35">
      <c r="AF1082" s="8"/>
      <c r="AG1082" s="8"/>
      <c r="AH1082" s="8"/>
      <c r="AI1082" s="8"/>
      <c r="AJ1082" s="8"/>
    </row>
    <row r="1083" spans="32:36" x14ac:dyDescent="0.35">
      <c r="AF1083" s="8"/>
      <c r="AG1083" s="8"/>
      <c r="AH1083" s="8"/>
      <c r="AI1083" s="8"/>
      <c r="AJ1083" s="8"/>
    </row>
    <row r="1084" spans="32:36" x14ac:dyDescent="0.35">
      <c r="AF1084" s="8"/>
      <c r="AG1084" s="8"/>
      <c r="AH1084" s="8"/>
      <c r="AI1084" s="8"/>
      <c r="AJ1084" s="8"/>
    </row>
    <row r="1085" spans="32:36" x14ac:dyDescent="0.35">
      <c r="AF1085" s="8"/>
      <c r="AG1085" s="8"/>
      <c r="AH1085" s="8"/>
      <c r="AI1085" s="8"/>
      <c r="AJ1085" s="8"/>
    </row>
    <row r="1086" spans="32:36" x14ac:dyDescent="0.35">
      <c r="AF1086" s="8"/>
      <c r="AG1086" s="8"/>
      <c r="AH1086" s="8"/>
      <c r="AI1086" s="8"/>
      <c r="AJ1086" s="8"/>
    </row>
    <row r="1087" spans="32:36" x14ac:dyDescent="0.35">
      <c r="AF1087" s="8"/>
      <c r="AG1087" s="8"/>
      <c r="AH1087" s="8"/>
      <c r="AI1087" s="8"/>
      <c r="AJ1087" s="8"/>
    </row>
    <row r="1088" spans="32:36" x14ac:dyDescent="0.35">
      <c r="AF1088" s="8"/>
      <c r="AG1088" s="8"/>
      <c r="AH1088" s="8"/>
      <c r="AI1088" s="8"/>
      <c r="AJ1088" s="8"/>
    </row>
    <row r="1089" spans="32:36" x14ac:dyDescent="0.35">
      <c r="AF1089" s="8"/>
      <c r="AG1089" s="8"/>
      <c r="AH1089" s="8"/>
      <c r="AI1089" s="8"/>
      <c r="AJ1089" s="8"/>
    </row>
    <row r="1090" spans="32:36" x14ac:dyDescent="0.35">
      <c r="AF1090" s="8"/>
      <c r="AG1090" s="8"/>
      <c r="AH1090" s="8"/>
      <c r="AI1090" s="8"/>
      <c r="AJ1090" s="8"/>
    </row>
    <row r="1091" spans="32:36" x14ac:dyDescent="0.35">
      <c r="AF1091" s="8"/>
      <c r="AG1091" s="8"/>
      <c r="AH1091" s="8"/>
      <c r="AI1091" s="8"/>
      <c r="AJ1091" s="8"/>
    </row>
    <row r="1092" spans="32:36" x14ac:dyDescent="0.35">
      <c r="AF1092" s="8"/>
      <c r="AG1092" s="8"/>
      <c r="AH1092" s="8"/>
      <c r="AI1092" s="8"/>
      <c r="AJ1092" s="8"/>
    </row>
    <row r="1093" spans="32:36" x14ac:dyDescent="0.35">
      <c r="AF1093" s="8"/>
      <c r="AG1093" s="8"/>
      <c r="AH1093" s="8"/>
      <c r="AI1093" s="8"/>
      <c r="AJ1093" s="8"/>
    </row>
    <row r="1094" spans="32:36" x14ac:dyDescent="0.35">
      <c r="AF1094" s="8"/>
      <c r="AG1094" s="8"/>
      <c r="AH1094" s="8"/>
      <c r="AI1094" s="8"/>
      <c r="AJ1094" s="8"/>
    </row>
    <row r="1095" spans="32:36" x14ac:dyDescent="0.35">
      <c r="AF1095" s="8"/>
      <c r="AG1095" s="8"/>
      <c r="AH1095" s="8"/>
      <c r="AI1095" s="8"/>
      <c r="AJ1095" s="8"/>
    </row>
    <row r="1096" spans="32:36" x14ac:dyDescent="0.35">
      <c r="AF1096" s="8"/>
      <c r="AG1096" s="8"/>
      <c r="AH1096" s="8"/>
      <c r="AI1096" s="8"/>
      <c r="AJ1096" s="8"/>
    </row>
    <row r="1097" spans="32:36" x14ac:dyDescent="0.35">
      <c r="AF1097" s="8"/>
      <c r="AG1097" s="8"/>
      <c r="AH1097" s="8"/>
      <c r="AI1097" s="8"/>
      <c r="AJ1097" s="8"/>
    </row>
    <row r="1098" spans="32:36" x14ac:dyDescent="0.35">
      <c r="AF1098" s="8"/>
      <c r="AG1098" s="8"/>
      <c r="AH1098" s="8"/>
      <c r="AI1098" s="8"/>
      <c r="AJ1098" s="8"/>
    </row>
    <row r="1099" spans="32:36" x14ac:dyDescent="0.35">
      <c r="AF1099" s="8"/>
      <c r="AG1099" s="8"/>
      <c r="AH1099" s="8"/>
      <c r="AI1099" s="8"/>
      <c r="AJ1099" s="8"/>
    </row>
    <row r="1100" spans="32:36" x14ac:dyDescent="0.35">
      <c r="AF1100" s="8"/>
      <c r="AG1100" s="8"/>
      <c r="AH1100" s="8"/>
      <c r="AI1100" s="8"/>
      <c r="AJ1100" s="8"/>
    </row>
    <row r="1101" spans="32:36" x14ac:dyDescent="0.35">
      <c r="AF1101" s="8"/>
      <c r="AG1101" s="8"/>
      <c r="AH1101" s="8"/>
      <c r="AI1101" s="8"/>
      <c r="AJ1101" s="8"/>
    </row>
    <row r="1102" spans="32:36" x14ac:dyDescent="0.35">
      <c r="AF1102" s="8"/>
      <c r="AG1102" s="8"/>
      <c r="AH1102" s="8"/>
      <c r="AI1102" s="8"/>
      <c r="AJ1102" s="8"/>
    </row>
    <row r="1103" spans="32:36" x14ac:dyDescent="0.35">
      <c r="AF1103" s="8"/>
      <c r="AG1103" s="8"/>
      <c r="AH1103" s="8"/>
      <c r="AI1103" s="8"/>
      <c r="AJ1103" s="8"/>
    </row>
    <row r="1104" spans="32:36" x14ac:dyDescent="0.35">
      <c r="AF1104" s="8"/>
      <c r="AG1104" s="8"/>
      <c r="AH1104" s="8"/>
      <c r="AI1104" s="8"/>
      <c r="AJ1104" s="8"/>
    </row>
    <row r="1105" spans="32:36" x14ac:dyDescent="0.35">
      <c r="AF1105" s="8"/>
      <c r="AG1105" s="8"/>
      <c r="AH1105" s="8"/>
      <c r="AI1105" s="8"/>
      <c r="AJ1105" s="8"/>
    </row>
    <row r="1106" spans="32:36" x14ac:dyDescent="0.35">
      <c r="AF1106" s="8"/>
      <c r="AG1106" s="8"/>
      <c r="AH1106" s="8"/>
      <c r="AI1106" s="8"/>
      <c r="AJ1106" s="8"/>
    </row>
    <row r="1107" spans="32:36" x14ac:dyDescent="0.35">
      <c r="AF1107" s="8"/>
      <c r="AG1107" s="8"/>
      <c r="AH1107" s="8"/>
      <c r="AI1107" s="8"/>
      <c r="AJ1107" s="8"/>
    </row>
    <row r="1108" spans="32:36" x14ac:dyDescent="0.35">
      <c r="AF1108" s="8"/>
      <c r="AG1108" s="8"/>
      <c r="AH1108" s="8"/>
      <c r="AI1108" s="8"/>
      <c r="AJ1108" s="8"/>
    </row>
    <row r="1109" spans="32:36" x14ac:dyDescent="0.35">
      <c r="AF1109" s="8"/>
      <c r="AG1109" s="8"/>
      <c r="AH1109" s="8"/>
      <c r="AI1109" s="8"/>
      <c r="AJ1109" s="8"/>
    </row>
    <row r="1110" spans="32:36" x14ac:dyDescent="0.35">
      <c r="AF1110" s="8"/>
      <c r="AG1110" s="8"/>
      <c r="AH1110" s="8"/>
      <c r="AI1110" s="8"/>
      <c r="AJ1110" s="8"/>
    </row>
    <row r="1111" spans="32:36" x14ac:dyDescent="0.35">
      <c r="AF1111" s="8"/>
      <c r="AG1111" s="8"/>
      <c r="AH1111" s="8"/>
      <c r="AI1111" s="8"/>
      <c r="AJ1111" s="8"/>
    </row>
    <row r="1112" spans="32:36" x14ac:dyDescent="0.35">
      <c r="AF1112" s="8"/>
      <c r="AG1112" s="8"/>
      <c r="AH1112" s="8"/>
      <c r="AI1112" s="8"/>
      <c r="AJ1112" s="8"/>
    </row>
    <row r="667224" spans="1:1" x14ac:dyDescent="0.35">
      <c r="A667224" s="10"/>
    </row>
    <row r="667225" spans="1:1" x14ac:dyDescent="0.35">
      <c r="A667225" s="10"/>
    </row>
    <row r="667226" spans="1:1" x14ac:dyDescent="0.35">
      <c r="A667226" s="10"/>
    </row>
    <row r="667227" spans="1:1" x14ac:dyDescent="0.35">
      <c r="A667227" s="10"/>
    </row>
    <row r="667228" spans="1:1" x14ac:dyDescent="0.35">
      <c r="A667228" s="10"/>
    </row>
    <row r="667229" spans="1:1" x14ac:dyDescent="0.35">
      <c r="A667229" s="10"/>
    </row>
    <row r="667230" spans="1:1" x14ac:dyDescent="0.35">
      <c r="A667230" s="10"/>
    </row>
    <row r="667231" spans="1:1" x14ac:dyDescent="0.35">
      <c r="A667231" s="10"/>
    </row>
    <row r="667232" spans="1:1" x14ac:dyDescent="0.35">
      <c r="A667232" s="10"/>
    </row>
    <row r="667233" spans="1:1" x14ac:dyDescent="0.35">
      <c r="A667233" s="10"/>
    </row>
  </sheetData>
  <sheetProtection selectLockedCells="1" selectUnlockedCells="1"/>
  <autoFilter ref="A2:Y31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32"/>
  <sheetViews>
    <sheetView topLeftCell="A7" workbookViewId="0">
      <selection activeCell="C17" sqref="C17:G17"/>
    </sheetView>
  </sheetViews>
  <sheetFormatPr defaultRowHeight="14.5" x14ac:dyDescent="0.35"/>
  <cols>
    <col min="1" max="1" width="3" customWidth="1"/>
    <col min="2" max="2" width="4.81640625" style="41" bestFit="1" customWidth="1"/>
    <col min="3" max="3" width="12" style="27" bestFit="1" customWidth="1"/>
    <col min="4" max="4" width="38.54296875" style="27" bestFit="1" customWidth="1"/>
    <col min="5" max="5" width="92.6328125" style="4" customWidth="1"/>
    <col min="6" max="23" width="8.7265625" style="26"/>
  </cols>
  <sheetData>
    <row r="2" spans="2:5" ht="26" x14ac:dyDescent="0.35">
      <c r="B2" s="46" t="s">
        <v>0</v>
      </c>
      <c r="C2" s="46" t="s">
        <v>5</v>
      </c>
      <c r="D2" s="46" t="s">
        <v>13</v>
      </c>
      <c r="E2" s="48" t="s">
        <v>128</v>
      </c>
    </row>
    <row r="3" spans="2:5" ht="100.5" customHeight="1" thickBot="1" x14ac:dyDescent="0.4">
      <c r="B3" s="47">
        <v>1</v>
      </c>
      <c r="C3" s="47">
        <v>102300075</v>
      </c>
      <c r="D3" s="47" t="s">
        <v>182</v>
      </c>
      <c r="E3" s="49" t="s">
        <v>177</v>
      </c>
    </row>
    <row r="4" spans="2:5" ht="101" thickTop="1" thickBot="1" x14ac:dyDescent="0.4">
      <c r="B4" s="47">
        <v>2</v>
      </c>
      <c r="C4" s="47">
        <v>102300056</v>
      </c>
      <c r="D4" s="47" t="s">
        <v>132</v>
      </c>
      <c r="E4" s="49" t="s">
        <v>178</v>
      </c>
    </row>
    <row r="5" spans="2:5" ht="101" thickTop="1" thickBot="1" x14ac:dyDescent="0.4">
      <c r="B5" s="47">
        <v>3</v>
      </c>
      <c r="C5" s="47">
        <v>102300028</v>
      </c>
      <c r="D5" s="47" t="s">
        <v>51</v>
      </c>
      <c r="E5" s="49" t="s">
        <v>179</v>
      </c>
    </row>
    <row r="6" spans="2:5" ht="113.5" thickTop="1" thickBot="1" x14ac:dyDescent="0.4">
      <c r="B6" s="47">
        <v>4</v>
      </c>
      <c r="C6" s="47">
        <v>102300025</v>
      </c>
      <c r="D6" s="47" t="s">
        <v>53</v>
      </c>
      <c r="E6" s="49" t="s">
        <v>180</v>
      </c>
    </row>
    <row r="7" spans="2:5" ht="113.5" thickTop="1" thickBot="1" x14ac:dyDescent="0.4">
      <c r="B7" s="47">
        <v>5</v>
      </c>
      <c r="C7" s="47">
        <v>102300026</v>
      </c>
      <c r="D7" s="47" t="s">
        <v>55</v>
      </c>
      <c r="E7" s="49" t="s">
        <v>181</v>
      </c>
    </row>
    <row r="8" spans="2:5" ht="88.5" thickTop="1" thickBot="1" x14ac:dyDescent="0.4">
      <c r="B8" s="47">
        <v>6</v>
      </c>
      <c r="C8" s="54">
        <v>102300039</v>
      </c>
      <c r="D8" s="54" t="s">
        <v>183</v>
      </c>
      <c r="E8" s="55" t="s">
        <v>184</v>
      </c>
    </row>
    <row r="9" spans="2:5" ht="88.5" thickTop="1" thickBot="1" x14ac:dyDescent="0.4">
      <c r="B9" s="47">
        <v>7</v>
      </c>
      <c r="C9" s="54">
        <v>102300019</v>
      </c>
      <c r="D9" s="54" t="s">
        <v>50</v>
      </c>
      <c r="E9" s="55" t="s">
        <v>153</v>
      </c>
    </row>
    <row r="10" spans="2:5" ht="88.5" thickTop="1" thickBot="1" x14ac:dyDescent="0.4">
      <c r="B10" s="47">
        <v>8</v>
      </c>
      <c r="C10" s="54">
        <v>102300020</v>
      </c>
      <c r="D10" s="54" t="s">
        <v>52</v>
      </c>
      <c r="E10" s="55" t="s">
        <v>154</v>
      </c>
    </row>
    <row r="11" spans="2:5" ht="88.5" thickTop="1" thickBot="1" x14ac:dyDescent="0.4">
      <c r="B11" s="47">
        <v>9</v>
      </c>
      <c r="C11" s="54">
        <v>102300021</v>
      </c>
      <c r="D11" s="54" t="s">
        <v>54</v>
      </c>
      <c r="E11" s="55" t="s">
        <v>155</v>
      </c>
    </row>
    <row r="12" spans="2:5" ht="88.5" thickTop="1" thickBot="1" x14ac:dyDescent="0.4">
      <c r="B12" s="47">
        <v>10</v>
      </c>
      <c r="C12" s="54">
        <v>102300038</v>
      </c>
      <c r="D12" s="54" t="s">
        <v>56</v>
      </c>
      <c r="E12" s="55" t="s">
        <v>156</v>
      </c>
    </row>
    <row r="13" spans="2:5" ht="88.5" thickTop="1" thickBot="1" x14ac:dyDescent="0.4">
      <c r="B13" s="47">
        <v>11</v>
      </c>
      <c r="C13" s="54">
        <v>102300077</v>
      </c>
      <c r="D13" s="54" t="s">
        <v>137</v>
      </c>
      <c r="E13" s="55" t="s">
        <v>157</v>
      </c>
    </row>
    <row r="14" spans="2:5" ht="88.5" thickTop="1" thickBot="1" x14ac:dyDescent="0.4">
      <c r="B14" s="47">
        <v>12</v>
      </c>
      <c r="C14" s="54">
        <v>102310019</v>
      </c>
      <c r="D14" s="54" t="s">
        <v>57</v>
      </c>
      <c r="E14" s="56" t="s">
        <v>116</v>
      </c>
    </row>
    <row r="15" spans="2:5" ht="88.5" thickTop="1" thickBot="1" x14ac:dyDescent="0.4">
      <c r="B15" s="47">
        <v>13</v>
      </c>
      <c r="C15" s="54">
        <v>102310021</v>
      </c>
      <c r="D15" s="54" t="s">
        <v>58</v>
      </c>
      <c r="E15" s="56" t="s">
        <v>117</v>
      </c>
    </row>
    <row r="16" spans="2:5" ht="88.5" thickTop="1" thickBot="1" x14ac:dyDescent="0.4">
      <c r="B16" s="47">
        <v>14</v>
      </c>
      <c r="C16" s="54">
        <v>102310009</v>
      </c>
      <c r="D16" s="54" t="s">
        <v>59</v>
      </c>
      <c r="E16" s="56" t="s">
        <v>118</v>
      </c>
    </row>
    <row r="17" spans="2:5" ht="88.5" thickTop="1" thickBot="1" x14ac:dyDescent="0.4">
      <c r="B17" s="47">
        <v>15</v>
      </c>
      <c r="C17" s="54">
        <v>102310006</v>
      </c>
      <c r="D17" s="54" t="s">
        <v>60</v>
      </c>
      <c r="E17" s="56" t="s">
        <v>119</v>
      </c>
    </row>
    <row r="18" spans="2:5" ht="88.5" thickTop="1" thickBot="1" x14ac:dyDescent="0.4">
      <c r="B18" s="47">
        <v>16</v>
      </c>
      <c r="C18" s="54">
        <v>102310013</v>
      </c>
      <c r="D18" s="54" t="s">
        <v>61</v>
      </c>
      <c r="E18" s="56" t="s">
        <v>120</v>
      </c>
    </row>
    <row r="19" spans="2:5" ht="88.5" thickTop="1" thickBot="1" x14ac:dyDescent="0.4">
      <c r="B19" s="47">
        <v>17</v>
      </c>
      <c r="C19" s="54">
        <v>102310039</v>
      </c>
      <c r="D19" s="54" t="s">
        <v>62</v>
      </c>
      <c r="E19" s="56" t="s">
        <v>121</v>
      </c>
    </row>
    <row r="20" spans="2:5" ht="88.5" thickTop="1" thickBot="1" x14ac:dyDescent="0.4">
      <c r="B20" s="47">
        <v>18</v>
      </c>
      <c r="C20" s="54">
        <v>102310067</v>
      </c>
      <c r="D20" s="54" t="s">
        <v>63</v>
      </c>
      <c r="E20" s="56" t="s">
        <v>122</v>
      </c>
    </row>
    <row r="21" spans="2:5" ht="88.5" thickTop="1" thickBot="1" x14ac:dyDescent="0.4">
      <c r="B21" s="47">
        <v>19</v>
      </c>
      <c r="C21" s="54">
        <v>102320108</v>
      </c>
      <c r="D21" s="54" t="s">
        <v>64</v>
      </c>
      <c r="E21" s="55" t="s">
        <v>147</v>
      </c>
    </row>
    <row r="22" spans="2:5" ht="88.5" thickTop="1" thickBot="1" x14ac:dyDescent="0.4">
      <c r="B22" s="47">
        <v>20</v>
      </c>
      <c r="C22" s="54">
        <v>102320087</v>
      </c>
      <c r="D22" s="54" t="s">
        <v>65</v>
      </c>
      <c r="E22" s="55" t="s">
        <v>148</v>
      </c>
    </row>
    <row r="23" spans="2:5" ht="88.5" thickTop="1" thickBot="1" x14ac:dyDescent="0.4">
      <c r="B23" s="47">
        <v>21</v>
      </c>
      <c r="C23" s="54">
        <v>102320123</v>
      </c>
      <c r="D23" s="54" t="s">
        <v>66</v>
      </c>
      <c r="E23" s="55" t="s">
        <v>149</v>
      </c>
    </row>
    <row r="24" spans="2:5" ht="88.5" thickTop="1" thickBot="1" x14ac:dyDescent="0.4">
      <c r="B24" s="47">
        <v>22</v>
      </c>
      <c r="C24" s="54">
        <v>102320128</v>
      </c>
      <c r="D24" s="54" t="s">
        <v>67</v>
      </c>
      <c r="E24" s="55" t="s">
        <v>150</v>
      </c>
    </row>
    <row r="25" spans="2:5" ht="88.5" thickTop="1" thickBot="1" x14ac:dyDescent="0.4">
      <c r="B25" s="47">
        <v>23</v>
      </c>
      <c r="C25" s="54">
        <v>102320129</v>
      </c>
      <c r="D25" s="54" t="s">
        <v>68</v>
      </c>
      <c r="E25" s="55" t="s">
        <v>151</v>
      </c>
    </row>
    <row r="26" spans="2:5" ht="88.5" thickTop="1" thickBot="1" x14ac:dyDescent="0.4">
      <c r="B26" s="47">
        <v>24</v>
      </c>
      <c r="C26" s="54">
        <v>102320130</v>
      </c>
      <c r="D26" s="54" t="s">
        <v>69</v>
      </c>
      <c r="E26" s="55" t="s">
        <v>152</v>
      </c>
    </row>
    <row r="27" spans="2:5" ht="88.5" thickTop="1" thickBot="1" x14ac:dyDescent="0.4">
      <c r="B27" s="47">
        <v>25</v>
      </c>
      <c r="C27" s="54">
        <v>102320009</v>
      </c>
      <c r="D27" s="54" t="s">
        <v>70</v>
      </c>
      <c r="E27" s="55" t="s">
        <v>123</v>
      </c>
    </row>
    <row r="28" spans="2:5" ht="88.5" thickTop="1" thickBot="1" x14ac:dyDescent="0.4">
      <c r="B28" s="47">
        <v>26</v>
      </c>
      <c r="C28" s="54">
        <v>102320011</v>
      </c>
      <c r="D28" s="54" t="s">
        <v>71</v>
      </c>
      <c r="E28" s="55" t="s">
        <v>124</v>
      </c>
    </row>
    <row r="29" spans="2:5" ht="88.5" thickTop="1" thickBot="1" x14ac:dyDescent="0.4">
      <c r="B29" s="47">
        <v>27</v>
      </c>
      <c r="C29" s="54">
        <v>102320013</v>
      </c>
      <c r="D29" s="54" t="s">
        <v>72</v>
      </c>
      <c r="E29" s="55" t="s">
        <v>125</v>
      </c>
    </row>
    <row r="30" spans="2:5" ht="88.5" thickTop="1" thickBot="1" x14ac:dyDescent="0.4">
      <c r="B30" s="47">
        <v>28</v>
      </c>
      <c r="C30" s="54">
        <v>102320015</v>
      </c>
      <c r="D30" s="54" t="s">
        <v>73</v>
      </c>
      <c r="E30" s="55" t="s">
        <v>126</v>
      </c>
    </row>
    <row r="31" spans="2:5" ht="88.5" thickTop="1" thickBot="1" x14ac:dyDescent="0.4">
      <c r="B31" s="47">
        <v>29</v>
      </c>
      <c r="C31" s="54">
        <v>102320131</v>
      </c>
      <c r="D31" s="54" t="s">
        <v>74</v>
      </c>
      <c r="E31" s="55" t="s">
        <v>127</v>
      </c>
    </row>
    <row r="32" spans="2:5" ht="15" thickTop="1" x14ac:dyDescent="0.35"/>
  </sheetData>
  <sheetProtection selectLockedCells="1" selectUnlockedCells="1"/>
  <autoFilter ref="B2:W31"/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2</vt:i4>
      </vt:variant>
    </vt:vector>
  </HeadingPairs>
  <TitlesOfParts>
    <vt:vector size="5" baseType="lpstr">
      <vt:lpstr>ANEXO I - FD</vt:lpstr>
      <vt:lpstr>CARACTERÍSTICAS</vt:lpstr>
      <vt:lpstr>CÓDIGOS</vt:lpstr>
      <vt:lpstr>'ANEXO I - FD'!Area_de_impressao</vt:lpstr>
      <vt:lpstr>'ANEXO I - FD'!Titulos_de_impressao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Gilberto Carrera</dc:creator>
  <cp:lastModifiedBy>MARCIO DE OLIVEIRA MENDES </cp:lastModifiedBy>
  <cp:lastPrinted>2020-07-29T15:02:44Z</cp:lastPrinted>
  <dcterms:created xsi:type="dcterms:W3CDTF">2018-01-03T14:47:09Z</dcterms:created>
  <dcterms:modified xsi:type="dcterms:W3CDTF">2023-09-27T17:37:23Z</dcterms:modified>
</cp:coreProperties>
</file>