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40500" yWindow="-3580" windowWidth="35920" windowHeight="20680" tabRatio="500" activeTab="3"/>
  </bookViews>
  <sheets>
    <sheet name="Chart1" sheetId="2" r:id="rId1"/>
    <sheet name="Chart2" sheetId="3" r:id="rId2"/>
    <sheet name="Chart3" sheetId="4" r:id="rId3"/>
    <sheet name="kraken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1" l="1"/>
  <c r="O53" i="1"/>
  <c r="T53" i="1"/>
  <c r="U53" i="1"/>
  <c r="V53" i="1"/>
  <c r="W53" i="1"/>
  <c r="X53" i="1"/>
  <c r="S54" i="1"/>
  <c r="O54" i="1"/>
  <c r="T54" i="1"/>
  <c r="U54" i="1"/>
  <c r="S55" i="1"/>
  <c r="O55" i="1"/>
  <c r="T55" i="1"/>
  <c r="U55" i="1"/>
  <c r="S56" i="1"/>
  <c r="O56" i="1"/>
  <c r="T56" i="1"/>
  <c r="U56" i="1"/>
  <c r="S57" i="1"/>
  <c r="O57" i="1"/>
  <c r="T57" i="1"/>
  <c r="U57" i="1"/>
  <c r="S58" i="1"/>
  <c r="O58" i="1"/>
  <c r="T58" i="1"/>
  <c r="U58" i="1"/>
  <c r="S59" i="1"/>
  <c r="O59" i="1"/>
  <c r="T59" i="1"/>
  <c r="U59" i="1"/>
  <c r="S60" i="1"/>
  <c r="O60" i="1"/>
  <c r="T60" i="1"/>
  <c r="U60" i="1"/>
  <c r="S61" i="1"/>
  <c r="O61" i="1"/>
  <c r="T61" i="1"/>
  <c r="U61" i="1"/>
  <c r="S62" i="1"/>
  <c r="O62" i="1"/>
  <c r="T62" i="1"/>
  <c r="U62" i="1"/>
  <c r="S63" i="1"/>
  <c r="O63" i="1"/>
  <c r="T63" i="1"/>
  <c r="U63" i="1"/>
  <c r="S64" i="1"/>
  <c r="O64" i="1"/>
  <c r="T64" i="1"/>
  <c r="U64" i="1"/>
  <c r="S65" i="1"/>
  <c r="O65" i="1"/>
  <c r="T65" i="1"/>
  <c r="U65" i="1"/>
  <c r="S66" i="1"/>
  <c r="O66" i="1"/>
  <c r="T66" i="1"/>
  <c r="U66" i="1"/>
  <c r="S67" i="1"/>
  <c r="O67" i="1"/>
  <c r="T67" i="1"/>
  <c r="U67" i="1"/>
  <c r="S68" i="1"/>
  <c r="O68" i="1"/>
  <c r="T68" i="1"/>
  <c r="U68" i="1"/>
  <c r="S69" i="1"/>
  <c r="O69" i="1"/>
  <c r="T69" i="1"/>
  <c r="U69" i="1"/>
  <c r="S70" i="1"/>
  <c r="O70" i="1"/>
  <c r="T70" i="1"/>
  <c r="U70" i="1"/>
  <c r="S71" i="1"/>
  <c r="O71" i="1"/>
  <c r="T71" i="1"/>
  <c r="U71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Y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5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</calcChain>
</file>

<file path=xl/sharedStrings.xml><?xml version="1.0" encoding="utf-8"?>
<sst xmlns="http://schemas.openxmlformats.org/spreadsheetml/2006/main" count="157" uniqueCount="32">
  <si>
    <t>done</t>
  </si>
  <si>
    <t>setting</t>
  </si>
  <si>
    <t>up</t>
  </si>
  <si>
    <t>MPI</t>
  </si>
  <si>
    <t>and</t>
  </si>
  <si>
    <t>BLACS,</t>
  </si>
  <si>
    <t>nprow=24,</t>
  </si>
  <si>
    <t>npcol=24,</t>
  </si>
  <si>
    <t>NB=100</t>
  </si>
  <si>
    <t>M</t>
  </si>
  <si>
    <t>Nc</t>
  </si>
  <si>
    <t>Mc</t>
  </si>
  <si>
    <t>Flop/s</t>
  </si>
  <si>
    <t>(r)</t>
  </si>
  <si>
    <t>(n)</t>
  </si>
  <si>
    <t>Perc</t>
  </si>
  <si>
    <t>resid</t>
  </si>
  <si>
    <t>who</t>
  </si>
  <si>
    <t>failed</t>
  </si>
  <si>
    <t>X</t>
  </si>
  <si>
    <t>#reduce=0</t>
  </si>
  <si>
    <t>ScaLAPACK QR</t>
  </si>
  <si>
    <t>FT-QR (with failure)</t>
  </si>
  <si>
    <t>FT-QR (no failure)</t>
  </si>
  <si>
    <t>Modeling of the coordinated Checkpointing</t>
  </si>
  <si>
    <t>Scalapack Time</t>
  </si>
  <si>
    <t>MTBF</t>
  </si>
  <si>
    <t>Checkpoint Time</t>
  </si>
  <si>
    <t>Young</t>
  </si>
  <si>
    <t>Time with error at T/2</t>
  </si>
  <si>
    <t>Efficiency with error at T/2</t>
  </si>
  <si>
    <t>Number of 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</si>
</sst>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With error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kraken!$F$3:$F$19</c:f>
              <c:numCache>
                <c:formatCode>General</c:formatCode>
                <c:ptCount val="17"/>
                <c:pt idx="0">
                  <c:v>8.7</c:v>
                </c:pt>
                <c:pt idx="1">
                  <c:v>10.2</c:v>
                </c:pt>
                <c:pt idx="2">
                  <c:v>18.3</c:v>
                </c:pt>
                <c:pt idx="3">
                  <c:v>11.0</c:v>
                </c:pt>
                <c:pt idx="4">
                  <c:v>11.5</c:v>
                </c:pt>
                <c:pt idx="5">
                  <c:v>11.1</c:v>
                </c:pt>
                <c:pt idx="6">
                  <c:v>8.5</c:v>
                </c:pt>
                <c:pt idx="7">
                  <c:v>10.0</c:v>
                </c:pt>
                <c:pt idx="8">
                  <c:v>9.7</c:v>
                </c:pt>
                <c:pt idx="9">
                  <c:v>10.2</c:v>
                </c:pt>
                <c:pt idx="10">
                  <c:v>11.9</c:v>
                </c:pt>
                <c:pt idx="11">
                  <c:v>9.9</c:v>
                </c:pt>
                <c:pt idx="12">
                  <c:v>9.5</c:v>
                </c:pt>
                <c:pt idx="13">
                  <c:v>7.4</c:v>
                </c:pt>
                <c:pt idx="14">
                  <c:v>10.2</c:v>
                </c:pt>
                <c:pt idx="15">
                  <c:v>9.6</c:v>
                </c:pt>
                <c:pt idx="16">
                  <c:v>11.3</c:v>
                </c:pt>
              </c:numCache>
            </c:numRef>
          </c:val>
          <c:smooth val="0"/>
        </c:ser>
        <c:ser>
          <c:idx val="1"/>
          <c:order val="1"/>
          <c:tx>
            <c:v>FT-QR (No error)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kraken!$L$3:$L$19</c:f>
              <c:numCache>
                <c:formatCode>General</c:formatCode>
                <c:ptCount val="17"/>
                <c:pt idx="1">
                  <c:v>27.9</c:v>
                </c:pt>
                <c:pt idx="2">
                  <c:v>29.6</c:v>
                </c:pt>
                <c:pt idx="3">
                  <c:v>21.2</c:v>
                </c:pt>
                <c:pt idx="4">
                  <c:v>24.2</c:v>
                </c:pt>
                <c:pt idx="5">
                  <c:v>33.7</c:v>
                </c:pt>
                <c:pt idx="6">
                  <c:v>19.5</c:v>
                </c:pt>
                <c:pt idx="7">
                  <c:v>37.7</c:v>
                </c:pt>
                <c:pt idx="8">
                  <c:v>24.0</c:v>
                </c:pt>
                <c:pt idx="9">
                  <c:v>20.8</c:v>
                </c:pt>
                <c:pt idx="10">
                  <c:v>20.0</c:v>
                </c:pt>
                <c:pt idx="11">
                  <c:v>62.0</c:v>
                </c:pt>
                <c:pt idx="12">
                  <c:v>26.8</c:v>
                </c:pt>
                <c:pt idx="13">
                  <c:v>21.6</c:v>
                </c:pt>
                <c:pt idx="14">
                  <c:v>18.5</c:v>
                </c:pt>
                <c:pt idx="15">
                  <c:v>20.2</c:v>
                </c:pt>
                <c:pt idx="16">
                  <c:v>24.2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28008"/>
        <c:axId val="412434568"/>
      </c:lineChart>
      <c:catAx>
        <c:axId val="41232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34568"/>
        <c:crosses val="autoZero"/>
        <c:auto val="1"/>
        <c:lblAlgn val="ctr"/>
        <c:lblOffset val="100"/>
        <c:noMultiLvlLbl val="0"/>
      </c:catAx>
      <c:valAx>
        <c:axId val="41243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32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ScaLAPACK QR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kraken!$P$3:$P$19</c:f>
              <c:numCache>
                <c:formatCode>General</c:formatCode>
                <c:ptCount val="17"/>
                <c:pt idx="0">
                  <c:v>0.333754364464105</c:v>
                </c:pt>
                <c:pt idx="1">
                  <c:v>0.619694212579352</c:v>
                </c:pt>
                <c:pt idx="2">
                  <c:v>1.0098742665512</c:v>
                </c:pt>
                <c:pt idx="3">
                  <c:v>1.303445760013988</c:v>
                </c:pt>
                <c:pt idx="4">
                  <c:v>1.587220266757056</c:v>
                </c:pt>
                <c:pt idx="5">
                  <c:v>1.816761460300785</c:v>
                </c:pt>
                <c:pt idx="6">
                  <c:v>1.987064983156907</c:v>
                </c:pt>
                <c:pt idx="7">
                  <c:v>2.230119844437852</c:v>
                </c:pt>
                <c:pt idx="8">
                  <c:v>2.411366359223725</c:v>
                </c:pt>
                <c:pt idx="9">
                  <c:v>2.585896426855333</c:v>
                </c:pt>
                <c:pt idx="10">
                  <c:v>2.665526043647156</c:v>
                </c:pt>
                <c:pt idx="11">
                  <c:v>2.79161448209085</c:v>
                </c:pt>
                <c:pt idx="12">
                  <c:v>2.842843019308729</c:v>
                </c:pt>
                <c:pt idx="13">
                  <c:v>2.963166497138424</c:v>
                </c:pt>
                <c:pt idx="14">
                  <c:v>3.056062128692555</c:v>
                </c:pt>
                <c:pt idx="15">
                  <c:v>3.148920608276602</c:v>
                </c:pt>
                <c:pt idx="16">
                  <c:v>3.241482005572948</c:v>
                </c:pt>
              </c:numCache>
            </c:numRef>
          </c:val>
          <c:smooth val="0"/>
        </c:ser>
        <c:ser>
          <c:idx val="1"/>
          <c:order val="1"/>
          <c:tx>
            <c:v>FT-QR (no failure)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kraken!$Q$3:$Q$19</c:f>
              <c:numCache>
                <c:formatCode>General</c:formatCode>
                <c:ptCount val="17"/>
                <c:pt idx="0">
                  <c:v>0.306950196563232</c:v>
                </c:pt>
                <c:pt idx="1">
                  <c:v>0.56216614358148</c:v>
                </c:pt>
                <c:pt idx="2">
                  <c:v>0.853637296501872</c:v>
                </c:pt>
                <c:pt idx="3">
                  <c:v>1.174359680853758</c:v>
                </c:pt>
                <c:pt idx="4">
                  <c:v>1.423084252873059</c:v>
                </c:pt>
                <c:pt idx="5">
                  <c:v>1.635857086908241</c:v>
                </c:pt>
                <c:pt idx="6">
                  <c:v>1.832136189782514</c:v>
                </c:pt>
                <c:pt idx="7">
                  <c:v>2.02793306719285</c:v>
                </c:pt>
                <c:pt idx="8">
                  <c:v>2.197380484266709</c:v>
                </c:pt>
                <c:pt idx="9">
                  <c:v>2.346070118039336</c:v>
                </c:pt>
                <c:pt idx="10">
                  <c:v>2.382335774345156</c:v>
                </c:pt>
                <c:pt idx="11">
                  <c:v>2.540528829774302</c:v>
                </c:pt>
                <c:pt idx="12">
                  <c:v>2.595410540459722</c:v>
                </c:pt>
                <c:pt idx="13">
                  <c:v>2.758186927667937</c:v>
                </c:pt>
                <c:pt idx="14">
                  <c:v>2.77321398113662</c:v>
                </c:pt>
                <c:pt idx="15">
                  <c:v>2.87344441001458</c:v>
                </c:pt>
                <c:pt idx="16">
                  <c:v>2.913518428159925</c:v>
                </c:pt>
              </c:numCache>
            </c:numRef>
          </c:val>
          <c:smooth val="0"/>
        </c:ser>
        <c:ser>
          <c:idx val="2"/>
          <c:order val="2"/>
          <c:tx>
            <c:v>FT-QR (with failure)</c:v>
          </c:tx>
          <c:cat>
            <c:numRef>
              <c:f>kraken!$A$3:$A$19</c:f>
              <c:numCache>
                <c:formatCode>General</c:formatCode>
                <c:ptCount val="17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</c:numCache>
            </c:numRef>
          </c:cat>
          <c:val>
            <c:numRef>
              <c:f>kraken!$R$3:$R$19</c:f>
              <c:numCache>
                <c:formatCode>General</c:formatCode>
                <c:ptCount val="17"/>
                <c:pt idx="0">
                  <c:v>0.246962378183492</c:v>
                </c:pt>
                <c:pt idx="1">
                  <c:v>0.513046136186843</c:v>
                </c:pt>
                <c:pt idx="2">
                  <c:v>0.742831501905479</c:v>
                </c:pt>
                <c:pt idx="3">
                  <c:v>1.052465648321113</c:v>
                </c:pt>
                <c:pt idx="4">
                  <c:v>1.213067854331982</c:v>
                </c:pt>
                <c:pt idx="5">
                  <c:v>1.37364589151805</c:v>
                </c:pt>
                <c:pt idx="6">
                  <c:v>1.66184546471759</c:v>
                </c:pt>
                <c:pt idx="7">
                  <c:v>1.565736641009333</c:v>
                </c:pt>
                <c:pt idx="8">
                  <c:v>1.941067091229284</c:v>
                </c:pt>
                <c:pt idx="9">
                  <c:v>2.15915045790309</c:v>
                </c:pt>
                <c:pt idx="10">
                  <c:v>2.183618542221113</c:v>
                </c:pt>
                <c:pt idx="11">
                  <c:v>2.288259509967465</c:v>
                </c:pt>
                <c:pt idx="12">
                  <c:v>2.267660946739851</c:v>
                </c:pt>
                <c:pt idx="13">
                  <c:v>2.470205620398904</c:v>
                </c:pt>
                <c:pt idx="14">
                  <c:v>2.599176530110094</c:v>
                </c:pt>
                <c:pt idx="15">
                  <c:v>2.665723262158142</c:v>
                </c:pt>
                <c:pt idx="16">
                  <c:v>2.630170293785151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5704"/>
        <c:axId val="412485336"/>
      </c:lineChart>
      <c:catAx>
        <c:axId val="41351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85336"/>
        <c:crosses val="autoZero"/>
        <c:auto val="1"/>
        <c:lblAlgn val="ctr"/>
        <c:lblOffset val="100"/>
        <c:noMultiLvlLbl val="0"/>
      </c:catAx>
      <c:valAx>
        <c:axId val="41248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515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37915213972"/>
          <c:y val="0.57602453409827"/>
          <c:w val="0.304442211923064"/>
          <c:h val="0.17872665599499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kraken!$O$52</c:f>
              <c:strCache>
                <c:ptCount val="1"/>
                <c:pt idx="0">
                  <c:v>ScaLAPACK QR</c:v>
                </c:pt>
              </c:strCache>
            </c:strRef>
          </c:tx>
          <c:cat>
            <c:numRef>
              <c:f>kraken!$A$53:$A$71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kraken!$O$53:$O$71</c:f>
              <c:numCache>
                <c:formatCode>General</c:formatCode>
                <c:ptCount val="19"/>
                <c:pt idx="0">
                  <c:v>0.333754364464105</c:v>
                </c:pt>
                <c:pt idx="1">
                  <c:v>0.619694212579352</c:v>
                </c:pt>
                <c:pt idx="2">
                  <c:v>1.0098742665512</c:v>
                </c:pt>
                <c:pt idx="3">
                  <c:v>1.303445760013988</c:v>
                </c:pt>
                <c:pt idx="4">
                  <c:v>1.587220266757056</c:v>
                </c:pt>
                <c:pt idx="5">
                  <c:v>1.816761460300785</c:v>
                </c:pt>
                <c:pt idx="6">
                  <c:v>1.987064983156907</c:v>
                </c:pt>
                <c:pt idx="7">
                  <c:v>2.230119844437852</c:v>
                </c:pt>
                <c:pt idx="8">
                  <c:v>2.411366359223725</c:v>
                </c:pt>
                <c:pt idx="9">
                  <c:v>2.585896426855333</c:v>
                </c:pt>
                <c:pt idx="10">
                  <c:v>2.665526043647156</c:v>
                </c:pt>
                <c:pt idx="11">
                  <c:v>2.79161448209085</c:v>
                </c:pt>
                <c:pt idx="12">
                  <c:v>2.842843019308729</c:v>
                </c:pt>
                <c:pt idx="13">
                  <c:v>2.963166497138424</c:v>
                </c:pt>
                <c:pt idx="14">
                  <c:v>3.056062128692555</c:v>
                </c:pt>
                <c:pt idx="15">
                  <c:v>3.148920608276602</c:v>
                </c:pt>
                <c:pt idx="16">
                  <c:v>3.241482005572948</c:v>
                </c:pt>
                <c:pt idx="17">
                  <c:v>3.283162701350925</c:v>
                </c:pt>
                <c:pt idx="18">
                  <c:v>3.187321558997764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kraken!$P$52</c:f>
              <c:strCache>
                <c:ptCount val="1"/>
                <c:pt idx="0">
                  <c:v>FT-QR (no failure)</c:v>
                </c:pt>
              </c:strCache>
            </c:strRef>
          </c:tx>
          <c:cat>
            <c:numRef>
              <c:f>kraken!$A$53:$A$71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kraken!$P$53:$P$71</c:f>
              <c:numCache>
                <c:formatCode>General</c:formatCode>
                <c:ptCount val="19"/>
                <c:pt idx="0">
                  <c:v>0.306950196563232</c:v>
                </c:pt>
                <c:pt idx="1">
                  <c:v>0.56216614358148</c:v>
                </c:pt>
                <c:pt idx="2">
                  <c:v>0.853637296501872</c:v>
                </c:pt>
                <c:pt idx="3">
                  <c:v>1.174359680853758</c:v>
                </c:pt>
                <c:pt idx="4">
                  <c:v>1.423084252873059</c:v>
                </c:pt>
                <c:pt idx="5">
                  <c:v>1.635857086908241</c:v>
                </c:pt>
                <c:pt idx="6">
                  <c:v>1.832136189782514</c:v>
                </c:pt>
                <c:pt idx="7">
                  <c:v>2.02793306719285</c:v>
                </c:pt>
                <c:pt idx="8">
                  <c:v>2.197380484266709</c:v>
                </c:pt>
                <c:pt idx="9">
                  <c:v>2.346070118039336</c:v>
                </c:pt>
                <c:pt idx="10">
                  <c:v>2.382335774345156</c:v>
                </c:pt>
                <c:pt idx="11">
                  <c:v>2.540528829774302</c:v>
                </c:pt>
                <c:pt idx="12">
                  <c:v>2.595410540459722</c:v>
                </c:pt>
                <c:pt idx="13">
                  <c:v>2.758186927667937</c:v>
                </c:pt>
                <c:pt idx="14">
                  <c:v>2.77321398113662</c:v>
                </c:pt>
                <c:pt idx="15">
                  <c:v>2.87344441001458</c:v>
                </c:pt>
                <c:pt idx="16">
                  <c:v>2.913518428159925</c:v>
                </c:pt>
                <c:pt idx="17">
                  <c:v>2.995431772208973</c:v>
                </c:pt>
                <c:pt idx="18">
                  <c:v>2.966705290277008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kraken!$Q$52</c:f>
              <c:strCache>
                <c:ptCount val="1"/>
                <c:pt idx="0">
                  <c:v>FT-QR (with failure)</c:v>
                </c:pt>
              </c:strCache>
            </c:strRef>
          </c:tx>
          <c:cat>
            <c:numRef>
              <c:f>kraken!$A$53:$A$71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kraken!$Q$53:$Q$71</c:f>
              <c:numCache>
                <c:formatCode>General</c:formatCode>
                <c:ptCount val="19"/>
                <c:pt idx="0">
                  <c:v>0.246962378183492</c:v>
                </c:pt>
                <c:pt idx="1">
                  <c:v>0.513046136186843</c:v>
                </c:pt>
                <c:pt idx="2">
                  <c:v>0.742831501905479</c:v>
                </c:pt>
                <c:pt idx="3">
                  <c:v>1.052465648321113</c:v>
                </c:pt>
                <c:pt idx="4">
                  <c:v>1.213067854331982</c:v>
                </c:pt>
                <c:pt idx="5">
                  <c:v>1.37364589151805</c:v>
                </c:pt>
                <c:pt idx="6">
                  <c:v>1.66184546471759</c:v>
                </c:pt>
                <c:pt idx="7">
                  <c:v>1.715524474236931</c:v>
                </c:pt>
                <c:pt idx="8">
                  <c:v>1.941067091229284</c:v>
                </c:pt>
                <c:pt idx="9">
                  <c:v>2.15915045790309</c:v>
                </c:pt>
                <c:pt idx="10">
                  <c:v>2.183618542221113</c:v>
                </c:pt>
                <c:pt idx="11">
                  <c:v>2.288259509967465</c:v>
                </c:pt>
                <c:pt idx="12">
                  <c:v>2.511435759579252</c:v>
                </c:pt>
                <c:pt idx="13">
                  <c:v>2.470205620398904</c:v>
                </c:pt>
                <c:pt idx="14">
                  <c:v>2.599176530110094</c:v>
                </c:pt>
                <c:pt idx="15">
                  <c:v>2.665723262158142</c:v>
                </c:pt>
                <c:pt idx="16">
                  <c:v>2.84955619437537</c:v>
                </c:pt>
                <c:pt idx="17">
                  <c:v>2.919006287017789</c:v>
                </c:pt>
                <c:pt idx="18">
                  <c:v>2.858515101609961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43240"/>
        <c:axId val="412548728"/>
      </c:lineChart>
      <c:catAx>
        <c:axId val="41254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548728"/>
        <c:crosses val="autoZero"/>
        <c:auto val="1"/>
        <c:lblAlgn val="ctr"/>
        <c:lblOffset val="100"/>
        <c:noMultiLvlLbl val="0"/>
      </c:catAx>
      <c:valAx>
        <c:axId val="412548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543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89691351974"/>
          <c:y val="0.504088558661205"/>
          <c:w val="0.235836518760181"/>
          <c:h val="0.17872665599499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229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topLeftCell="A23" workbookViewId="0">
      <selection activeCell="X70" sqref="X70"/>
    </sheetView>
  </sheetViews>
  <sheetFormatPr baseColWidth="10" defaultRowHeight="15" x14ac:dyDescent="0"/>
  <cols>
    <col min="19" max="20" width="12.1640625" bestFit="1" customWidth="1"/>
    <col min="25" max="25" width="12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8">
      <c r="A3">
        <v>10000</v>
      </c>
      <c r="B3">
        <v>500</v>
      </c>
      <c r="C3">
        <v>500</v>
      </c>
      <c r="D3">
        <v>4.3438100000000004</v>
      </c>
      <c r="E3">
        <v>3.9949539999999999</v>
      </c>
      <c r="F3">
        <v>8.6999999999999993</v>
      </c>
      <c r="G3" s="1">
        <v>1.3682489999999999E-19</v>
      </c>
      <c r="H3" t="s">
        <v>19</v>
      </c>
      <c r="I3" t="s">
        <v>20</v>
      </c>
      <c r="N3">
        <v>5.3989330000000004</v>
      </c>
      <c r="P3">
        <f>4/3*A3*A3*A3/E3/1000000000000</f>
        <v>0.33375436446410478</v>
      </c>
      <c r="Q3">
        <f t="shared" ref="Q3:Q19" si="0">4/3*A3*A3*A3/D3/1000000000000</f>
        <v>0.30695019656323208</v>
      </c>
      <c r="R3">
        <f t="shared" ref="R3:R19" si="1">4/3*A3*A3*A3/N3/1000000000000</f>
        <v>0.24696237818349168</v>
      </c>
    </row>
    <row r="4" spans="1:18">
      <c r="A4">
        <v>15000</v>
      </c>
      <c r="B4">
        <v>700</v>
      </c>
      <c r="C4">
        <v>700</v>
      </c>
      <c r="D4">
        <v>8.0047510000000006</v>
      </c>
      <c r="E4">
        <v>7.2616459999999998</v>
      </c>
      <c r="F4">
        <v>10.199999999999999</v>
      </c>
      <c r="G4" s="1">
        <v>9.6507140000000001E-20</v>
      </c>
      <c r="H4" t="s">
        <v>19</v>
      </c>
      <c r="I4" t="s">
        <v>20</v>
      </c>
      <c r="L4">
        <v>27.9</v>
      </c>
      <c r="N4">
        <v>8.7711410000000001</v>
      </c>
      <c r="P4">
        <f t="shared" ref="P4:P19" si="2">4/3*A4*A4*A4/E4/1000000000000</f>
        <v>0.61969421257935176</v>
      </c>
      <c r="Q4">
        <f t="shared" si="0"/>
        <v>0.56216614358148043</v>
      </c>
      <c r="R4">
        <f t="shared" si="1"/>
        <v>0.51304613618684269</v>
      </c>
    </row>
    <row r="5" spans="1:18">
      <c r="A5">
        <v>20000</v>
      </c>
      <c r="B5">
        <v>900</v>
      </c>
      <c r="C5">
        <v>900</v>
      </c>
      <c r="D5">
        <v>12.495549</v>
      </c>
      <c r="E5">
        <v>10.562371000000001</v>
      </c>
      <c r="F5">
        <v>18.3</v>
      </c>
      <c r="G5" s="1">
        <v>7.47665E-20</v>
      </c>
      <c r="H5" t="s">
        <v>19</v>
      </c>
      <c r="I5" t="s">
        <v>20</v>
      </c>
      <c r="L5">
        <v>29.6</v>
      </c>
      <c r="N5">
        <v>14.35947</v>
      </c>
      <c r="P5">
        <f t="shared" si="2"/>
        <v>1.0098742665512002</v>
      </c>
      <c r="Q5">
        <f t="shared" si="0"/>
        <v>0.85363729650187159</v>
      </c>
      <c r="R5">
        <f t="shared" si="1"/>
        <v>0.74283150190547886</v>
      </c>
    </row>
    <row r="6" spans="1:18">
      <c r="A6">
        <v>25000</v>
      </c>
      <c r="B6">
        <v>1100</v>
      </c>
      <c r="C6">
        <v>1100</v>
      </c>
      <c r="D6">
        <v>17.740164</v>
      </c>
      <c r="E6">
        <v>15.983276</v>
      </c>
      <c r="F6">
        <v>11</v>
      </c>
      <c r="G6" s="1">
        <v>6.1302959999999998E-20</v>
      </c>
      <c r="H6" t="s">
        <v>19</v>
      </c>
      <c r="I6" t="s">
        <v>20</v>
      </c>
      <c r="L6">
        <v>21.2</v>
      </c>
      <c r="N6">
        <v>19.794786999999999</v>
      </c>
      <c r="P6">
        <f t="shared" si="2"/>
        <v>1.3034457600139877</v>
      </c>
      <c r="Q6">
        <f t="shared" si="0"/>
        <v>1.1743596808537582</v>
      </c>
      <c r="R6">
        <f t="shared" si="1"/>
        <v>1.0524656483211128</v>
      </c>
    </row>
    <row r="7" spans="1:18">
      <c r="A7">
        <v>30000</v>
      </c>
      <c r="B7">
        <v>1300</v>
      </c>
      <c r="C7">
        <v>1300</v>
      </c>
      <c r="D7">
        <v>25.297167000000002</v>
      </c>
      <c r="E7">
        <v>22.681162</v>
      </c>
      <c r="F7">
        <v>11.5</v>
      </c>
      <c r="G7" s="1">
        <v>5.2247210000000001E-20</v>
      </c>
      <c r="H7" t="s">
        <v>19</v>
      </c>
      <c r="I7" t="s">
        <v>20</v>
      </c>
      <c r="L7">
        <v>24.2</v>
      </c>
      <c r="N7">
        <v>29.676822999999999</v>
      </c>
      <c r="P7">
        <f t="shared" si="2"/>
        <v>1.5872202667570559</v>
      </c>
      <c r="Q7">
        <f t="shared" si="0"/>
        <v>1.4230842528730587</v>
      </c>
      <c r="R7">
        <f t="shared" si="1"/>
        <v>1.2130678543319817</v>
      </c>
    </row>
    <row r="8" spans="1:18">
      <c r="A8">
        <v>35000</v>
      </c>
      <c r="B8">
        <v>1500</v>
      </c>
      <c r="C8">
        <v>1500</v>
      </c>
      <c r="D8">
        <v>34.946002999999997</v>
      </c>
      <c r="E8">
        <v>31.466248</v>
      </c>
      <c r="F8">
        <v>11.1</v>
      </c>
      <c r="G8" s="1">
        <v>4.5657219999999999E-20</v>
      </c>
      <c r="H8" t="s">
        <v>19</v>
      </c>
      <c r="I8" t="s">
        <v>20</v>
      </c>
      <c r="L8">
        <v>33.700000000000003</v>
      </c>
      <c r="N8">
        <v>41.616742000000002</v>
      </c>
      <c r="P8">
        <f t="shared" si="2"/>
        <v>1.8167614603007851</v>
      </c>
      <c r="Q8">
        <f t="shared" si="0"/>
        <v>1.6358570869082414</v>
      </c>
      <c r="R8">
        <f t="shared" si="1"/>
        <v>1.3736458915180496</v>
      </c>
    </row>
    <row r="9" spans="1:18">
      <c r="A9">
        <v>40000</v>
      </c>
      <c r="B9">
        <v>1700</v>
      </c>
      <c r="C9">
        <v>1700</v>
      </c>
      <c r="D9">
        <v>46.575868</v>
      </c>
      <c r="E9">
        <v>42.944409999999998</v>
      </c>
      <c r="F9">
        <v>8.5</v>
      </c>
      <c r="G9" s="1">
        <v>4.0597070000000001E-20</v>
      </c>
      <c r="H9" t="s">
        <v>19</v>
      </c>
      <c r="I9" t="s">
        <v>20</v>
      </c>
      <c r="L9">
        <v>19.5</v>
      </c>
      <c r="N9">
        <v>51.348537</v>
      </c>
      <c r="P9">
        <f t="shared" si="2"/>
        <v>1.9870649831569074</v>
      </c>
      <c r="Q9">
        <f t="shared" si="0"/>
        <v>1.8321361897825141</v>
      </c>
      <c r="R9">
        <f t="shared" si="1"/>
        <v>1.6618454647175893</v>
      </c>
    </row>
    <row r="10" spans="1:18">
      <c r="A10">
        <v>45000</v>
      </c>
      <c r="B10">
        <v>1900</v>
      </c>
      <c r="C10">
        <v>1900</v>
      </c>
      <c r="D10">
        <v>59.913220000000003</v>
      </c>
      <c r="E10">
        <v>54.481377000000002</v>
      </c>
      <c r="F10">
        <v>10</v>
      </c>
      <c r="G10" s="1">
        <v>3.6686019999999997E-20</v>
      </c>
      <c r="H10" t="s">
        <v>19</v>
      </c>
      <c r="I10" t="s">
        <v>20</v>
      </c>
      <c r="L10">
        <v>37.700000000000003</v>
      </c>
      <c r="N10">
        <v>77.599256999999994</v>
      </c>
      <c r="P10">
        <f t="shared" si="2"/>
        <v>2.2301198444378527</v>
      </c>
      <c r="Q10">
        <f t="shared" si="0"/>
        <v>2.0279330671928499</v>
      </c>
      <c r="R10">
        <f t="shared" si="1"/>
        <v>1.5657366410093334</v>
      </c>
    </row>
    <row r="11" spans="1:18">
      <c r="A11">
        <v>50000</v>
      </c>
      <c r="B11">
        <v>2100</v>
      </c>
      <c r="C11">
        <v>2100</v>
      </c>
      <c r="D11">
        <v>75.847887</v>
      </c>
      <c r="E11">
        <v>69.117107000000004</v>
      </c>
      <c r="F11">
        <v>9.6999999999999993</v>
      </c>
      <c r="G11" s="1">
        <v>3.353077E-20</v>
      </c>
      <c r="H11" t="s">
        <v>19</v>
      </c>
      <c r="I11" t="s">
        <v>20</v>
      </c>
      <c r="L11">
        <v>24</v>
      </c>
      <c r="N11">
        <v>85.863423999999995</v>
      </c>
      <c r="P11">
        <f t="shared" si="2"/>
        <v>2.4113663592237251</v>
      </c>
      <c r="Q11">
        <f t="shared" si="0"/>
        <v>2.1973804842667093</v>
      </c>
      <c r="R11">
        <f t="shared" si="1"/>
        <v>1.9410670912292838</v>
      </c>
    </row>
    <row r="12" spans="1:18">
      <c r="A12">
        <v>55000</v>
      </c>
      <c r="B12">
        <v>2300</v>
      </c>
      <c r="C12">
        <v>2300</v>
      </c>
      <c r="D12">
        <v>94.555287000000007</v>
      </c>
      <c r="E12">
        <v>85.785854</v>
      </c>
      <c r="F12">
        <v>10.199999999999999</v>
      </c>
      <c r="G12" s="1">
        <v>3.0952189999999998E-20</v>
      </c>
      <c r="H12" t="s">
        <v>19</v>
      </c>
      <c r="I12" t="s">
        <v>20</v>
      </c>
      <c r="L12">
        <v>20.8</v>
      </c>
      <c r="N12">
        <v>102.74102600000001</v>
      </c>
      <c r="P12">
        <f t="shared" si="2"/>
        <v>2.5858964268553333</v>
      </c>
      <c r="Q12">
        <f t="shared" si="0"/>
        <v>2.3460701180393357</v>
      </c>
      <c r="R12">
        <f t="shared" si="1"/>
        <v>2.1591504579030905</v>
      </c>
    </row>
    <row r="13" spans="1:18">
      <c r="A13">
        <v>60000</v>
      </c>
      <c r="B13">
        <v>2500</v>
      </c>
      <c r="C13">
        <v>2500</v>
      </c>
      <c r="D13">
        <v>120.88976</v>
      </c>
      <c r="E13">
        <v>108.046215</v>
      </c>
      <c r="F13">
        <v>11.9</v>
      </c>
      <c r="G13" s="1">
        <v>2.8772249999999999E-20</v>
      </c>
      <c r="H13" t="s">
        <v>19</v>
      </c>
      <c r="I13" t="s">
        <v>20</v>
      </c>
      <c r="L13">
        <v>20</v>
      </c>
      <c r="N13">
        <v>131.89116799999999</v>
      </c>
      <c r="P13">
        <f t="shared" si="2"/>
        <v>2.665526043647156</v>
      </c>
      <c r="Q13">
        <f t="shared" si="0"/>
        <v>2.3823357743451559</v>
      </c>
      <c r="R13">
        <f t="shared" si="1"/>
        <v>2.1836185422211138</v>
      </c>
    </row>
    <row r="14" spans="1:18">
      <c r="A14">
        <v>65000</v>
      </c>
      <c r="B14">
        <v>2800</v>
      </c>
      <c r="C14">
        <v>2800</v>
      </c>
      <c r="D14">
        <v>144.13009700000001</v>
      </c>
      <c r="E14">
        <v>131.166631</v>
      </c>
      <c r="F14">
        <v>9.9</v>
      </c>
      <c r="G14" s="1">
        <v>2.692911E-20</v>
      </c>
      <c r="H14" t="s">
        <v>19</v>
      </c>
      <c r="I14" t="s">
        <v>20</v>
      </c>
      <c r="L14">
        <v>62</v>
      </c>
      <c r="N14">
        <v>160.01972900000001</v>
      </c>
      <c r="P14">
        <f t="shared" si="2"/>
        <v>2.7916144820908499</v>
      </c>
      <c r="Q14">
        <f t="shared" si="0"/>
        <v>2.5405288297743018</v>
      </c>
      <c r="R14">
        <f t="shared" si="1"/>
        <v>2.2882595099674652</v>
      </c>
    </row>
    <row r="15" spans="1:18">
      <c r="A15">
        <v>70000</v>
      </c>
      <c r="B15">
        <v>3000</v>
      </c>
      <c r="C15">
        <v>3000</v>
      </c>
      <c r="D15">
        <v>176.20847499999999</v>
      </c>
      <c r="E15">
        <v>160.87182100000001</v>
      </c>
      <c r="F15">
        <v>9.5</v>
      </c>
      <c r="G15" s="1">
        <v>2.5332999999999999E-20</v>
      </c>
      <c r="H15" t="s">
        <v>19</v>
      </c>
      <c r="I15" t="s">
        <v>20</v>
      </c>
      <c r="L15">
        <v>26.8</v>
      </c>
      <c r="N15">
        <v>201.67624000000001</v>
      </c>
      <c r="P15">
        <f t="shared" si="2"/>
        <v>2.8428430193087286</v>
      </c>
      <c r="Q15">
        <f t="shared" si="0"/>
        <v>2.5954105404597216</v>
      </c>
      <c r="R15">
        <f t="shared" si="1"/>
        <v>2.2676609467398507</v>
      </c>
    </row>
    <row r="16" spans="1:18">
      <c r="A16">
        <v>75000</v>
      </c>
      <c r="B16">
        <v>3200</v>
      </c>
      <c r="C16">
        <v>3200</v>
      </c>
      <c r="D16">
        <v>203.93831700000001</v>
      </c>
      <c r="E16">
        <v>189.83071000000001</v>
      </c>
      <c r="F16">
        <v>7.4</v>
      </c>
      <c r="G16" s="1">
        <v>2.3923359999999999E-20</v>
      </c>
      <c r="H16" t="s">
        <v>19</v>
      </c>
      <c r="I16" t="s">
        <v>20</v>
      </c>
      <c r="L16">
        <v>21.6</v>
      </c>
      <c r="N16">
        <v>227.71383700000001</v>
      </c>
      <c r="P16">
        <f t="shared" si="2"/>
        <v>2.9631664971384239</v>
      </c>
      <c r="Q16">
        <f t="shared" si="0"/>
        <v>2.7581869276679378</v>
      </c>
      <c r="R16">
        <f t="shared" si="1"/>
        <v>2.4702056203989042</v>
      </c>
    </row>
    <row r="17" spans="1:18">
      <c r="A17">
        <v>80000</v>
      </c>
      <c r="B17">
        <v>3400</v>
      </c>
      <c r="C17">
        <v>3400</v>
      </c>
      <c r="D17">
        <v>246.16444000000001</v>
      </c>
      <c r="E17">
        <v>223.381148</v>
      </c>
      <c r="F17">
        <v>10.199999999999999</v>
      </c>
      <c r="G17" s="1">
        <v>2.2701679999999999E-20</v>
      </c>
      <c r="H17" t="s">
        <v>19</v>
      </c>
      <c r="I17" t="s">
        <v>20</v>
      </c>
      <c r="L17">
        <v>18.5</v>
      </c>
      <c r="N17">
        <v>262.647288</v>
      </c>
      <c r="P17">
        <f t="shared" si="2"/>
        <v>3.0560621286925547</v>
      </c>
      <c r="Q17">
        <f t="shared" si="0"/>
        <v>2.7732139811366197</v>
      </c>
      <c r="R17">
        <f t="shared" si="1"/>
        <v>2.5991765301100944</v>
      </c>
    </row>
    <row r="18" spans="1:18">
      <c r="A18">
        <v>85000</v>
      </c>
      <c r="B18">
        <v>3600</v>
      </c>
      <c r="C18">
        <v>3600</v>
      </c>
      <c r="D18">
        <v>284.96578199999999</v>
      </c>
      <c r="E18">
        <v>260.03619500000002</v>
      </c>
      <c r="F18">
        <v>9.6</v>
      </c>
      <c r="G18" s="1">
        <v>2.1613659999999999E-20</v>
      </c>
      <c r="H18" t="s">
        <v>19</v>
      </c>
      <c r="I18" t="s">
        <v>20</v>
      </c>
      <c r="L18">
        <v>20.2</v>
      </c>
      <c r="N18">
        <v>307.17117000000002</v>
      </c>
      <c r="P18">
        <f t="shared" si="2"/>
        <v>3.1489206082766024</v>
      </c>
      <c r="Q18">
        <f t="shared" si="0"/>
        <v>2.8734444100145797</v>
      </c>
      <c r="R18">
        <f t="shared" si="1"/>
        <v>2.6657232621581421</v>
      </c>
    </row>
    <row r="19" spans="1:18">
      <c r="A19">
        <v>90000</v>
      </c>
      <c r="B19">
        <v>3800</v>
      </c>
      <c r="C19">
        <v>3800</v>
      </c>
      <c r="D19">
        <v>333.61724800000002</v>
      </c>
      <c r="E19">
        <v>299.86284000000001</v>
      </c>
      <c r="F19">
        <v>11.3</v>
      </c>
      <c r="G19" s="1">
        <v>2.062668E-20</v>
      </c>
      <c r="H19" t="s">
        <v>19</v>
      </c>
      <c r="I19" t="s">
        <v>20</v>
      </c>
      <c r="L19">
        <v>24.2</v>
      </c>
      <c r="N19">
        <v>369.55781999999999</v>
      </c>
      <c r="P19">
        <f t="shared" si="2"/>
        <v>3.2414820055729479</v>
      </c>
      <c r="Q19">
        <f t="shared" si="0"/>
        <v>2.9135184281599251</v>
      </c>
      <c r="R19">
        <f t="shared" si="1"/>
        <v>2.6301702937851514</v>
      </c>
    </row>
    <row r="20" spans="1:18">
      <c r="A20">
        <v>95000</v>
      </c>
      <c r="B20">
        <v>4000</v>
      </c>
      <c r="C20">
        <v>4000</v>
      </c>
      <c r="D20">
        <v>381.63668999999999</v>
      </c>
      <c r="E20">
        <v>348.19068399999998</v>
      </c>
      <c r="F20">
        <v>9.6</v>
      </c>
      <c r="G20" s="1">
        <v>1.9765110000000001E-20</v>
      </c>
      <c r="H20" t="s">
        <v>19</v>
      </c>
      <c r="I20" t="s">
        <v>20</v>
      </c>
    </row>
    <row r="21" spans="1:18">
      <c r="A21">
        <v>100000</v>
      </c>
      <c r="B21">
        <v>4200</v>
      </c>
      <c r="C21">
        <v>4200</v>
      </c>
      <c r="D21">
        <v>449.43235099999998</v>
      </c>
      <c r="E21">
        <v>418.324072</v>
      </c>
      <c r="F21">
        <v>7.4</v>
      </c>
      <c r="G21" s="1">
        <v>1.8968999999999999E-20</v>
      </c>
      <c r="H21" t="s">
        <v>19</v>
      </c>
      <c r="I21" t="s">
        <v>20</v>
      </c>
    </row>
    <row r="24" spans="1:1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18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12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</row>
    <row r="26" spans="1:18">
      <c r="A26">
        <v>10000</v>
      </c>
      <c r="B26">
        <v>500</v>
      </c>
      <c r="C26">
        <v>500</v>
      </c>
      <c r="D26">
        <v>5.3989330000000004</v>
      </c>
      <c r="E26">
        <v>3.7873420000000002</v>
      </c>
      <c r="F26">
        <v>42.6</v>
      </c>
      <c r="G26" s="1">
        <v>1.6469979999999999E-19</v>
      </c>
      <c r="H26" t="s">
        <v>19</v>
      </c>
      <c r="I26" t="s">
        <v>20</v>
      </c>
    </row>
    <row r="27" spans="1:18">
      <c r="A27">
        <v>15000</v>
      </c>
      <c r="B27">
        <v>700</v>
      </c>
      <c r="C27">
        <v>700</v>
      </c>
      <c r="D27">
        <v>8.7711410000000001</v>
      </c>
      <c r="E27">
        <v>6.8580189999999996</v>
      </c>
      <c r="F27">
        <v>27.9</v>
      </c>
      <c r="G27" s="1">
        <v>1.2580340000000001E-19</v>
      </c>
      <c r="H27" t="s">
        <v>19</v>
      </c>
      <c r="I27" t="s">
        <v>20</v>
      </c>
    </row>
    <row r="28" spans="1:18">
      <c r="A28">
        <v>20000</v>
      </c>
      <c r="B28">
        <v>900</v>
      </c>
      <c r="C28">
        <v>900</v>
      </c>
      <c r="D28">
        <v>14.35947</v>
      </c>
      <c r="E28">
        <v>11.083674999999999</v>
      </c>
      <c r="F28">
        <v>29.6</v>
      </c>
      <c r="G28" s="1">
        <v>9.0466429999999998E-20</v>
      </c>
      <c r="H28" t="s">
        <v>19</v>
      </c>
      <c r="I28" t="s">
        <v>20</v>
      </c>
    </row>
    <row r="29" spans="1:18">
      <c r="A29">
        <v>25000</v>
      </c>
      <c r="B29">
        <v>1100</v>
      </c>
      <c r="C29">
        <v>1100</v>
      </c>
      <c r="D29">
        <v>19.794786999999999</v>
      </c>
      <c r="E29">
        <v>16.335229999999999</v>
      </c>
      <c r="F29">
        <v>21.2</v>
      </c>
      <c r="G29" s="1">
        <v>7.1516619999999995E-20</v>
      </c>
      <c r="H29" t="s">
        <v>19</v>
      </c>
      <c r="I29" t="s">
        <v>20</v>
      </c>
    </row>
    <row r="30" spans="1:18">
      <c r="A30">
        <v>30000</v>
      </c>
      <c r="B30">
        <v>1300</v>
      </c>
      <c r="C30">
        <v>1300</v>
      </c>
      <c r="D30">
        <v>29.676822999999999</v>
      </c>
      <c r="E30">
        <v>23.903389000000001</v>
      </c>
      <c r="F30">
        <v>24.2</v>
      </c>
      <c r="G30" s="1">
        <v>5.9227449999999997E-20</v>
      </c>
      <c r="H30" t="s">
        <v>19</v>
      </c>
      <c r="I30" t="s">
        <v>20</v>
      </c>
    </row>
    <row r="31" spans="1:18">
      <c r="A31">
        <v>35000</v>
      </c>
      <c r="B31">
        <v>1500</v>
      </c>
      <c r="C31">
        <v>1500</v>
      </c>
      <c r="D31">
        <v>41.616742000000002</v>
      </c>
      <c r="E31">
        <v>31.127371</v>
      </c>
      <c r="F31">
        <v>33.700000000000003</v>
      </c>
      <c r="G31" s="1">
        <v>5.2085570000000003E-20</v>
      </c>
      <c r="H31" t="s">
        <v>19</v>
      </c>
      <c r="I31" t="s">
        <v>20</v>
      </c>
    </row>
    <row r="32" spans="1:18">
      <c r="A32">
        <v>40000</v>
      </c>
      <c r="B32">
        <v>1700</v>
      </c>
      <c r="C32">
        <v>1700</v>
      </c>
      <c r="D32">
        <v>51.348537</v>
      </c>
      <c r="E32">
        <v>42.982025999999998</v>
      </c>
      <c r="F32">
        <v>19.5</v>
      </c>
      <c r="G32" s="1">
        <v>4.406112E-20</v>
      </c>
      <c r="H32" t="s">
        <v>19</v>
      </c>
      <c r="I32" t="s">
        <v>20</v>
      </c>
    </row>
    <row r="33" spans="1:9">
      <c r="A33">
        <v>45000</v>
      </c>
      <c r="B33">
        <v>1900</v>
      </c>
      <c r="C33">
        <v>1900</v>
      </c>
      <c r="D33">
        <v>77.599256999999994</v>
      </c>
      <c r="E33">
        <v>56.333818999999998</v>
      </c>
      <c r="F33">
        <v>37.700000000000003</v>
      </c>
      <c r="G33" s="1">
        <v>3.9939020000000001E-20</v>
      </c>
      <c r="H33" t="s">
        <v>19</v>
      </c>
      <c r="I33" t="s">
        <v>20</v>
      </c>
    </row>
    <row r="34" spans="1:9">
      <c r="A34">
        <v>50000</v>
      </c>
      <c r="B34">
        <v>2100</v>
      </c>
      <c r="C34">
        <v>2100</v>
      </c>
      <c r="D34">
        <v>85.863423999999995</v>
      </c>
      <c r="E34">
        <v>69.243881999999999</v>
      </c>
      <c r="F34">
        <v>24</v>
      </c>
      <c r="G34" s="1">
        <v>4.1230039999999999E-20</v>
      </c>
      <c r="H34" t="s">
        <v>19</v>
      </c>
      <c r="I34" t="s">
        <v>20</v>
      </c>
    </row>
    <row r="35" spans="1:9">
      <c r="A35">
        <v>55000</v>
      </c>
      <c r="B35">
        <v>2300</v>
      </c>
      <c r="C35">
        <v>2300</v>
      </c>
      <c r="D35">
        <v>102.74102600000001</v>
      </c>
      <c r="E35">
        <v>85.067864</v>
      </c>
      <c r="F35">
        <v>20.8</v>
      </c>
      <c r="G35" s="1">
        <v>3.7054059999999997E-20</v>
      </c>
      <c r="H35" t="s">
        <v>19</v>
      </c>
      <c r="I35" t="s">
        <v>20</v>
      </c>
    </row>
    <row r="36" spans="1:9">
      <c r="A36">
        <v>60000</v>
      </c>
      <c r="B36">
        <v>2500</v>
      </c>
      <c r="C36">
        <v>2500</v>
      </c>
      <c r="D36">
        <v>131.89116799999999</v>
      </c>
      <c r="E36">
        <v>109.866333</v>
      </c>
      <c r="F36">
        <v>20</v>
      </c>
      <c r="G36" s="1">
        <v>3.4229290000000001E-20</v>
      </c>
      <c r="H36" t="s">
        <v>19</v>
      </c>
      <c r="I36" t="s">
        <v>20</v>
      </c>
    </row>
    <row r="37" spans="1:9">
      <c r="A37">
        <v>65000</v>
      </c>
      <c r="B37">
        <v>2800</v>
      </c>
      <c r="C37">
        <v>2800</v>
      </c>
      <c r="D37">
        <v>160.01972900000001</v>
      </c>
      <c r="E37">
        <v>130.902444</v>
      </c>
      <c r="F37">
        <v>22.228429999999999</v>
      </c>
      <c r="G37" s="1">
        <v>3.1760589999999999E-20</v>
      </c>
      <c r="H37" t="s">
        <v>19</v>
      </c>
      <c r="I37" t="s">
        <v>20</v>
      </c>
    </row>
    <row r="38" spans="1:9">
      <c r="A38">
        <v>70000</v>
      </c>
      <c r="B38">
        <v>3000</v>
      </c>
      <c r="C38">
        <v>3000</v>
      </c>
      <c r="D38">
        <v>201.67624000000001</v>
      </c>
      <c r="E38">
        <v>159.112213</v>
      </c>
      <c r="F38">
        <v>26.8</v>
      </c>
      <c r="G38" s="1">
        <v>2.985842E-20</v>
      </c>
      <c r="H38" t="s">
        <v>19</v>
      </c>
      <c r="I38" t="s">
        <v>20</v>
      </c>
    </row>
    <row r="39" spans="1:9">
      <c r="A39">
        <v>75000</v>
      </c>
      <c r="B39">
        <v>3200</v>
      </c>
      <c r="C39">
        <v>3200</v>
      </c>
      <c r="D39">
        <v>227.71383700000001</v>
      </c>
      <c r="E39">
        <v>187.26630599999999</v>
      </c>
      <c r="F39">
        <v>21.6</v>
      </c>
      <c r="G39" s="1">
        <v>2.8308680000000003E-20</v>
      </c>
      <c r="H39" t="s">
        <v>19</v>
      </c>
      <c r="I39" t="s">
        <v>20</v>
      </c>
    </row>
    <row r="40" spans="1:9">
      <c r="A40">
        <v>80000</v>
      </c>
      <c r="B40">
        <v>3400</v>
      </c>
      <c r="C40">
        <v>3400</v>
      </c>
      <c r="D40">
        <v>262.647288</v>
      </c>
      <c r="E40">
        <v>221.63663299999999</v>
      </c>
      <c r="F40">
        <v>18.5</v>
      </c>
      <c r="G40" s="1">
        <v>2.5749769999999999E-20</v>
      </c>
      <c r="H40" t="s">
        <v>19</v>
      </c>
      <c r="I40" t="s">
        <v>20</v>
      </c>
    </row>
    <row r="41" spans="1:9">
      <c r="A41">
        <v>85000</v>
      </c>
      <c r="B41">
        <v>3600</v>
      </c>
      <c r="C41">
        <v>3600</v>
      </c>
      <c r="D41">
        <v>307.17117000000002</v>
      </c>
      <c r="E41">
        <v>255.57155900000001</v>
      </c>
      <c r="F41">
        <v>20.2</v>
      </c>
      <c r="G41" s="1">
        <v>2.4841119999999999E-20</v>
      </c>
      <c r="H41" t="s">
        <v>19</v>
      </c>
      <c r="I41" t="s">
        <v>20</v>
      </c>
    </row>
    <row r="42" spans="1:9">
      <c r="A42">
        <v>90000</v>
      </c>
      <c r="B42">
        <v>3800</v>
      </c>
      <c r="C42">
        <v>3800</v>
      </c>
      <c r="D42">
        <v>369.55781999999999</v>
      </c>
      <c r="E42">
        <v>297.50135999999998</v>
      </c>
      <c r="F42">
        <v>24.2</v>
      </c>
      <c r="G42" s="1">
        <v>2.2934030000000001E-20</v>
      </c>
      <c r="H42" t="s">
        <v>19</v>
      </c>
      <c r="I42" t="s">
        <v>20</v>
      </c>
    </row>
    <row r="44" spans="1:9">
      <c r="A44">
        <v>100000</v>
      </c>
      <c r="B44">
        <v>4200</v>
      </c>
      <c r="C44">
        <v>4200</v>
      </c>
      <c r="D44">
        <v>466.44264099999998</v>
      </c>
      <c r="E44">
        <v>412.336682</v>
      </c>
      <c r="F44">
        <v>13.1</v>
      </c>
    </row>
    <row r="51" spans="1:25">
      <c r="S51" t="s">
        <v>24</v>
      </c>
    </row>
    <row r="52" spans="1:25">
      <c r="O52" t="s">
        <v>21</v>
      </c>
      <c r="P52" t="s">
        <v>23</v>
      </c>
      <c r="Q52" t="s">
        <v>22</v>
      </c>
      <c r="S52" t="s">
        <v>31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  <c r="Y52" t="s">
        <v>30</v>
      </c>
    </row>
    <row r="53" spans="1:25">
      <c r="A53">
        <v>10000</v>
      </c>
      <c r="B53">
        <v>500</v>
      </c>
      <c r="C53">
        <v>500</v>
      </c>
      <c r="D53">
        <v>5.3989330000000004</v>
      </c>
      <c r="E53">
        <v>3.7873420000000002</v>
      </c>
      <c r="F53">
        <v>42.6</v>
      </c>
      <c r="G53" s="1">
        <v>1.6469979999999999E-19</v>
      </c>
      <c r="H53" t="s">
        <v>19</v>
      </c>
      <c r="I53" t="s">
        <v>20</v>
      </c>
      <c r="K53">
        <v>3.9949539999999999</v>
      </c>
      <c r="L53">
        <v>4.3438100000000004</v>
      </c>
      <c r="M53">
        <v>5.3989330000000004</v>
      </c>
      <c r="O53">
        <f>4/3*A53*A53*A53/K53/1000000000000</f>
        <v>0.33375436446410478</v>
      </c>
      <c r="P53">
        <f>4/3*A53*A53*A53/L53/1000000000000</f>
        <v>0.30695019656323208</v>
      </c>
      <c r="Q53">
        <f>4/3*A53*A53*A53/M53/1000000000000</f>
        <v>0.24696237818349168</v>
      </c>
      <c r="S53">
        <f>((A53*(A53*(A53-1/2-A53/3)+2*(A53+23/6)))+(A53*(A53*(A53-1/2-A53/3)+(A53+5/6))))</f>
        <v>1333533418333.3333</v>
      </c>
      <c r="T53">
        <f>S53/(O53*1000000000000)</f>
        <v>3.9955534977783174</v>
      </c>
      <c r="U53">
        <f>5*T53</f>
        <v>19.977767488891587</v>
      </c>
      <c r="V53">
        <f>6*T53/100</f>
        <v>0.23973320986669905</v>
      </c>
      <c r="W53">
        <f>SQRT(2*U53*V53)</f>
        <v>3.0949424311552431</v>
      </c>
      <c r="X53">
        <f>FLOOR(T53/W53,1)*V53+T53+V53+T53/2</f>
        <v>6.4727966664008747</v>
      </c>
      <c r="Y53">
        <f>S53/X53/1000000000000</f>
        <v>0.20602121263216341</v>
      </c>
    </row>
    <row r="54" spans="1:25">
      <c r="A54">
        <v>15000</v>
      </c>
      <c r="B54">
        <v>700</v>
      </c>
      <c r="C54">
        <v>700</v>
      </c>
      <c r="D54">
        <v>8.7711410000000001</v>
      </c>
      <c r="E54">
        <v>6.8580189999999996</v>
      </c>
      <c r="F54">
        <v>27.9</v>
      </c>
      <c r="G54" s="1">
        <v>1.2580340000000001E-19</v>
      </c>
      <c r="H54" t="s">
        <v>19</v>
      </c>
      <c r="I54" t="s">
        <v>20</v>
      </c>
      <c r="K54">
        <v>7.2616459999999998</v>
      </c>
      <c r="L54">
        <v>8.0047510000000006</v>
      </c>
      <c r="M54">
        <v>8.7711410000000001</v>
      </c>
      <c r="O54">
        <f>4/3*A54*A54*A54/K54/1000000000000</f>
        <v>0.61969421257935176</v>
      </c>
      <c r="P54">
        <f>4/3*A54*A54*A54/L54/1000000000000</f>
        <v>0.56216614358148043</v>
      </c>
      <c r="Q54">
        <f>4/3*A54*A54*A54/M54/1000000000000</f>
        <v>0.51304613618684269</v>
      </c>
      <c r="S54">
        <f>((A54*(A54*(A54-1/2-A54/3)+2*(A54+23/6)))+(A54*(A54*(A54-1/2-A54/3)+(A54+5/6))))</f>
        <v>4500450127500</v>
      </c>
      <c r="T54">
        <f t="shared" ref="T54:T71" si="3">S54/(O54*1000000000000)</f>
        <v>7.262372370346637</v>
      </c>
      <c r="U54">
        <f t="shared" ref="U54:U71" si="4">5*T54</f>
        <v>36.311861851733184</v>
      </c>
      <c r="V54">
        <f t="shared" ref="V54:V71" si="5">6*T54/100</f>
        <v>0.43574234222079822</v>
      </c>
      <c r="W54">
        <f t="shared" ref="W54:W71" si="6">SQRT(2*U54*V54)</f>
        <v>5.6254094488618813</v>
      </c>
      <c r="X54">
        <f t="shared" ref="X54:X71" si="7">FLOOR(T54/W54,1)*V54+T54+V54+T54/2</f>
        <v>11.765043239961551</v>
      </c>
      <c r="Y54">
        <f t="shared" ref="Y54:Y71" si="8">S54/X54/1000000000000</f>
        <v>0.38252729171564931</v>
      </c>
    </row>
    <row r="55" spans="1:25">
      <c r="A55">
        <v>20000</v>
      </c>
      <c r="B55">
        <v>900</v>
      </c>
      <c r="C55">
        <v>900</v>
      </c>
      <c r="D55">
        <v>14.35947</v>
      </c>
      <c r="E55">
        <v>11.083674999999999</v>
      </c>
      <c r="F55">
        <v>29.6</v>
      </c>
      <c r="G55" s="1">
        <v>9.0466429999999998E-20</v>
      </c>
      <c r="H55" t="s">
        <v>19</v>
      </c>
      <c r="I55" t="s">
        <v>20</v>
      </c>
      <c r="K55">
        <v>10.562371000000001</v>
      </c>
      <c r="L55">
        <v>12.495549</v>
      </c>
      <c r="M55">
        <v>14.35947</v>
      </c>
      <c r="O55">
        <f>4/3*A55*A55*A55/K55/1000000000000</f>
        <v>1.0098742665512002</v>
      </c>
      <c r="P55">
        <f>4/3*A55*A55*A55/L55/1000000000000</f>
        <v>0.85363729650187159</v>
      </c>
      <c r="Q55">
        <f>4/3*A55*A55*A55/M55/1000000000000</f>
        <v>0.74283150190547886</v>
      </c>
      <c r="S55">
        <f>((A55*(A55*(A55-1/2-A55/3)+2*(A55+23/6)))+(A55*(A55*(A55-1/2-A55/3)+(A55+5/6))))</f>
        <v>10667466836666.666</v>
      </c>
      <c r="T55">
        <f t="shared" si="3"/>
        <v>10.563163346162787</v>
      </c>
      <c r="U55">
        <f t="shared" si="4"/>
        <v>52.815816730813935</v>
      </c>
      <c r="V55">
        <f t="shared" si="5"/>
        <v>0.63378980076976721</v>
      </c>
      <c r="W55">
        <f t="shared" si="6"/>
        <v>8.1821911445914175</v>
      </c>
      <c r="X55">
        <f t="shared" si="7"/>
        <v>17.112324620783713</v>
      </c>
      <c r="Y55">
        <f t="shared" si="8"/>
        <v>0.6233791768834569</v>
      </c>
    </row>
    <row r="56" spans="1:25">
      <c r="A56">
        <v>25000</v>
      </c>
      <c r="B56">
        <v>1100</v>
      </c>
      <c r="C56">
        <v>1100</v>
      </c>
      <c r="D56">
        <v>19.794786999999999</v>
      </c>
      <c r="E56">
        <v>16.335229999999999</v>
      </c>
      <c r="F56">
        <v>21.2</v>
      </c>
      <c r="G56" s="1">
        <v>7.1516619999999995E-20</v>
      </c>
      <c r="H56" t="s">
        <v>19</v>
      </c>
      <c r="I56" t="s">
        <v>20</v>
      </c>
      <c r="K56">
        <v>15.983276</v>
      </c>
      <c r="L56">
        <v>17.740164</v>
      </c>
      <c r="M56">
        <v>19.794786999999999</v>
      </c>
      <c r="O56">
        <f>4/3*A56*A56*A56/K56/1000000000000</f>
        <v>1.3034457600139877</v>
      </c>
      <c r="P56">
        <f>4/3*A56*A56*A56/L56/1000000000000</f>
        <v>1.1743596808537582</v>
      </c>
      <c r="Q56">
        <f>4/3*A56*A56*A56/M56/1000000000000</f>
        <v>1.0524656483211128</v>
      </c>
      <c r="S56">
        <f>((A56*(A56*(A56-1/2-A56/3)+2*(A56+23/6)))+(A56*(A56*(A56-1/2-A56/3)+(A56+5/6))))</f>
        <v>20834583545833.328</v>
      </c>
      <c r="T56">
        <f t="shared" si="3"/>
        <v>15.984235159589414</v>
      </c>
      <c r="U56">
        <f t="shared" si="4"/>
        <v>79.921175797947072</v>
      </c>
      <c r="V56">
        <f t="shared" si="5"/>
        <v>0.95905410957536474</v>
      </c>
      <c r="W56">
        <f t="shared" si="6"/>
        <v>12.38133531499057</v>
      </c>
      <c r="X56">
        <f t="shared" si="7"/>
        <v>25.89446095853485</v>
      </c>
      <c r="Y56">
        <f t="shared" si="8"/>
        <v>0.8045961481567826</v>
      </c>
    </row>
    <row r="57" spans="1:25">
      <c r="A57">
        <v>30000</v>
      </c>
      <c r="B57">
        <v>1300</v>
      </c>
      <c r="C57">
        <v>1300</v>
      </c>
      <c r="D57">
        <v>29.676822999999999</v>
      </c>
      <c r="E57">
        <v>23.903389000000001</v>
      </c>
      <c r="F57">
        <v>24.2</v>
      </c>
      <c r="G57" s="1">
        <v>5.9227449999999997E-20</v>
      </c>
      <c r="H57" t="s">
        <v>19</v>
      </c>
      <c r="I57" t="s">
        <v>20</v>
      </c>
      <c r="K57">
        <v>22.681162</v>
      </c>
      <c r="L57">
        <v>25.297167000000002</v>
      </c>
      <c r="M57">
        <v>29.676822999999999</v>
      </c>
      <c r="O57">
        <f>4/3*A57*A57*A57/K57/1000000000000</f>
        <v>1.5872202667570559</v>
      </c>
      <c r="P57">
        <f>4/3*A57*A57*A57/L57/1000000000000</f>
        <v>1.4230842528730587</v>
      </c>
      <c r="Q57">
        <f>4/3*A57*A57*A57/M57/1000000000000</f>
        <v>1.2130678543319817</v>
      </c>
      <c r="S57">
        <f>((A57*(A57*(A57-1/2-A57/3)+2*(A57+23/6)))+(A57*(A57*(A57-1/2-A57/3)+(A57+5/6))))</f>
        <v>36001800255000</v>
      </c>
      <c r="T57">
        <f t="shared" si="3"/>
        <v>22.682296218758232</v>
      </c>
      <c r="U57">
        <f t="shared" si="4"/>
        <v>113.41148109379117</v>
      </c>
      <c r="V57">
        <f t="shared" si="5"/>
        <v>1.3609377731254937</v>
      </c>
      <c r="W57">
        <f t="shared" si="6"/>
        <v>17.569631101798819</v>
      </c>
      <c r="X57">
        <f t="shared" si="7"/>
        <v>36.745319874388329</v>
      </c>
      <c r="Y57">
        <f t="shared" si="8"/>
        <v>0.97976559676361485</v>
      </c>
    </row>
    <row r="58" spans="1:25">
      <c r="A58">
        <v>35000</v>
      </c>
      <c r="B58">
        <v>1500</v>
      </c>
      <c r="C58">
        <v>1500</v>
      </c>
      <c r="D58">
        <v>41.616742000000002</v>
      </c>
      <c r="E58">
        <v>31.127371</v>
      </c>
      <c r="F58">
        <v>33.700000000000003</v>
      </c>
      <c r="G58" s="1">
        <v>5.2085570000000003E-20</v>
      </c>
      <c r="H58" t="s">
        <v>19</v>
      </c>
      <c r="I58" t="s">
        <v>20</v>
      </c>
      <c r="K58">
        <v>31.466248</v>
      </c>
      <c r="L58">
        <v>34.946002999999997</v>
      </c>
      <c r="M58">
        <v>41.616742000000002</v>
      </c>
      <c r="O58">
        <f>4/3*A58*A58*A58/K58/1000000000000</f>
        <v>1.8167614603007851</v>
      </c>
      <c r="P58">
        <f>4/3*A58*A58*A58/L58/1000000000000</f>
        <v>1.6358570869082414</v>
      </c>
      <c r="Q58">
        <f>4/3*A58*A58*A58/M58/1000000000000</f>
        <v>1.3736458915180496</v>
      </c>
      <c r="S58">
        <f>((A58*(A58*(A58-1/2-A58/3)+2*(A58+23/6)))+(A58*(A58*(A58-1/2-A58/3)+(A58+5/6))))</f>
        <v>57169116964166.672</v>
      </c>
      <c r="T58">
        <f t="shared" si="3"/>
        <v>31.467596717238642</v>
      </c>
      <c r="U58">
        <f t="shared" si="4"/>
        <v>157.33798358619322</v>
      </c>
      <c r="V58">
        <f t="shared" si="5"/>
        <v>1.8880558030343184</v>
      </c>
      <c r="W58">
        <f t="shared" si="6"/>
        <v>24.37469560620729</v>
      </c>
      <c r="X58">
        <f t="shared" si="7"/>
        <v>50.977506681926599</v>
      </c>
      <c r="Y58">
        <f t="shared" si="8"/>
        <v>1.1214576915436947</v>
      </c>
    </row>
    <row r="59" spans="1:25">
      <c r="A59">
        <v>40000</v>
      </c>
      <c r="B59">
        <v>1700</v>
      </c>
      <c r="C59">
        <v>1700</v>
      </c>
      <c r="D59">
        <v>51.348537</v>
      </c>
      <c r="E59">
        <v>42.982025999999998</v>
      </c>
      <c r="F59">
        <v>25.7</v>
      </c>
      <c r="G59" s="1">
        <v>4.406112E-20</v>
      </c>
      <c r="H59" t="s">
        <v>19</v>
      </c>
      <c r="I59" t="s">
        <v>20</v>
      </c>
      <c r="K59">
        <v>42.944409999999998</v>
      </c>
      <c r="L59">
        <v>46.575868</v>
      </c>
      <c r="M59">
        <v>51.348537</v>
      </c>
      <c r="O59">
        <f>4/3*A59*A59*A59/K59/1000000000000</f>
        <v>1.9870649831569074</v>
      </c>
      <c r="P59">
        <f>4/3*A59*A59*A59/L59/1000000000000</f>
        <v>1.8321361897825141</v>
      </c>
      <c r="Q59">
        <f>4/3*A59*A59*A59/M59/1000000000000</f>
        <v>1.6618454647175893</v>
      </c>
      <c r="S59">
        <f>((A59*(A59*(A59-1/2-A59/3)+2*(A59+23/6)))+(A59*(A59*(A59-1/2-A59/3)+(A59+5/6))))</f>
        <v>85336533673333.328</v>
      </c>
      <c r="T59">
        <f t="shared" si="3"/>
        <v>42.94602058648163</v>
      </c>
      <c r="U59">
        <f t="shared" si="4"/>
        <v>214.73010293240816</v>
      </c>
      <c r="V59">
        <f t="shared" si="5"/>
        <v>2.5767612351888975</v>
      </c>
      <c r="W59">
        <f t="shared" si="6"/>
        <v>33.265844503464848</v>
      </c>
      <c r="X59">
        <f t="shared" si="7"/>
        <v>69.572553350100236</v>
      </c>
      <c r="Y59">
        <f t="shared" si="8"/>
        <v>1.2265833229363627</v>
      </c>
    </row>
    <row r="60" spans="1:25">
      <c r="A60">
        <v>45000</v>
      </c>
      <c r="B60">
        <v>1900</v>
      </c>
      <c r="C60">
        <v>1900</v>
      </c>
      <c r="D60">
        <v>70.823822000000007</v>
      </c>
      <c r="E60">
        <v>54.137782999999999</v>
      </c>
      <c r="F60">
        <v>30.8</v>
      </c>
      <c r="G60" s="1">
        <v>3.9939020000000001E-20</v>
      </c>
      <c r="H60" t="s">
        <v>19</v>
      </c>
      <c r="I60" t="s">
        <v>20</v>
      </c>
      <c r="K60">
        <v>54.481377000000002</v>
      </c>
      <c r="L60">
        <v>59.913220000000003</v>
      </c>
      <c r="M60">
        <v>70.823822000000007</v>
      </c>
      <c r="O60">
        <f>4/3*A60*A60*A60/K60/1000000000000</f>
        <v>2.2301198444378527</v>
      </c>
      <c r="P60">
        <f>4/3*A60*A60*A60/L60/1000000000000</f>
        <v>2.0279330671928499</v>
      </c>
      <c r="Q60">
        <f>4/3*A60*A60*A60/M60/1000000000000</f>
        <v>1.7155244742369309</v>
      </c>
      <c r="S60">
        <f>((A60*(A60*(A60-1/2-A60/3)+2*(A60+23/6)))+(A60*(A60*(A60-1/2-A60/3)+(A60+5/6))))</f>
        <v>121504050382500</v>
      </c>
      <c r="T60">
        <f t="shared" si="3"/>
        <v>54.483193217415447</v>
      </c>
      <c r="U60">
        <f t="shared" si="4"/>
        <v>272.41596608707721</v>
      </c>
      <c r="V60">
        <f t="shared" si="5"/>
        <v>3.2689915930449267</v>
      </c>
      <c r="W60">
        <f t="shared" si="6"/>
        <v>42.202499995850182</v>
      </c>
      <c r="X60">
        <f t="shared" si="7"/>
        <v>88.262773012213032</v>
      </c>
      <c r="Y60">
        <f t="shared" si="8"/>
        <v>1.3766171879246003</v>
      </c>
    </row>
    <row r="61" spans="1:25">
      <c r="A61">
        <v>50000</v>
      </c>
      <c r="B61">
        <v>2100</v>
      </c>
      <c r="C61">
        <v>2100</v>
      </c>
      <c r="D61">
        <v>85.863423999999995</v>
      </c>
      <c r="E61">
        <v>69.243881999999999</v>
      </c>
      <c r="F61">
        <v>24</v>
      </c>
      <c r="G61" s="1">
        <v>4.1230039999999999E-20</v>
      </c>
      <c r="H61" t="s">
        <v>19</v>
      </c>
      <c r="I61" t="s">
        <v>20</v>
      </c>
      <c r="K61">
        <v>69.117107000000004</v>
      </c>
      <c r="L61">
        <v>75.847887</v>
      </c>
      <c r="M61">
        <v>85.863423999999995</v>
      </c>
      <c r="O61">
        <f>4/3*A61*A61*A61/K61/1000000000000</f>
        <v>2.4113663592237251</v>
      </c>
      <c r="P61">
        <f>4/3*A61*A61*A61/L61/1000000000000</f>
        <v>2.1973804842667093</v>
      </c>
      <c r="Q61">
        <f>4/3*A61*A61*A61/M61/1000000000000</f>
        <v>1.9410670912292838</v>
      </c>
      <c r="S61">
        <f>((A61*(A61*(A61-1/2-A61/3)+2*(A61+23/6)))+(A61*(A61*(A61-1/2-A61/3)+(A61+5/6))))</f>
        <v>166671667091666.62</v>
      </c>
      <c r="T61">
        <f t="shared" si="3"/>
        <v>69.119180689458616</v>
      </c>
      <c r="U61">
        <f t="shared" si="4"/>
        <v>345.5959034472931</v>
      </c>
      <c r="V61">
        <f t="shared" si="5"/>
        <v>4.1471508413675169</v>
      </c>
      <c r="W61">
        <f t="shared" si="6"/>
        <v>53.539487142754901</v>
      </c>
      <c r="X61">
        <f t="shared" si="7"/>
        <v>111.97307271692296</v>
      </c>
      <c r="Y61">
        <f t="shared" si="8"/>
        <v>1.4884977526072378</v>
      </c>
    </row>
    <row r="62" spans="1:25">
      <c r="A62">
        <v>55000</v>
      </c>
      <c r="B62">
        <v>2300</v>
      </c>
      <c r="C62">
        <v>2300</v>
      </c>
      <c r="D62">
        <v>102.74102600000001</v>
      </c>
      <c r="E62">
        <v>85.067864</v>
      </c>
      <c r="F62">
        <v>20.8</v>
      </c>
      <c r="G62" s="1">
        <v>3.7054059999999997E-20</v>
      </c>
      <c r="H62" t="s">
        <v>19</v>
      </c>
      <c r="I62" t="s">
        <v>20</v>
      </c>
      <c r="K62">
        <v>85.785854</v>
      </c>
      <c r="L62">
        <v>94.555287000000007</v>
      </c>
      <c r="M62">
        <v>102.74102600000001</v>
      </c>
      <c r="O62">
        <f t="shared" ref="O62:O71" si="9">4/3*A62*A62*A62/K62/1000000000000</f>
        <v>2.5858964268553333</v>
      </c>
      <c r="P62">
        <f t="shared" ref="P62:P71" si="10">4/3*A62*A62*A62/L62/1000000000000</f>
        <v>2.3460701180393357</v>
      </c>
      <c r="Q62">
        <f t="shared" ref="Q62:Q71" si="11">4/3*A62*A62*A62/M62/1000000000000</f>
        <v>2.1591504579030905</v>
      </c>
      <c r="S62">
        <f t="shared" ref="S62:S71" si="12">((A62*(A62*(A62-1/2-A62/3)+2*(A62+23/6)))+(A62*(A62*(A62-1/2-A62/3)+(A62+5/6))))</f>
        <v>221839383800833.38</v>
      </c>
      <c r="T62">
        <f t="shared" si="3"/>
        <v>85.788193794988388</v>
      </c>
      <c r="U62">
        <f t="shared" si="4"/>
        <v>428.94096897494194</v>
      </c>
      <c r="V62">
        <f t="shared" si="5"/>
        <v>5.1472916276993033</v>
      </c>
      <c r="W62">
        <f t="shared" si="6"/>
        <v>66.451249173840893</v>
      </c>
      <c r="X62">
        <f t="shared" si="7"/>
        <v>138.97687394788119</v>
      </c>
      <c r="Y62">
        <f t="shared" si="8"/>
        <v>1.5962323622563788</v>
      </c>
    </row>
    <row r="63" spans="1:25">
      <c r="A63">
        <v>60000</v>
      </c>
      <c r="B63">
        <v>2500</v>
      </c>
      <c r="C63">
        <v>2500</v>
      </c>
      <c r="D63">
        <v>131.89116799999999</v>
      </c>
      <c r="E63">
        <v>109.866333</v>
      </c>
      <c r="F63">
        <v>20</v>
      </c>
      <c r="G63" s="1">
        <v>3.4229290000000001E-20</v>
      </c>
      <c r="H63" t="s">
        <v>19</v>
      </c>
      <c r="I63" t="s">
        <v>20</v>
      </c>
      <c r="K63">
        <v>108.046215</v>
      </c>
      <c r="L63">
        <v>120.88976</v>
      </c>
      <c r="M63">
        <v>131.89116799999999</v>
      </c>
      <c r="O63">
        <f t="shared" si="9"/>
        <v>2.665526043647156</v>
      </c>
      <c r="P63">
        <f t="shared" si="10"/>
        <v>2.3823357743451559</v>
      </c>
      <c r="Q63">
        <f t="shared" si="11"/>
        <v>2.1836185422211138</v>
      </c>
      <c r="S63">
        <f t="shared" si="12"/>
        <v>288007200510000</v>
      </c>
      <c r="T63">
        <f t="shared" si="3"/>
        <v>108.04891634670685</v>
      </c>
      <c r="U63">
        <f t="shared" si="4"/>
        <v>540.24458173353423</v>
      </c>
      <c r="V63">
        <f t="shared" si="5"/>
        <v>6.482934980802411</v>
      </c>
      <c r="W63">
        <f t="shared" si="6"/>
        <v>83.694330717310791</v>
      </c>
      <c r="X63">
        <f t="shared" si="7"/>
        <v>175.03924448166509</v>
      </c>
      <c r="Y63">
        <f t="shared" si="8"/>
        <v>1.6453864466957751</v>
      </c>
    </row>
    <row r="64" spans="1:25">
      <c r="A64">
        <v>65000</v>
      </c>
      <c r="B64">
        <v>2800</v>
      </c>
      <c r="C64">
        <v>2800</v>
      </c>
      <c r="D64">
        <v>160.01972900000001</v>
      </c>
      <c r="E64">
        <v>130.902444</v>
      </c>
      <c r="F64">
        <v>22.228429999999999</v>
      </c>
      <c r="G64" s="1">
        <v>3.1760589999999999E-20</v>
      </c>
      <c r="H64" t="s">
        <v>19</v>
      </c>
      <c r="I64" t="s">
        <v>20</v>
      </c>
      <c r="K64">
        <v>131.166631</v>
      </c>
      <c r="L64">
        <v>144.13009700000001</v>
      </c>
      <c r="M64">
        <v>160.01972900000001</v>
      </c>
      <c r="O64">
        <f t="shared" si="9"/>
        <v>2.7916144820908499</v>
      </c>
      <c r="P64">
        <f t="shared" si="10"/>
        <v>2.5405288297743018</v>
      </c>
      <c r="Q64">
        <f t="shared" si="11"/>
        <v>2.2882595099674652</v>
      </c>
      <c r="S64">
        <f t="shared" si="12"/>
        <v>366175117219166.62</v>
      </c>
      <c r="T64">
        <f t="shared" si="3"/>
        <v>131.16965812016798</v>
      </c>
      <c r="U64">
        <f t="shared" si="4"/>
        <v>655.84829060083985</v>
      </c>
      <c r="V64">
        <f t="shared" si="5"/>
        <v>7.8701794872100788</v>
      </c>
      <c r="W64">
        <f t="shared" si="6"/>
        <v>101.6035802854262</v>
      </c>
      <c r="X64">
        <f t="shared" si="7"/>
        <v>212.4948461546721</v>
      </c>
      <c r="Y64">
        <f t="shared" si="8"/>
        <v>1.7232188161054633</v>
      </c>
    </row>
    <row r="65" spans="1:25">
      <c r="A65">
        <v>70000</v>
      </c>
      <c r="B65">
        <v>3000</v>
      </c>
      <c r="C65">
        <v>3000</v>
      </c>
      <c r="D65">
        <v>182.10035099999999</v>
      </c>
      <c r="E65">
        <v>155.61075500000001</v>
      </c>
      <c r="F65">
        <v>17</v>
      </c>
      <c r="G65" s="1">
        <v>2.985842E-20</v>
      </c>
      <c r="H65" t="s">
        <v>19</v>
      </c>
      <c r="I65" t="s">
        <v>20</v>
      </c>
      <c r="K65">
        <v>160.87182100000001</v>
      </c>
      <c r="L65">
        <v>176.20847499999999</v>
      </c>
      <c r="M65">
        <v>182.10035099999999</v>
      </c>
      <c r="O65">
        <f t="shared" si="9"/>
        <v>2.8428430193087286</v>
      </c>
      <c r="P65">
        <f t="shared" si="10"/>
        <v>2.5954105404597216</v>
      </c>
      <c r="Q65">
        <f t="shared" si="11"/>
        <v>2.5114357595792516</v>
      </c>
      <c r="S65">
        <f t="shared" si="12"/>
        <v>457343133928333.38</v>
      </c>
      <c r="T65">
        <f t="shared" si="3"/>
        <v>160.87526846260468</v>
      </c>
      <c r="U65">
        <f t="shared" si="4"/>
        <v>804.37634231302343</v>
      </c>
      <c r="V65">
        <f t="shared" si="5"/>
        <v>9.6525161077562807</v>
      </c>
      <c r="W65">
        <f t="shared" si="6"/>
        <v>124.61344711446304</v>
      </c>
      <c r="X65">
        <f t="shared" si="7"/>
        <v>260.61793490941955</v>
      </c>
      <c r="Y65">
        <f t="shared" si="8"/>
        <v>1.7548413699436598</v>
      </c>
    </row>
    <row r="66" spans="1:25">
      <c r="A66">
        <v>75000</v>
      </c>
      <c r="B66">
        <v>3200</v>
      </c>
      <c r="C66">
        <v>3200</v>
      </c>
      <c r="D66">
        <v>227.71383700000001</v>
      </c>
      <c r="E66">
        <v>187.26630599999999</v>
      </c>
      <c r="F66">
        <v>21.6</v>
      </c>
      <c r="G66" s="1">
        <v>2.8308680000000003E-20</v>
      </c>
      <c r="H66" t="s">
        <v>19</v>
      </c>
      <c r="I66" t="s">
        <v>20</v>
      </c>
      <c r="K66">
        <v>189.83071000000001</v>
      </c>
      <c r="L66">
        <v>203.93831700000001</v>
      </c>
      <c r="M66">
        <v>227.71383700000001</v>
      </c>
      <c r="O66">
        <f t="shared" si="9"/>
        <v>2.9631664971384239</v>
      </c>
      <c r="P66">
        <f t="shared" si="10"/>
        <v>2.7581869276679378</v>
      </c>
      <c r="Q66">
        <f t="shared" si="11"/>
        <v>2.4702056203989042</v>
      </c>
      <c r="S66">
        <f t="shared" si="12"/>
        <v>562511250637500</v>
      </c>
      <c r="T66">
        <f t="shared" si="3"/>
        <v>189.83450682934148</v>
      </c>
      <c r="U66">
        <f t="shared" si="4"/>
        <v>949.17253414670745</v>
      </c>
      <c r="V66">
        <f t="shared" si="5"/>
        <v>11.390070409760488</v>
      </c>
      <c r="W66">
        <f t="shared" si="6"/>
        <v>147.04517669710754</v>
      </c>
      <c r="X66">
        <f t="shared" si="7"/>
        <v>307.53190106353316</v>
      </c>
      <c r="Y66">
        <f t="shared" si="8"/>
        <v>1.8291151216903851</v>
      </c>
    </row>
    <row r="67" spans="1:25">
      <c r="A67">
        <v>80000</v>
      </c>
      <c r="B67">
        <v>3400</v>
      </c>
      <c r="C67">
        <v>3400</v>
      </c>
      <c r="D67">
        <v>262.647288</v>
      </c>
      <c r="E67">
        <v>221.63663299999999</v>
      </c>
      <c r="F67">
        <v>18.5</v>
      </c>
      <c r="G67" s="1">
        <v>2.5749769999999999E-20</v>
      </c>
      <c r="H67" t="s">
        <v>19</v>
      </c>
      <c r="I67" t="s">
        <v>20</v>
      </c>
      <c r="K67">
        <v>223.381148</v>
      </c>
      <c r="L67">
        <v>246.16444000000001</v>
      </c>
      <c r="M67">
        <v>262.647288</v>
      </c>
      <c r="O67">
        <f t="shared" si="9"/>
        <v>3.0560621286925547</v>
      </c>
      <c r="P67">
        <f t="shared" si="10"/>
        <v>2.7732139811366197</v>
      </c>
      <c r="Q67">
        <f t="shared" si="11"/>
        <v>2.5991765301100944</v>
      </c>
      <c r="S67">
        <f t="shared" si="12"/>
        <v>682679467346666.62</v>
      </c>
      <c r="T67">
        <f t="shared" si="3"/>
        <v>223.38533661903358</v>
      </c>
      <c r="U67">
        <f t="shared" si="4"/>
        <v>1116.9266830951678</v>
      </c>
      <c r="V67">
        <f t="shared" si="5"/>
        <v>13.403120197142016</v>
      </c>
      <c r="W67">
        <f t="shared" si="6"/>
        <v>173.03353770249097</v>
      </c>
      <c r="X67">
        <f t="shared" si="7"/>
        <v>361.88424532283443</v>
      </c>
      <c r="Y67">
        <f t="shared" si="8"/>
        <v>1.8864581041312063</v>
      </c>
    </row>
    <row r="68" spans="1:25">
      <c r="A68">
        <v>85000</v>
      </c>
      <c r="B68">
        <v>3600</v>
      </c>
      <c r="C68">
        <v>3600</v>
      </c>
      <c r="D68">
        <v>307.17117000000002</v>
      </c>
      <c r="E68">
        <v>255.57155900000001</v>
      </c>
      <c r="F68">
        <v>20.2</v>
      </c>
      <c r="G68" s="1">
        <v>2.4841119999999999E-20</v>
      </c>
      <c r="H68" t="s">
        <v>19</v>
      </c>
      <c r="I68" t="s">
        <v>20</v>
      </c>
      <c r="K68">
        <v>260.03619500000002</v>
      </c>
      <c r="L68">
        <v>284.96578199999999</v>
      </c>
      <c r="M68">
        <v>307.17117000000002</v>
      </c>
      <c r="O68">
        <f t="shared" si="9"/>
        <v>3.1489206082766024</v>
      </c>
      <c r="P68">
        <f t="shared" si="10"/>
        <v>2.8734444100145797</v>
      </c>
      <c r="Q68">
        <f t="shared" si="11"/>
        <v>2.6657232621581421</v>
      </c>
      <c r="S68">
        <f t="shared" si="12"/>
        <v>818847784055833.38</v>
      </c>
      <c r="T68">
        <f t="shared" si="3"/>
        <v>260.04078410347319</v>
      </c>
      <c r="U68">
        <f t="shared" si="4"/>
        <v>1300.203920517366</v>
      </c>
      <c r="V68">
        <f t="shared" si="5"/>
        <v>15.60244704620839</v>
      </c>
      <c r="W68">
        <f t="shared" si="6"/>
        <v>201.42672523349401</v>
      </c>
      <c r="X68">
        <f t="shared" si="7"/>
        <v>421.26607024762654</v>
      </c>
      <c r="Y68">
        <f t="shared" si="8"/>
        <v>1.9437781532571619</v>
      </c>
    </row>
    <row r="69" spans="1:25">
      <c r="A69">
        <v>90000</v>
      </c>
      <c r="B69">
        <v>3800</v>
      </c>
      <c r="C69">
        <v>3800</v>
      </c>
      <c r="D69">
        <v>341.105749</v>
      </c>
      <c r="E69">
        <v>294.56205299999999</v>
      </c>
      <c r="F69">
        <v>15.8</v>
      </c>
      <c r="G69" s="1">
        <v>2.2934030000000001E-20</v>
      </c>
      <c r="H69" t="s">
        <v>19</v>
      </c>
      <c r="I69" t="s">
        <v>20</v>
      </c>
      <c r="K69">
        <v>299.86284000000001</v>
      </c>
      <c r="L69">
        <v>333.61724800000002</v>
      </c>
      <c r="M69">
        <v>341.105749</v>
      </c>
      <c r="O69">
        <f t="shared" si="9"/>
        <v>3.2414820055729479</v>
      </c>
      <c r="P69">
        <f t="shared" si="10"/>
        <v>2.9135184281599251</v>
      </c>
      <c r="Q69">
        <f t="shared" si="11"/>
        <v>2.8495561943753698</v>
      </c>
      <c r="S69">
        <f t="shared" si="12"/>
        <v>972016200765000</v>
      </c>
      <c r="T69">
        <f t="shared" si="3"/>
        <v>299.86783795000321</v>
      </c>
      <c r="U69">
        <f t="shared" si="4"/>
        <v>1499.339189750016</v>
      </c>
      <c r="V69">
        <f t="shared" si="5"/>
        <v>17.992070277000195</v>
      </c>
      <c r="W69">
        <f t="shared" si="6"/>
        <v>232.27662848871739</v>
      </c>
      <c r="X69">
        <f t="shared" si="7"/>
        <v>485.78589747900526</v>
      </c>
      <c r="Y69">
        <f t="shared" si="8"/>
        <v>2.0009148182549055</v>
      </c>
    </row>
    <row r="70" spans="1:25">
      <c r="A70">
        <v>95000</v>
      </c>
      <c r="B70">
        <v>4000</v>
      </c>
      <c r="C70">
        <v>4000</v>
      </c>
      <c r="D70">
        <v>391.62871000000001</v>
      </c>
      <c r="E70">
        <v>336.69236100000001</v>
      </c>
      <c r="F70">
        <v>16.3</v>
      </c>
      <c r="K70">
        <v>348.19068399999998</v>
      </c>
      <c r="L70">
        <v>381.63668999999999</v>
      </c>
      <c r="M70">
        <v>391.62871000000001</v>
      </c>
      <c r="O70">
        <f t="shared" si="9"/>
        <v>3.2831627013509257</v>
      </c>
      <c r="P70">
        <f t="shared" si="10"/>
        <v>2.9954317722089732</v>
      </c>
      <c r="Q70">
        <f t="shared" si="11"/>
        <v>2.9190062870177891</v>
      </c>
      <c r="S70">
        <f t="shared" si="12"/>
        <v>1143184717474166.5</v>
      </c>
      <c r="T70">
        <f t="shared" si="3"/>
        <v>348.19618199359394</v>
      </c>
      <c r="U70">
        <f t="shared" si="4"/>
        <v>1740.9809099679696</v>
      </c>
      <c r="V70">
        <f t="shared" si="5"/>
        <v>20.891770919615638</v>
      </c>
      <c r="W70">
        <f t="shared" si="6"/>
        <v>269.71160281483924</v>
      </c>
      <c r="X70">
        <f t="shared" si="7"/>
        <v>564.07781482962218</v>
      </c>
      <c r="Y70">
        <f t="shared" si="8"/>
        <v>2.0266436428092138</v>
      </c>
    </row>
    <row r="71" spans="1:25">
      <c r="A71">
        <v>100000</v>
      </c>
      <c r="B71">
        <v>4200</v>
      </c>
      <c r="C71">
        <v>4200</v>
      </c>
      <c r="D71">
        <v>466.44264099999998</v>
      </c>
      <c r="E71">
        <v>412.336682</v>
      </c>
      <c r="F71">
        <v>13.1</v>
      </c>
      <c r="K71">
        <v>418.324072</v>
      </c>
      <c r="L71">
        <v>449.43235099999998</v>
      </c>
      <c r="M71">
        <v>466.44264099999998</v>
      </c>
      <c r="O71">
        <f t="shared" si="9"/>
        <v>3.1873215589977648</v>
      </c>
      <c r="P71">
        <f t="shared" si="10"/>
        <v>2.9667052902770084</v>
      </c>
      <c r="Q71">
        <f t="shared" si="11"/>
        <v>2.8585151016099606</v>
      </c>
      <c r="S71">
        <f t="shared" si="12"/>
        <v>1333353334183333</v>
      </c>
      <c r="T71">
        <f t="shared" si="3"/>
        <v>418.33034712776157</v>
      </c>
      <c r="U71">
        <f t="shared" si="4"/>
        <v>2091.6517356388076</v>
      </c>
      <c r="V71">
        <f t="shared" si="5"/>
        <v>25.099820827665695</v>
      </c>
      <c r="W71">
        <f t="shared" si="6"/>
        <v>324.03729352779766</v>
      </c>
      <c r="X71">
        <f t="shared" si="7"/>
        <v>677.69516234697369</v>
      </c>
      <c r="Y71">
        <f t="shared" si="8"/>
        <v>1.9674824438257807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kraken</vt:lpstr>
      <vt:lpstr>Chart1</vt:lpstr>
      <vt:lpstr>Chart2</vt:lpstr>
      <vt:lpstr>Chart3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Thomas Herault</cp:lastModifiedBy>
  <dcterms:created xsi:type="dcterms:W3CDTF">2011-09-30T05:08:09Z</dcterms:created>
  <dcterms:modified xsi:type="dcterms:W3CDTF">2012-02-09T22:06:54Z</dcterms:modified>
</cp:coreProperties>
</file>