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1"/><Relationship Target="xl/workbook.xml" Type="http://schemas.openxmlformats.org/officeDocument/2006/relationships/officeDocument" Id="rId2"/></Relationships>
</file>

<file path=xl/workbook.xml><?xml version="1.0" encoding="utf-8"?>
<workbook xmlns:r="http://schemas.openxmlformats.org/officeDocument/2006/relationships" xmlns="http://schemas.openxmlformats.org/spreadsheetml/2006/main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cf" sheetId="1" state="visible" r:id="rId4"/>
    <sheet name="DuplicatedSheet1" sheetId="2" r:id="rId6"/>
    <sheet name="DuplicatedSheet2" sheetId="3" r:id="rId7"/>
    <sheet name="DuplicatedSheet3" sheetId="4" r:id="rId8"/>
    <sheet name="DuplicatedSheet4" sheetId="5" r:id="rId9"/>
    <sheet name="DuplicatedSheet5" sheetId="6" r:id="rId10"/>
    <sheet name="ModifiedSheet1" sheetId="7" r:id="rId11"/>
    <sheet name="ModifiedSheet2" sheetId="8" r:id="rId12"/>
    <sheet name="ModifiedSheet3" sheetId="9" r:id="rId13"/>
    <sheet name="ModifiedSheet4" sheetId="10" r:id="rId14"/>
    <sheet name="ModifiedSheet5" sheetId="11" r:id="rId15"/>
  </sheets>
  <definedNames/>
  <calcPr fullCalcOnLoad="true"/>
  <extLst>
    <ext xmlns:go="http://customooxmlschemas.google.com/" uri="GoogleSheetsCustomDataVersion2">
      <go:sheetsCustomData xmlns:go="http://customooxmlschemas.google.com/" r:id="rId5" roundtripDataChecksum="69iMOjQt4wMTyetr+mzA7XtH6hNDKaMEwFupLy4NB2w="/>
    </ext>
  </extLst>
</workbook>
</file>

<file path=xl/sharedStrings.xml><?xml version="1.0" encoding="utf-8"?>
<sst xmlns="http://schemas.openxmlformats.org/spreadsheetml/2006/main" count="5365" uniqueCount="5358">
  <si>
    <r>
      <rPr>
        <rFont val="Arial"/>
        <b/>
        <color theme="1"/>
        <sz val="16"/>
      </rPr>
      <t>BICC, Inc.</t>
    </r>
    <r>
      <rPr>
        <rFont val="Arial"/>
        <b/>
        <color theme="1"/>
        <sz val="14"/>
      </rPr>
      <t xml:space="preserve">
</t>
    </r>
    <r>
      <rPr>
        <rFont val="Arial"/>
        <b val="false"/>
        <color theme="1"/>
        <sz val="8"/>
      </rPr>
      <t xml:space="preserve">123 Lagoon Road
Santa Barbara, CA
</t>
    </r>
    <r>
      <rPr>
        <rFont val="Arial"/>
        <b/>
        <color theme="1"/>
        <sz val="8"/>
      </rPr>
      <t xml:space="preserve">
</t>
    </r>
    <r>
      <rPr>
        <rFont val="Arial"/>
        <b/>
        <color theme="1"/>
        <sz val="14"/>
      </rPr>
      <t xml:space="preserve">ECONOMIC ANALYSIS
</t>
    </r>
  </si>
  <si>
    <t>Project Name: Ethylene Production via Ethane Cracking of Theramal Steam Group 10</t>
  </si>
  <si>
    <t>Rev</t>
  </si>
  <si>
    <t xml:space="preserve">Date </t>
  </si>
  <si>
    <t>BY</t>
  </si>
  <si>
    <t>APVD</t>
  </si>
  <si>
    <t>V1.1</t>
  </si>
  <si>
    <t>JPC</t>
  </si>
  <si>
    <t>MFD</t>
  </si>
  <si>
    <t>V2</t>
  </si>
  <si>
    <t>IH</t>
  </si>
  <si>
    <t>WJ</t>
  </si>
  <si>
    <t>TR</t>
  </si>
  <si>
    <t>Plant Location</t>
  </si>
  <si>
    <t>Case Description</t>
  </si>
  <si>
    <t>REVENUES AND PRODUCTION COSTS</t>
  </si>
  <si>
    <t>CAPITAL COSTS</t>
  </si>
  <si>
    <t>CONSTRUCTION SCHEDULE</t>
  </si>
  <si>
    <t>$MM/yr</t>
  </si>
  <si>
    <t>$MM</t>
  </si>
  <si>
    <t>Year</t>
  </si>
  <si>
    <t>% FC</t>
  </si>
  <si>
    <t>% WC</t>
  </si>
  <si>
    <t>% SU</t>
  </si>
  <si>
    <t>% FCOP</t>
  </si>
  <si>
    <t>% VCOP</t>
  </si>
  <si>
    <t>Main product revenue</t>
  </si>
  <si>
    <t>Ethylene ($/MT * MT/yr)</t>
  </si>
  <si>
    <t>ISBL Capital Cost</t>
  </si>
  <si>
    <t>(Rxtr + Sep)</t>
  </si>
  <si>
    <t>Byproduct revenue</t>
  </si>
  <si>
    <t>Hydrogen ($/MT * MT/yr)</t>
  </si>
  <si>
    <t>OSBL Capital Cost</t>
  </si>
  <si>
    <t>~40%ISBL</t>
  </si>
  <si>
    <t>Raw materials cost</t>
  </si>
  <si>
    <t>Ethane ($/MT * MT/yr)</t>
  </si>
  <si>
    <t>Indirect Cost</t>
  </si>
  <si>
    <t>~30%ISBL</t>
  </si>
  <si>
    <t>Utilities cost</t>
  </si>
  <si>
    <t>Steam + Fuel</t>
  </si>
  <si>
    <t>Contingency</t>
  </si>
  <si>
    <t>~25%ISBL</t>
  </si>
  <si>
    <t>Consumables cost</t>
  </si>
  <si>
    <t>Total Fixed Capital Cost</t>
  </si>
  <si>
    <r>
      <rPr>
        <rFont val="Arial"/>
        <color theme="1"/>
        <sz val="11"/>
      </rPr>
      <t>CO</t>
    </r>
    <r>
      <rPr>
        <rFont val="Arial"/>
        <color theme="1"/>
        <sz val="11"/>
        <vertAlign val="subscript"/>
      </rPr>
      <t>2</t>
    </r>
    <r>
      <rPr>
        <rFont val="Arial"/>
        <color theme="1"/>
        <sz val="11"/>
      </rPr>
      <t xml:space="preserve"> sustainability charge</t>
    </r>
  </si>
  <si>
    <t>VCOP</t>
  </si>
  <si>
    <t>Working Capital</t>
  </si>
  <si>
    <t>5%-30% FCI</t>
  </si>
  <si>
    <t>6+</t>
  </si>
  <si>
    <t>Salary and overheads</t>
  </si>
  <si>
    <t>Start-up Costs</t>
  </si>
  <si>
    <t>~10%FCI</t>
  </si>
  <si>
    <t>Maintenance</t>
  </si>
  <si>
    <t>Land</t>
  </si>
  <si>
    <t>Interest</t>
  </si>
  <si>
    <t>Total Capital Investment</t>
  </si>
  <si>
    <t>AGS</t>
  </si>
  <si>
    <t>~5% Revenue</t>
  </si>
  <si>
    <t>FCOP</t>
  </si>
  <si>
    <t>ECONOMIC ASSUMPTIONS</t>
  </si>
  <si>
    <t>On Stream</t>
  </si>
  <si>
    <t>hr/yr</t>
  </si>
  <si>
    <t>Discount Rate</t>
  </si>
  <si>
    <t>Depreciation method</t>
  </si>
  <si>
    <t>Straight-Line</t>
  </si>
  <si>
    <t>day/yr</t>
  </si>
  <si>
    <t>Tax Rate</t>
  </si>
  <si>
    <t>Depreciation period</t>
  </si>
  <si>
    <t>yrs</t>
  </si>
  <si>
    <t>Project Life</t>
  </si>
  <si>
    <t>yr</t>
  </si>
  <si>
    <t>Salvage Value</t>
  </si>
  <si>
    <t>CASH FLOW ANALYSIS</t>
  </si>
  <si>
    <t>All figures in $MM unless indicated</t>
  </si>
  <si>
    <t>Project Year</t>
  </si>
  <si>
    <t>Cap. Ex.</t>
  </si>
  <si>
    <t>Revenue</t>
  </si>
  <si>
    <t>COM</t>
  </si>
  <si>
    <t>Gr. Profit</t>
  </si>
  <si>
    <t>Deprcn.</t>
  </si>
  <si>
    <t>Taxable Inc</t>
  </si>
  <si>
    <t>Taxes Paid</t>
  </si>
  <si>
    <t>Cash Flow</t>
  </si>
  <si>
    <t>Cummulative Cash Flow</t>
  </si>
  <si>
    <t>PV of CF</t>
  </si>
  <si>
    <t>Cummulative PV of CF</t>
  </si>
  <si>
    <t>NPV</t>
  </si>
  <si>
    <t>ECONOMIC ANALYSIS</t>
  </si>
  <si>
    <t>15 years</t>
  </si>
  <si>
    <t>IRR</t>
  </si>
  <si>
    <t>NPV at yr</t>
  </si>
  <si>
    <t>NOTES</t>
  </si>
  <si>
    <t>All cash flows are assumed to occur at the end of the project year.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</si>
  <si>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</si>
  <si>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</si>
  <si>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</si>
  <si>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</si>
  <si>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</si>
  <si>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</si>
  <si>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</si>
  <si>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</si>
  <si>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</si>
  <si>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</si>
  <si>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</si>
  <si>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</si>
  <si>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</si>
  <si>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</si>
  <si>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</si>
  <si>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</si>
  <si>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</si>
  <si>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</si>
  <si>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</si>
  <si>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</si>
  <si>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</si>
  <si>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</si>
  <si>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</si>
  <si>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</si>
  <si>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</si>
  <si>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</si>
  <si>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</si>
  <si>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</si>
  <si>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</si>
  <si>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</si>
  <si>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</si>
  <si>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</si>
  <si>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</si>
  <si>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</si>
  <si>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</si>
  <si>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</si>
  <si>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</si>
  <si>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</si>
  <si>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</si>
  <si>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</si>
  <si>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</si>
  <si>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</si>
  <si>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</si>
  <si>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</si>
  <si>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</si>
  <si>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</si>
  <si>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</si>
  <si>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</si>
  <si>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</si>
  <si>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</si>
  <si>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</si>
  <si>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</si>
  <si>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</si>
  <si>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</si>
  <si>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</si>
  <si>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</si>
  <si>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</si>
  <si>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</si>
  <si>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</si>
  <si>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</si>
  <si>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</si>
  <si>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</si>
  <si>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</si>
  <si>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</si>
  <si>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</si>
  <si>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</si>
  <si>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</si>
  <si>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</si>
  <si>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</si>
  <si>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</si>
  <si>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</si>
  <si>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</si>
  <si>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</si>
  <si>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</si>
  <si>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</si>
  <si>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</si>
  <si>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</si>
  <si>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</si>
  <si>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</si>
  <si>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</si>
  <si>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</si>
  <si>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</si>
  <si>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</si>
  <si>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</si>
  <si>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</si>
  <si>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</si>
  <si>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</si>
  <si>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</si>
  <si>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</si>
  <si>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</si>
  <si>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</si>
  <si>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</si>
  <si>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</si>
  <si>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</si>
  <si>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</si>
  <si>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</si>
  <si>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</si>
  <si>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</si>
  <si>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</si>
  <si>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</si>
  <si>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</si>
  <si>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</si>
  <si>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</si>
  <si>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</si>
  <si>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</si>
  <si>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</si>
  <si>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</si>
  <si>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</si>
  <si>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</si>
  <si>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</si>
  <si>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</si>
  <si>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</si>
  <si>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</si>
  <si>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</si>
  <si>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</si>
  <si>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</si>
  <si>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</si>
  <si>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</si>
  <si>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</si>
  <si>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</si>
  <si>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</si>
  <si>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</si>
  <si>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</si>
  <si>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</si>
  <si>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</si>
  <si>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</si>
  <si>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</si>
  <si>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</si>
  <si>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</si>
  <si>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</si>
  <si>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</si>
  <si>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</si>
  <si>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</si>
  <si>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</si>
  <si>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</si>
  <si>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</si>
  <si>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</si>
  <si>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</si>
  <si>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</si>
  <si>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</si>
  <si>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</si>
  <si>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</si>
  <si>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</si>
  <si>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</si>
  <si>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</si>
  <si>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</si>
  <si>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</si>
  <si>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</si>
  <si>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</si>
  <si>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</si>
  <si>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</si>
  <si>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</si>
  <si>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</si>
  <si>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</si>
  <si>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</si>
  <si>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</si>
  <si>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</si>
  <si>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</si>
  <si>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</si>
  <si>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</si>
  <si>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</si>
  <si>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</si>
  <si>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</si>
  <si>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</si>
  <si>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</si>
  <si>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</si>
  <si>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</si>
  <si>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</si>
  <si>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</si>
  <si>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</si>
  <si>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</si>
  <si>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</si>
  <si>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</si>
  <si>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</si>
  <si>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</si>
  <si>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</si>
  <si>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</si>
  <si>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</si>
  <si>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</si>
  <si>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</si>
  <si>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</si>
  <si>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</si>
  <si>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</si>
  <si>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</si>
  <si>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</si>
  <si>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</si>
  <si>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</si>
  <si>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</si>
  <si>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</si>
  <si>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</si>
  <si>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</si>
  <si>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</si>
  <si>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</si>
  <si>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</si>
  <si>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</si>
  <si>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</si>
  <si>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</si>
  <si>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</si>
  <si>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</si>
  <si>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</si>
  <si>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</si>
  <si>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</si>
  <si>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</si>
  <si>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</si>
  <si>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</si>
  <si>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</si>
  <si>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</si>
  <si>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</si>
  <si>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</si>
  <si>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</si>
  <si>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</si>
  <si>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</si>
  <si>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</si>
  <si>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</si>
  <si>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</si>
  <si>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</si>
  <si>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</si>
  <si>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</si>
  <si>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</si>
  <si>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</si>
  <si>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</si>
  <si>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</si>
  <si>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</si>
  <si>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</si>
  <si>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</si>
  <si>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</si>
  <si>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</si>
  <si>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</si>
  <si>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</si>
  <si>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</si>
  <si>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</si>
  <si>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</si>
  <si>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</si>
  <si>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</si>
  <si>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</si>
  <si>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</si>
  <si>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</si>
  <si>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</si>
  <si>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</si>
  <si>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</si>
  <si>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</si>
  <si>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</si>
  <si>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</si>
  <si>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</si>
  <si>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</si>
  <si>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</si>
  <si>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</si>
  <si>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</si>
  <si>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</si>
  <si>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</si>
  <si>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</si>
  <si>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</si>
  <si>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</si>
  <si>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</si>
  <si>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</si>
  <si>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</si>
  <si>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</si>
  <si>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</si>
  <si>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</si>
  <si>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</si>
  <si>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</si>
  <si>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</si>
  <si>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</si>
  <si>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</si>
  <si>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</si>
  <si>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</si>
  <si>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</si>
  <si>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</si>
  <si>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</si>
  <si>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</si>
  <si>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</si>
  <si>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</si>
  <si>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</si>
  <si>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</si>
  <si>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</si>
  <si>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</si>
  <si>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</si>
  <si>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</si>
  <si>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</si>
  <si>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</si>
  <si>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</si>
  <si>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</si>
  <si>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</si>
  <si>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</si>
  <si>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</si>
  <si>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</si>
  <si>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</si>
  <si>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</si>
  <si>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</si>
  <si>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</si>
  <si>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</si>
  <si>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</si>
  <si>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</si>
  <si>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</si>
  <si>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</si>
  <si>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</si>
  <si>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</si>
  <si>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</si>
  <si>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</si>
  <si>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</si>
  <si>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</si>
  <si>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</si>
  <si>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</si>
  <si>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</si>
  <si>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</si>
  <si>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</si>
  <si>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</si>
  <si>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</si>
  <si>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</si>
  <si>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</si>
  <si>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</si>
  <si>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</si>
  <si>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</si>
  <si>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</si>
  <si>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</si>
  <si>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</si>
  <si>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</si>
  <si>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</si>
  <si>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</si>
  <si>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</si>
  <si>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</si>
  <si>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</si>
  <si>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</si>
  <si>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</si>
  <si>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</si>
  <si>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</si>
  <si>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</si>
  <si>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</si>
  <si>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</si>
  <si>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</si>
  <si>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</si>
  <si>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</si>
  <si>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</si>
  <si>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</si>
  <si>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</si>
  <si>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</si>
  <si>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</si>
  <si>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</si>
  <si>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</si>
  <si>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</si>
  <si>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</si>
  <si>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</si>
  <si>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</si>
  <si>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</si>
  <si>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</si>
  <si>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</si>
  <si>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</si>
  <si>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</si>
  <si>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</si>
  <si>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</si>
  <si>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</si>
  <si>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</si>
  <si>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</si>
  <si>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</si>
  <si>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</si>
  <si>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</si>
  <si>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</si>
  <si>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</si>
  <si>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</si>
  <si>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</si>
  <si>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</si>
  <si>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</si>
  <si>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</si>
  <si>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</si>
  <si>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</si>
  <si>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</si>
  <si>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</si>
  <si>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</si>
  <si>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</si>
  <si>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</si>
  <si>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</si>
  <si>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</si>
  <si>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</si>
  <si>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</si>
  <si>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</si>
  <si>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</si>
  <si>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</si>
  <si>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</si>
  <si>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</si>
  <si>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</si>
  <si>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</si>
  <si>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</si>
  <si>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</si>
  <si>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</si>
  <si>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</si>
  <si>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</si>
  <si>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</si>
  <si>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</si>
  <si>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</si>
  <si>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</si>
  <si>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</si>
  <si>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</si>
  <si>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</si>
  <si>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</si>
  <si>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</si>
  <si>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</si>
  <si>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</si>
  <si>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</si>
  <si>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</si>
  <si>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</si>
  <si>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</si>
  <si>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</si>
  <si>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</si>
  <si>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</si>
  <si>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</si>
  <si>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</si>
  <si>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</si>
  <si>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</si>
  <si>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</si>
  <si>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</si>
  <si>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</si>
  <si>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</si>
  <si>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</si>
  <si>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</si>
  <si>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</si>
  <si>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</si>
  <si>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</si>
  <si>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</si>
  <si>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</si>
  <si>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</si>
  <si>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</si>
  <si>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</si>
  <si>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</si>
  <si>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</si>
  <si>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</si>
  <si>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</si>
  <si>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</si>
  <si>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</si>
  <si>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</si>
  <si>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</si>
  <si>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</si>
  <si>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</si>
  <si>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</si>
  <si>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</si>
  <si>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</si>
  <si>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</si>
  <si>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</si>
  <si>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</si>
  <si>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</si>
  <si>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</si>
  <si>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</si>
  <si>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</si>
  <si>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</si>
  <si>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</si>
  <si>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</si>
  <si>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</si>
  <si>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</si>
  <si>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</si>
  <si>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</si>
  <si>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</si>
  <si>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</si>
  <si>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</si>
  <si>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</si>
  <si>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</si>
  <si>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</si>
  <si>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</si>
  <si>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</si>
  <si>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</si>
  <si>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</si>
  <si>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</si>
  <si>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</si>
  <si>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</si>
  <si>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</si>
  <si>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</si>
  <si>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</si>
  <si>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</si>
  <si>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</si>
  <si>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</si>
  <si>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</si>
  <si>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</si>
  <si>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</si>
  <si>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</si>
  <si>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</si>
  <si>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</si>
  <si>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</si>
  <si>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</si>
  <si>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</si>
  <si>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</si>
  <si>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</si>
  <si>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</si>
  <si>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</si>
  <si>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</si>
  <si>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</si>
  <si>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</si>
  <si>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</si>
  <si>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</si>
  <si>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</si>
  <si>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</si>
  <si>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</si>
  <si>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</si>
  <si>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</si>
  <si>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</si>
  <si>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</si>
  <si>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</si>
  <si>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</si>
  <si>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</si>
  <si>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</si>
  <si>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</si>
  <si>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</si>
  <si>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</si>
  <si>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</si>
  <si>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</si>
  <si>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</si>
  <si>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</si>
  <si>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</si>
  <si>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</si>
  <si>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</si>
  <si>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</si>
  <si>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</si>
  <si>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</si>
  <si>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</si>
  <si>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</si>
  <si>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</si>
  <si>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</si>
  <si>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</si>
  <si>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</si>
  <si>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</si>
  <si>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</si>
  <si>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</si>
  <si>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</si>
  <si>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</si>
  <si>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</si>
  <si>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</si>
  <si>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</si>
  <si>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</si>
  <si>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</si>
  <si>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</si>
  <si>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</si>
  <si>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</si>
  <si>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</si>
  <si>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</si>
  <si>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</si>
  <si>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</si>
  <si>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</si>
  <si>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</si>
  <si>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</si>
  <si>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</si>
  <si>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</si>
  <si>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</si>
  <si>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</si>
  <si>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</si>
  <si>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</si>
  <si>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</si>
  <si>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</si>
  <si>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</si>
  <si>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</si>
  <si>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</si>
  <si>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</si>
  <si>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</si>
  <si>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</si>
  <si>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</si>
  <si>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</si>
  <si>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</si>
  <si>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</si>
  <si>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</si>
  <si>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</si>
  <si>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</si>
  <si>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</si>
  <si>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</si>
  <si>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</si>
  <si>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</si>
  <si>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</si>
  <si>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</si>
  <si>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</si>
  <si>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</si>
  <si>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</si>
  <si>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</si>
  <si>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</si>
  <si>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</si>
  <si>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</si>
  <si>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</si>
  <si>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</si>
  <si>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</si>
  <si>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</si>
  <si>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</si>
  <si>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</si>
  <si>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</si>
  <si>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</si>
  <si>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</si>
  <si>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</si>
  <si>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</si>
  <si>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</si>
  <si>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</si>
  <si>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</si>
  <si>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</si>
  <si>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</si>
  <si>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</si>
  <si>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</si>
  <si>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</si>
  <si>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</si>
  <si>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</si>
  <si>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</si>
  <si>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</si>
  <si>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</si>
  <si>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</si>
  <si>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</si>
  <si>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</si>
  <si>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</si>
  <si>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</si>
  <si>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</si>
  <si>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</si>
  <si>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</si>
  <si>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</si>
  <si>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</si>
  <si>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</si>
  <si>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</si>
  <si>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</si>
  <si>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</si>
  <si>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</si>
  <si>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</si>
  <si>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</si>
  <si>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</si>
  <si>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</si>
  <si>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</si>
  <si>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</si>
  <si>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</si>
  <si>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</si>
  <si>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</si>
  <si>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</si>
  <si>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</si>
  <si>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</si>
  <si>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</si>
  <si>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</si>
  <si>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</si>
  <si>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</si>
  <si>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</si>
  <si>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</si>
  <si>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</si>
  <si>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</si>
  <si>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</si>
  <si>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</si>
  <si>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</si>
  <si>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</si>
  <si>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</si>
  <si>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</si>
  <si>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</si>
  <si>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</si>
  <si>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</si>
  <si>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</si>
  <si>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</si>
  <si>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</si>
  <si>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</si>
  <si>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</si>
  <si>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</si>
  <si>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</si>
  <si>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</si>
  <si>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</si>
  <si>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</si>
  <si>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</si>
  <si>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</si>
  <si>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</si>
  <si>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</si>
  <si>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</si>
  <si>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</si>
  <si>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</si>
  <si>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</si>
  <si>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</si>
  <si>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</si>
  <si>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</si>
  <si>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</si>
  <si>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</si>
  <si>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</si>
  <si>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</si>
  <si>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</si>
  <si>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</si>
  <si>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</si>
  <si>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</si>
  <si>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</si>
  <si>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</si>
  <si>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</si>
  <si>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</si>
  <si>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</si>
  <si>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</si>
  <si>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</si>
  <si>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</si>
  <si>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</si>
  <si>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</si>
  <si>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</si>
  <si>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</si>
  <si>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</si>
  <si>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</si>
  <si>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</si>
  <si>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</si>
  <si>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</si>
  <si>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</si>
  <si>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</si>
  <si>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</si>
  <si>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</si>
  <si>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</si>
  <si>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</si>
  <si>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</si>
  <si>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</si>
  <si>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</si>
  <si>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</si>
  <si>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</si>
  <si>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</si>
  <si>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</si>
  <si>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</si>
  <si>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</si>
  <si>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</si>
  <si>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</si>
  <si>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</si>
  <si>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</si>
  <si>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</si>
  <si>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</si>
  <si>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</si>
  <si>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</si>
  <si>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</si>
  <si>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</si>
  <si>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</si>
  <si>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</si>
  <si>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</si>
  <si>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</si>
  <si>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</si>
  <si>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</si>
  <si>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</si>
  <si>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</si>
  <si>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</si>
  <si>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</si>
  <si>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</si>
  <si>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</si>
  <si>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</si>
  <si>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</si>
  <si>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</si>
  <si>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</si>
  <si>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</si>
  <si>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</si>
  <si>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</si>
  <si>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</si>
  <si>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</si>
  <si>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</si>
  <si>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</si>
  <si>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</si>
  <si>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</si>
  <si>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</si>
  <si>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</si>
  <si>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</si>
  <si>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</si>
  <si>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</si>
  <si>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</si>
  <si>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</si>
  <si>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</si>
  <si>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</si>
  <si>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</si>
  <si>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</si>
  <si>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</si>
  <si>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</si>
  <si>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</si>
  <si>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</si>
  <si>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</si>
  <si>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</si>
  <si>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</si>
  <si>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</si>
  <si>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</si>
  <si>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</si>
  <si>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</si>
  <si>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</si>
  <si>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</si>
  <si>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</si>
  <si>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</si>
  <si>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</si>
  <si>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</si>
  <si>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</si>
  <si>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</si>
  <si>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</si>
  <si>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</si>
  <si>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</si>
  <si>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</si>
  <si>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</si>
  <si>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</si>
  <si>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</si>
  <si>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</si>
  <si>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</si>
  <si>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</si>
  <si>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</si>
  <si>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</si>
  <si>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</si>
  <si>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</si>
  <si>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</si>
  <si>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</si>
  <si>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</si>
  <si>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</si>
  <si>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</si>
  <si>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</si>
  <si>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</si>
  <si>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</si>
  <si>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</si>
  <si>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</si>
  <si>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</si>
  <si>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</si>
  <si>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</si>
  <si>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</si>
  <si>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</si>
  <si>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</si>
  <si>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</si>
  <si>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</si>
  <si>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</si>
  <si>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</si>
  <si>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</si>
  <si>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</si>
  <si>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</si>
  <si>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</si>
  <si>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</si>
  <si>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</si>
  <si>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</si>
  <si>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</si>
  <si>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</si>
  <si>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</si>
  <si>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</si>
  <si>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</si>
  <si>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</si>
  <si>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</si>
  <si>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</si>
  <si>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</si>
  <si>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</si>
  <si>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</si>
  <si>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</si>
  <si>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</si>
  <si>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</si>
  <si>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</si>
  <si>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</si>
  <si>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</si>
  <si>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</si>
  <si>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</si>
  <si>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</si>
  <si>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</si>
  <si>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</si>
  <si>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</si>
  <si>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</si>
  <si>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</si>
  <si>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</si>
  <si>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</si>
  <si>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</si>
  <si>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</si>
  <si>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</si>
  <si>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</si>
  <si>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</si>
  <si>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</si>
  <si>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</si>
  <si>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</si>
  <si>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</si>
  <si>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</si>
  <si>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</si>
  <si>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</si>
  <si>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</si>
  <si>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</si>
  <si>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</si>
  <si>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</si>
  <si>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</si>
  <si>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</si>
  <si>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</si>
  <si>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</si>
  <si>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</si>
  <si>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</si>
  <si>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</si>
  <si>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</si>
  <si>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</si>
  <si>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</si>
  <si>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</si>
  <si>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</si>
  <si>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</si>
  <si>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</si>
  <si>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</si>
  <si>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</si>
  <si>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</si>
  <si>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</si>
  <si>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</si>
  <si>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</si>
  <si>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</si>
  <si>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</si>
  <si>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</si>
  <si>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</si>
  <si>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</si>
  <si>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</si>
  <si>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</si>
  <si>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</si>
  <si>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</si>
  <si>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</si>
  <si>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</si>
  <si>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</si>
  <si>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</si>
  <si>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</si>
  <si>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</si>
  <si>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</si>
  <si>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</si>
  <si>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</si>
  <si>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</si>
  <si>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</si>
  <si>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</si>
  <si>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</si>
  <si>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</si>
  <si>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</si>
  <si>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</si>
  <si>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</si>
  <si>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</si>
  <si>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</si>
  <si>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</si>
  <si>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</si>
  <si>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</si>
  <si>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</si>
  <si>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</si>
  <si>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</si>
  <si>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</si>
  <si>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</si>
  <si>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</si>
  <si>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</si>
  <si>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</si>
  <si>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</si>
  <si>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</si>
  <si>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</si>
  <si>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</si>
  <si>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</si>
  <si>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</si>
  <si>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</si>
  <si>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</si>
  <si>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</si>
  <si>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</si>
  <si>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</si>
  <si>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</si>
  <si>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</si>
  <si>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</si>
  <si>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</si>
  <si>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</si>
  <si>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</si>
  <si>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</si>
  <si>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</si>
  <si>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</si>
  <si>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</si>
  <si>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</si>
  <si>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</si>
  <si>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</si>
  <si>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</si>
  <si>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</si>
  <si>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</si>
  <si>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</si>
  <si>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</si>
  <si>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</si>
  <si>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</si>
  <si>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</si>
  <si>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</si>
  <si>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</si>
  <si>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</si>
  <si>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</si>
  <si>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</si>
  <si>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</si>
  <si>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</si>
  <si>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</si>
  <si>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</si>
  <si>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</si>
  <si>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</si>
  <si>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</si>
  <si>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</si>
  <si>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</si>
  <si>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</si>
  <si>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</si>
  <si>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</si>
  <si>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</si>
  <si>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</si>
  <si>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</si>
  <si>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</si>
  <si>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</si>
  <si>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</si>
  <si>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</si>
  <si>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</si>
  <si>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</si>
  <si>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</si>
  <si>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</si>
  <si>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</si>
  <si>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</si>
  <si>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</si>
  <si>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</si>
  <si>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</si>
  <si>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</si>
  <si>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</si>
  <si>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</si>
  <si>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</si>
  <si>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</si>
  <si>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</si>
  <si>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</si>
  <si>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</si>
  <si>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</si>
  <si>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</si>
  <si>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</si>
  <si>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</si>
  <si>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</si>
  <si>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</si>
  <si>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</si>
  <si>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</si>
  <si>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</si>
  <si>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</si>
  <si>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</si>
  <si>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</si>
  <si>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</si>
  <si>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</si>
  <si>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</si>
  <si>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</si>
  <si>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</si>
  <si>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</si>
  <si>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</si>
  <si>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</si>
  <si>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</si>
  <si>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</si>
  <si>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</si>
  <si>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</si>
  <si>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</si>
  <si>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</si>
  <si>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</si>
  <si>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</si>
  <si>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</si>
  <si>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</si>
  <si>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</si>
  <si>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</si>
  <si>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</si>
  <si>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</si>
  <si>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</si>
  <si>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</si>
  <si>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</si>
  <si>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</si>
  <si>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</si>
  <si>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</si>
  <si>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</si>
  <si>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</si>
  <si>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</si>
  <si>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</si>
  <si>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</si>
  <si>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</si>
  <si>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</si>
  <si>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</si>
  <si>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</si>
  <si>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</si>
  <si>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</si>
  <si>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</si>
  <si>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</si>
  <si>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</si>
  <si>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</si>
  <si>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</si>
  <si>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</si>
  <si>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</si>
  <si>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</si>
  <si>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</si>
  <si>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</si>
  <si>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</si>
  <si>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</si>
  <si>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</si>
  <si>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</si>
  <si>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</si>
  <si>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</si>
  <si>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</si>
  <si>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</si>
  <si>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</si>
  <si>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</si>
  <si>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</si>
  <si>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</si>
  <si>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</si>
  <si>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</si>
  <si>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</si>
  <si>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</si>
  <si>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</si>
  <si>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</si>
  <si>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</si>
  <si>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</si>
  <si>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</si>
  <si>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</si>
  <si>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</si>
  <si>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</si>
  <si>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</si>
  <si>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</si>
  <si>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</si>
  <si>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</si>
  <si>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</si>
  <si>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</si>
  <si>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</si>
  <si>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</si>
  <si>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</si>
  <si>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</si>
  <si>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</si>
  <si>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</si>
  <si>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</si>
  <si>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</si>
  <si>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</si>
  <si>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</si>
  <si>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</si>
  <si>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</si>
  <si>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</si>
  <si>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</si>
  <si>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</si>
  <si>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</si>
  <si>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</si>
  <si>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</si>
  <si>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</si>
  <si>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</si>
  <si>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</si>
  <si>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</si>
  <si>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</si>
  <si>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</si>
  <si>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</si>
  <si>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</si>
  <si>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</si>
  <si>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</si>
  <si>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</si>
  <si>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</si>
  <si>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</si>
  <si>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</si>
  <si>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</si>
  <si>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</si>
  <si>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</si>
  <si>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</si>
  <si>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</si>
  <si>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</si>
  <si>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</si>
  <si>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</si>
  <si>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</si>
  <si>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</si>
  <si>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</si>
  <si>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</si>
  <si>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</si>
  <si>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</si>
  <si>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</si>
  <si>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</si>
  <si>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</si>
  <si>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</si>
  <si>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</si>
  <si>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</si>
  <si>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</si>
  <si>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</si>
  <si>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</si>
  <si>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</si>
  <si>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</si>
  <si>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</si>
  <si>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</si>
  <si>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</si>
  <si>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</si>
  <si>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</si>
  <si>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</si>
  <si>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</si>
  <si>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</si>
  <si>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</si>
  <si>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</si>
  <si>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</si>
  <si>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</si>
  <si>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</si>
  <si>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</si>
  <si>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</si>
  <si>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</si>
  <si>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</si>
  <si>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</si>
  <si>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</si>
  <si>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</si>
  <si>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</si>
  <si>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</si>
  <si>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</si>
  <si>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</si>
  <si>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</si>
  <si>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</si>
  <si>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</si>
  <si>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</si>
  <si>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</si>
  <si>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</si>
  <si>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</si>
  <si>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</si>
  <si>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</si>
  <si>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</si>
  <si>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</si>
  <si>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</si>
  <si>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</si>
  <si>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</si>
  <si>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</si>
  <si>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</si>
  <si>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</si>
  <si>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</si>
  <si>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</si>
  <si>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</si>
  <si>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</si>
  <si>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</si>
  <si>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</si>
  <si>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</si>
  <si>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</si>
  <si>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</si>
  <si>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</si>
  <si>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</si>
  <si>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</si>
  <si>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</si>
  <si>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</si>
  <si>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</si>
  <si>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</si>
  <si>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</si>
  <si>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</si>
  <si>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</si>
  <si>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</si>
  <si>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</si>
  <si>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</si>
  <si>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</si>
  <si>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</si>
  <si>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</si>
  <si>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</si>
  <si>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</si>
  <si>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</si>
  <si>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</si>
  <si>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</si>
  <si>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</si>
  <si>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</si>
  <si>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</si>
  <si>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</si>
  <si>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</si>
  <si>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</si>
  <si>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</si>
  <si>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</si>
  <si>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</si>
  <si>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</si>
  <si>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</si>
  <si>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</si>
  <si>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</si>
  <si>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</si>
  <si>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</si>
  <si>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</si>
  <si>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</si>
  <si>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</si>
  <si>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</si>
  <si>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</si>
  <si>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</si>
  <si>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</si>
  <si>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</si>
  <si>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</si>
  <si>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</si>
  <si>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</si>
  <si>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</si>
  <si>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</si>
  <si>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</si>
  <si>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</si>
  <si>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</si>
  <si>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</si>
  <si>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</si>
  <si>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</si>
  <si>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</si>
  <si>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</si>
  <si>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</si>
  <si>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</si>
  <si>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</si>
  <si>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</si>
  <si>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</si>
  <si>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</si>
  <si>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</si>
  <si>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</si>
  <si>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</si>
  <si>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</si>
  <si>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</si>
  <si>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</si>
  <si>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</si>
  <si>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</si>
  <si>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</si>
  <si>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</si>
  <si>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</si>
  <si>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</si>
  <si>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</si>
  <si>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</si>
  <si>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</si>
  <si>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</si>
  <si>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</si>
  <si>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</si>
  <si>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</si>
  <si>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</si>
  <si>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</si>
  <si>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</si>
  <si>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</si>
  <si>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</si>
  <si>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</si>
  <si>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</si>
  <si>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</si>
  <si>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</si>
  <si>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</si>
  <si>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</si>
  <si>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</si>
  <si>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</si>
  <si>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</si>
  <si>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</si>
  <si>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</si>
  <si>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</si>
  <si>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</si>
  <si>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</si>
  <si>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</si>
  <si>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</si>
  <si>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</si>
  <si>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</si>
  <si>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</si>
  <si>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</si>
  <si>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</si>
  <si>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</si>
  <si>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</si>
  <si>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</si>
  <si>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</si>
  <si>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</si>
  <si>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</si>
  <si>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</si>
  <si>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</si>
  <si>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</si>
  <si>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</si>
  <si>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</si>
  <si>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</si>
  <si>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</si>
  <si>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</si>
  <si>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</si>
  <si>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</si>
  <si>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</si>
  <si>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</si>
  <si>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</si>
  <si>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</si>
  <si>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</si>
  <si>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</si>
  <si>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</si>
  <si>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</si>
  <si>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</si>
  <si>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</si>
  <si>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</si>
  <si>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</si>
  <si>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</si>
  <si>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</si>
  <si>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</si>
  <si>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</si>
  <si>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</si>
  <si>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</si>
  <si>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</si>
  <si>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</si>
  <si>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</si>
  <si>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</si>
  <si>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</si>
  <si>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</si>
  <si>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</si>
  <si>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</si>
  <si>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</si>
  <si>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</si>
  <si>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</si>
  <si>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</si>
  <si>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</si>
  <si>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</si>
  <si>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</si>
  <si>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</si>
  <si>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</si>
  <si>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</si>
  <si>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</si>
  <si>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</si>
  <si>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</si>
  <si>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</si>
  <si>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</si>
  <si>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</si>
  <si>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</si>
  <si>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</si>
  <si>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</si>
  <si>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</si>
  <si>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</si>
  <si>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</si>
  <si>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</si>
  <si>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</si>
  <si>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</si>
  <si>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</si>
  <si>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</si>
  <si>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</si>
  <si>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</si>
  <si>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</si>
  <si>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</si>
  <si>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</si>
  <si>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</si>
  <si>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</si>
  <si>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</si>
  <si>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</si>
  <si>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</si>
  <si>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</si>
  <si>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</si>
  <si>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</si>
  <si>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</si>
  <si>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</si>
  <si>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</si>
  <si>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</si>
  <si>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</si>
  <si>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</si>
  <si>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</si>
  <si>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</si>
  <si>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</si>
  <si>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</si>
  <si>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</si>
  <si>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</si>
  <si>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</si>
  <si>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</si>
  <si>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</si>
  <si>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</si>
  <si>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</si>
  <si>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</si>
  <si>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</si>
  <si>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</si>
  <si>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</si>
  <si>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</si>
  <si>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</si>
  <si>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</si>
  <si>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</si>
  <si>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</si>
  <si>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</si>
  <si>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</si>
  <si>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</si>
  <si>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</si>
  <si>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</si>
  <si>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</si>
  <si>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</si>
  <si>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</si>
  <si>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</si>
  <si>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</si>
  <si>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</si>
  <si>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</si>
  <si>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</si>
  <si>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</si>
  <si>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</si>
  <si>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</si>
  <si>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</si>
  <si>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</si>
  <si>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</si>
  <si>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</si>
  <si>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</si>
  <si>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</si>
  <si>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</si>
  <si>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</si>
  <si>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</si>
  <si>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</si>
  <si>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</si>
  <si>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</si>
  <si>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</si>
  <si>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</si>
  <si>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</si>
  <si>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</si>
  <si>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</si>
  <si>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</si>
  <si>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</si>
  <si>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</si>
  <si>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</si>
  <si>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</si>
  <si>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</si>
  <si>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</si>
  <si>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</si>
  <si>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</si>
  <si>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</si>
  <si>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</si>
  <si>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</si>
  <si>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</si>
  <si>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</si>
  <si>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</si>
  <si>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</si>
  <si>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</si>
  <si>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</si>
  <si>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</si>
  <si>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</si>
  <si>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</si>
  <si>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</si>
  <si>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</si>
  <si>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</si>
  <si>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</si>
  <si>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</si>
  <si>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</si>
  <si>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</si>
  <si>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</si>
  <si>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</si>
  <si>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</si>
  <si>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</si>
  <si>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</si>
  <si>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</si>
  <si>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</si>
  <si>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</si>
  <si>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</si>
  <si>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</si>
  <si>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</si>
  <si>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</si>
  <si>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</si>
  <si>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</si>
  <si>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</si>
  <si>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</si>
  <si>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</si>
  <si>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</si>
  <si>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</si>
  <si>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</si>
  <si>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</si>
  <si>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</si>
  <si>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</si>
  <si>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</si>
  <si>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</si>
  <si>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</si>
  <si>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</si>
  <si>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</si>
  <si>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</si>
  <si>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</si>
  <si>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</si>
  <si>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</si>
  <si>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</si>
  <si>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</si>
  <si>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</si>
  <si>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</si>
  <si>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</si>
  <si>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</si>
  <si>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</si>
  <si>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</si>
  <si>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</si>
  <si>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</si>
  <si>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</si>
  <si>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</si>
  <si>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</si>
  <si>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</si>
  <si>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</si>
  <si>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</si>
  <si>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</si>
  <si>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</si>
  <si>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</si>
  <si>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</si>
  <si>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</si>
  <si>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</si>
  <si>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</si>
  <si>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</si>
  <si>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</si>
  <si>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</si>
  <si>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</si>
  <si>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</si>
  <si>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</si>
  <si>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</si>
  <si>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</si>
  <si>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</si>
  <si>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</si>
  <si>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</si>
  <si>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</si>
  <si>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</si>
  <si>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</si>
  <si>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</si>
  <si>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</si>
  <si>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</si>
  <si>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</si>
  <si>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</si>
  <si>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</si>
  <si>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</si>
  <si>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</si>
  <si>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</si>
  <si>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</si>
  <si>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</si>
  <si>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</si>
  <si>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</si>
  <si>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</si>
  <si>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</si>
  <si>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</si>
  <si>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</si>
  <si>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</si>
  <si>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</si>
  <si>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</si>
  <si>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</si>
  <si>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</si>
  <si>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</si>
  <si>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</si>
  <si>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</si>
  <si>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</si>
  <si>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</si>
  <si>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</si>
  <si>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</si>
  <si>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</si>
  <si>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</si>
  <si>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</si>
  <si>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</si>
  <si>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</si>
  <si>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</si>
  <si>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</si>
  <si>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</si>
  <si>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</si>
  <si>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</si>
  <si>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</si>
  <si>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</si>
  <si>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</si>
  <si>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</si>
  <si>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</si>
  <si>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</si>
  <si>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</si>
  <si>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</si>
  <si>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</si>
  <si>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</si>
  <si>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</si>
  <si>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</si>
  <si>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</si>
  <si>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</si>
  <si>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</si>
  <si>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</si>
  <si>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</si>
  <si>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</si>
  <si>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</si>
  <si>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</si>
  <si>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</si>
  <si>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</si>
  <si>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</si>
  <si>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</si>
  <si>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</si>
  <si>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</si>
  <si>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</si>
  <si>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</si>
  <si>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</si>
  <si>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</si>
  <si>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</si>
  <si>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</si>
  <si>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</si>
  <si>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</si>
  <si>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</si>
  <si>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</si>
  <si>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</si>
  <si>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</si>
  <si>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</si>
  <si>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</si>
  <si>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</si>
  <si>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</si>
  <si>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</si>
  <si>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</si>
  <si>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</si>
  <si>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</si>
  <si>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</si>
  <si>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</si>
  <si>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</si>
  <si>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</si>
  <si>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</si>
  <si>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</si>
  <si>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</si>
  <si>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</si>
  <si>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</si>
  <si>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</si>
  <si>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</si>
  <si>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</si>
  <si>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</si>
  <si>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</si>
  <si>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</si>
  <si>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</si>
  <si>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</si>
  <si>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</si>
  <si>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</si>
  <si>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</si>
  <si>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</si>
  <si>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</si>
  <si>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</si>
  <si>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</si>
  <si>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</si>
  <si>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</si>
  <si>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</si>
  <si>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</si>
  <si>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</si>
  <si>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</si>
  <si>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</si>
  <si>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</si>
  <si>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</si>
  <si>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</si>
  <si>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</si>
  <si>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</si>
  <si>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</si>
  <si>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</si>
  <si>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</si>
  <si>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</si>
  <si>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</si>
  <si>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</si>
  <si>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</si>
  <si>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</si>
  <si>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</si>
  <si>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</si>
  <si>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</si>
  <si>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</si>
  <si>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</si>
  <si>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</si>
  <si>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</si>
  <si>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</si>
  <si>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</si>
  <si>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</si>
  <si>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</si>
  <si>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</si>
  <si>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</si>
  <si>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</si>
  <si>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</si>
  <si>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</si>
  <si>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</si>
  <si>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</si>
  <si>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</si>
  <si>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</si>
  <si>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</si>
  <si>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</si>
  <si>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</si>
  <si>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</si>
  <si>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</si>
  <si>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</si>
  <si>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</si>
  <si>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</si>
  <si>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</si>
  <si>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</si>
  <si>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</si>
  <si>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</si>
  <si>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</si>
  <si>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</si>
  <si>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</si>
  <si>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</si>
  <si>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</si>
  <si>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</si>
  <si>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</si>
  <si>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</si>
  <si>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</si>
  <si>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</si>
  <si>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</si>
  <si>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</si>
  <si>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</si>
  <si>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</si>
  <si>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</si>
  <si>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</si>
  <si>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</si>
  <si>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</si>
  <si>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</si>
  <si>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</si>
  <si>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</si>
  <si>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</si>
  <si>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</si>
  <si>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</si>
  <si>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</si>
  <si>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</si>
  <si>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</si>
  <si>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</si>
  <si>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</si>
  <si>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</si>
  <si>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</si>
  <si>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</si>
  <si>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</si>
  <si>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</si>
  <si>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</si>
  <si>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</si>
  <si>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</si>
  <si>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</si>
  <si>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</si>
  <si>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</si>
  <si>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</si>
  <si>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</si>
  <si>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</si>
  <si>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</si>
  <si>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</si>
  <si>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</si>
  <si>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</si>
  <si>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</si>
  <si>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</si>
  <si>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</si>
  <si>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</si>
  <si>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</si>
  <si>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</si>
  <si>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</si>
  <si>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</si>
  <si>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</si>
  <si>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</si>
  <si>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</si>
  <si>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</si>
  <si>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</si>
  <si>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</si>
  <si>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</si>
  <si>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</si>
  <si>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</si>
  <si>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</si>
  <si>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</si>
  <si>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</si>
  <si>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</si>
  <si>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</si>
  <si>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</si>
  <si>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</si>
  <si>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</si>
  <si>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</si>
  <si>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</si>
  <si>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</si>
  <si>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</si>
  <si>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</si>
  <si>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</si>
  <si>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</si>
  <si>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</si>
  <si>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</si>
  <si>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</si>
  <si>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</si>
  <si>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</si>
  <si>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</si>
  <si>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</si>
  <si>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</si>
  <si>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</si>
  <si>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</si>
  <si>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</si>
  <si>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</si>
  <si>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</si>
  <si>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</si>
  <si>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</si>
  <si>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</si>
  <si>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</si>
  <si>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</si>
  <si>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</si>
  <si>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</si>
  <si>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</si>
  <si>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</si>
  <si>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</si>
  <si>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</si>
  <si>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</si>
  <si>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</si>
  <si>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</si>
  <si>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</si>
  <si>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</si>
  <si>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</si>
  <si>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</si>
  <si>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</si>
  <si>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</si>
  <si>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</si>
  <si>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</si>
  <si>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</si>
  <si>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</si>
  <si>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</si>
  <si>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</si>
  <si>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</si>
  <si>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</si>
  <si>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</si>
  <si>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</si>
  <si>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</si>
  <si>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</si>
  <si>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</si>
  <si>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</si>
  <si>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</si>
  <si>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</si>
  <si>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</si>
  <si>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</si>
  <si>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</si>
  <si>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</si>
  <si>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</si>
  <si>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</si>
  <si>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</si>
  <si>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</si>
  <si>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</si>
  <si>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</si>
  <si>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</si>
  <si>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</si>
  <si>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</si>
  <si>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</si>
  <si>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</si>
  <si>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</si>
  <si>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</si>
  <si>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</si>
  <si>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</si>
  <si>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</si>
  <si>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</si>
  <si>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</si>
  <si>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</si>
  <si>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</si>
  <si>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</si>
  <si>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</si>
  <si>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</si>
  <si>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</si>
  <si>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</si>
  <si>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</si>
  <si>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</si>
  <si>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</si>
  <si>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</si>
  <si>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</si>
  <si>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</si>
  <si>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</si>
  <si>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</si>
  <si>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</si>
  <si>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</si>
  <si>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</si>
  <si>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</si>
  <si>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</si>
  <si>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</si>
  <si>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</si>
  <si>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</si>
  <si>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</si>
  <si>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</si>
  <si>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</si>
  <si>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</si>
  <si>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</si>
  <si>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</si>
  <si>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</si>
  <si>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</si>
  <si>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</si>
  <si>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</si>
  <si>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</si>
  <si>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</si>
  <si>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</si>
  <si>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</si>
  <si>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</si>
  <si>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</si>
  <si>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</si>
  <si>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</si>
  <si>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</si>
  <si>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</si>
  <si>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</si>
  <si>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</si>
  <si>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</si>
  <si>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</si>
  <si>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</si>
  <si>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</si>
  <si>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</si>
  <si>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</si>
  <si>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</si>
  <si>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</si>
  <si>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</si>
  <si>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</si>
  <si>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</si>
  <si>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</si>
  <si>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</si>
  <si>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</si>
  <si>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</si>
  <si>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</si>
  <si>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</si>
  <si>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</si>
  <si>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</si>
  <si>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</si>
  <si>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</si>
  <si>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</si>
  <si>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</si>
  <si>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</si>
  <si>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</si>
  <si>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</si>
  <si>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</si>
  <si>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</si>
  <si>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</si>
  <si>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</si>
  <si>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</si>
  <si>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</si>
  <si>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</si>
  <si>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</si>
  <si>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</si>
  <si>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</si>
  <si>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</si>
  <si>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</si>
  <si>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</si>
  <si>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</si>
  <si>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</si>
  <si>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</si>
  <si>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</si>
  <si>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</si>
  <si>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</si>
  <si>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</si>
  <si>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</si>
  <si>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</si>
  <si>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</si>
  <si>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</si>
  <si>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</si>
  <si>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</si>
  <si>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</si>
  <si>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</si>
  <si>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</si>
  <si>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</si>
  <si>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</si>
  <si>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</si>
  <si>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</si>
  <si>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</si>
  <si>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</si>
  <si>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</si>
  <si>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</si>
  <si>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</si>
  <si>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</si>
  <si>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</si>
  <si>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</si>
  <si>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</si>
  <si>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</si>
  <si>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</si>
  <si>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</si>
  <si>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</si>
  <si>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</si>
  <si>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</si>
  <si>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</si>
  <si>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</si>
  <si>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</si>
  <si>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</si>
  <si>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</si>
  <si>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</si>
  <si>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</si>
  <si>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</si>
  <si>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</si>
  <si>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</si>
  <si>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</si>
  <si>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</si>
  <si>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</si>
  <si>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</si>
  <si>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</si>
  <si>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</si>
  <si>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</si>
  <si>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</si>
  <si>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</si>
  <si>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</si>
  <si>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</si>
  <si>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</si>
  <si>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</si>
  <si>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</si>
  <si>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</si>
  <si>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</si>
  <si>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</si>
  <si>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</si>
  <si>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</si>
  <si>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</si>
  <si>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</si>
  <si>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</si>
  <si>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</si>
  <si>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</si>
  <si>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</si>
  <si>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</si>
  <si>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</si>
  <si>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</si>
  <si>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</si>
  <si>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</si>
  <si>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</si>
  <si>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</si>
  <si>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</si>
  <si>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</si>
  <si>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</si>
  <si>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</si>
  <si>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</si>
  <si>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</si>
  <si>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</si>
  <si>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</si>
  <si>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</si>
  <si>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</si>
  <si>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</si>
  <si>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</si>
  <si>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</si>
  <si>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</si>
  <si>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</si>
  <si>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</si>
  <si>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</si>
  <si>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</si>
  <si>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</si>
  <si>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</si>
  <si>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</si>
  <si>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</si>
  <si>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</si>
  <si>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</si>
  <si>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</si>
  <si>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</si>
  <si>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</si>
  <si>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</si>
  <si>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</si>
  <si>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</si>
  <si>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</si>
  <si>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</si>
  <si>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</si>
  <si>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</si>
  <si>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</si>
  <si>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</si>
  <si>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</si>
  <si>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</si>
  <si>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</si>
  <si>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</si>
  <si>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</si>
  <si>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</si>
  <si>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</si>
  <si>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</si>
  <si>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</si>
  <si>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</si>
  <si>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</si>
  <si>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</si>
  <si>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</si>
  <si>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</si>
  <si>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</si>
  <si>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</si>
  <si>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</si>
  <si>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</si>
  <si>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</si>
  <si>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</si>
  <si>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</si>
  <si>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</si>
  <si>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</si>
  <si>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</si>
  <si>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</si>
  <si>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</si>
  <si>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</si>
  <si>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</si>
  <si>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</si>
  <si>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</si>
  <si>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</si>
  <si>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</si>
  <si>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</si>
  <si>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</si>
  <si>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</si>
  <si>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</si>
  <si>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</si>
  <si>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</si>
  <si>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</si>
  <si>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</si>
  <si>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</si>
  <si>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</si>
  <si>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</si>
  <si>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</si>
  <si>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</si>
  <si>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</si>
  <si>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</si>
  <si>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</si>
  <si>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</si>
  <si>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</si>
  <si>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</si>
  <si>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</si>
  <si>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</si>
  <si>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</si>
  <si>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</si>
  <si>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</si>
  <si>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</si>
  <si>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</si>
  <si>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</si>
  <si>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</si>
  <si>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</si>
  <si>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</si>
  <si>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</si>
  <si>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</si>
  <si>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</si>
  <si>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</si>
  <si>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</si>
  <si>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</si>
  <si>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</si>
  <si>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</si>
  <si>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</si>
  <si>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</si>
  <si>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</si>
  <si>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</si>
  <si>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</si>
  <si>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</si>
  <si>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</si>
  <si>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</si>
  <si>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</si>
  <si>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</si>
  <si>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</si>
  <si>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</si>
  <si>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</si>
  <si>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</si>
  <si>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</si>
  <si>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</si>
  <si>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</si>
  <si>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</si>
  <si>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</si>
  <si>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</si>
  <si>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</si>
  <si>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</si>
  <si>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</si>
  <si>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</si>
  <si>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</si>
  <si>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</si>
  <si>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</si>
  <si>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</si>
  <si>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</si>
  <si>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</si>
  <si>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</si>
  <si>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</si>
  <si>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</si>
  <si>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</si>
  <si>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</si>
  <si>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</si>
  <si>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</si>
  <si>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</si>
  <si>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</si>
  <si>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</si>
  <si>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</si>
  <si>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</si>
  <si>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</si>
  <si>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</si>
  <si>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</si>
  <si>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</si>
  <si>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</si>
  <si>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</si>
  <si>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</si>
  <si>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</si>
  <si>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</si>
  <si>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</si>
  <si>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</si>
  <si>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</si>
  <si>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</si>
  <si>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</si>
  <si>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</si>
  <si>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</si>
  <si>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</si>
  <si>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</si>
  <si>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</si>
  <si>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</si>
  <si>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</si>
  <si>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</si>
  <si>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</si>
  <si>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</si>
  <si>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</si>
  <si>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</si>
  <si>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</si>
  <si>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</si>
  <si>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</si>
  <si>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</si>
  <si>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</si>
  <si>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</si>
  <si>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</si>
  <si>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</si>
  <si>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</si>
  <si>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</si>
  <si>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</si>
  <si>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</si>
  <si>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</si>
  <si>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</si>
  <si>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</si>
  <si>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</si>
  <si>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</si>
  <si>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</si>
  <si>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</si>
  <si>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</si>
  <si>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</si>
  <si>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</si>
  <si>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</si>
  <si>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</si>
  <si>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</si>
  <si>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</si>
  <si>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</si>
  <si>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</si>
  <si>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</si>
  <si>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</si>
  <si>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</si>
  <si>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</si>
  <si>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</si>
  <si>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</si>
  <si>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</si>
  <si>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</si>
  <si>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</si>
  <si>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</si>
  <si>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</si>
  <si>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</si>
  <si>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</si>
  <si>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</si>
  <si>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</si>
  <si>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</si>
  <si>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</si>
  <si>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</si>
  <si>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</si>
  <si>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</si>
  <si>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</si>
  <si>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</si>
  <si>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</si>
  <si>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</si>
  <si>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</si>
  <si>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</si>
  <si>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</si>
  <si>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</si>
  <si>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</si>
  <si>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</si>
  <si>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</si>
  <si>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</si>
  <si>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</si>
  <si>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</si>
  <si>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</si>
  <si>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</si>
  <si>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</si>
  <si>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</si>
  <si>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</si>
  <si>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</si>
  <si>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</si>
  <si>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</si>
  <si>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</si>
  <si>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</si>
  <si>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</si>
  <si>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</si>
  <si>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</si>
  <si>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</si>
  <si>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</si>
  <si>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</si>
  <si>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</si>
  <si>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</si>
  <si>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</si>
  <si>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</si>
  <si>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</si>
  <si>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</si>
  <si>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</si>
  <si>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</si>
  <si>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</si>
  <si>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</si>
  <si>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</si>
  <si>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</si>
  <si>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</si>
  <si>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</si>
  <si>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</si>
  <si>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</si>
  <si>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</si>
  <si>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</si>
  <si>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</si>
  <si>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</si>
  <si>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</si>
  <si>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</si>
  <si>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</si>
  <si>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</si>
  <si>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</si>
  <si>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</si>
  <si>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</si>
  <si>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</si>
  <si>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</si>
  <si>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</si>
  <si>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</si>
  <si>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</si>
  <si>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</si>
  <si>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</si>
  <si>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</si>
  <si>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</si>
  <si>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</si>
  <si>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</si>
  <si>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</si>
  <si>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</si>
  <si>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</si>
  <si>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</si>
  <si>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</si>
  <si>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</si>
  <si>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</si>
  <si>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</si>
  <si>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</si>
  <si>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</si>
  <si>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</si>
  <si>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</si>
  <si>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</si>
  <si>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</si>
  <si>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</si>
  <si>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</si>
  <si>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</si>
  <si>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</si>
  <si>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</si>
  <si>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</si>
  <si>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</si>
  <si>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</si>
  <si>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</si>
  <si>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</si>
  <si>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</si>
  <si>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</si>
  <si>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</si>
  <si>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</si>
  <si>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</si>
  <si>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</si>
  <si>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</si>
  <si>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</si>
  <si>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</si>
  <si>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</si>
  <si>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</si>
  <si>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</si>
  <si>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</si>
  <si>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</si>
  <si>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</si>
  <si>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</si>
  <si>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</si>
  <si>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</si>
  <si>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</si>
  <si>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</si>
  <si>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</si>
  <si>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</si>
  <si>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</si>
  <si>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</si>
  <si>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</si>
  <si>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</si>
  <si>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</si>
  <si>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</si>
  <si>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</si>
  <si>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</si>
  <si>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</si>
  <si>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</si>
  <si>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</si>
  <si>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</si>
  <si>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</si>
  <si>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</si>
  <si>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</si>
  <si>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</si>
  <si>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</si>
  <si>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</si>
  <si>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</si>
  <si>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</si>
  <si>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</si>
  <si>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</si>
  <si>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</si>
  <si>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</si>
  <si>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</si>
  <si>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</si>
  <si>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</si>
  <si>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</si>
  <si>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</si>
  <si>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</si>
  <si>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</si>
  <si>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</si>
  <si>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</si>
  <si>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</si>
  <si>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</si>
  <si>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</si>
  <si>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</si>
  <si>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</si>
  <si>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</si>
  <si>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</si>
  <si>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</si>
  <si>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</si>
  <si>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</si>
  <si>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</si>
  <si>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</si>
  <si>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</si>
  <si>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</si>
  <si>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</si>
  <si>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</si>
  <si>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</si>
  <si>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</si>
  <si>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</si>
  <si>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</si>
  <si>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</si>
  <si>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</si>
  <si>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</si>
  <si>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</si>
  <si>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</si>
  <si>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</si>
  <si>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</si>
  <si>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</si>
  <si>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</si>
  <si>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</si>
  <si>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</si>
  <si>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</si>
  <si>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</si>
  <si>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</si>
  <si>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</si>
  <si>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</si>
  <si>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</si>
  <si>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</si>
  <si>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</si>
  <si>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</si>
  <si>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</si>
  <si>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</si>
  <si>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</si>
  <si>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</si>
  <si>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</si>
  <si>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</si>
  <si>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</si>
  <si>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</si>
  <si>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</si>
  <si>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</si>
  <si>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</si>
  <si>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</si>
  <si>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</si>
  <si>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</si>
  <si>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</si>
  <si>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</si>
  <si>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</si>
  <si>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</si>
  <si>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</si>
  <si>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</si>
  <si>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</si>
  <si>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</si>
  <si>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</si>
  <si>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</si>
  <si>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</si>
  <si>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</si>
  <si>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</si>
  <si>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</si>
  <si>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</si>
  <si>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</si>
  <si>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</si>
  <si>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</si>
  <si>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</si>
  <si>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</si>
  <si>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</si>
  <si>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</si>
  <si>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</si>
  <si>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</si>
  <si>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</si>
  <si>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</si>
  <si>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</si>
  <si>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</si>
  <si>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</si>
  <si>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</si>
  <si>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</si>
  <si>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</si>
  <si>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</si>
  <si>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</si>
  <si>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</si>
  <si>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</si>
  <si>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</si>
  <si>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</si>
  <si>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</si>
  <si>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</si>
  <si>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</si>
  <si>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</si>
  <si>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</si>
  <si>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</si>
  <si>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</si>
  <si>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</si>
  <si>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</si>
  <si>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</si>
  <si>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</si>
  <si>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</si>
  <si>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</si>
  <si>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</si>
  <si>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</si>
  <si>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</si>
  <si>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</si>
  <si>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</si>
  <si>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</si>
  <si>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</si>
  <si>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</si>
  <si>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</si>
  <si>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</si>
  <si>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</si>
  <si>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</si>
  <si>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</si>
  <si>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</si>
  <si>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</si>
  <si>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</si>
  <si>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</si>
  <si>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</si>
  <si>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</si>
  <si>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</si>
  <si>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</si>
  <si>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</si>
  <si>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</si>
  <si>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</si>
  <si>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</si>
  <si>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</si>
  <si>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</si>
  <si>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</si>
  <si>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</si>
  <si>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</si>
  <si>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</si>
  <si>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</si>
  <si>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</si>
  <si>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</si>
  <si>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</si>
  <si>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</si>
  <si>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</si>
  <si>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</si>
  <si>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</si>
  <si>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</si>
  <si>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</si>
  <si>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</si>
  <si>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</si>
  <si>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</si>
  <si>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</si>
  <si>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</si>
  <si>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</si>
  <si>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</si>
  <si>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</si>
  <si>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</si>
  <si>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</si>
  <si>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</si>
  <si>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</si>
  <si>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</si>
  <si>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</si>
  <si>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</si>
  <si>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</si>
  <si>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</si>
  <si>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</si>
  <si>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</si>
  <si>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</si>
  <si>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</si>
  <si>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</si>
  <si>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</si>
  <si>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</si>
  <si>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</si>
  <si>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</si>
  <si>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</si>
  <si>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</si>
  <si>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</si>
  <si>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</si>
  <si>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</si>
  <si>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</si>
  <si>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</si>
  <si>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</si>
  <si>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</si>
  <si>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</si>
  <si>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</si>
  <si>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</si>
  <si>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</si>
  <si>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</si>
  <si>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</si>
  <si>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</si>
  <si>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</si>
  <si>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</si>
  <si>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</si>
  <si>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</si>
  <si>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</si>
  <si>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</si>
  <si>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</si>
  <si>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</si>
  <si>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</si>
  <si>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</si>
  <si>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</si>
  <si>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</si>
  <si>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</si>
  <si>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</si>
  <si>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</si>
  <si>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</si>
  <si>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</si>
  <si>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</si>
  <si>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</si>
  <si>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</si>
  <si>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</si>
  <si>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</si>
  <si>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</si>
  <si>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</si>
  <si>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</si>
  <si>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</si>
  <si>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</si>
  <si>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</si>
  <si>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</si>
  <si>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</si>
  <si>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</si>
  <si>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</si>
  <si>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</si>
  <si>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</si>
  <si>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</si>
  <si>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</si>
  <si>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</si>
  <si>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</si>
  <si>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</si>
  <si>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</si>
  <si>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</si>
  <si>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</si>
  <si>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</si>
  <si>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</si>
  <si>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</si>
  <si>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</si>
  <si>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</si>
  <si>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</si>
  <si>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</si>
  <si>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</si>
  <si>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</si>
  <si>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</si>
  <si>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</si>
  <si>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</si>
  <si>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</si>
  <si>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</si>
  <si>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</si>
  <si>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</si>
  <si>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</si>
  <si>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</si>
  <si>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</si>
  <si>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</si>
  <si>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</si>
  <si>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</si>
  <si>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</si>
  <si>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</si>
  <si>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</si>
  <si>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</si>
  <si>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</si>
  <si>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</si>
  <si>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</si>
  <si>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</si>
  <si>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</si>
  <si>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</si>
  <si>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</si>
  <si>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</si>
  <si>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</si>
  <si>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</si>
  <si>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</si>
  <si>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</si>
  <si>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</si>
  <si>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</si>
  <si>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</si>
  <si>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</si>
  <si>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</si>
  <si>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</si>
  <si>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</si>
  <si>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</si>
  <si>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</si>
  <si>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</si>
  <si>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</si>
  <si>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</si>
  <si>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</si>
  <si>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</si>
  <si>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</si>
  <si>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</si>
  <si>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</si>
  <si>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</si>
  <si>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</si>
  <si>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</si>
  <si>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</si>
  <si>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</si>
  <si>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</si>
  <si>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</si>
  <si>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</si>
  <si>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</si>
  <si>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</si>
  <si>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</si>
  <si>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</si>
  <si>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</si>
  <si>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</si>
  <si>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</si>
  <si>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</si>
  <si>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</si>
  <si>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</si>
  <si>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</si>
  <si>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</si>
  <si>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</si>
  <si>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</si>
  <si>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</si>
  <si>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</si>
  <si>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</si>
  <si>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</si>
  <si>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</si>
  <si>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</si>
  <si>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</si>
  <si>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</si>
  <si>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</si>
  <si>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</si>
  <si>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</si>
  <si>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</si>
  <si>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</si>
  <si>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</si>
  <si>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</si>
  <si>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</si>
  <si>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</si>
  <si>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</si>
  <si>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</si>
  <si>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</si>
  <si>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</si>
  <si>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</si>
  <si>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</si>
  <si>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</si>
  <si>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</si>
  <si>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</si>
  <si>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</si>
  <si>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</si>
  <si>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</si>
  <si>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</si>
  <si>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</si>
  <si>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</si>
  <si>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</si>
  <si>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</si>
  <si>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</si>
  <si>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</si>
  <si>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</si>
  <si>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</si>
  <si>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</si>
  <si>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</si>
  <si>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</si>
  <si>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</si>
  <si>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</si>
  <si>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</si>
  <si>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</si>
  <si>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</si>
  <si>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</si>
  <si>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</si>
  <si>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</si>
  <si>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</si>
  <si>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</si>
  <si>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</si>
  <si>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</si>
  <si>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</si>
  <si>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</si>
  <si>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</si>
  <si>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</si>
  <si>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</si>
  <si>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</si>
  <si>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</si>
  <si>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</si>
  <si>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</si>
  <si>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</si>
  <si>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</si>
  <si>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</si>
  <si>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</si>
  <si>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</si>
  <si>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</si>
  <si>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</si>
  <si>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</si>
  <si>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</si>
  <si>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</si>
  <si>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</si>
  <si>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</si>
  <si>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</si>
  <si>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</si>
  <si>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</si>
  <si>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</si>
  <si>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</si>
  <si>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</si>
  <si>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</si>
  <si>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</si>
  <si>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</si>
  <si>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</si>
  <si>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</si>
  <si>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</si>
  <si>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</si>
  <si>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</si>
  <si>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</si>
  <si>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</si>
  <si>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</si>
  <si>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</si>
  <si>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</si>
  <si>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</si>
  <si>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</si>
  <si>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</si>
  <si>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</si>
  <si>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</si>
  <si>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</si>
  <si>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</si>
  <si>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</si>
  <si>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</si>
  <si>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</si>
  <si>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</si>
  <si>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</si>
  <si>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</si>
  <si>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</si>
  <si>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</si>
  <si>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</si>
  <si>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</si>
  <si>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</si>
  <si>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</si>
  <si>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</si>
  <si>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</si>
  <si>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</si>
  <si>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</si>
  <si>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</si>
  <si>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</si>
  <si>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</si>
  <si>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</si>
  <si>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</si>
  <si>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</si>
  <si>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</si>
  <si>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</si>
  <si>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</si>
  <si>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</si>
  <si>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</si>
  <si>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</si>
  <si>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</si>
  <si>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</si>
  <si>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</si>
  <si>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</si>
  <si>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</si>
  <si>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</si>
  <si>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</si>
  <si>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</si>
  <si>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</si>
  <si>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</si>
  <si>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</si>
  <si>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</si>
  <si>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</si>
  <si>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</si>
  <si>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</si>
  <si>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</si>
  <si>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</si>
  <si>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</si>
  <si>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</si>
  <si>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</si>
  <si>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</si>
  <si>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</si>
  <si>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</si>
  <si>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</si>
  <si>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</si>
  <si>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</si>
  <si>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</si>
  <si>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</si>
  <si>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</si>
  <si>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</si>
  <si>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</si>
  <si>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</si>
  <si>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</si>
  <si>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</si>
  <si>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</si>
  <si>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</si>
  <si>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</si>
  <si>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</si>
  <si>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</si>
  <si>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</si>
  <si>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</si>
  <si>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</si>
  <si>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</si>
  <si>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</si>
  <si>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</si>
  <si>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</si>
  <si>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</si>
  <si>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</si>
  <si>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</si>
  <si>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</si>
  <si>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</si>
  <si>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</si>
  <si>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</si>
  <si>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</si>
  <si>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</si>
  <si>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</si>
  <si>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</si>
  <si>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</si>
  <si>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</si>
  <si>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</si>
  <si>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</si>
  <si>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</si>
  <si>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</si>
  <si>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</si>
  <si>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</si>
  <si>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</si>
  <si>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</si>
  <si>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</si>
  <si>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</si>
  <si>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</si>
  <si>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</si>
  <si>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</si>
  <si>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</si>
  <si>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</si>
  <si>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</si>
  <si>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</si>
  <si>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</si>
  <si>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</si>
  <si>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</si>
  <si>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</si>
  <si>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</si>
  <si>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</si>
  <si>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</si>
  <si>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</si>
  <si>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</si>
  <si>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</si>
  <si>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</si>
  <si>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</si>
  <si>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</si>
  <si>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</si>
  <si>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</si>
  <si>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</si>
  <si>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</si>
  <si>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</si>
  <si>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</si>
  <si>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</si>
  <si>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</si>
  <si>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</si>
  <si>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</si>
  <si>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</si>
  <si>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</si>
  <si>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</si>
  <si>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</si>
  <si>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</si>
  <si>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</si>
  <si>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</si>
  <si>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</si>
  <si>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</si>
  <si>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</si>
  <si>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</si>
  <si>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</si>
  <si>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</si>
  <si>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</si>
  <si>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</si>
  <si>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</si>
  <si>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</si>
  <si>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</si>
  <si>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</si>
  <si>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</si>
  <si>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</si>
  <si>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</si>
  <si>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</si>
  <si>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</si>
  <si>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</si>
  <si>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</si>
  <si>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</si>
  <si>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</si>
  <si>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</si>
  <si>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</si>
  <si>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</si>
  <si>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</si>
  <si>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</si>
  <si>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</si>
  <si>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</si>
  <si>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</si>
  <si>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</si>
  <si>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</si>
  <si>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</si>
  <si>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</si>
  <si>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</si>
  <si>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</si>
  <si>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</si>
  <si>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</si>
  <si>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</si>
  <si>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</si>
  <si>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</si>
  <si>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</si>
  <si>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</si>
  <si>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</si>
  <si>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</si>
  <si>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</si>
  <si>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</si>
  <si>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</si>
  <si>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</si>
  <si>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</si>
  <si>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</si>
  <si>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</si>
  <si>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</si>
  <si>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</si>
  <si>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</si>
  <si>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</si>
  <si>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</si>
  <si>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</si>
  <si>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</si>
  <si>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</si>
  <si>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</si>
  <si>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</si>
  <si>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</si>
  <si>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</si>
  <si>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</si>
  <si>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</si>
  <si>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</si>
  <si>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</si>
  <si>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</si>
  <si>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</si>
  <si>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</si>
  <si>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</si>
  <si>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</si>
  <si>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</si>
  <si>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</si>
  <si>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</si>
  <si>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</si>
  <si>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</si>
  <si>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</si>
  <si>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</si>
  <si>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</si>
  <si>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</si>
  <si>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</si>
  <si>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</si>
  <si>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</si>
  <si>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</si>
  <si>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</si>
  <si>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</si>
  <si>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</si>
  <si>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</si>
  <si>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</si>
  <si>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</si>
  <si>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</si>
  <si>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</si>
  <si>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</si>
  <si>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</si>
  <si>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</si>
  <si>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</si>
  <si>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</si>
  <si>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</si>
  <si>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</si>
  <si>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</si>
  <si>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</si>
  <si>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</si>
  <si>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</si>
  <si>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</si>
  <si>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</si>
  <si>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</si>
  <si>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</si>
  <si>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</si>
  <si>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</si>
  <si>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</si>
  <si>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</si>
  <si>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</si>
  <si>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</si>
  <si>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</si>
  <si>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</si>
  <si>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</si>
  <si>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</si>
  <si>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</si>
  <si>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</si>
  <si>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</si>
  <si>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</si>
  <si>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</si>
  <si>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</si>
  <si>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</si>
  <si>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</si>
  <si>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</si>
  <si>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</si>
  <si>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</si>
  <si>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</si>
  <si>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</si>
  <si>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</si>
  <si>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</si>
  <si>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</si>
  <si>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</si>
  <si>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</si>
  <si>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</si>
  <si>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</si>
  <si>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</si>
  <si>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</si>
  <si>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</si>
  <si>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</si>
  <si>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</si>
  <si>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</si>
  <si>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</si>
  <si>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</si>
  <si>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</si>
  <si>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</si>
  <si>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</si>
  <si>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</si>
  <si>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</si>
  <si>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</si>
  <si>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</si>
  <si>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</si>
  <si>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</si>
  <si>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</si>
  <si>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</si>
  <si>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</si>
  <si>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</si>
  <si>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</si>
  <si>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</si>
  <si>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</si>
  <si>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</si>
  <si>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</si>
  <si>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</si>
  <si>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</si>
  <si>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</si>
  <si>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</si>
  <si>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</si>
  <si>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</si>
  <si>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</si>
  <si>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</si>
  <si>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</si>
  <si>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</si>
  <si>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</si>
  <si>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</si>
  <si>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</si>
  <si>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</si>
  <si>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</si>
  <si>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</si>
  <si>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</si>
  <si>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</si>
  <si>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</si>
  <si>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</si>
  <si>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</si>
  <si>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</si>
  <si>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</si>
  <si>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</si>
  <si>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</si>
  <si>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</si>
  <si>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</si>
  <si>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</si>
  <si>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</si>
  <si>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</si>
  <si>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</si>
  <si>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</si>
  <si>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</si>
  <si>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</si>
  <si>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</si>
  <si>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</si>
  <si>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</si>
  <si>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</si>
  <si>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</si>
  <si>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</si>
  <si>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</si>
  <si>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</si>
  <si>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</si>
  <si>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</si>
  <si>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</si>
  <si>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</si>
  <si>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</si>
  <si>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</si>
  <si>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</si>
  <si>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</si>
  <si>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</si>
  <si>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</si>
  <si>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</si>
  <si>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</si>
  <si>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</si>
  <si>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</si>
  <si>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</si>
  <si>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</si>
  <si>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</si>
  <si>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</si>
  <si>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</si>
  <si>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</si>
  <si>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</si>
  <si>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</si>
  <si>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</si>
  <si>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</si>
  <si>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</si>
  <si>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</si>
  <si>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</si>
  <si>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</si>
  <si>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</si>
  <si>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</si>
  <si>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</si>
  <si>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</si>
  <si>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</si>
  <si>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</si>
  <si>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</si>
  <si>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</si>
  <si>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</si>
  <si>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</si>
  <si>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</si>
  <si>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</si>
  <si>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</si>
  <si>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</si>
  <si>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</si>
  <si>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</si>
  <si>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</si>
  <si>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</si>
  <si>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</si>
  <si>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</si>
  <si>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</si>
  <si>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</si>
  <si>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</si>
  <si>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</si>
  <si>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</si>
  <si>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</si>
  <si>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</si>
  <si>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</si>
  <si>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</si>
  <si>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</si>
  <si>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</si>
  <si>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</si>
  <si>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</si>
  <si>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</si>
  <si>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</si>
  <si>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</si>
  <si>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</si>
  <si>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</si>
  <si>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</si>
  <si>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</si>
  <si>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</si>
  <si>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</si>
  <si>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</si>
  <si>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</si>
  <si>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</si>
  <si>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</si>
  <si>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</si>
  <si>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</si>
  <si>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</si>
  <si>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</si>
  <si>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</si>
  <si>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</si>
  <si>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</si>
  <si>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</si>
  <si>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</si>
  <si>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</si>
  <si>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</si>
  <si>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</si>
  <si>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</si>
  <si>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</si>
  <si>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</si>
  <si>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</si>
  <si>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</si>
  <si>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</si>
  <si>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</si>
  <si>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</si>
  <si>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</si>
  <si>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</si>
  <si>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</si>
  <si>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</si>
  <si>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</si>
  <si>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</si>
  <si>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</si>
  <si>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</si>
  <si>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</si>
  <si>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</si>
  <si>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</si>
  <si>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</si>
  <si>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</si>
  <si>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</si>
  <si>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</si>
  <si>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</si>
  <si>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</si>
  <si>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</si>
  <si>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</si>
  <si>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</si>
  <si>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</si>
  <si>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</si>
  <si>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</si>
  <si>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</si>
  <si>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</si>
  <si>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</si>
  <si>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</si>
  <si>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</si>
  <si>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</si>
  <si>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</si>
  <si>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</si>
  <si>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</si>
  <si>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</si>
  <si>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</si>
  <si>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</si>
  <si>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</si>
  <si>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</si>
  <si>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</si>
  <si>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</si>
  <si>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</si>
  <si>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</si>
  <si>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</si>
  <si>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</si>
  <si>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</si>
  <si>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</si>
  <si>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</si>
  <si>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</si>
  <si>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</si>
  <si>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</si>
  <si>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</si>
  <si>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</si>
  <si>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</si>
  <si>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</si>
  <si>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</si>
  <si>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</si>
  <si>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</si>
  <si>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</si>
  <si>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</si>
  <si>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</si>
  <si>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</si>
  <si>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</si>
  <si>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</si>
  <si>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</si>
  <si>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</si>
  <si>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</si>
  <si>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</si>
  <si>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</si>
  <si>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</si>
  <si>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</si>
  <si>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</si>
  <si>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</si>
  <si>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</si>
  <si>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</si>
  <si>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</si>
  <si>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</si>
  <si>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</si>
  <si>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</si>
  <si>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</si>
  <si>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</si>
  <si>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</si>
  <si>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</si>
  <si>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</si>
  <si>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</si>
  <si>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</si>
  <si>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</si>
  <si>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</si>
  <si>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</si>
  <si>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</si>
  <si>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</si>
  <si>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</si>
  <si>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</si>
  <si>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</si>
  <si>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</si>
  <si>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</si>
  <si>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</si>
  <si>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</si>
  <si>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</si>
  <si>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</si>
  <si>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</si>
  <si>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</si>
  <si>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</si>
  <si>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</si>
  <si>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</si>
  <si>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</si>
  <si>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</si>
  <si>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</si>
  <si>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</si>
  <si>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</si>
  <si>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</si>
  <si>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</si>
  <si>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</si>
  <si>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</si>
  <si>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</si>
  <si>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</si>
  <si>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</si>
  <si>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</si>
  <si>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</si>
  <si>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</si>
  <si>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</si>
  <si>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</si>
  <si>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</si>
  <si>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</si>
  <si>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</si>
  <si>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</si>
  <si>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</si>
  <si>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</si>
  <si>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</si>
  <si>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</si>
  <si>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</si>
  <si>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</si>
  <si>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</si>
  <si>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</si>
  <si>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</si>
  <si>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</si>
  <si>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</si>
  <si>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</si>
  <si>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</si>
  <si>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</si>
  <si>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</si>
  <si>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</si>
  <si>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</si>
  <si>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</si>
  <si>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</si>
  <si>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</si>
  <si>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</si>
  <si>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</si>
  <si>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</si>
  <si>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</si>
  <si>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</si>
  <si>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</si>
  <si>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</si>
  <si>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</si>
  <si>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</si>
  <si>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</si>
  <si>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</si>
  <si>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</si>
  <si>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</si>
  <si>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</si>
  <si>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</si>
  <si>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</si>
  <si>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</si>
  <si>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</si>
  <si>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</si>
  <si>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</si>
  <si>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</si>
  <si>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</si>
  <si>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</si>
  <si>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</si>
  <si>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</si>
  <si>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</si>
  <si>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</si>
  <si>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</si>
  <si>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</si>
  <si>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</si>
  <si>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</si>
  <si>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</si>
  <si>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</si>
  <si>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</si>
  <si>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</si>
  <si>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</si>
  <si>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</si>
  <si>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</si>
  <si>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</si>
  <si>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</si>
  <si>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</si>
  <si>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</si>
  <si>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</si>
  <si>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</si>
  <si>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</si>
  <si>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</si>
  <si>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</si>
  <si>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</si>
  <si>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</si>
  <si>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</si>
  <si>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</si>
  <si>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</si>
  <si>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</si>
  <si>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</si>
  <si>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</si>
  <si>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</si>
  <si>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</si>
  <si>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</si>
  <si>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</si>
  <si>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</si>
  <si>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</si>
  <si>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</si>
  <si>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</si>
  <si>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</si>
  <si>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</si>
  <si>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</si>
  <si>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</si>
  <si>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</si>
  <si>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</si>
  <si>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</si>
  <si>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</si>
  <si>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</si>
  <si>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</si>
  <si>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</si>
  <si>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</si>
  <si>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</si>
  <si>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</si>
  <si>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</si>
  <si>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</si>
  <si>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</si>
  <si>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</si>
  <si>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</si>
  <si>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</si>
  <si>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</si>
  <si>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</si>
  <si>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</si>
  <si>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</si>
  <si>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</si>
  <si>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</si>
  <si>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</si>
  <si>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</si>
  <si>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</si>
  <si>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</si>
  <si>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</si>
  <si>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</si>
  <si>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</si>
  <si>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</si>
  <si>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</si>
  <si>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</si>
  <si>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</si>
  <si>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</si>
  <si>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</si>
  <si>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</si>
  <si>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</si>
  <si>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</si>
  <si>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</si>
  <si>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</si>
  <si>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</si>
  <si>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</si>
  <si>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</si>
  <si>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</si>
  <si>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</si>
  <si>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</si>
  <si>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</si>
  <si>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</si>
  <si>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</si>
  <si>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</si>
  <si>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</si>
  <si>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</si>
  <si>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</si>
  <si>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</si>
  <si>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</si>
  <si>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</si>
  <si>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</si>
  <si>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</si>
  <si>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</si>
  <si>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</si>
  <si>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</si>
  <si>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</si>
  <si>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</si>
  <si>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</si>
  <si>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</si>
  <si>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</si>
  <si>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</si>
  <si>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</si>
  <si>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</si>
  <si>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</si>
  <si>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</si>
  <si>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</si>
  <si>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</si>
  <si>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</si>
  <si>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</si>
  <si>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</si>
  <si>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</si>
  <si>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</si>
  <si>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</si>
  <si>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</si>
  <si>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</si>
  <si>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</si>
  <si>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</si>
  <si>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</si>
  <si>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</si>
  <si>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</si>
  <si>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</si>
  <si>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</si>
  <si>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</si>
  <si>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</si>
  <si>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</si>
  <si>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</si>
  <si>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</si>
  <si>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</si>
  <si>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</si>
  <si>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</si>
  <si>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</si>
  <si>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</si>
  <si>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</si>
  <si>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</si>
  <si>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</si>
  <si>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</si>
  <si>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</si>
  <si>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</si>
  <si>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</si>
  <si>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</si>
  <si>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</si>
  <si>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</si>
  <si>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</si>
  <si>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</si>
  <si>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</si>
  <si>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</si>
  <si>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</si>
  <si>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</si>
  <si>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</si>
  <si>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</si>
  <si>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</si>
  <si>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</si>
  <si>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</si>
  <si>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</si>
  <si>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</si>
  <si>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</si>
  <si>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</si>
  <si>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</si>
  <si>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</si>
  <si>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</si>
  <si>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</si>
  <si>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</si>
  <si>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</si>
  <si>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</si>
  <si>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</si>
  <si>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</si>
  <si>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</si>
  <si>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</si>
  <si>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</si>
  <si>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</si>
  <si>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</si>
  <si>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</si>
  <si>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</si>
  <si>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</si>
  <si>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</si>
  <si>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</si>
  <si>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</si>
  <si>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</si>
  <si>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</si>
  <si>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</si>
  <si>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</si>
  <si>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</si>
  <si>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</si>
  <si>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</si>
  <si>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</si>
  <si>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</si>
  <si>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</si>
  <si>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</si>
  <si>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</si>
  <si>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</si>
  <si>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</si>
  <si>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</si>
  <si>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</si>
  <si>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</si>
  <si>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</si>
  <si>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</si>
  <si>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</si>
  <si>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</si>
  <si>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</si>
  <si>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</si>
  <si>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</si>
  <si>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</si>
  <si>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</si>
  <si>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</si>
  <si>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</si>
  <si>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</si>
  <si>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</si>
  <si>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</si>
  <si>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</si>
  <si>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</si>
  <si>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</si>
  <si>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</si>
  <si>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</si>
  <si>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</si>
  <si>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</si>
  <si>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</si>
  <si>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</si>
  <si>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</si>
  <si>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</si>
  <si>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</si>
  <si>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</si>
  <si>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</si>
  <si>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</si>
  <si>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</si>
  <si>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</si>
  <si>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</si>
  <si>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</si>
  <si>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</si>
  <si>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</si>
  <si>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</si>
  <si>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</si>
  <si>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</si>
  <si>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</si>
  <si>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</si>
  <si>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</si>
  <si>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</si>
  <si>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</si>
  <si>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</si>
  <si>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</si>
  <si>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</si>
  <si>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</si>
  <si>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</si>
  <si>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</si>
  <si>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</si>
  <si>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</si>
  <si>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</si>
  <si>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</si>
  <si>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</si>
  <si>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</si>
  <si>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</si>
  <si>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</si>
  <si>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</si>
  <si>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</si>
  <si>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</si>
  <si>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</si>
  <si>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</si>
  <si>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</si>
  <si>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</si>
  <si>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</si>
  <si>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</si>
  <si>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</si>
  <si>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</si>
  <si>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</si>
  <si>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</si>
  <si>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</si>
  <si>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</si>
  <si>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</si>
  <si>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</si>
  <si>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</si>
  <si>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</si>
  <si>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</si>
  <si>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</si>
  <si>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</si>
  <si>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</si>
  <si>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</si>
  <si>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</si>
  <si>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</si>
  <si>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</si>
  <si>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</si>
  <si>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</si>
  <si>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</si>
  <si>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</si>
  <si>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</si>
  <si>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</si>
  <si>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</si>
  <si>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</si>
  <si>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</si>
  <si>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</si>
  <si>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</si>
  <si>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</si>
  <si>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</si>
  <si>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</si>
  <si>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</si>
  <si>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</si>
  <si>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</si>
  <si>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</si>
  <si>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</si>
  <si>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</si>
  <si>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</si>
  <si>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</si>
  <si>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</si>
  <si>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</si>
  <si>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</si>
  <si>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</si>
  <si>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</si>
  <si>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</si>
  <si>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</si>
  <si>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</si>
  <si>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</si>
  <si>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</si>
  <si>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</si>
  <si>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</si>
  <si>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</si>
  <si>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</si>
  <si>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</si>
  <si>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</si>
  <si>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</si>
  <si>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</si>
  <si>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</si>
  <si>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</si>
  <si>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</si>
  <si>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</si>
  <si>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</si>
  <si>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</si>
  <si>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</si>
  <si>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</si>
  <si>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</si>
  <si>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</si>
  <si>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</si>
  <si>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</si>
  <si>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</si>
  <si>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</si>
  <si>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</si>
  <si>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</si>
  <si>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</si>
  <si>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</si>
  <si>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</si>
  <si>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</si>
  <si>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</si>
  <si>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</si>
  <si>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</si>
  <si>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</si>
  <si>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</si>
  <si>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</si>
  <si>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</si>
  <si>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</si>
  <si>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</si>
  <si>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</si>
  <si>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</si>
  <si>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</si>
  <si>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</si>
  <si>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</si>
  <si>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</si>
  <si>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</si>
  <si>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</si>
  <si>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</si>
  <si>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</si>
  <si>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</si>
  <si>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</si>
  <si>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</si>
  <si>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</si>
  <si>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</si>
  <si>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</si>
  <si>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</si>
  <si>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</si>
  <si>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</si>
  <si>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</si>
  <si>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</si>
  <si>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</si>
  <si>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</si>
  <si>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</si>
  <si>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</si>
  <si>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</si>
  <si>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</si>
  <si>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</si>
  <si>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</si>
  <si>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</si>
  <si>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</si>
  <si>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</si>
  <si>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</si>
  <si>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</si>
  <si>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</si>
  <si>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</si>
  <si>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</si>
  <si>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</si>
  <si>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</si>
  <si>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</si>
  <si>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</si>
  <si>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</si>
  <si>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</si>
  <si>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</si>
  <si>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</si>
  <si>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</si>
  <si>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</si>
  <si>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</si>
  <si>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</si>
  <si>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</si>
  <si>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</si>
  <si>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</si>
  <si>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</si>
  <si>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</si>
  <si>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</si>
  <si>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</si>
  <si>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</si>
  <si>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</si>
  <si>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</si>
  <si>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</si>
  <si>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</si>
  <si>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</si>
  <si>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</si>
  <si>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</si>
  <si>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</si>
  <si>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</si>
  <si>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</si>
  <si>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</si>
  <si>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</si>
  <si>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</si>
  <si>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</si>
  <si>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</si>
  <si>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</si>
  <si>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</si>
  <si>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</si>
  <si>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</si>
  <si>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</si>
  <si>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</si>
  <si>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</si>
  <si>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</si>
  <si>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</si>
  <si>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</si>
  <si>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</si>
  <si>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</si>
  <si>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</si>
  <si>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</si>
  <si>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</si>
  <si>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</si>
  <si>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</si>
  <si>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</si>
  <si>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</si>
  <si>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</si>
  <si>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</si>
  <si>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</si>
  <si>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</si>
  <si>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</si>
  <si>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</si>
  <si>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</si>
  <si>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</si>
  <si>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</si>
  <si>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</si>
  <si>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</si>
  <si>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</si>
  <si>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</si>
  <si>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</si>
  <si>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</si>
  <si>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</si>
  <si>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</si>
  <si>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</si>
  <si>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</si>
  <si>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</si>
  <si>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</si>
  <si>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</si>
  <si>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</si>
  <si>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</si>
  <si>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</si>
  <si>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</si>
  <si>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</si>
  <si>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</si>
  <si>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</si>
  <si>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</si>
  <si>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</si>
  <si>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</si>
  <si>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</si>
  <si>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</si>
  <si>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</si>
  <si>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</si>
  <si>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</si>
  <si>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</si>
  <si>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</si>
  <si>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</si>
  <si>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</si>
  <si>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</si>
  <si>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</si>
  <si>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</si>
  <si>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</si>
  <si>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</si>
  <si>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</si>
  <si>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</si>
  <si>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</si>
  <si>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</si>
  <si>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</si>
  <si>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</si>
  <si>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</si>
  <si>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</si>
  <si>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</si>
  <si>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</si>
  <si>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</si>
  <si>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</si>
  <si>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</si>
  <si>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</si>
  <si>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</si>
  <si>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</si>
  <si>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</si>
  <si>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</si>
  <si>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</si>
  <si>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</si>
  <si>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</si>
  <si>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</si>
  <si>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</si>
  <si>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</si>
  <si>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</si>
  <si>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</si>
  <si>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</si>
  <si>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</si>
  <si>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</si>
  <si>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</si>
  <si>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</si>
  <si>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</si>
  <si>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</si>
  <si>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</si>
  <si>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</si>
  <si>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</si>
  <si>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</si>
  <si>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</si>
  <si>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</si>
  <si>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</si>
  <si>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</si>
  <si>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</si>
  <si>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</si>
  <si>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</si>
  <si>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</si>
  <si>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</si>
  <si>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</si>
  <si>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</si>
  <si>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</si>
  <si>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</si>
  <si>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</si>
  <si>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</si>
  <si>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</si>
  <si>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</si>
  <si>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</si>
  <si>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</si>
  <si>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</si>
  <si>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</si>
  <si>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</si>
  <si>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</si>
  <si>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</si>
  <si>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</si>
  <si>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</si>
  <si>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</si>
  <si>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</si>
  <si>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</si>
  <si>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</si>
  <si>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</si>
  <si>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</si>
  <si>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</si>
  <si>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</si>
  <si>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</si>
  <si>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</si>
  <si>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</si>
  <si>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</si>
  <si>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</si>
  <si>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</si>
  <si>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</si>
  <si>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</si>
  <si>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</si>
  <si>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</si>
  <si>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</si>
  <si>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</si>
  <si>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</si>
  <si>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</si>
  <si>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</si>
  <si>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</si>
  <si>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</si>
  <si>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</si>
  <si>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</si>
  <si>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</si>
  <si>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</si>
  <si>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</si>
  <si>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</si>
  <si>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</si>
  <si>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</si>
  <si>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</si>
  <si>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</si>
  <si>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</si>
  <si>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</si>
  <si>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</si>
  <si>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</si>
  <si>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</si>
  <si>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</si>
  <si>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</si>
  <si>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</si>
  <si>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</si>
  <si>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</si>
  <si>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</si>
  <si>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</si>
  <si>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</si>
  <si>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</si>
  <si>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</si>
  <si>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</si>
  <si>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</si>
  <si>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</si>
  <si>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</si>
  <si>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</si>
  <si>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</si>
  <si>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</si>
  <si>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</si>
  <si>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</si>
  <si>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</si>
  <si>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</si>
  <si>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</si>
  <si>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</si>
  <si>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</si>
  <si>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</si>
  <si>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</si>
  <si>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</si>
  <si>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</si>
  <si>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</si>
  <si>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</si>
  <si>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</si>
  <si>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</si>
  <si>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</si>
  <si>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</si>
  <si>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</si>
  <si>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</si>
  <si>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</si>
  <si>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</si>
  <si>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</si>
  <si>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</si>
  <si>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</si>
  <si>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</si>
  <si>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</si>
  <si>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</si>
  <si>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</si>
  <si>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</si>
  <si>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</si>
  <si>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</si>
  <si>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</si>
  <si>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</si>
  <si>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</si>
  <si>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</si>
  <si>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</si>
  <si>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</si>
  <si>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</si>
  <si>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</si>
  <si>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</si>
  <si>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</si>
  <si>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</si>
  <si>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</si>
  <si>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</si>
  <si>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</si>
  <si>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</si>
  <si>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</si>
  <si>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</si>
  <si>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</si>
  <si>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</si>
  <si>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</si>
  <si>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</si>
  <si>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</si>
  <si>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</si>
  <si>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</si>
  <si>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</si>
  <si>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</si>
  <si>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</si>
  <si>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</si>
  <si>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</si>
  <si>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</si>
  <si>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</si>
  <si>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</si>
  <si>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</si>
  <si>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</si>
  <si>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</si>
  <si>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</si>
  <si>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</si>
  <si>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</si>
  <si>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</si>
  <si>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</si>
  <si>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</si>
  <si>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</si>
  <si>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</si>
  <si>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</si>
  <si>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</si>
  <si>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</si>
  <si>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</si>
  <si>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</si>
  <si>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</si>
  <si>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</si>
  <si>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</si>
  <si>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</si>
  <si>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</si>
  <si>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</si>
  <si>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</si>
  <si>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</si>
  <si>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</si>
  <si>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</si>
  <si>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</si>
  <si>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</si>
  <si>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</si>
  <si>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</si>
  <si>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</si>
  <si>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</si>
  <si>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</si>
  <si>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</si>
  <si>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</si>
  <si>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</si>
  <si>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</si>
  <si>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</si>
  <si>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</si>
  <si>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</si>
  <si>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</si>
  <si>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</si>
  <si>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</si>
  <si>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</si>
  <si>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</si>
  <si>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</si>
  <si>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</si>
  <si>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</si>
  <si>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</si>
  <si>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</si>
  <si>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</si>
  <si>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</si>
  <si>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</si>
  <si>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</si>
  <si>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</si>
  <si>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</si>
  <si>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</si>
  <si>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</si>
  <si>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</si>
  <si>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</si>
  <si>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</si>
  <si>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</si>
  <si>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</si>
  <si>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</si>
  <si>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</si>
  <si>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</si>
  <si>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</si>
  <si>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</si>
  <si>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</si>
  <si>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</si>
  <si>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</si>
  <si>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</si>
  <si>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</si>
  <si>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</si>
  <si>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</si>
  <si>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</si>
  <si>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</si>
  <si>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</si>
  <si>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</si>
  <si>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</si>
  <si>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</si>
  <si>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</si>
  <si>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</si>
  <si>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</si>
  <si>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</si>
  <si>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</si>
  <si>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</si>
  <si>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</si>
  <si>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</si>
  <si>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</si>
  <si>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</si>
  <si>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</si>
  <si>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</si>
  <si>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</si>
  <si>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</si>
  <si>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</si>
  <si>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</si>
  <si>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</si>
  <si>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</si>
  <si>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</si>
  <si>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</si>
  <si>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</si>
  <si>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</si>
  <si>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</si>
  <si>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</si>
  <si>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</si>
  <si>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</si>
  <si>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</si>
  <si>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</si>
  <si>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</si>
  <si>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</si>
  <si>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</si>
  <si>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</si>
  <si>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</si>
  <si>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</si>
  <si>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</si>
  <si>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</si>
  <si>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</si>
  <si>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</si>
  <si>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</si>
  <si>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</si>
  <si>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</si>
  <si>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</si>
  <si>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</si>
  <si>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</si>
  <si>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</si>
  <si>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</si>
  <si>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</si>
  <si>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</si>
  <si>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</si>
  <si>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</si>
  <si>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</si>
  <si>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</si>
  <si>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</si>
  <si>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</si>
  <si>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</si>
  <si>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</si>
  <si>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</si>
  <si>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</si>
  <si>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</si>
  <si>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</si>
  <si>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</si>
  <si>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</si>
  <si>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</si>
  <si>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</si>
  <si>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</si>
  <si>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</si>
  <si>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</si>
  <si>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</si>
  <si>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</si>
  <si>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</si>
  <si>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</si>
  <si>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</si>
  <si>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</si>
  <si>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</si>
  <si>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</si>
  <si>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</si>
  <si>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</si>
  <si>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</si>
  <si>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</si>
  <si>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</si>
  <si>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</si>
  <si>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</si>
  <si>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</si>
  <si>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</si>
  <si>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</si>
  <si>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</si>
  <si>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</si>
  <si>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</si>
  <si>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</si>
  <si>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</si>
  <si>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</si>
  <si>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</si>
  <si>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</si>
  <si>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</si>
  <si>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</si>
  <si>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</si>
  <si>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</si>
  <si>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</si>
  <si>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</si>
  <si>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</si>
  <si>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</si>
  <si>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</si>
  <si>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</si>
  <si>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</si>
  <si>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</si>
  <si>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</si>
  <si>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</si>
  <si>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</si>
  <si>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</si>
  <si>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</si>
  <si>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</si>
  <si>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</si>
  <si>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</si>
  <si>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</si>
  <si>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</si>
  <si>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</si>
  <si>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</si>
  <si>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</si>
  <si>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</si>
  <si>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</si>
  <si>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</si>
  <si>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</si>
  <si>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</si>
  <si>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</si>
  <si>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</si>
  <si>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</si>
  <si>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</si>
  <si>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</si>
  <si>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</si>
  <si>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</si>
  <si>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</si>
  <si>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</si>
  <si>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</si>
  <si>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</si>
  <si>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</si>
  <si>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</si>
  <si>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</si>
  <si>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</si>
  <si>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</si>
  <si>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</si>
  <si>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</si>
  <si>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</si>
  <si>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</si>
  <si>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</si>
  <si>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</si>
  <si>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</si>
  <si>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</si>
  <si>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</si>
  <si>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</si>
  <si>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</si>
  <si>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</si>
  <si>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</si>
  <si>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</si>
  <si>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</si>
  <si>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</si>
  <si>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</si>
  <si>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</si>
  <si>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</si>
  <si>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</si>
  <si>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</si>
  <si>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</si>
  <si>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</si>
  <si>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</si>
  <si>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</si>
  <si>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</si>
  <si>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</si>
  <si>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</si>
  <si>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</si>
  <si>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</si>
  <si>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</si>
  <si>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</si>
  <si>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</si>
  <si>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</si>
  <si>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</si>
  <si>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</si>
  <si>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</si>
  <si>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</si>
  <si>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</si>
  <si>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</si>
  <si>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</si>
  <si>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</si>
  <si>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</si>
  <si>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</si>
  <si>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</si>
  <si>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</si>
  <si>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</si>
  <si>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</si>
  <si>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</si>
  <si>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</si>
  <si>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</si>
  <si>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</si>
  <si>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</si>
  <si>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</si>
  <si>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</si>
  <si>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</si>
  <si>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</si>
  <si>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</si>
  <si>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</si>
  <si>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</si>
  <si>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</si>
  <si>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</si>
  <si>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</si>
  <si>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</si>
  <si>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</si>
  <si>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</si>
  <si>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</si>
  <si>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</si>
  <si>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</si>
  <si>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</si>
  <si>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</si>
  <si>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</si>
  <si>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</si>
  <si>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</si>
  <si>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</si>
  <si>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</si>
  <si>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</si>
  <si>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</si>
  <si>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</si>
  <si>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</si>
  <si>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</si>
  <si>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</si>
  <si>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</si>
  <si>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</si>
  <si>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</si>
  <si>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</si>
  <si>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</si>
  <si>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</si>
  <si>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</si>
  <si>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</si>
  <si>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</si>
  <si>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</si>
  <si>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</si>
  <si>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</si>
  <si>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</si>
  <si>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</si>
  <si>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</si>
  <si>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</si>
  <si>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</si>
  <si>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</si>
  <si>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</si>
  <si>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</si>
  <si>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</si>
  <si>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</si>
  <si>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</si>
  <si>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</si>
  <si>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</si>
  <si>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</si>
  <si>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</si>
  <si>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</si>
  <si>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</si>
  <si>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</si>
  <si>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</si>
  <si>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</si>
  <si>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</si>
  <si>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</si>
  <si>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</si>
  <si>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</si>
  <si>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</si>
  <si>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</si>
  <si>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</si>
  <si>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</si>
  <si>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</si>
  <si>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</si>
  <si>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</si>
  <si>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</si>
  <si>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</si>
  <si>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</si>
  <si>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</si>
  <si>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</si>
  <si>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</si>
  <si>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</si>
  <si>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</si>
  <si>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</si>
  <si>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</si>
  <si>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</si>
  <si>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</si>
  <si>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</si>
  <si>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</si>
  <si>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</si>
  <si>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</si>
  <si>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</si>
  <si>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</si>
  <si>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</si>
  <si>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</si>
  <si>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</si>
  <si>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</si>
  <si>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</si>
  <si>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</si>
  <si>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</si>
  <si>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</si>
  <si>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</si>
  <si>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</si>
  <si>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</si>
  <si>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</si>
  <si>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</si>
  <si>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</si>
  <si>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</si>
  <si>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</si>
  <si>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</si>
  <si>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</si>
  <si>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</si>
  <si>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</si>
  <si>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</si>
  <si>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</si>
  <si>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</si>
  <si>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</si>
  <si>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</si>
  <si>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</si>
  <si>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</si>
  <si>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</si>
  <si>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</si>
  <si>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</si>
  <si>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</si>
  <si>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</si>
  <si>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</si>
  <si>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</si>
  <si>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</si>
  <si>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</si>
  <si>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</si>
  <si>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</si>
  <si>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</si>
  <si>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</si>
  <si>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</si>
  <si>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</si>
  <si>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</si>
  <si>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</si>
  <si>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</si>
  <si>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</si>
  <si>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</si>
  <si>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</si>
  <si>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</si>
  <si>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</si>
  <si>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</si>
  <si>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</si>
  <si>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</si>
  <si>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</si>
  <si>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</si>
  <si>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</si>
  <si>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</si>
  <si>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</si>
  <si>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</si>
  <si>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</si>
  <si>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</si>
  <si>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</si>
  <si>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</si>
  <si>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</si>
  <si>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</si>
  <si>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</si>
  <si>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</si>
  <si>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</si>
  <si>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</si>
  <si>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</si>
  <si>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</si>
  <si>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</si>
  <si>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</si>
  <si>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</si>
  <si>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</si>
  <si>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</si>
  <si>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</si>
  <si>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</si>
  <si>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</si>
  <si>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</si>
  <si>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</si>
  <si>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</si>
  <si>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</si>
  <si>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</si>
  <si>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</si>
  <si>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</si>
  <si>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</si>
  <si>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</si>
  <si>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</si>
  <si>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</si>
  <si>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</si>
  <si>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</si>
  <si>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</si>
  <si>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</si>
  <si>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</si>
  <si>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</si>
  <si>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</si>
  <si>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</si>
  <si>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</si>
  <si>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</si>
  <si>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</si>
  <si>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</si>
  <si>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</si>
  <si>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</si>
  <si>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</si>
  <si>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</si>
  <si>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</si>
  <si>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</si>
  <si>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</si>
  <si>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</si>
  <si>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</si>
  <si>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</si>
  <si>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</si>
  <si>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</si>
  <si>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</si>
  <si>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</si>
  <si>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</si>
  <si>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</si>
  <si>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</si>
  <si>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</si>
  <si>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</si>
  <si>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</si>
  <si>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</si>
  <si>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</si>
  <si>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</si>
  <si>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</si>
  <si>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</si>
  <si>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</si>
  <si>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</si>
  <si>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</si>
  <si>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</si>
  <si>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</si>
  <si>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</si>
  <si>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</si>
  <si>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</si>
  <si>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</si>
  <si>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</si>
  <si>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</si>
  <si>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</si>
  <si>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</si>
  <si>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</si>
  <si>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</si>
  <si>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</si>
  <si>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</si>
  <si>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</si>
  <si>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</si>
  <si>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</si>
  <si>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</si>
  <si>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</si>
  <si>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</si>
  <si>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</si>
  <si>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</si>
  <si>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</si>
  <si>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</si>
  <si>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</si>
  <si>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</si>
  <si>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</si>
  <si>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</si>
  <si>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</si>
  <si>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</si>
  <si>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</si>
  <si>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</si>
  <si>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</si>
  <si>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</si>
  <si>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</si>
  <si>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</si>
  <si>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</si>
  <si>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</si>
  <si>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</si>
  <si>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</si>
  <si>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</si>
  <si>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</si>
  <si>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</si>
  <si>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</si>
  <si>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</si>
  <si>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</si>
  <si>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</si>
  <si>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</si>
  <si>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</si>
  <si>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</si>
  <si>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</si>
  <si>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</si>
  <si>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</si>
  <si>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</si>
  <si>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</si>
  <si>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</si>
  <si>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</si>
  <si>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</si>
  <si>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</si>
  <si>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</si>
  <si>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</si>
  <si>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</si>
  <si>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</si>
  <si>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</si>
  <si>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</si>
  <si>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</si>
  <si>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</si>
  <si>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</si>
  <si>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</si>
  <si>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</si>
  <si>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</si>
  <si>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</si>
  <si>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</si>
  <si>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</si>
  <si>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</si>
  <si>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</si>
  <si>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</si>
  <si>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</si>
  <si>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</si>
  <si>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</si>
  <si>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</si>
  <si>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</si>
  <si>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</si>
  <si>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</si>
  <si>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</si>
  <si>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</si>
  <si>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</si>
  <si>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</si>
  <si>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</si>
  <si>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</si>
  <si>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</si>
  <si>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</si>
  <si>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</si>
  <si>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</si>
  <si>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</si>
  <si>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</si>
  <si>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</si>
  <si>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</si>
  <si>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</si>
  <si>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</si>
  <si>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</si>
  <si>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</si>
  <si>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</si>
  <si>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</si>
  <si>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</si>
  <si>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</si>
  <si>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</si>
  <si>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</si>
  <si>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</si>
  <si>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</si>
  <si>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</si>
  <si>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</si>
  <si>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</si>
  <si>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</si>
  <si>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</si>
  <si>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</si>
  <si>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</si>
  <si>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</si>
  <si>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</si>
  <si>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</si>
  <si>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</si>
  <si>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</si>
  <si>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</si>
  <si>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</si>
  <si>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</si>
  <si>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</si>
  <si>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</si>
  <si>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</si>
  <si>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</si>
  <si>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</si>
  <si>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</si>
  <si>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</si>
  <si>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</si>
  <si>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</si>
  <si>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</si>
  <si>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</si>
  <si>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</si>
  <si>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</si>
  <si>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</si>
  <si>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</si>
  <si>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</si>
  <si>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</si>
  <si>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</si>
  <si>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</si>
  <si>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</si>
  <si>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</si>
  <si>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</si>
  <si>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</si>
  <si>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</si>
  <si>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</si>
  <si>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</si>
  <si>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</si>
  <si>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</si>
  <si>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</si>
  <si>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</si>
  <si>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</si>
  <si>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</si>
  <si>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</si>
  <si>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</si>
  <si>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</si>
  <si>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</si>
  <si>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</si>
  <si>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</si>
  <si>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</si>
  <si>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</si>
  <si>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</si>
  <si>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</si>
  <si>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</si>
  <si>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</si>
  <si>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</si>
  <si>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</si>
  <si>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</si>
  <si>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</si>
  <si>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</si>
  <si>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</si>
  <si>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</si>
  <si>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</si>
  <si>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</si>
  <si>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</si>
  <si>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</si>
  <si>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</si>
  <si>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</si>
  <si>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</si>
  <si>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</si>
  <si>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</si>
  <si>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</si>
  <si>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</si>
  <si>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</si>
  <si>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</si>
  <si>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</si>
  <si>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</si>
  <si>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</si>
  <si>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</si>
  <si>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</si>
  <si>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</si>
  <si>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</si>
  <si>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</si>
  <si>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</si>
  <si>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</si>
  <si>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</si>
  <si>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</si>
  <si>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</si>
  <si>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</si>
  <si>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</si>
  <si>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</si>
  <si>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</si>
  <si>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</si>
  <si>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</si>
  <si>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</si>
  <si>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</si>
  <si>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</si>
  <si>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</si>
  <si>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</si>
  <si>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</si>
  <si>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</si>
  <si>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</si>
  <si>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</si>
  <si>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</si>
  <si>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</si>
  <si>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</si>
  <si>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</si>
  <si>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</si>
  <si>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</si>
  <si>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</si>
  <si>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</si>
  <si>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</si>
  <si>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</si>
  <si>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</si>
  <si>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</si>
  <si>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</si>
  <si>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</si>
  <si>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</si>
  <si>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</si>
  <si>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</si>
  <si>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</si>
  <si>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</si>
  <si>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</si>
  <si>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</si>
  <si>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</si>
  <si>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</si>
  <si>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</si>
  <si>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</si>
  <si>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</si>
  <si>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</si>
  <si>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</si>
  <si>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</si>
  <si>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</si>
  <si>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</si>
  <si>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</si>
  <si>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</si>
  <si>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</si>
  <si>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</si>
  <si>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</si>
  <si>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</si>
  <si>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</si>
  <si>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</si>
  <si>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</si>
  <si>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</si>
  <si>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</si>
  <si>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</si>
  <si>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</si>
  <si>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</si>
  <si>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</si>
  <si>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</si>
  <si>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</si>
  <si>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</si>
  <si>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</si>
  <si>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</si>
  <si>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</si>
  <si>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</si>
  <si>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</si>
  <si>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</si>
  <si>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</si>
  <si>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</si>
  <si>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</si>
  <si>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</si>
  <si>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</si>
  <si>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</si>
  <si>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</si>
  <si>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</si>
  <si>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</si>
  <si>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</si>
  <si>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</si>
  <si>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</si>
  <si>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</si>
  <si>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</si>
  <si>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</si>
  <si>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</si>
  <si>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</si>
  <si>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</si>
  <si>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</si>
  <si>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</si>
  <si>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</si>
  <si>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</si>
  <si>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</si>
  <si>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</si>
  <si>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</si>
  <si>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</si>
  <si>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</si>
  <si>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</si>
  <si>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</si>
  <si>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</si>
  <si>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</si>
  <si>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</si>
  <si>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</si>
  <si>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</si>
  <si>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</si>
  <si>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</si>
  <si>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</si>
  <si>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</si>
  <si>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</si>
  <si>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</si>
  <si>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</si>
  <si>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</si>
  <si>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</si>
  <si>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</si>
  <si>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</si>
  <si>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</si>
  <si>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</si>
  <si>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</si>
  <si>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</si>
  <si>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</si>
  <si>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</si>
  <si>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</si>
  <si>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</si>
  <si>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</si>
  <si>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</si>
  <si>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</si>
  <si>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</si>
  <si>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</si>
  <si>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</si>
  <si>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</si>
  <si>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</si>
  <si>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</si>
  <si>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</si>
  <si>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</si>
  <si>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</si>
  <si>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</si>
  <si>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</si>
  <si>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</si>
  <si>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</si>
  <si>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</si>
  <si>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</si>
  <si>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</si>
  <si>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</si>
  <si>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</si>
  <si>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</si>
  <si>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</si>
  <si>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</si>
  <si>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</si>
  <si>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</si>
  <si>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</si>
  <si>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</si>
  <si>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</si>
  <si>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</si>
  <si>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</si>
  <si>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</si>
  <si>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</si>
  <si>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</si>
  <si>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</si>
  <si>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</si>
  <si>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</si>
  <si>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</si>
  <si>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</si>
  <si>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</si>
  <si>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</si>
  <si>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</si>
  <si>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</si>
  <si>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</si>
  <si>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</si>
  <si>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</si>
  <si>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</si>
  <si>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</si>
  <si>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</si>
  <si>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</si>
  <si>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</si>
  <si>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</si>
  <si>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</si>
  <si>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</si>
  <si>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</si>
  <si>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</si>
  <si>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</si>
  <si>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</si>
  <si>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</si>
  <si>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</si>
  <si>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</si>
  <si>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</si>
  <si>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</si>
  <si>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</si>
  <si>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</si>
  <si>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</si>
  <si>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</si>
  <si>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</si>
  <si>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</si>
  <si>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</si>
  <si>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</si>
  <si>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</si>
  <si>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</si>
  <si>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</si>
  <si>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</si>
  <si>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</si>
  <si>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</si>
  <si>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</si>
  <si>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</si>
  <si>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</si>
  <si>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</si>
  <si>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</si>
  <si>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</si>
  <si>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</si>
  <si>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</si>
  <si>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</si>
  <si>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</si>
  <si>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</si>
  <si>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</si>
  <si>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</si>
  <si>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</si>
  <si>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</si>
  <si>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</si>
  <si>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</si>
  <si>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</si>
  <si>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</si>
  <si>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</si>
  <si>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</si>
  <si>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</si>
  <si>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</si>
  <si>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</si>
  <si>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</si>
  <si>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</si>
  <si>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</si>
  <si>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</si>
  <si>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</si>
  <si>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</si>
  <si>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</si>
  <si>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</si>
  <si>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</si>
  <si>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</si>
  <si>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</si>
  <si>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</si>
  <si>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</si>
  <si>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</si>
  <si>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</si>
  <si>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</si>
  <si>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</si>
  <si>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</si>
  <si>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</si>
  <si>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</si>
  <si>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</si>
  <si>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</si>
  <si>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</si>
  <si>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</si>
  <si>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</si>
  <si>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</si>
  <si>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</si>
  <si>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</si>
  <si>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</si>
  <si>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</si>
  <si>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</si>
  <si>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</si>
  <si>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</si>
  <si>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</si>
  <si>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</si>
  <si>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</si>
  <si>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</si>
  <si>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</si>
  <si>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</si>
  <si>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</si>
  <si>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</si>
  <si>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</si>
  <si>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</si>
  <si>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</si>
  <si>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</si>
  <si>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</si>
  <si>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</si>
  <si>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</si>
  <si>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</si>
  <si>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</si>
  <si>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</si>
  <si>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</si>
  <si>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</si>
  <si>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</si>
  <si>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</si>
  <si>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</si>
  <si>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</si>
  <si>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</si>
  <si>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</si>
  <si>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</si>
  <si>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</si>
  <si>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</si>
  <si>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</si>
  <si>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</si>
  <si>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</si>
  <si>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</si>
  <si>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</si>
  <si>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</si>
  <si>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</si>
  <si>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</si>
  <si>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</si>
  <si>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</si>
  <si>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</si>
  <si>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</si>
  <si>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</si>
  <si>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</si>
  <si>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</si>
  <si>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</si>
  <si>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</si>
  <si>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</si>
  <si>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</si>
  <si>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</si>
  <si>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</si>
  <si>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</si>
  <si>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</si>
  <si>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</si>
  <si>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</si>
  <si>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</si>
  <si>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</si>
  <si>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</si>
  <si>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</si>
  <si>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</si>
  <si>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</si>
  <si>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</si>
  <si>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</si>
  <si>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</si>
  <si>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</si>
  <si>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</si>
  <si>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</si>
  <si>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</si>
  <si>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</si>
  <si>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</si>
  <si>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</si>
  <si>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</si>
  <si>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</si>
  <si>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</si>
  <si>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</si>
  <si>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</si>
  <si>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</si>
  <si>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</si>
  <si>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</si>
  <si>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</si>
  <si>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</si>
  <si>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</si>
  <si>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</si>
  <si>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</si>
  <si>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</si>
  <si>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</si>
  <si>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</si>
  <si>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</si>
  <si>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</si>
  <si>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</si>
  <si>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</si>
  <si>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</si>
  <si>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</si>
  <si>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</si>
  <si>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</si>
  <si>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</si>
  <si>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</si>
  <si>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</si>
  <si>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</si>
  <si>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</si>
  <si>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</si>
  <si>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</si>
  <si>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</si>
  <si>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</si>
  <si>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</si>
  <si>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</si>
  <si>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</si>
  <si>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</si>
  <si>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</si>
  <si>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</si>
  <si>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</si>
  <si>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</si>
  <si>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</si>
  <si>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</si>
  <si>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</si>
  <si>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</si>
  <si>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</si>
  <si>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</si>
  <si>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</si>
  <si>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</si>
  <si>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</si>
  <si>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</si>
  <si>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</si>
  <si>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</si>
  <si>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</si>
  <si>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</si>
  <si>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</si>
  <si>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</si>
  <si>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</si>
  <si>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</si>
  <si>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</si>
  <si>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</si>
  <si>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</si>
  <si>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</si>
  <si>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</si>
  <si>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</si>
  <si>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</si>
  <si>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</si>
  <si>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</si>
  <si>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</si>
  <si>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</si>
  <si>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</si>
  <si>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</si>
  <si>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</si>
  <si>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</si>
  <si>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</si>
  <si>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</si>
  <si>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</si>
  <si>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</si>
  <si>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</si>
  <si>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</si>
  <si>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</si>
  <si>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</si>
  <si>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</si>
  <si>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</si>
  <si>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</si>
  <si>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</si>
  <si>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</si>
  <si>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</si>
  <si>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</si>
  <si>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</si>
  <si>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</si>
  <si>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</si>
  <si>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</si>
  <si>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</si>
  <si>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</si>
  <si>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</si>
  <si>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</si>
  <si>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</si>
  <si>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</si>
  <si>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</si>
  <si>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</si>
  <si>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</si>
  <si>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</si>
  <si>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</si>
  <si>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</si>
  <si>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</si>
  <si>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</si>
  <si>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</si>
  <si>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</si>
  <si>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</si>
  <si>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</si>
  <si>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</si>
  <si>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</si>
  <si>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</si>
  <si>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</si>
  <si>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</si>
  <si>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</si>
  <si>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</si>
  <si>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</si>
  <si>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</si>
  <si>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</si>
  <si>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</si>
  <si>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</si>
  <si>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</si>
  <si>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</si>
  <si>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</si>
  <si>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</si>
  <si>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</si>
  <si>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</si>
  <si>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</si>
  <si>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</si>
  <si>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</si>
  <si>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</si>
  <si>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</si>
  <si>
    <t>Var1</t>
  </si>
  <si>
    <t>Plant Location</t>
  </si>
  <si>
    <t>Case Description</t>
  </si>
  <si>
    <t>REVENUES AND PRODUCTION COSTS</t>
  </si>
  <si>
    <t>ECONOMIC ASSUMPTIONS</t>
  </si>
  <si>
    <t>CASH FLOW ANALYSIS</t>
  </si>
  <si>
    <t>ECONOMIC ANALYSIS</t>
  </si>
  <si>
    <t>NOTES</t>
  </si>
  <si>
    <t>1</t>
  </si>
  <si>
    <t>2</t>
  </si>
  <si>
    <t>3</t>
  </si>
  <si>
    <t>Var2</t>
  </si>
  <si>
    <t>Main product revenue</t>
  </si>
  <si>
    <t>Byproduct revenue</t>
  </si>
  <si>
    <t>Raw materials cost</t>
  </si>
  <si>
    <t>Utilities cost</t>
  </si>
  <si>
    <t>Consumables cost</t>
  </si>
  <si>
    <t>CO2 sustainability charge</t>
  </si>
  <si>
    <t>VCOP</t>
  </si>
  <si>
    <t>Salary and overheads</t>
  </si>
  <si>
    <t>Maintenance</t>
  </si>
  <si>
    <t>Interest</t>
  </si>
  <si>
    <t>AGS</t>
  </si>
  <si>
    <t>FCOP</t>
  </si>
  <si>
    <t>On Stream</t>
  </si>
  <si>
    <t>Project Life</t>
  </si>
  <si>
    <t>Project 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</si>
  <si>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</si>
  <si>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</si>
  <si>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</si>
  <si>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</si>
  <si>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</si>
  <si>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</si>
  <si>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</si>
  <si>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</si>
  <si>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</si>
  <si>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</si>
  <si>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</si>
  <si>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</si>
  <si>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</si>
  <si>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</si>
  <si>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</si>
  <si>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</si>
  <si>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NPV</t>
  </si>
  <si>
    <t>NPV at yr</t>
  </si>
  <si>
    <t>All cash flows are assumed to occur at the end of the project year.</t>
  </si>
  <si>
    <t>Var3</t>
  </si>
  <si>
    <t>Var4</t>
  </si>
  <si>
    <t>Var5</t>
  </si>
  <si>
    <t>Rev</t>
  </si>
  <si>
    <t>Date</t>
  </si>
  <si>
    <t>BY</t>
  </si>
  <si>
    <t>APVD</t>
  </si>
  <si>
    <t>Rev_1</t>
  </si>
  <si>
    <t>Date_1</t>
  </si>
  <si>
    <t>BY_1</t>
  </si>
  <si>
    <t>APVD_1</t>
  </si>
  <si>
    <t>Var14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</si>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</sst>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%"/>
    <numFmt numFmtId="166" formatCode="0."/>
  </numFmts>
  <fonts count="8">
    <font>
      <sz val="12"/>
      <color theme="1"/>
      <name val="Calibri"/>
      <scheme val="minor"/>
    </font>
    <font>
      <b/>
      <sz val="14"/>
      <color theme="1"/>
      <name val="Arial"/>
    </font>
    <font/>
    <font>
      <sz val="11"/>
      <color theme="1"/>
      <name val="Arial"/>
    </font>
    <font>
      <sz val="12"/>
      <color theme="1"/>
      <name val="Arial"/>
    </font>
    <font>
      <sz val="10"/>
      <color theme="1"/>
      <name val="Arial"/>
    </font>
    <font>
      <u/>
      <sz val="11"/>
      <color theme="1"/>
      <name val="Arial"/>
    </font>
    <font>
      <i/>
      <sz val="11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</fills>
  <borders count="1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left/>
      <right style="thin">
        <color rgb="FF000000"/>
      </right>
    </border>
    <border>
      <left style="thin">
        <color rgb="FF000000"/>
      </left>
      <top/>
    </border>
    <border>
      <top/>
    </border>
    <border>
      <left/>
      <right style="thin">
        <color rgb="FF000000"/>
      </right>
      <top/>
      <bottom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 applyFont="true" applyAlignment="true"/>
  </cellStyleXfs>
  <cellXfs count="164">
    <xf numFmtId="0" fontId="0" fillId="0" borderId="0" xfId="0" applyFont="true" applyAlignment="true">
      <alignment vertical="bottom" wrapText="false" shrinkToFit="false" readingOrder="0"/>
    </xf>
    <xf numFmtId="0" fontId="1" fillId="0" borderId="1" xfId="0" applyFont="true" applyBorder="true" applyAlignment="true">
      <alignment horizontal="left" vertical="top" wrapText="true" shrinkToFit="false"/>
    </xf>
    <xf numFmtId="0" fontId="2" fillId="0" borderId="2" xfId="0" applyFont="true" applyBorder="true"/>
    <xf numFmtId="0" fontId="2" fillId="0" borderId="3" xfId="0" applyFont="true" applyBorder="true"/>
    <xf numFmtId="0" fontId="3" fillId="0" borderId="2" xfId="0" applyFont="true" applyBorder="true" applyAlignment="true">
      <alignment horizontal="left"/>
    </xf>
    <xf numFmtId="0" fontId="4" fillId="0" borderId="0" xfId="0" applyFont="true"/>
    <xf numFmtId="0" fontId="2" fillId="0" borderId="4" xfId="0" applyFont="true" applyBorder="true"/>
    <xf numFmtId="0" fontId="2" fillId="0" borderId="5" xfId="0" applyFont="true" applyBorder="true"/>
    <xf numFmtId="0" fontId="3" fillId="0" borderId="6" xfId="0" applyFont="true" applyBorder="true"/>
    <xf numFmtId="0" fontId="3" fillId="0" borderId="7" xfId="0" applyFont="true" applyBorder="true"/>
    <xf numFmtId="0" fontId="4" fillId="0" borderId="6" xfId="0" applyFont="true" applyBorder="true" applyAlignment="true">
      <alignment horizontal="center"/>
    </xf>
    <xf numFmtId="14" fontId="4" fillId="0" borderId="7" xfId="0" applyNumberFormat="true" applyFont="true" applyBorder="true"/>
    <xf numFmtId="0" fontId="4" fillId="0" borderId="7" xfId="0" applyFont="true" applyBorder="true" applyAlignment="true">
      <alignment horizontal="center"/>
    </xf>
    <xf numFmtId="0" fontId="4" fillId="0" borderId="7" xfId="0" applyFont="true" applyBorder="true"/>
    <xf numFmtId="0" fontId="5" fillId="0" borderId="1" xfId="0" applyFont="true" applyBorder="true" applyAlignment="true">
      <alignment horizontal="left"/>
    </xf>
    <xf numFmtId="0" fontId="4" fillId="0" borderId="6" xfId="0" applyFont="true" applyBorder="true"/>
    <xf numFmtId="0" fontId="5" fillId="0" borderId="8" xfId="0" applyFont="true" applyBorder="true" applyAlignment="true">
      <alignment horizontal="left"/>
    </xf>
    <xf numFmtId="0" fontId="2" fillId="0" borderId="9" xfId="0" applyFont="true" applyBorder="true"/>
    <xf numFmtId="0" fontId="2" fillId="0" borderId="10" xfId="0" applyFont="true" applyBorder="true"/>
    <xf numFmtId="0" fontId="5" fillId="2" borderId="11" xfId="0" applyFont="true" applyFill="true" applyBorder="true"/>
    <xf numFmtId="0" fontId="2" fillId="0" borderId="12" xfId="0" applyFont="true" applyBorder="true"/>
    <xf numFmtId="0" fontId="2" fillId="0" borderId="13" xfId="0" applyFont="true" applyBorder="true"/>
    <xf numFmtId="0" fontId="5" fillId="2" borderId="14" xfId="0" applyFont="true" applyBorder="true"/>
    <xf numFmtId="0" fontId="2" fillId="0" borderId="15" xfId="0" applyFont="true" applyBorder="true"/>
    <xf numFmtId="0" fontId="2" fillId="0" borderId="6" xfId="0" applyFont="true" applyBorder="true"/>
    <xf numFmtId="0" fontId="3" fillId="3" borderId="16" xfId="0" applyFont="true" applyFill="true" applyBorder="true"/>
    <xf numFmtId="0" fontId="2" fillId="0" borderId="17" xfId="0" applyFont="true" applyBorder="true"/>
    <xf numFmtId="0" fontId="2" fillId="0" borderId="18" xfId="0" applyFont="true" applyBorder="true"/>
    <xf numFmtId="0" fontId="3" fillId="3" borderId="19" xfId="0" applyFont="true" applyBorder="true"/>
    <xf numFmtId="0" fontId="3" fillId="3" borderId="20" xfId="0" applyFont="true" applyBorder="true"/>
    <xf numFmtId="0" fontId="3" fillId="3" borderId="21" xfId="0" applyFont="true" applyBorder="true"/>
    <xf numFmtId="0" fontId="3" fillId="3" borderId="22" xfId="0" applyFont="true" applyBorder="true"/>
    <xf numFmtId="0" fontId="3" fillId="3" borderId="23" xfId="0" applyFont="true" applyBorder="true"/>
    <xf numFmtId="0" fontId="6" fillId="0" borderId="0" xfId="0" applyFont="true" applyAlignment="true">
      <alignment horizontal="center"/>
    </xf>
    <xf numFmtId="0" fontId="3" fillId="0" borderId="5" xfId="0" applyFont="true" applyBorder="true"/>
    <xf numFmtId="0" fontId="3" fillId="0" borderId="0" xfId="0" applyFont="true"/>
    <xf numFmtId="0" fontId="3" fillId="3" borderId="23" xfId="0" applyFont="true" applyBorder="true" applyAlignment="true">
      <alignment horizontal="center"/>
    </xf>
    <xf numFmtId="0" fontId="3" fillId="3" borderId="19" xfId="0" applyFont="true" applyBorder="true" applyAlignment="true">
      <alignment horizontal="center"/>
    </xf>
    <xf numFmtId="0" fontId="2" fillId="0" borderId="24" xfId="0" applyFont="true" applyBorder="true"/>
    <xf numFmtId="164" fontId="3" fillId="4" borderId="0" xfId="0" applyNumberFormat="true" applyFont="true" applyFill="true"/>
    <xf numFmtId="0" fontId="3" fillId="0" borderId="0" xfId="0" applyFont="true" applyAlignment="true">
      <alignment horizontal="left"/>
    </xf>
    <xf numFmtId="165" fontId="4" fillId="0" borderId="0" xfId="0" applyNumberFormat="true" applyFont="true" applyAlignment="true">
      <alignment horizontal="center"/>
    </xf>
    <xf numFmtId="10" fontId="3" fillId="3" borderId="19" xfId="0" applyNumberFormat="true" applyFont="true" applyBorder="true" applyAlignment="true">
      <alignment horizontal="center"/>
    </xf>
    <xf numFmtId="164" fontId="3" fillId="0" borderId="0" xfId="0" applyNumberFormat="true" applyFont="true"/>
    <xf numFmtId="9" fontId="3" fillId="3" borderId="19" xfId="0" applyNumberFormat="true" applyFont="true" applyBorder="true" applyAlignment="true">
      <alignment horizontal="center"/>
    </xf>
    <xf numFmtId="9" fontId="4" fillId="0" borderId="0" xfId="0" applyNumberFormat="true" applyFont="true"/>
    <xf numFmtId="9" fontId="4" fillId="0" borderId="0" xfId="0" applyNumberFormat="true" applyFont="true" applyAlignment="true">
      <alignment horizontal="center"/>
    </xf>
    <xf numFmtId="164" fontId="3" fillId="0" borderId="15" xfId="0" applyNumberFormat="true" applyFont="true" applyBorder="true"/>
    <xf numFmtId="0" fontId="4" fillId="0" borderId="4" xfId="0" applyFont="true" applyBorder="true"/>
    <xf numFmtId="0" fontId="3" fillId="3" borderId="25" xfId="0" applyFont="true" applyBorder="true"/>
    <xf numFmtId="0" fontId="2" fillId="0" borderId="26" xfId="0" applyFont="true" applyBorder="true"/>
    <xf numFmtId="0" fontId="3" fillId="3" borderId="27" xfId="0" applyFont="true" applyBorder="true"/>
    <xf numFmtId="0" fontId="3" fillId="5" borderId="14" xfId="0" applyFont="true" applyFill="true" applyBorder="true" applyAlignment="true">
      <alignment horizontal="left"/>
    </xf>
    <xf numFmtId="0" fontId="3" fillId="0" borderId="4" xfId="0" applyFont="true" applyBorder="true"/>
    <xf numFmtId="0" fontId="3" fillId="0" borderId="0" xfId="0" applyFont="true" applyAlignment="true">
      <alignment horizontal="right"/>
    </xf>
    <xf numFmtId="9" fontId="3" fillId="0" borderId="0" xfId="0" applyNumberFormat="true" applyFont="true"/>
    <xf numFmtId="0" fontId="5" fillId="0" borderId="4" xfId="0" applyFont="true" applyBorder="true" applyAlignment="true">
      <alignment horizontal="left"/>
    </xf>
    <xf numFmtId="0" fontId="5" fillId="0" borderId="0" xfId="0" applyFont="true" applyAlignment="true">
      <alignment horizontal="left"/>
    </xf>
    <xf numFmtId="0" fontId="5" fillId="0" borderId="5" xfId="0" applyFont="true" applyBorder="true" applyAlignment="true">
      <alignment horizontal="left"/>
    </xf>
    <xf numFmtId="0" fontId="7" fillId="0" borderId="0" xfId="0" applyFont="true" applyAlignment="true">
      <alignment horizontal="left"/>
    </xf>
    <xf numFmtId="0" fontId="3" fillId="0" borderId="0" xfId="0" applyFont="true" applyAlignment="true">
      <alignment horizontal="center"/>
    </xf>
    <xf numFmtId="0" fontId="4" fillId="0" borderId="5" xfId="0" applyFont="true" applyBorder="true"/>
    <xf numFmtId="164" fontId="3" fillId="0" borderId="0" xfId="0" applyNumberFormat="true" applyFont="true" applyAlignment="true">
      <alignment horizontal="center"/>
    </xf>
    <xf numFmtId="0" fontId="5" fillId="0" borderId="0" xfId="0" applyFont="true" applyAlignment="true">
      <alignment horizontal="center"/>
    </xf>
    <xf numFmtId="0" fontId="3" fillId="6" borderId="19" xfId="0" applyFont="true" applyFill="true" applyBorder="true" applyAlignment="true">
      <alignment horizontal="right"/>
    </xf>
    <xf numFmtId="164" fontId="3" fillId="6" borderId="19" xfId="0" applyNumberFormat="true" applyFont="true" applyBorder="true"/>
    <xf numFmtId="0" fontId="3" fillId="6" borderId="19" xfId="0" applyFont="true" applyBorder="true"/>
    <xf numFmtId="165" fontId="3" fillId="0" borderId="0" xfId="0" applyNumberFormat="true" applyFont="true"/>
    <xf numFmtId="9" fontId="3" fillId="6" borderId="19" xfId="0" applyNumberFormat="true" applyFont="true" applyBorder="true"/>
    <xf numFmtId="9" fontId="3" fillId="0" borderId="0" xfId="0" applyNumberFormat="true" applyFont="true" applyAlignment="true">
      <alignment horizontal="right"/>
    </xf>
    <xf numFmtId="166" fontId="5" fillId="0" borderId="4" xfId="0" applyNumberFormat="true" applyFont="true" applyBorder="true"/>
    <xf numFmtId="0" fontId="4" fillId="0" borderId="8" xfId="0" applyFont="true" applyBorder="true"/>
    <xf numFmtId="0" fontId="4" fillId="0" borderId="9" xfId="0" applyFont="true" applyBorder="true"/>
    <xf numFmtId="0" fontId="4" fillId="0" borderId="10" xfId="0" applyFont="true" applyBorder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1.xml" Type="http://schemas.openxmlformats.org/officeDocument/2006/relationships/worksheet" Id="rId4"/><Relationship Target="metadata" Type="http://customschemas.google.com/relationships/workbookmetadata" Id="rId5"/><Relationship Target="worksheets/sheet2.xml" Type="http://schemas.openxmlformats.org/officeDocument/2006/relationships/worksheet" Id="rId6"/><Relationship Target="worksheets/sheet3.xml" Type="http://schemas.openxmlformats.org/officeDocument/2006/relationships/worksheet" Id="rId7"/><Relationship Target="worksheets/sheet4.xml" Type="http://schemas.openxmlformats.org/officeDocument/2006/relationships/worksheet" Id="rId8"/><Relationship Target="worksheets/sheet5.xml" Type="http://schemas.openxmlformats.org/officeDocument/2006/relationships/worksheet" Id="rId9"/><Relationship Target="worksheets/sheet6.xml" Type="http://schemas.openxmlformats.org/officeDocument/2006/relationships/worksheet" Id="rId10"/><Relationship Target="worksheets/sheet7.xml" Type="http://schemas.openxmlformats.org/officeDocument/2006/relationships/worksheet" Id="rId11"/><Relationship Target="worksheets/sheet8.xml" Type="http://schemas.openxmlformats.org/officeDocument/2006/relationships/worksheet" Id="rId12"/><Relationship Target="worksheets/sheet9.xml" Type="http://schemas.openxmlformats.org/officeDocument/2006/relationships/worksheet" Id="rId13"/><Relationship Target="worksheets/sheet10.xml" Type="http://schemas.openxmlformats.org/officeDocument/2006/relationships/worksheet" Id="rId14"/><Relationship Target="worksheets/sheet11.xml" Type="http://schemas.openxmlformats.org/officeDocument/2006/relationships/worksheet" Id="rId15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chemeClr val="dk1"/>
                </a:solidFill>
                <a:latin typeface="+mn-lt"/>
              </a:defRPr>
            </a:pPr>
            <a:r>
              <a:rPr b="0" i="0" sz="1400">
                <a:solidFill>
                  <a:schemeClr val="dk1"/>
                </a:solidFill>
                <a:latin typeface="+mn-lt"/>
              </a:rPr>
              <a:t>Cumulative Cash Flow Diagram</a:t>
            </a:r>
          </a:p>
        </c:rich>
      </c:tx>
      <c:layout>
        <c:manualLayout>
          <c:xMode val="edge"/>
          <c:yMode val="edge"/>
          <c:x val="0.02783333333333333"/>
          <c:y val="0.0529940119760479"/>
        </c:manualLayout>
      </c:layout>
      <c:overlay val="0"/>
    </c:title>
    <c:plotArea>
      <c:layout/>
      <c:scatterChart>
        <c:scatterStyle val="lineMarker"/>
        <c:ser>
          <c:idx val="0"/>
          <c:order val="0"/>
          <c:tx>
            <c:v>Nondiscounted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cf!$B$33:$B$45</c:f>
            </c:numRef>
          </c:xVal>
          <c:yVal>
            <c:numRef>
              <c:f>cf!$K$33:$K$45</c:f>
              <c:numCache/>
            </c:numRef>
          </c:yVal>
        </c:ser>
        <c:ser>
          <c:idx val="1"/>
          <c:order val="1"/>
          <c:tx>
            <c:v>Discounted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cf!$B$33:$B$45</c:f>
            </c:numRef>
          </c:xVal>
          <c:yVal>
            <c:numRef>
              <c:f>cf!$M$33:$M$45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44438"/>
        <c:axId val="1268607240"/>
      </c:scatterChart>
      <c:valAx>
        <c:axId val="530444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68607240"/>
      </c:valAx>
      <c:valAx>
        <c:axId val="1268607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NPV [$MM]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304443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chemeClr val="dk1"/>
                </a:solidFill>
                <a:latin typeface="+mn-lt"/>
              </a:defRPr>
            </a:pPr>
            <a:r>
              <a:rPr b="0" i="0">
                <a:solidFill>
                  <a:schemeClr val="dk1"/>
                </a:solidFill>
                <a:latin typeface="+mn-lt"/>
              </a:rPr>
              <a:t>Discounted Cash Flow Diagram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cf!$B$33:$B$48</c:f>
            </c:strRef>
          </c:cat>
          <c:val>
            <c:numRef>
              <c:f>cf!$N$33:$N$48</c:f>
              <c:numCache/>
            </c:numRef>
          </c:val>
        </c:ser>
        <c:axId val="769359743"/>
        <c:axId val="1611576184"/>
      </c:barChart>
      <c:catAx>
        <c:axId val="769359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11576184"/>
      </c:catAx>
      <c:valAx>
        <c:axId val="1611576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NPV [$MM]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6935974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chemeClr val="dk1"/>
                </a:solidFill>
                <a:latin typeface="+mn-lt"/>
              </a:defRPr>
            </a:pPr>
            <a:r>
              <a:rPr b="0" i="0">
                <a:solidFill>
                  <a:schemeClr val="dk1"/>
                </a:solidFill>
                <a:latin typeface="+mn-lt"/>
              </a:rPr>
              <a:t>Nondiscounted Cash Flow Diagram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cf!$J$31:$J$32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cf!$B$33:$B$48</c:f>
            </c:strRef>
          </c:cat>
          <c:val>
            <c:numRef>
              <c:f>cf!$J$33:$J$48</c:f>
              <c:numCache/>
            </c:numRef>
          </c:val>
        </c:ser>
        <c:axId val="1051731964"/>
        <c:axId val="838579611"/>
      </c:barChart>
      <c:catAx>
        <c:axId val="1051731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38579611"/>
      </c:catAx>
      <c:valAx>
        <c:axId val="838579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NPV [$/MM]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5173196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Relationship Target="../charts/chart3.xml" Type="http://schemas.openxmlformats.org/officeDocument/2006/relationships/chart" Id="rId3"/></Relationships>
</file>

<file path=xl/drawings/drawing1.xml><?xml version="1.0" encoding="UTF-8"?><xdr:wsDr xmlns:a="http://schemas.openxmlformats.org/drawingml/2006/main" xmlns:xdr="http://schemas.openxmlformats.org/drawingml/2006/spreadsheetDrawing" xmlns:r="http://schemas.openxmlformats.org/officeDocument/2006/relationships"><xdr:oneCellAnchor><xdr:from><xdr:col>15</xdr:col><xdr:colOff>66675</xdr:colOff><xdr:row>0</xdr:row><xdr:rowOff>142875</xdr:rowOff></xdr:from><xdr:ext cx="5715000" cy="3181350"/><xdr:graphicFrame><xdr:nvGraphicFramePr><xdr:cNvPr id="1745908987" name="Chart 1" title="Chart"/><xdr:cNvGraphicFramePr/></xdr:nvGraphicFramePr><xdr:xfrm><a:off x="0" y="0"/><a:ext cx="0" cy="0"/></xdr:xfrm><a:graphic><a:graphicData uri="http://schemas.openxmlformats.org/drawingml/2006/chart"><c:chart r:id="rId1"/></a:graphicData></a:graphic></xdr:graphicFrame><xdr:clientData fLocksWithSheet="false"/></xdr:oneCellAnchor><xdr:oneCellAnchor><xdr:from><xdr:col>15</xdr:col><xdr:colOff>66675</xdr:colOff><xdr:row>18</xdr:row><xdr:rowOff>76200</xdr:rowOff></xdr:from><xdr:ext cx="5715000" cy="3533775"/><xdr:graphicFrame><xdr:nvGraphicFramePr><xdr:cNvPr id="1606608784" name="Chart 2" title="Chart"/><xdr:cNvGraphicFramePr/></xdr:nvGraphicFramePr><xdr:xfrm><a:off x="0" y="0"/><a:ext cx="0" cy="0"/></xdr:xfrm><a:graphic><a:graphicData uri="http://schemas.openxmlformats.org/drawingml/2006/chart"><c:chart r:id="rId2"/></a:graphicData></a:graphic></xdr:graphicFrame><xdr:clientData fLocksWithSheet="false"/></xdr:oneCellAnchor><xdr:oneCellAnchor><xdr:from><xdr:col>15</xdr:col><xdr:colOff>66675</xdr:colOff><xdr:row>38</xdr:row><xdr:rowOff>66675</xdr:rowOff></xdr:from><xdr:ext cx="5715000" cy="3533775"/><xdr:graphicFrame><xdr:nvGraphicFramePr><xdr:cNvPr id="1869199515" name="Chart 3" title="Chart"/><xdr:cNvGraphicFramePr/></xdr:nvGraphicFramePr><xdr:xfrm><a:off x="0" y="0"/><a:ext cx="0" cy="0"/></xdr:xfrm><a:graphic><a:graphicData uri="http://schemas.openxmlformats.org/drawingml/2006/chart"><c:chart r:id="rId3"/></a:graphicData></a:graphic></xdr:graphicFrame><xdr:clientData fLocksWithSheet="false"/></xdr:oneCellAnchor>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true"/>
  </sheetPr>
  <dimension ref="A1:Z1000"/>
  <sheetViews>
    <sheetView showGridLines="false" workbookViewId="0"/>
  </sheetViews>
  <sheetFormatPr defaultColWidth="11.22" defaultRowHeight="15" customHeight="true"/>
  <cols>
    <col min="1" max="1" width="3.44" customWidth="true"/>
    <col min="2" max="2" width="22.44" customWidth="true"/>
    <col min="3" max="3" width="9.33" customWidth="true"/>
    <col min="4" max="4" width="18.89" customWidth="true"/>
    <col min="5" max="5" width="9.33" customWidth="true"/>
    <col min="6" max="6" width="14.11" customWidth="true"/>
    <col min="7" max="7" width="10.33" customWidth="true"/>
    <col min="8" max="8" width="10" customWidth="true"/>
    <col min="9" max="9" width="11.11" customWidth="true"/>
    <col min="10" max="10" width="13" customWidth="true"/>
    <col min="11" max="11" width="21.22" customWidth="true"/>
    <col min="12" max="12" width="9" customWidth="true"/>
    <col min="13" max="13" width="19.78" customWidth="true"/>
    <col min="14" max="14" width="8.33" customWidth="true"/>
    <col min="15" max="15" width="1.67" customWidth="true"/>
    <col min="16" max="26" width="8.67" customWidth="true"/>
  </cols>
  <sheetData>
    <row r="1" ht="25.5" customHeight="true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2"/>
      <c r="K1" s="2"/>
      <c r="L1" s="2"/>
      <c r="M1" s="2"/>
      <c r="N1" s="2"/>
      <c r="O1" s="3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" customHeight="true">
      <c r="A2" s="6"/>
      <c r="E2" s="7"/>
      <c r="F2" s="8" t="s">
        <v>2</v>
      </c>
      <c r="G2" s="9" t="s">
        <v>3</v>
      </c>
      <c r="H2" s="9" t="s">
        <v>4</v>
      </c>
      <c r="I2" s="9" t="s">
        <v>5</v>
      </c>
      <c r="J2" s="9" t="s">
        <v>2</v>
      </c>
      <c r="K2" s="9" t="s">
        <v>3</v>
      </c>
      <c r="L2" s="9" t="s">
        <v>4</v>
      </c>
      <c r="M2" s="9" t="s">
        <v>5</v>
      </c>
      <c r="N2" s="9"/>
      <c r="O2" s="9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" customHeight="true">
      <c r="A3" s="6"/>
      <c r="E3" s="7"/>
      <c r="F3" s="10" t="s">
        <v>6</v>
      </c>
      <c r="G3" s="11">
        <v>44971.0</v>
      </c>
      <c r="H3" s="12" t="s">
        <v>7</v>
      </c>
      <c r="I3" s="12" t="s">
        <v>8</v>
      </c>
      <c r="J3" s="13"/>
      <c r="K3" s="13"/>
      <c r="L3" s="13"/>
      <c r="M3" s="13"/>
      <c r="N3" s="13"/>
      <c r="O3" s="13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true">
      <c r="A4" s="6"/>
      <c r="E4" s="7"/>
      <c r="F4" s="10" t="s">
        <v>9</v>
      </c>
      <c r="G4" s="11">
        <v>45364.0</v>
      </c>
      <c r="H4" s="12" t="s">
        <v>10</v>
      </c>
      <c r="I4" s="12" t="s">
        <v>11</v>
      </c>
      <c r="J4" s="12" t="s">
        <v>12</v>
      </c>
      <c r="K4" s="13"/>
      <c r="L4" s="13"/>
      <c r="M4" s="13"/>
      <c r="N4" s="13"/>
      <c r="O4" s="13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4" t="s">
        <v>13</v>
      </c>
      <c r="B5" s="2"/>
      <c r="C5" s="2"/>
      <c r="D5" s="2"/>
      <c r="E5" s="3"/>
      <c r="F5" s="15"/>
      <c r="G5" s="13"/>
      <c r="H5" s="13"/>
      <c r="I5" s="13"/>
      <c r="J5" s="13"/>
      <c r="K5" s="13"/>
      <c r="L5" s="13"/>
      <c r="M5" s="13"/>
      <c r="N5" s="13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6" t="s">
        <v>14</v>
      </c>
      <c r="B6" s="17"/>
      <c r="C6" s="17"/>
      <c r="D6" s="17"/>
      <c r="E6" s="18"/>
      <c r="F6" s="15"/>
      <c r="G6" s="13"/>
      <c r="H6" s="13"/>
      <c r="I6" s="13"/>
      <c r="J6" s="13"/>
      <c r="K6" s="13"/>
      <c r="L6" s="13"/>
      <c r="M6" s="13"/>
      <c r="N6" s="13"/>
      <c r="O6" s="13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9" t="s">
        <v>15</v>
      </c>
      <c r="B7" s="20"/>
      <c r="C7" s="20"/>
      <c r="D7" s="21"/>
      <c r="E7" s="19" t="s">
        <v>16</v>
      </c>
      <c r="F7" s="20"/>
      <c r="G7" s="20"/>
      <c r="H7" s="21"/>
      <c r="I7" s="22" t="s">
        <v>17</v>
      </c>
      <c r="J7" s="23"/>
      <c r="K7" s="23"/>
      <c r="L7" s="23"/>
      <c r="M7" s="23"/>
      <c r="N7" s="23"/>
      <c r="O7" s="2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5"/>
      <c r="B8" s="26"/>
      <c r="C8" s="26"/>
      <c r="D8" s="27"/>
      <c r="E8" s="28"/>
      <c r="F8" s="28"/>
      <c r="G8" s="28"/>
      <c r="H8" s="28"/>
      <c r="I8" s="29"/>
      <c r="J8" s="30"/>
      <c r="K8" s="30"/>
      <c r="L8" s="30"/>
      <c r="M8" s="30"/>
      <c r="N8" s="30"/>
      <c r="O8" s="31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2"/>
      <c r="B9" s="28"/>
      <c r="C9" s="33" t="s">
        <v>18</v>
      </c>
      <c r="D9" s="34"/>
      <c r="E9" s="35"/>
      <c r="F9" s="35"/>
      <c r="G9" s="33" t="s">
        <v>19</v>
      </c>
      <c r="H9" s="28"/>
      <c r="I9" s="36" t="s">
        <v>20</v>
      </c>
      <c r="J9" s="37" t="s">
        <v>21</v>
      </c>
      <c r="K9" s="37" t="s">
        <v>22</v>
      </c>
      <c r="L9" s="5" t="s">
        <v>23</v>
      </c>
      <c r="M9" s="37" t="s">
        <v>24</v>
      </c>
      <c r="N9" s="37" t="s">
        <v>25</v>
      </c>
      <c r="O9" s="38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2"/>
      <c r="B10" s="28" t="s">
        <v>26</v>
      </c>
      <c r="C10" s="39">
        <v>180.0</v>
      </c>
      <c r="D10" s="34" t="s">
        <v>27</v>
      </c>
      <c r="E10" s="40" t="s">
        <v>28</v>
      </c>
      <c r="F10" s="35"/>
      <c r="G10" s="39">
        <f>87.6 + 0.7</f>
        <v>88.3</v>
      </c>
      <c r="H10" s="28" t="s">
        <v>29</v>
      </c>
      <c r="I10" s="36">
        <v>0.0</v>
      </c>
      <c r="J10" s="41"/>
      <c r="K10" s="41"/>
      <c r="L10" s="5"/>
      <c r="M10" s="42"/>
      <c r="N10" s="42"/>
      <c r="O10" s="38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2"/>
      <c r="B11" s="28" t="s">
        <v>30</v>
      </c>
      <c r="C11" s="39">
        <v>20.7</v>
      </c>
      <c r="D11" s="34" t="s">
        <v>31</v>
      </c>
      <c r="E11" s="40" t="s">
        <v>32</v>
      </c>
      <c r="F11" s="35"/>
      <c r="G11" s="43">
        <f>0.4*G10</f>
        <v>35.32</v>
      </c>
      <c r="H11" s="28" t="s">
        <v>33</v>
      </c>
      <c r="I11" s="36">
        <v>1.0</v>
      </c>
      <c r="J11" s="44">
        <v>0.33</v>
      </c>
      <c r="K11" s="44"/>
      <c r="L11" s="45"/>
      <c r="M11" s="44"/>
      <c r="N11" s="44"/>
      <c r="O11" s="38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2"/>
      <c r="B12" s="28" t="s">
        <v>34</v>
      </c>
      <c r="C12" s="39">
        <v>55.5</v>
      </c>
      <c r="D12" s="34" t="s">
        <v>35</v>
      </c>
      <c r="E12" s="40" t="s">
        <v>36</v>
      </c>
      <c r="F12" s="35"/>
      <c r="G12" s="43">
        <f>0.3*(G10+G11+G13)</f>
        <v>46.3575</v>
      </c>
      <c r="H12" s="28" t="s">
        <v>37</v>
      </c>
      <c r="I12" s="36">
        <v>2.0</v>
      </c>
      <c r="J12" s="44">
        <v>0.33</v>
      </c>
      <c r="K12" s="44"/>
      <c r="L12" s="45"/>
      <c r="M12" s="44"/>
      <c r="N12" s="44"/>
      <c r="O12" s="38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2"/>
      <c r="B13" s="28" t="s">
        <v>38</v>
      </c>
      <c r="C13" s="39">
        <f>0.82</f>
        <v>0.82</v>
      </c>
      <c r="D13" s="34" t="s">
        <v>39</v>
      </c>
      <c r="E13" s="40" t="s">
        <v>40</v>
      </c>
      <c r="F13" s="35"/>
      <c r="G13" s="43">
        <f>0.25*(G10+G11)</f>
        <v>30.905</v>
      </c>
      <c r="H13" s="28" t="s">
        <v>41</v>
      </c>
      <c r="I13" s="36">
        <v>3.0</v>
      </c>
      <c r="J13" s="44">
        <v>0.33</v>
      </c>
      <c r="K13" s="46">
        <v>1.0</v>
      </c>
      <c r="L13" s="44">
        <v>1.0</v>
      </c>
      <c r="M13" s="44"/>
      <c r="N13" s="44"/>
      <c r="O13" s="38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2"/>
      <c r="B14" s="28" t="s">
        <v>42</v>
      </c>
      <c r="C14" s="43">
        <v>0.0</v>
      </c>
      <c r="D14" s="34"/>
      <c r="E14" s="40" t="s">
        <v>43</v>
      </c>
      <c r="F14" s="35"/>
      <c r="G14" s="47">
        <f>SUM(G10:G13)</f>
        <v>200.8825</v>
      </c>
      <c r="H14" s="28"/>
      <c r="I14" s="36">
        <v>4.0</v>
      </c>
      <c r="J14" s="44"/>
      <c r="K14" s="45"/>
      <c r="L14" s="44"/>
      <c r="M14" s="44">
        <v>1.0</v>
      </c>
      <c r="N14" s="44">
        <v>1.0</v>
      </c>
      <c r="O14" s="38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2"/>
      <c r="B15" s="28" t="s">
        <v>44</v>
      </c>
      <c r="C15" s="39">
        <v>26.0</v>
      </c>
      <c r="D15" s="34"/>
      <c r="E15" s="40"/>
      <c r="F15" s="35"/>
      <c r="G15" s="43"/>
      <c r="H15" s="28"/>
      <c r="I15" s="36">
        <v>5.0</v>
      </c>
      <c r="J15" s="44"/>
      <c r="K15" s="45"/>
      <c r="L15" s="44"/>
      <c r="M15" s="44">
        <v>1.0</v>
      </c>
      <c r="N15" s="44">
        <v>1.0</v>
      </c>
      <c r="O15" s="38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2"/>
      <c r="B16" s="28" t="s">
        <v>45</v>
      </c>
      <c r="C16" s="47">
        <f>C12+C13+C14+C15-C11</f>
        <v>61.62</v>
      </c>
      <c r="D16" s="34"/>
      <c r="E16" s="40" t="s">
        <v>46</v>
      </c>
      <c r="F16" s="35"/>
      <c r="G16" s="43">
        <f>0.15*G14</f>
        <v>30.132375</v>
      </c>
      <c r="H16" s="28" t="s">
        <v>47</v>
      </c>
      <c r="I16" s="36" t="s">
        <v>48</v>
      </c>
      <c r="J16" s="44"/>
      <c r="K16" s="45"/>
      <c r="L16" s="44"/>
      <c r="M16" s="44">
        <v>1.0</v>
      </c>
      <c r="N16" s="44">
        <v>1.0</v>
      </c>
      <c r="O16" s="38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2"/>
      <c r="B17" s="28" t="s">
        <v>49</v>
      </c>
      <c r="C17" s="43">
        <v>0.0</v>
      </c>
      <c r="D17" s="34"/>
      <c r="E17" s="40" t="s">
        <v>50</v>
      </c>
      <c r="F17" s="35"/>
      <c r="G17" s="43">
        <f>0.1*G14</f>
        <v>20.08825</v>
      </c>
      <c r="H17" s="28" t="s">
        <v>51</v>
      </c>
      <c r="I17" s="48"/>
      <c r="J17" s="5"/>
      <c r="K17" s="5"/>
      <c r="L17" s="5"/>
      <c r="M17" s="5"/>
      <c r="N17" s="5"/>
      <c r="O17" s="38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2"/>
      <c r="B18" s="28" t="s">
        <v>52</v>
      </c>
      <c r="C18" s="43">
        <v>0.0</v>
      </c>
      <c r="D18" s="34"/>
      <c r="E18" s="40" t="s">
        <v>53</v>
      </c>
      <c r="F18" s="35"/>
      <c r="G18" s="43">
        <v>10.0</v>
      </c>
      <c r="H18" s="28"/>
      <c r="I18" s="49"/>
      <c r="J18" s="50"/>
      <c r="K18" s="50"/>
      <c r="L18" s="50"/>
      <c r="M18" s="50"/>
      <c r="N18" s="28"/>
      <c r="O18" s="38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2"/>
      <c r="B19" s="28" t="s">
        <v>54</v>
      </c>
      <c r="C19" s="43">
        <v>15.0</v>
      </c>
      <c r="D19" s="34"/>
      <c r="E19" s="40" t="s">
        <v>55</v>
      </c>
      <c r="F19" s="35"/>
      <c r="G19" s="47">
        <f>SUM(G16:G18)+G14</f>
        <v>261.103125</v>
      </c>
      <c r="H19" s="28"/>
      <c r="I19" s="6"/>
      <c r="N19" s="28"/>
      <c r="O19" s="38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2"/>
      <c r="B20" s="28" t="s">
        <v>56</v>
      </c>
      <c r="C20" s="43">
        <f>(C10+C11)*0.05</f>
        <v>10.035</v>
      </c>
      <c r="D20" s="34" t="s">
        <v>57</v>
      </c>
      <c r="E20" s="5"/>
      <c r="F20" s="5"/>
      <c r="G20" s="5"/>
      <c r="H20" s="5"/>
      <c r="I20" s="6"/>
      <c r="N20" s="28"/>
      <c r="O20" s="38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true">
      <c r="A21" s="32"/>
      <c r="B21" s="28" t="s">
        <v>58</v>
      </c>
      <c r="C21" s="47">
        <f>SUM(C17:C20)</f>
        <v>25.035</v>
      </c>
      <c r="D21" s="34"/>
      <c r="E21" s="5"/>
      <c r="F21" s="5"/>
      <c r="G21" s="5"/>
      <c r="H21" s="5"/>
      <c r="I21" s="6"/>
      <c r="N21" s="28"/>
      <c r="O21" s="38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true">
      <c r="A22" s="32"/>
      <c r="B22" s="28"/>
      <c r="C22" s="28"/>
      <c r="D22" s="51"/>
      <c r="E22" s="28"/>
      <c r="F22" s="28"/>
      <c r="G22" s="28"/>
      <c r="H22" s="28"/>
      <c r="I22" s="6"/>
      <c r="N22" s="28"/>
      <c r="O22" s="38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true">
      <c r="A23" s="52" t="s">
        <v>59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1.25" customHeight="true">
      <c r="A24" s="53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true">
      <c r="A25" s="53"/>
      <c r="B25" s="54" t="s">
        <v>60</v>
      </c>
      <c r="C25" s="35">
        <v>8400.0</v>
      </c>
      <c r="D25" s="35" t="s">
        <v>61</v>
      </c>
      <c r="E25" s="35"/>
      <c r="F25" s="35" t="s">
        <v>62</v>
      </c>
      <c r="G25" s="55">
        <v>0.15</v>
      </c>
      <c r="H25" s="35"/>
      <c r="I25" s="35"/>
      <c r="J25" s="35" t="s">
        <v>63</v>
      </c>
      <c r="K25" s="35"/>
      <c r="L25" s="35" t="s">
        <v>64</v>
      </c>
      <c r="M25" s="35"/>
      <c r="N25" s="35"/>
      <c r="O25" s="3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true">
      <c r="A26" s="53"/>
      <c r="B26" s="54"/>
      <c r="C26" s="35">
        <f>C25/24</f>
        <v>350</v>
      </c>
      <c r="D26" s="35" t="s">
        <v>65</v>
      </c>
      <c r="E26" s="35"/>
      <c r="F26" s="35" t="s">
        <v>66</v>
      </c>
      <c r="G26" s="55">
        <v>0.27</v>
      </c>
      <c r="H26" s="35"/>
      <c r="I26" s="35"/>
      <c r="J26" s="35" t="s">
        <v>67</v>
      </c>
      <c r="K26" s="35"/>
      <c r="L26" s="35">
        <v>10.0</v>
      </c>
      <c r="M26" s="35" t="s">
        <v>68</v>
      </c>
      <c r="N26" s="35"/>
      <c r="O26" s="3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true">
      <c r="A27" s="53"/>
      <c r="B27" s="54" t="s">
        <v>69</v>
      </c>
      <c r="C27" s="35">
        <v>15.0</v>
      </c>
      <c r="D27" s="35" t="s">
        <v>70</v>
      </c>
      <c r="E27" s="35"/>
      <c r="F27" s="35" t="s">
        <v>71</v>
      </c>
      <c r="G27" s="55">
        <v>0.05</v>
      </c>
      <c r="H27" s="35"/>
      <c r="I27" s="35"/>
      <c r="J27" s="35"/>
      <c r="K27" s="35"/>
      <c r="L27" s="35"/>
      <c r="M27" s="35"/>
      <c r="N27" s="35"/>
      <c r="O27" s="3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9" customHeight="true">
      <c r="A28" s="53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true">
      <c r="A29" s="52" t="s">
        <v>72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true">
      <c r="A30" s="56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8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true">
      <c r="A31" s="56"/>
      <c r="B31" s="40"/>
      <c r="C31" s="59" t="s">
        <v>73</v>
      </c>
      <c r="D31" s="40"/>
      <c r="E31" s="40"/>
      <c r="F31" s="40"/>
      <c r="G31" s="40"/>
      <c r="H31" s="40"/>
      <c r="I31" s="40"/>
      <c r="J31" s="40"/>
      <c r="K31" s="40"/>
      <c r="L31" s="40"/>
      <c r="M31" s="57"/>
      <c r="N31" s="57"/>
      <c r="O31" s="58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true">
      <c r="A32" s="48"/>
      <c r="B32" s="60" t="s">
        <v>74</v>
      </c>
      <c r="C32" s="60" t="s">
        <v>75</v>
      </c>
      <c r="D32" s="60" t="s">
        <v>76</v>
      </c>
      <c r="E32" s="60" t="s">
        <v>77</v>
      </c>
      <c r="F32" s="60" t="s">
        <v>78</v>
      </c>
      <c r="G32" s="60" t="s">
        <v>79</v>
      </c>
      <c r="H32" s="60" t="s">
        <v>80</v>
      </c>
      <c r="I32" s="60" t="s">
        <v>81</v>
      </c>
      <c r="J32" s="60" t="s">
        <v>82</v>
      </c>
      <c r="K32" s="60" t="s">
        <v>83</v>
      </c>
      <c r="L32" s="60" t="s">
        <v>84</v>
      </c>
      <c r="M32" s="35" t="s">
        <v>85</v>
      </c>
      <c r="N32" s="60" t="s">
        <v>86</v>
      </c>
      <c r="O32" s="61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true">
      <c r="A33" s="48"/>
      <c r="B33" s="60">
        <v>0.0</v>
      </c>
      <c r="C33" s="62">
        <f>G18</f>
        <v>10</v>
      </c>
      <c r="D33" s="62">
        <f t="shared" ref="D33:D38" si="1">$C$10*N10</f>
        <v>0</v>
      </c>
      <c r="E33" s="62">
        <f t="shared" ref="E33:E38" si="2">$C$16*N10+$C$21*M10</f>
        <v>0</v>
      </c>
      <c r="F33" s="62">
        <f t="shared" ref="F33:F48" si="3">D33-E33</f>
        <v>0</v>
      </c>
      <c r="G33" s="62">
        <v>0.0</v>
      </c>
      <c r="H33" s="62">
        <f t="shared" ref="H33:H48" si="4">F33-G33</f>
        <v>0</v>
      </c>
      <c r="I33" s="62">
        <f t="shared" ref="I33:I48" si="5">H33*$G$26</f>
        <v>0</v>
      </c>
      <c r="J33" s="62">
        <f t="shared" ref="J33:J48" si="6">-C33+(D33-E33-G33)*(1-$G$26)+G33</f>
        <v>-10</v>
      </c>
      <c r="K33" s="62">
        <f>SUM(J33)</f>
        <v>-10</v>
      </c>
      <c r="L33" s="62">
        <f t="shared" ref="L33:L48" si="7">J33/(1+$G$25)^B33</f>
        <v>-10</v>
      </c>
      <c r="M33" s="62">
        <f>SUM(L33)</f>
        <v>-10</v>
      </c>
      <c r="N33" s="62">
        <f>L33</f>
        <v>-10</v>
      </c>
      <c r="O33" s="61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true">
      <c r="A34" s="48"/>
      <c r="B34" s="60">
        <v>1.0</v>
      </c>
      <c r="C34" s="62">
        <f t="shared" ref="C34:C38" si="8">$G$14*J11+$G$16*K11+$G$17*L11</f>
        <v>66.291225</v>
      </c>
      <c r="D34" s="62">
        <f t="shared" si="1"/>
        <v>0</v>
      </c>
      <c r="E34" s="62">
        <f t="shared" si="2"/>
        <v>0</v>
      </c>
      <c r="F34" s="62">
        <f t="shared" si="3"/>
        <v>0</v>
      </c>
      <c r="G34" s="62">
        <v>0.0</v>
      </c>
      <c r="H34" s="62">
        <f t="shared" si="4"/>
        <v>0</v>
      </c>
      <c r="I34" s="62">
        <f t="shared" si="5"/>
        <v>0</v>
      </c>
      <c r="J34" s="62">
        <f t="shared" si="6"/>
        <v>-66.291225</v>
      </c>
      <c r="K34" s="62">
        <f>SUM(J33:J34)</f>
        <v>-76.291225</v>
      </c>
      <c r="L34" s="62">
        <f t="shared" si="7"/>
        <v>-57.64454348</v>
      </c>
      <c r="M34" s="62">
        <f>SUM(L33:L34)</f>
        <v>-67.64454348</v>
      </c>
      <c r="N34" s="62">
        <f t="shared" ref="N34:N48" si="9">L34+N33</f>
        <v>-67.64454348</v>
      </c>
      <c r="O34" s="61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true">
      <c r="A35" s="48"/>
      <c r="B35" s="60">
        <v>2.0</v>
      </c>
      <c r="C35" s="62">
        <f t="shared" si="8"/>
        <v>66.291225</v>
      </c>
      <c r="D35" s="62">
        <f t="shared" si="1"/>
        <v>0</v>
      </c>
      <c r="E35" s="62">
        <f t="shared" si="2"/>
        <v>0</v>
      </c>
      <c r="F35" s="62">
        <f t="shared" si="3"/>
        <v>0</v>
      </c>
      <c r="G35" s="62">
        <v>0.0</v>
      </c>
      <c r="H35" s="62">
        <f t="shared" si="4"/>
        <v>0</v>
      </c>
      <c r="I35" s="62">
        <f t="shared" si="5"/>
        <v>0</v>
      </c>
      <c r="J35" s="62">
        <f t="shared" si="6"/>
        <v>-66.291225</v>
      </c>
      <c r="K35" s="62">
        <f>SUM(J33:J35)</f>
        <v>-142.58245</v>
      </c>
      <c r="L35" s="62">
        <f t="shared" si="7"/>
        <v>-50.12568998</v>
      </c>
      <c r="M35" s="62">
        <f>SUM(L33:L35)</f>
        <v>-117.7702335</v>
      </c>
      <c r="N35" s="62">
        <f t="shared" si="9"/>
        <v>-117.7702335</v>
      </c>
      <c r="O35" s="61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true">
      <c r="A36" s="48"/>
      <c r="B36" s="60">
        <v>3.0</v>
      </c>
      <c r="C36" s="62">
        <f t="shared" si="8"/>
        <v>116.51185</v>
      </c>
      <c r="D36" s="62">
        <f t="shared" si="1"/>
        <v>0</v>
      </c>
      <c r="E36" s="62">
        <f t="shared" si="2"/>
        <v>0</v>
      </c>
      <c r="F36" s="62">
        <f t="shared" si="3"/>
        <v>0</v>
      </c>
      <c r="G36" s="62">
        <f t="shared" ref="G36:G48" si="10">0.1*($G$14+$G$17-0.05*$G$14)</f>
        <v>21.0926625</v>
      </c>
      <c r="H36" s="62">
        <f t="shared" si="4"/>
        <v>-21.0926625</v>
      </c>
      <c r="I36" s="62">
        <f t="shared" si="5"/>
        <v>-5.695018875</v>
      </c>
      <c r="J36" s="62">
        <f t="shared" si="6"/>
        <v>-110.8168311</v>
      </c>
      <c r="K36" s="62">
        <f>SUM(J33:J36)</f>
        <v>-253.3992811</v>
      </c>
      <c r="L36" s="62">
        <f t="shared" si="7"/>
        <v>-72.86386529</v>
      </c>
      <c r="M36" s="62">
        <f>SUM(L33:L36)</f>
        <v>-190.6340988</v>
      </c>
      <c r="N36" s="62">
        <f t="shared" si="9"/>
        <v>-190.6340988</v>
      </c>
      <c r="O36" s="61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true">
      <c r="A37" s="48"/>
      <c r="B37" s="60">
        <v>4.0</v>
      </c>
      <c r="C37" s="62">
        <f t="shared" si="8"/>
        <v>0</v>
      </c>
      <c r="D37" s="62">
        <f t="shared" si="1"/>
        <v>180</v>
      </c>
      <c r="E37" s="62">
        <f t="shared" si="2"/>
        <v>86.655</v>
      </c>
      <c r="F37" s="62">
        <f t="shared" si="3"/>
        <v>93.345</v>
      </c>
      <c r="G37" s="62">
        <f t="shared" si="10"/>
        <v>21.0926625</v>
      </c>
      <c r="H37" s="62">
        <f t="shared" si="4"/>
        <v>72.2523375</v>
      </c>
      <c r="I37" s="62">
        <f t="shared" si="5"/>
        <v>19.50813113</v>
      </c>
      <c r="J37" s="62">
        <f t="shared" si="6"/>
        <v>73.83686888</v>
      </c>
      <c r="K37" s="62">
        <f>SUM(J33:J37)</f>
        <v>-179.5624123</v>
      </c>
      <c r="L37" s="62">
        <f t="shared" si="7"/>
        <v>42.21646942</v>
      </c>
      <c r="M37" s="62">
        <f>SUM(L33:L37)</f>
        <v>-148.4176293</v>
      </c>
      <c r="N37" s="62">
        <f t="shared" si="9"/>
        <v>-148.4176293</v>
      </c>
      <c r="O37" s="61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true">
      <c r="A38" s="48"/>
      <c r="B38" s="60">
        <v>5.0</v>
      </c>
      <c r="C38" s="62">
        <f t="shared" si="8"/>
        <v>0</v>
      </c>
      <c r="D38" s="62">
        <f t="shared" si="1"/>
        <v>180</v>
      </c>
      <c r="E38" s="62">
        <f t="shared" si="2"/>
        <v>86.655</v>
      </c>
      <c r="F38" s="62">
        <f t="shared" si="3"/>
        <v>93.345</v>
      </c>
      <c r="G38" s="62">
        <f t="shared" si="10"/>
        <v>21.0926625</v>
      </c>
      <c r="H38" s="62">
        <f t="shared" si="4"/>
        <v>72.2523375</v>
      </c>
      <c r="I38" s="62">
        <f t="shared" si="5"/>
        <v>19.50813113</v>
      </c>
      <c r="J38" s="62">
        <f t="shared" si="6"/>
        <v>73.83686888</v>
      </c>
      <c r="K38" s="62">
        <f>SUM(J33:J38)</f>
        <v>-105.7255434</v>
      </c>
      <c r="L38" s="62">
        <f t="shared" si="7"/>
        <v>36.70997341</v>
      </c>
      <c r="M38" s="62">
        <f>SUM(L33:L38)</f>
        <v>-111.7076559</v>
      </c>
      <c r="N38" s="62">
        <f t="shared" si="9"/>
        <v>-111.7076559</v>
      </c>
      <c r="O38" s="61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true">
      <c r="A39" s="48"/>
      <c r="B39" s="60">
        <v>6.0</v>
      </c>
      <c r="C39" s="62">
        <f t="shared" ref="C39:C47" si="11">$G$14*$J$16+$G$16*$K$16+$G$17*$L$16</f>
        <v>0</v>
      </c>
      <c r="D39" s="62">
        <f t="shared" ref="D39:D48" si="12">$C$10*$N$16</f>
        <v>180</v>
      </c>
      <c r="E39" s="62">
        <f t="shared" ref="E39:E48" si="13">$C$16*$N$16+$C$21*$M$16</f>
        <v>86.655</v>
      </c>
      <c r="F39" s="62">
        <f t="shared" si="3"/>
        <v>93.345</v>
      </c>
      <c r="G39" s="62">
        <f t="shared" si="10"/>
        <v>21.0926625</v>
      </c>
      <c r="H39" s="62">
        <f t="shared" si="4"/>
        <v>72.2523375</v>
      </c>
      <c r="I39" s="62">
        <f t="shared" si="5"/>
        <v>19.50813113</v>
      </c>
      <c r="J39" s="62">
        <f t="shared" si="6"/>
        <v>73.83686888</v>
      </c>
      <c r="K39" s="62">
        <f>SUM(J33:J39)</f>
        <v>-31.8886745</v>
      </c>
      <c r="L39" s="62">
        <f t="shared" si="7"/>
        <v>31.92171601</v>
      </c>
      <c r="M39" s="62">
        <f>SUM(L33:L39)</f>
        <v>-79.7859399</v>
      </c>
      <c r="N39" s="62">
        <f t="shared" si="9"/>
        <v>-79.7859399</v>
      </c>
      <c r="O39" s="61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true">
      <c r="A40" s="48"/>
      <c r="B40" s="60">
        <v>7.0</v>
      </c>
      <c r="C40" s="62">
        <f t="shared" si="11"/>
        <v>0</v>
      </c>
      <c r="D40" s="62">
        <f t="shared" si="12"/>
        <v>180</v>
      </c>
      <c r="E40" s="62">
        <f t="shared" si="13"/>
        <v>86.655</v>
      </c>
      <c r="F40" s="62">
        <f t="shared" si="3"/>
        <v>93.345</v>
      </c>
      <c r="G40" s="62">
        <f t="shared" si="10"/>
        <v>21.0926625</v>
      </c>
      <c r="H40" s="62">
        <f t="shared" si="4"/>
        <v>72.2523375</v>
      </c>
      <c r="I40" s="62">
        <f t="shared" si="5"/>
        <v>19.50813113</v>
      </c>
      <c r="J40" s="62">
        <f t="shared" si="6"/>
        <v>73.83686888</v>
      </c>
      <c r="K40" s="62">
        <f>SUM(J33:J40)</f>
        <v>41.94819437</v>
      </c>
      <c r="L40" s="62">
        <f t="shared" si="7"/>
        <v>27.75801392</v>
      </c>
      <c r="M40" s="62">
        <f>SUM(L33:L40)</f>
        <v>-52.02792598</v>
      </c>
      <c r="N40" s="62">
        <f t="shared" si="9"/>
        <v>-52.02792598</v>
      </c>
      <c r="O40" s="61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true">
      <c r="A41" s="48"/>
      <c r="B41" s="60">
        <v>8.0</v>
      </c>
      <c r="C41" s="62">
        <f t="shared" si="11"/>
        <v>0</v>
      </c>
      <c r="D41" s="62">
        <f t="shared" si="12"/>
        <v>180</v>
      </c>
      <c r="E41" s="62">
        <f t="shared" si="13"/>
        <v>86.655</v>
      </c>
      <c r="F41" s="62">
        <f t="shared" si="3"/>
        <v>93.345</v>
      </c>
      <c r="G41" s="62">
        <f t="shared" si="10"/>
        <v>21.0926625</v>
      </c>
      <c r="H41" s="62">
        <f t="shared" si="4"/>
        <v>72.2523375</v>
      </c>
      <c r="I41" s="62">
        <f t="shared" si="5"/>
        <v>19.50813113</v>
      </c>
      <c r="J41" s="62">
        <f t="shared" si="6"/>
        <v>73.83686888</v>
      </c>
      <c r="K41" s="62">
        <f>SUM(J33:J41)</f>
        <v>115.7850633</v>
      </c>
      <c r="L41" s="62">
        <f t="shared" si="7"/>
        <v>24.13740341</v>
      </c>
      <c r="M41" s="62">
        <f>SUM(L33:L41)</f>
        <v>-27.89052257</v>
      </c>
      <c r="N41" s="62">
        <f t="shared" si="9"/>
        <v>-27.89052257</v>
      </c>
      <c r="O41" s="61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true">
      <c r="A42" s="48"/>
      <c r="B42" s="60">
        <v>9.0</v>
      </c>
      <c r="C42" s="62">
        <f t="shared" si="11"/>
        <v>0</v>
      </c>
      <c r="D42" s="62">
        <f t="shared" si="12"/>
        <v>180</v>
      </c>
      <c r="E42" s="62">
        <f t="shared" si="13"/>
        <v>86.655</v>
      </c>
      <c r="F42" s="62">
        <f t="shared" si="3"/>
        <v>93.345</v>
      </c>
      <c r="G42" s="62">
        <f t="shared" si="10"/>
        <v>21.0926625</v>
      </c>
      <c r="H42" s="62">
        <f t="shared" si="4"/>
        <v>72.2523375</v>
      </c>
      <c r="I42" s="62">
        <f t="shared" si="5"/>
        <v>19.50813113</v>
      </c>
      <c r="J42" s="62">
        <f t="shared" si="6"/>
        <v>73.83686888</v>
      </c>
      <c r="K42" s="62">
        <f>SUM(J33:J42)</f>
        <v>189.6219321</v>
      </c>
      <c r="L42" s="62">
        <f t="shared" si="7"/>
        <v>20.98904644</v>
      </c>
      <c r="M42" s="62">
        <f>SUM(L33:L42)</f>
        <v>-6.901476128</v>
      </c>
      <c r="N42" s="62">
        <f t="shared" si="9"/>
        <v>-6.901476128</v>
      </c>
      <c r="O42" s="61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true">
      <c r="A43" s="48"/>
      <c r="B43" s="60">
        <v>10.0</v>
      </c>
      <c r="C43" s="62">
        <f t="shared" si="11"/>
        <v>0</v>
      </c>
      <c r="D43" s="62">
        <f t="shared" si="12"/>
        <v>180</v>
      </c>
      <c r="E43" s="62">
        <f t="shared" si="13"/>
        <v>86.655</v>
      </c>
      <c r="F43" s="62">
        <f t="shared" si="3"/>
        <v>93.345</v>
      </c>
      <c r="G43" s="62">
        <f t="shared" si="10"/>
        <v>21.0926625</v>
      </c>
      <c r="H43" s="62">
        <f t="shared" si="4"/>
        <v>72.2523375</v>
      </c>
      <c r="I43" s="62">
        <f t="shared" si="5"/>
        <v>19.50813113</v>
      </c>
      <c r="J43" s="62">
        <f t="shared" si="6"/>
        <v>73.83686888</v>
      </c>
      <c r="K43" s="62">
        <f>SUM(J33:J43)</f>
        <v>263.458801</v>
      </c>
      <c r="L43" s="62">
        <f t="shared" si="7"/>
        <v>18.25134473</v>
      </c>
      <c r="M43" s="62">
        <f>SUM(L33:L43)</f>
        <v>11.34986861</v>
      </c>
      <c r="N43" s="62">
        <f t="shared" si="9"/>
        <v>11.34986861</v>
      </c>
      <c r="O43" s="61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true">
      <c r="A44" s="48"/>
      <c r="B44" s="60">
        <v>11.0</v>
      </c>
      <c r="C44" s="62">
        <f t="shared" si="11"/>
        <v>0</v>
      </c>
      <c r="D44" s="62">
        <f t="shared" si="12"/>
        <v>180</v>
      </c>
      <c r="E44" s="62">
        <f t="shared" si="13"/>
        <v>86.655</v>
      </c>
      <c r="F44" s="62">
        <f t="shared" si="3"/>
        <v>93.345</v>
      </c>
      <c r="G44" s="62">
        <f t="shared" si="10"/>
        <v>21.0926625</v>
      </c>
      <c r="H44" s="62">
        <f t="shared" si="4"/>
        <v>72.2523375</v>
      </c>
      <c r="I44" s="62">
        <f t="shared" si="5"/>
        <v>19.50813113</v>
      </c>
      <c r="J44" s="62">
        <f t="shared" si="6"/>
        <v>73.83686888</v>
      </c>
      <c r="K44" s="62">
        <f>SUM(J33:J44)</f>
        <v>337.2956699</v>
      </c>
      <c r="L44" s="62">
        <f t="shared" si="7"/>
        <v>15.87073455</v>
      </c>
      <c r="M44" s="62">
        <f>SUM(L33:L44)</f>
        <v>27.22060316</v>
      </c>
      <c r="N44" s="62">
        <f t="shared" si="9"/>
        <v>27.22060316</v>
      </c>
      <c r="O44" s="61"/>
      <c r="P44" s="5"/>
      <c r="Q44" s="5"/>
      <c r="R44" s="45"/>
      <c r="S44" s="5"/>
      <c r="T44" s="5"/>
      <c r="U44" s="5"/>
      <c r="V44" s="5"/>
      <c r="W44" s="5"/>
      <c r="X44" s="5"/>
      <c r="Y44" s="5"/>
      <c r="Z44" s="5"/>
    </row>
    <row r="45" ht="15.75" customHeight="true">
      <c r="A45" s="48"/>
      <c r="B45" s="60">
        <v>12.0</v>
      </c>
      <c r="C45" s="62">
        <f t="shared" si="11"/>
        <v>0</v>
      </c>
      <c r="D45" s="62">
        <f t="shared" si="12"/>
        <v>180</v>
      </c>
      <c r="E45" s="62">
        <f t="shared" si="13"/>
        <v>86.655</v>
      </c>
      <c r="F45" s="62">
        <f t="shared" si="3"/>
        <v>93.345</v>
      </c>
      <c r="G45" s="62">
        <f t="shared" si="10"/>
        <v>21.0926625</v>
      </c>
      <c r="H45" s="62">
        <f t="shared" si="4"/>
        <v>72.2523375</v>
      </c>
      <c r="I45" s="62">
        <f t="shared" si="5"/>
        <v>19.50813113</v>
      </c>
      <c r="J45" s="62">
        <f t="shared" si="6"/>
        <v>73.83686888</v>
      </c>
      <c r="K45" s="62">
        <f t="shared" ref="K45:K48" si="14">SUM(J33:J45)</f>
        <v>411.1325388</v>
      </c>
      <c r="L45" s="62">
        <f t="shared" si="7"/>
        <v>13.80063874</v>
      </c>
      <c r="M45" s="62">
        <f t="shared" ref="M45:M48" si="15">SUM(L33:L45)</f>
        <v>41.0212419</v>
      </c>
      <c r="N45" s="62">
        <f t="shared" si="9"/>
        <v>41.0212419</v>
      </c>
      <c r="O45" s="61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true">
      <c r="A46" s="48"/>
      <c r="B46" s="60">
        <v>13.0</v>
      </c>
      <c r="C46" s="62">
        <f t="shared" si="11"/>
        <v>0</v>
      </c>
      <c r="D46" s="62">
        <f t="shared" si="12"/>
        <v>180</v>
      </c>
      <c r="E46" s="62">
        <f t="shared" si="13"/>
        <v>86.655</v>
      </c>
      <c r="F46" s="62">
        <f t="shared" si="3"/>
        <v>93.345</v>
      </c>
      <c r="G46" s="62">
        <f t="shared" si="10"/>
        <v>21.0926625</v>
      </c>
      <c r="H46" s="62">
        <f t="shared" si="4"/>
        <v>72.2523375</v>
      </c>
      <c r="I46" s="62">
        <f t="shared" si="5"/>
        <v>19.50813113</v>
      </c>
      <c r="J46" s="62">
        <f t="shared" si="6"/>
        <v>73.83686888</v>
      </c>
      <c r="K46" s="62">
        <f t="shared" si="14"/>
        <v>494.9694076</v>
      </c>
      <c r="L46" s="62">
        <f t="shared" si="7"/>
        <v>12.00055543</v>
      </c>
      <c r="M46" s="62">
        <f t="shared" si="15"/>
        <v>63.02179732</v>
      </c>
      <c r="N46" s="62">
        <f t="shared" si="9"/>
        <v>53.02179732</v>
      </c>
      <c r="O46" s="61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true">
      <c r="A47" s="48"/>
      <c r="B47" s="60">
        <v>14.0</v>
      </c>
      <c r="C47" s="62">
        <f t="shared" si="11"/>
        <v>0</v>
      </c>
      <c r="D47" s="62">
        <f t="shared" si="12"/>
        <v>180</v>
      </c>
      <c r="E47" s="62">
        <f t="shared" si="13"/>
        <v>86.655</v>
      </c>
      <c r="F47" s="62">
        <f t="shared" si="3"/>
        <v>93.345</v>
      </c>
      <c r="G47" s="62">
        <f t="shared" si="10"/>
        <v>21.0926625</v>
      </c>
      <c r="H47" s="62">
        <f t="shared" si="4"/>
        <v>72.2523375</v>
      </c>
      <c r="I47" s="62">
        <f t="shared" si="5"/>
        <v>19.50813113</v>
      </c>
      <c r="J47" s="62">
        <f t="shared" si="6"/>
        <v>73.83686888</v>
      </c>
      <c r="K47" s="62">
        <f t="shared" si="14"/>
        <v>635.0975015</v>
      </c>
      <c r="L47" s="62">
        <f t="shared" si="7"/>
        <v>10.43526559</v>
      </c>
      <c r="M47" s="62">
        <f t="shared" si="15"/>
        <v>131.1016064</v>
      </c>
      <c r="N47" s="62">
        <f t="shared" si="9"/>
        <v>63.45706291</v>
      </c>
      <c r="O47" s="61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true">
      <c r="A48" s="48"/>
      <c r="B48" s="60">
        <v>15.0</v>
      </c>
      <c r="C48" s="62">
        <f>-0.05*G14</f>
        <v>-10.044125</v>
      </c>
      <c r="D48" s="62">
        <f t="shared" si="12"/>
        <v>180</v>
      </c>
      <c r="E48" s="62">
        <f t="shared" si="13"/>
        <v>86.655</v>
      </c>
      <c r="F48" s="62">
        <f t="shared" si="3"/>
        <v>93.345</v>
      </c>
      <c r="G48" s="62">
        <f t="shared" si="10"/>
        <v>21.0926625</v>
      </c>
      <c r="H48" s="62">
        <f t="shared" si="4"/>
        <v>72.2523375</v>
      </c>
      <c r="I48" s="62">
        <f t="shared" si="5"/>
        <v>19.50813113</v>
      </c>
      <c r="J48" s="62">
        <f t="shared" si="6"/>
        <v>83.88099388</v>
      </c>
      <c r="K48" s="62">
        <f t="shared" si="14"/>
        <v>785.2697204</v>
      </c>
      <c r="L48" s="62">
        <f t="shared" si="7"/>
        <v>10.30851156</v>
      </c>
      <c r="M48" s="62">
        <f t="shared" si="15"/>
        <v>191.5358079</v>
      </c>
      <c r="N48" s="62">
        <f t="shared" si="9"/>
        <v>73.76557447</v>
      </c>
      <c r="O48" s="61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true">
      <c r="A49" s="48"/>
      <c r="B49" s="6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1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true">
      <c r="A50" s="52" t="s">
        <v>87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7.5" customHeight="true">
      <c r="A51" s="4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1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true">
      <c r="A52" s="53"/>
      <c r="B52" s="64" t="s">
        <v>86</v>
      </c>
      <c r="C52" s="64" t="s">
        <v>88</v>
      </c>
      <c r="D52" s="65">
        <f>SUM(L33:L48)</f>
        <v>73.76557447</v>
      </c>
      <c r="E52" s="66" t="s">
        <v>19</v>
      </c>
      <c r="F52" s="54"/>
      <c r="G52" s="67"/>
      <c r="H52" s="35"/>
      <c r="I52" s="64" t="s">
        <v>89</v>
      </c>
      <c r="J52" s="68">
        <f>IRR(J33:J48)</f>
        <v>0.2179256195</v>
      </c>
      <c r="K52" s="5"/>
      <c r="L52" s="35"/>
      <c r="M52" s="35"/>
      <c r="N52" s="35"/>
      <c r="O52" s="3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true">
      <c r="A53" s="53"/>
      <c r="B53" s="64" t="s">
        <v>90</v>
      </c>
      <c r="C53" s="66">
        <v>15.0</v>
      </c>
      <c r="D53" s="65">
        <f>VLOOKUP(C53,B33:L48,11)</f>
        <v>10.30851156</v>
      </c>
      <c r="E53" s="66" t="s">
        <v>19</v>
      </c>
      <c r="F53" s="5"/>
      <c r="G53" s="5"/>
      <c r="H53" s="35"/>
      <c r="I53" s="5"/>
      <c r="J53" s="69"/>
      <c r="K53" s="35"/>
      <c r="L53" s="35"/>
      <c r="M53" s="35"/>
      <c r="N53" s="35"/>
      <c r="O53" s="3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9.75" customHeight="true">
      <c r="A54" s="4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1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true">
      <c r="A55" s="52" t="s">
        <v>91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9" customHeight="true">
      <c r="A56" s="48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1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true">
      <c r="A57" s="70">
        <v>1.0</v>
      </c>
      <c r="B57" s="5" t="s">
        <v>92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1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true">
      <c r="A58" s="70">
        <v>2.0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1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true">
      <c r="A59" s="70">
        <v>3.0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1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true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3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tru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tru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tru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tru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tru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tru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tru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tru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tru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tru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tru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tru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tru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tru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tru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tru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tru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tru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tru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tru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tru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tru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tru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tru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tru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tru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tru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tru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tru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tru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tru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tru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tru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tru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tru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tru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tru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tru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tru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tru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tru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tru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tru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tru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tru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tru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tru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tru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tru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tru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tru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tru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tru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tru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tru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tru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tru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tru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tru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tru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tru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tru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tru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tru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tru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tru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tru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tru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tru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tru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tru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tru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tru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tru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tru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tru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tru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tru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tru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tru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tru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tru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tru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tru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tru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tru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tru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tru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tru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tru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tru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tru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tru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tru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tru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tru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tru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tru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tru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tru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tru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tru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tru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tru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tru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tru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tru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tru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tru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tru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tru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tru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tru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tru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tru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tru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tru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tru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tru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tru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tru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tru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tru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tru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tru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tru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tru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tru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tru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tru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tru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tru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tru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tru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tru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tru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tru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tru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tru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tru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tru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tru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tru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tru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tru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tru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tru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tru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tru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tru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tru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tru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tru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tru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tru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tru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tru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tru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tru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tru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tru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tru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tru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tru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tru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tru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tru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tru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tru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tru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tru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tru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tru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tru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tru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tru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tru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tru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tru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tru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tru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tru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tru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tru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tru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tru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tru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tru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tru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tru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tru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tru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tru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tru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tru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tru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tru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tru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tru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tru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tru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tru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tru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tru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tru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tru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tru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tru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tru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tru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tru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tru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tru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tru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tru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tru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tru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tru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tru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tru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tru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tru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tru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tru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tru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tru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tru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tru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tru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tru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tru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tru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tru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tru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tru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tru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tru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tru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tru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tru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tru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tru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tru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tru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tru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tru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tru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tru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tru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tru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tru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tru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tru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tru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tru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tru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tru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tru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tru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tru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tru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tru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tru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tru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tru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tru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tru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tru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tru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tru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tru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tru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tru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tru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tru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tru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tru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tru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tru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tru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tru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tru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tru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tru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tru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tru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tru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tru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tru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tru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tru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tru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tru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tru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tru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tru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tru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tru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tru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tru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tru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tru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tru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tru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tru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tru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tru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tru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tru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tru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tru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tru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tru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tru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tru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tru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tru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tru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tru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tru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tru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tru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tru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tru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tru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tru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tru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tru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tru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tru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tru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tru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tru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tru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tru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tru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tru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tru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tru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tru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tru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tru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tru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tru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tru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tru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tru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tru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tru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tru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tru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tru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tru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tru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tru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tru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tru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tru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tru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tru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tru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tru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tru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tru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tru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tru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tru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tru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tru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tru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tru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tru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tru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tru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tru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tru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tru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tru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tru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tru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tru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tru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tru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tru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tru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tru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tru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tru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tru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tru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tru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tru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tru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tru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tru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tru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tru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tru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tru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tru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tru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tru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tru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tru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tru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tru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tru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tru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tru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tru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tru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tru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tru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tru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tru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tru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tru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tru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tru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tru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tru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tru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tru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tru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tru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tru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tru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tru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tru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tru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tru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tru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tru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tru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tru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tru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tru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tru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tru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tru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tru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tru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tru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tru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tru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tru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tru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tru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tru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tru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tru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tru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tru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tru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tru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tru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tru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tru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tru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tru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tru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tru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tru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tru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tru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tru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tru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tru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tru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tru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tru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tru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tru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tru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tru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tru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tru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tru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tru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tru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tru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tru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tru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tru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tru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tru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tru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tru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tru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tru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tru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tru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tru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tru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tru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tru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tru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tru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tru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tru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tru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tru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tru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tru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tru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tru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tru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tru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tru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tru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tru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tru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tru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tru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tru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tru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tru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tru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tru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tru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tru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tru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tru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tru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tru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tru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tru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tru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tru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tru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tru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tru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tru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tru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tru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tru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tru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tru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tru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tru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tru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tru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tru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tru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tru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tru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tru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tru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tru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tru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tru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tru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tru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tru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tru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tru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tru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tru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tru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tru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tru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tru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tru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tru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tru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tru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tru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tru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tru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tru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tru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tru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tru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tru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tru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tru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tru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tru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tru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tru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tru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tru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tru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tru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tru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tru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tru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tru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tru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tru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tru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tru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tru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tru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tru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tru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tru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tru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tru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tru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tru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tru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tru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tru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tru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tru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tru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tru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tru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tru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tru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tru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tru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tru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tru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tru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tru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tru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tru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tru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tru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tru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tru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tru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tru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tru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tru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tru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tru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tru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tru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tru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tru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tru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tru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tru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tru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tru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tru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tru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tru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tru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tru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tru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tru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tru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tru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tru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tru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tru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tru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tru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tru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tru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tru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tru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tru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tru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tru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tru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tru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tru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tru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tru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tru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tru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tru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tru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tru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tru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tru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tru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tru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tru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tru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tru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tru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tru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tru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tru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tru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tru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tru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tru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tru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tru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tru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tru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tru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tru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tru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tru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tru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tru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tru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tru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tru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tru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tru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tru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tru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tru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tru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tru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tru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tru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tru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tru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tru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tru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tru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tru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tru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tru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tru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tru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tru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tru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tru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tru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tru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tru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tru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tru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tru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tru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tru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tru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tru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tru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tru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tru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tru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tru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tru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tru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tru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tru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tru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tru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tru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tru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tru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tru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tru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tru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tru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tru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tru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tru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tru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tru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tru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tru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tru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tru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tru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tru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tru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tru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tru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tru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tru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tru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tru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tru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tru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tru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tru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tru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tru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tru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tru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tru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tru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tru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tru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tru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tru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tru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tru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tru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tru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tru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tru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tru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tru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tru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tru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tru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tru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tru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tru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tru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tru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tru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tru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tru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tru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tru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tru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tru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tru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tru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tru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tru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tru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tru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tru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tru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tru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tru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tru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tru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tru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tru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tru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tru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tru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tru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tru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tru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tru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tru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tru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tru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tru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tru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tru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tru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tru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tru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tru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tru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tru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tru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tru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tru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tru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tru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tru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tru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tru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tru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tru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tru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tru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tru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tru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tru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tru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tru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tru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tru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tru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tru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tru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tru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tru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tru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tru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tru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tru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tru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tru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tru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tru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tru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tru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tru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tru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tru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tru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tru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tru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tru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tru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tru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tru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tru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tru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tru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tru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tru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tru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tru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tru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tru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tru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tru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tru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tru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tru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tru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tru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tru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tru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tru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tru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tru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tru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tru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tru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tru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tru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tru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tru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tru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tru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tru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tru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tru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tru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tru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tru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tru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tru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tru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tru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tru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tru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tru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tru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tru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tru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tru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tru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tru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tru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tru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tru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tru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tru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tru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tru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tru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tru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tru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tru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tru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I7:O7"/>
    <mergeCell ref="O8:O22"/>
    <mergeCell ref="I18:M22"/>
    <mergeCell ref="A23:O23"/>
    <mergeCell ref="A29:O29"/>
    <mergeCell ref="A50:O50"/>
    <mergeCell ref="A55:O55"/>
    <mergeCell ref="A1:E4"/>
    <mergeCell ref="F1:O1"/>
    <mergeCell ref="A5:E5"/>
    <mergeCell ref="A6:E6"/>
    <mergeCell ref="A7:D7"/>
    <mergeCell ref="E7:H7"/>
    <mergeCell ref="A8:D8"/>
  </mergeCells>
  <printOptions/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8"/>
  <sheetFormatPr defaultRowHeight="15"/>
  <cols>
    <col min="1" max="1" width="35.85546875" customWidth="true"/>
    <col min="2" max="2" width="62.7109375" customWidth="true"/>
    <col min="3" max="3" width="11.7109375" customWidth="true"/>
    <col min="4" max="4" width="13.28515625" customWidth="true"/>
    <col min="5" max="5" width="7.5703125" customWidth="true"/>
    <col min="6" max="6" width="7.5703125" customWidth="true"/>
    <col min="7" max="7" width="12.140625" customWidth="true"/>
    <col min="8" max="8" width="12.85546875" customWidth="true"/>
    <col min="9" max="9" width="14" customWidth="true"/>
    <col min="10" max="10" width="14.42578125" customWidth="true"/>
    <col min="11" max="11" width="14" customWidth="true"/>
    <col min="12" max="12" width="14" customWidth="true"/>
    <col min="13" max="13" width="14" customWidth="true"/>
    <col min="14" max="14" width="14" customWidth="true"/>
  </cols>
  <sheetData>
    <row r="1">
      <c r="A1" s="0" t="s">
        <v>4773</v>
      </c>
      <c r="B1" s="0" t="s">
        <v>4784</v>
      </c>
      <c r="C1" s="0" t="s">
        <v>4819</v>
      </c>
      <c r="D1" s="0" t="s">
        <v>4820</v>
      </c>
      <c r="E1" s="0" t="s">
        <v>4821</v>
      </c>
      <c r="F1" s="0" t="s">
        <v>4822</v>
      </c>
      <c r="G1" s="0" t="s">
        <v>4823</v>
      </c>
      <c r="H1" s="0" t="s">
        <v>4824</v>
      </c>
      <c r="I1" s="0" t="s">
        <v>4825</v>
      </c>
      <c r="J1" s="0" t="s">
        <v>4826</v>
      </c>
      <c r="K1" s="0" t="s">
        <v>4827</v>
      </c>
      <c r="L1" s="0" t="s">
        <v>4828</v>
      </c>
      <c r="M1" s="0" t="s">
        <v>4829</v>
      </c>
      <c r="N1" s="0" t="s">
        <v>4830</v>
      </c>
    </row>
    <row r="2">
      <c r="A2" s="0"/>
      <c r="B2" s="0"/>
      <c r="C2" s="0"/>
      <c r="D2" s="0"/>
      <c r="E2" s="0"/>
      <c r="F2" s="0"/>
      <c r="G2" s="0">
        <v>44971</v>
      </c>
      <c r="H2" s="0"/>
      <c r="I2" s="0"/>
      <c r="J2" s="0"/>
      <c r="K2" s="0"/>
      <c r="L2" s="0"/>
      <c r="M2" s="0"/>
      <c r="N2" s="0"/>
    </row>
    <row r="3">
      <c r="A3" s="0"/>
      <c r="B3" s="0"/>
      <c r="C3" s="0"/>
      <c r="D3" s="0"/>
      <c r="E3" s="0"/>
      <c r="F3" s="0"/>
      <c r="G3" s="0">
        <v>45364</v>
      </c>
      <c r="H3" s="0"/>
      <c r="I3" s="0"/>
      <c r="J3" s="0"/>
      <c r="K3" s="0"/>
      <c r="L3" s="0"/>
      <c r="M3" s="0"/>
      <c r="N3" s="0"/>
    </row>
    <row r="4">
      <c r="A4" s="0" t="s">
        <v>4774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4775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4776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>
      <c r="A9" s="0"/>
      <c r="B9" s="0" t="s">
        <v>4785</v>
      </c>
      <c r="C9" s="0">
        <v>180</v>
      </c>
      <c r="D9" s="0"/>
      <c r="E9" s="0"/>
      <c r="F9" s="0"/>
      <c r="G9" s="0">
        <v>88.299999999999997</v>
      </c>
      <c r="H9" s="0"/>
      <c r="I9" s="0">
        <v>0</v>
      </c>
      <c r="J9" s="0"/>
      <c r="K9" s="0"/>
      <c r="L9" s="0"/>
      <c r="M9" s="0"/>
      <c r="N9" s="0"/>
    </row>
    <row r="10">
      <c r="A10" s="0"/>
      <c r="B10" s="0" t="s">
        <v>4786</v>
      </c>
      <c r="C10" s="0">
        <v>20.699999999999999</v>
      </c>
      <c r="D10" s="0"/>
      <c r="E10" s="0"/>
      <c r="F10" s="0"/>
      <c r="G10" s="0">
        <v>35.32</v>
      </c>
      <c r="H10" s="0"/>
      <c r="I10" s="0">
        <v>1</v>
      </c>
      <c r="J10" s="0">
        <v>0.33000000000000002</v>
      </c>
      <c r="K10" s="0"/>
      <c r="L10" s="0"/>
      <c r="M10" s="0"/>
      <c r="N10" s="0"/>
    </row>
    <row r="11">
      <c r="A11" s="0"/>
      <c r="B11" s="0" t="s">
        <v>4787</v>
      </c>
      <c r="C11" s="0">
        <v>55.5</v>
      </c>
      <c r="D11" s="0"/>
      <c r="E11" s="0"/>
      <c r="F11" s="0"/>
      <c r="G11" s="0">
        <v>46.357500000000002</v>
      </c>
      <c r="H11" s="0"/>
      <c r="I11" s="0">
        <v>2</v>
      </c>
      <c r="J11" s="0">
        <v>0.33000000000000002</v>
      </c>
      <c r="K11" s="0"/>
      <c r="L11" s="0"/>
      <c r="M11" s="0"/>
      <c r="N11" s="0"/>
    </row>
    <row r="12">
      <c r="A12" s="0"/>
      <c r="B12" s="0" t="s">
        <v>4788</v>
      </c>
      <c r="C12" s="0">
        <v>0.81999999999999995</v>
      </c>
      <c r="D12" s="0"/>
      <c r="E12" s="0"/>
      <c r="F12" s="0"/>
      <c r="G12" s="0">
        <v>30.905000000000001</v>
      </c>
      <c r="H12" s="0"/>
      <c r="I12" s="0">
        <v>3</v>
      </c>
      <c r="J12" s="0">
        <v>0.33000000000000002</v>
      </c>
      <c r="K12" s="0">
        <v>1</v>
      </c>
      <c r="L12" s="0">
        <v>1</v>
      </c>
      <c r="M12" s="0"/>
      <c r="N12" s="0"/>
    </row>
    <row r="13">
      <c r="A13" s="0"/>
      <c r="B13" s="0" t="s">
        <v>4789</v>
      </c>
      <c r="C13" s="0">
        <v>0</v>
      </c>
      <c r="D13" s="0"/>
      <c r="E13" s="0"/>
      <c r="F13" s="0"/>
      <c r="G13" s="0">
        <v>200.88249999999999</v>
      </c>
      <c r="H13" s="0"/>
      <c r="I13" s="0">
        <v>4</v>
      </c>
      <c r="J13" s="0"/>
      <c r="K13" s="0"/>
      <c r="L13" s="0"/>
      <c r="M13" s="0">
        <v>1</v>
      </c>
      <c r="N13" s="0">
        <v>1</v>
      </c>
    </row>
    <row r="14">
      <c r="A14" s="0"/>
      <c r="B14" s="0" t="s">
        <v>4790</v>
      </c>
      <c r="C14" s="0">
        <v>26</v>
      </c>
      <c r="D14" s="0"/>
      <c r="E14" s="0"/>
      <c r="F14" s="0"/>
      <c r="G14" s="0"/>
      <c r="H14" s="0"/>
      <c r="I14" s="0">
        <v>5</v>
      </c>
      <c r="J14" s="0"/>
      <c r="K14" s="0"/>
      <c r="L14" s="0"/>
      <c r="M14" s="0">
        <v>1</v>
      </c>
      <c r="N14" s="0">
        <v>1</v>
      </c>
    </row>
    <row r="15">
      <c r="A15" s="0"/>
      <c r="B15" s="0" t="s">
        <v>4791</v>
      </c>
      <c r="C15" s="0">
        <v>61.619999999999997</v>
      </c>
      <c r="D15" s="0"/>
      <c r="E15" s="0"/>
      <c r="F15" s="0"/>
      <c r="G15" s="0">
        <v>30.132375</v>
      </c>
      <c r="H15" s="0"/>
      <c r="I15" s="0"/>
      <c r="J15" s="0"/>
      <c r="K15" s="0"/>
      <c r="L15" s="0"/>
      <c r="M15" s="0">
        <v>1</v>
      </c>
      <c r="N15" s="0">
        <v>1</v>
      </c>
    </row>
    <row r="16">
      <c r="A16" s="0"/>
      <c r="B16" s="0" t="s">
        <v>4792</v>
      </c>
      <c r="C16" s="0">
        <v>0</v>
      </c>
      <c r="D16" s="0"/>
      <c r="E16" s="0"/>
      <c r="F16" s="0"/>
      <c r="G16" s="0">
        <v>20.088249999999999</v>
      </c>
      <c r="H16" s="0"/>
      <c r="I16" s="0"/>
      <c r="J16" s="0"/>
      <c r="K16" s="0"/>
      <c r="L16" s="0"/>
      <c r="M16" s="0"/>
      <c r="N16" s="0"/>
    </row>
    <row r="17">
      <c r="A17" s="0"/>
      <c r="B17" s="0" t="s">
        <v>4793</v>
      </c>
      <c r="C17" s="0">
        <v>0</v>
      </c>
      <c r="D17" s="0"/>
      <c r="E17" s="0"/>
      <c r="F17" s="0"/>
      <c r="G17" s="0">
        <v>10</v>
      </c>
      <c r="H17" s="0"/>
      <c r="I17" s="0"/>
      <c r="J17" s="0"/>
      <c r="K17" s="0"/>
      <c r="L17" s="0"/>
      <c r="M17" s="0"/>
      <c r="N17" s="0"/>
    </row>
    <row r="18">
      <c r="A18" s="0"/>
      <c r="B18" s="0" t="s">
        <v>4794</v>
      </c>
      <c r="C18" s="0">
        <v>15</v>
      </c>
      <c r="D18" s="0"/>
      <c r="E18" s="0"/>
      <c r="F18" s="0"/>
      <c r="G18" s="0">
        <v>261.10312499999998</v>
      </c>
      <c r="H18" s="0"/>
      <c r="I18" s="0"/>
      <c r="J18" s="0"/>
      <c r="K18" s="0"/>
      <c r="L18" s="0"/>
      <c r="M18" s="0"/>
      <c r="N18" s="0"/>
    </row>
    <row r="19">
      <c r="A19" s="0"/>
      <c r="B19" s="0" t="s">
        <v>4795</v>
      </c>
      <c r="C19" s="0">
        <v>10.035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>
      <c r="A20" s="0"/>
      <c r="B20" s="0" t="s">
        <v>4796</v>
      </c>
      <c r="C20" s="0">
        <v>25.035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>
      <c r="A22" s="0" t="s">
        <v>4777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>
      <c r="A24" s="0"/>
      <c r="B24" s="0" t="s">
        <v>4797</v>
      </c>
      <c r="C24" s="0">
        <v>8400</v>
      </c>
      <c r="D24" s="0"/>
      <c r="E24" s="0"/>
      <c r="F24" s="0"/>
      <c r="G24" s="0">
        <v>0.14999999999999999</v>
      </c>
      <c r="H24" s="0"/>
      <c r="I24" s="0"/>
      <c r="J24" s="0"/>
      <c r="K24" s="0"/>
      <c r="L24" s="0"/>
      <c r="M24" s="0"/>
      <c r="N24" s="0"/>
    </row>
    <row r="25">
      <c r="A25" s="0"/>
      <c r="B25" s="0"/>
      <c r="C25" s="0">
        <v>350</v>
      </c>
      <c r="D25" s="0"/>
      <c r="E25" s="0"/>
      <c r="F25" s="0"/>
      <c r="G25" s="0">
        <v>0.27000000000000002</v>
      </c>
      <c r="H25" s="0"/>
      <c r="I25" s="0"/>
      <c r="J25" s="0"/>
      <c r="K25" s="0"/>
      <c r="L25" s="0">
        <v>10</v>
      </c>
      <c r="M25" s="0"/>
      <c r="N25" s="0"/>
    </row>
    <row r="26">
      <c r="A26" s="0"/>
      <c r="B26" s="0" t="s">
        <v>4798</v>
      </c>
      <c r="C26" s="0">
        <v>15</v>
      </c>
      <c r="D26" s="0"/>
      <c r="E26" s="0"/>
      <c r="F26" s="0"/>
      <c r="G26" s="0">
        <v>0.050000000000000003</v>
      </c>
      <c r="H26" s="0"/>
      <c r="I26" s="0"/>
      <c r="J26" s="0"/>
      <c r="K26" s="0"/>
      <c r="L26" s="0"/>
      <c r="M26" s="0"/>
      <c r="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>
      <c r="A28" s="0" t="s">
        <v>4778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>
      <c r="A31" s="0"/>
      <c r="B31" s="0" t="s">
        <v>4799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>
      <c r="A32" s="0"/>
      <c r="B32" s="0" t="s">
        <v>4800</v>
      </c>
      <c r="C32" s="0">
        <v>10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-10</v>
      </c>
      <c r="K32" s="0">
        <v>-10</v>
      </c>
      <c r="L32" s="0">
        <v>-10</v>
      </c>
      <c r="M32" s="0">
        <v>-10</v>
      </c>
      <c r="N32" s="0">
        <v>-10</v>
      </c>
    </row>
    <row r="33">
      <c r="A33" s="0"/>
      <c r="B33" s="0" t="s">
        <v>4801</v>
      </c>
      <c r="C33" s="0">
        <v>66.291224999999997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-66.291224999999997</v>
      </c>
      <c r="K33" s="0">
        <v>-76.291224999999997</v>
      </c>
      <c r="L33" s="0">
        <v>-57.644543480000003</v>
      </c>
      <c r="M33" s="0">
        <v>-67.644543479999996</v>
      </c>
      <c r="N33" s="0">
        <v>-67.644543479999996</v>
      </c>
    </row>
    <row r="34">
      <c r="A34" s="0"/>
      <c r="B34" s="0" t="s">
        <v>4802</v>
      </c>
      <c r="C34" s="0">
        <v>66.291224999999997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-66.291224999999997</v>
      </c>
      <c r="K34" s="0">
        <v>-142.58244999999999</v>
      </c>
      <c r="L34" s="0">
        <v>-50.125689979999997</v>
      </c>
      <c r="M34" s="0">
        <v>-117.7702335</v>
      </c>
      <c r="N34" s="0">
        <v>-117.7702335</v>
      </c>
    </row>
    <row r="35">
      <c r="A35" s="0"/>
      <c r="B35" s="0" t="s">
        <v>4803</v>
      </c>
      <c r="C35" s="0">
        <v>116.51185</v>
      </c>
      <c r="D35" s="0">
        <v>0</v>
      </c>
      <c r="E35" s="0">
        <v>0</v>
      </c>
      <c r="F35" s="0">
        <v>0</v>
      </c>
      <c r="G35" s="0">
        <v>21.092662499999999</v>
      </c>
      <c r="H35" s="0">
        <v>-21.092662499999999</v>
      </c>
      <c r="I35" s="0">
        <v>-5.6950188749999997</v>
      </c>
      <c r="J35" s="0">
        <v>-110.8168311</v>
      </c>
      <c r="K35" s="0">
        <v>-253.3992811</v>
      </c>
      <c r="L35" s="0">
        <v>-72.863865290000007</v>
      </c>
      <c r="M35" s="0">
        <v>-190.6340988</v>
      </c>
      <c r="N35" s="0">
        <v>-190.6340988</v>
      </c>
    </row>
    <row r="36">
      <c r="A36" s="0"/>
      <c r="B36" s="0" t="s">
        <v>4804</v>
      </c>
      <c r="C36" s="0">
        <v>0</v>
      </c>
      <c r="D36" s="0">
        <v>180</v>
      </c>
      <c r="E36" s="0">
        <v>86.655000000000001</v>
      </c>
      <c r="F36" s="0">
        <v>93.344999999999999</v>
      </c>
      <c r="G36" s="0">
        <v>21.092662499999999</v>
      </c>
      <c r="H36" s="0">
        <v>72.252337499999996</v>
      </c>
      <c r="I36" s="0">
        <v>19.508131129999999</v>
      </c>
      <c r="J36" s="0">
        <v>73.836868879999997</v>
      </c>
      <c r="K36" s="0">
        <v>-179.56241230000001</v>
      </c>
      <c r="L36" s="0">
        <v>42.216469420000003</v>
      </c>
      <c r="M36" s="0">
        <v>-148.41762929999999</v>
      </c>
      <c r="N36" s="0">
        <v>-148.41762929999999</v>
      </c>
    </row>
    <row r="37">
      <c r="A37" s="0"/>
      <c r="B37" s="0" t="s">
        <v>4805</v>
      </c>
      <c r="C37" s="0">
        <v>0</v>
      </c>
      <c r="D37" s="0">
        <v>180</v>
      </c>
      <c r="E37" s="0">
        <v>86.655000000000001</v>
      </c>
      <c r="F37" s="0">
        <v>93.344999999999999</v>
      </c>
      <c r="G37" s="0">
        <v>21.092662499999999</v>
      </c>
      <c r="H37" s="0">
        <v>72.252337499999996</v>
      </c>
      <c r="I37" s="0">
        <v>19.508131129999999</v>
      </c>
      <c r="J37" s="0">
        <v>73.836868879999997</v>
      </c>
      <c r="K37" s="0">
        <v>-105.72554340000001</v>
      </c>
      <c r="L37" s="0">
        <v>36.709973410000003</v>
      </c>
      <c r="M37" s="0">
        <v>-111.70765590000001</v>
      </c>
      <c r="N37" s="0">
        <v>-111.70765590000001</v>
      </c>
    </row>
    <row r="38">
      <c r="A38" s="0"/>
      <c r="B38" s="0" t="s">
        <v>4806</v>
      </c>
      <c r="C38" s="0">
        <v>0</v>
      </c>
      <c r="D38" s="0">
        <v>180</v>
      </c>
      <c r="E38" s="0">
        <v>86.655000000000001</v>
      </c>
      <c r="F38" s="0">
        <v>93.344999999999999</v>
      </c>
      <c r="G38" s="0">
        <v>21.092662499999999</v>
      </c>
      <c r="H38" s="0">
        <v>72.252337499999996</v>
      </c>
      <c r="I38" s="0">
        <v>19.508131129999999</v>
      </c>
      <c r="J38" s="0">
        <v>73.836868879999997</v>
      </c>
      <c r="K38" s="0">
        <v>-31.8886745</v>
      </c>
      <c r="L38" s="0">
        <v>31.921716010000001</v>
      </c>
      <c r="M38" s="0">
        <v>-79.785939900000002</v>
      </c>
      <c r="N38" s="0">
        <v>-79.785939900000002</v>
      </c>
    </row>
    <row r="39">
      <c r="A39" s="0"/>
      <c r="B39" s="0" t="s">
        <v>4807</v>
      </c>
      <c r="C39" s="0">
        <v>0</v>
      </c>
      <c r="D39" s="0">
        <v>180</v>
      </c>
      <c r="E39" s="0">
        <v>86.655000000000001</v>
      </c>
      <c r="F39" s="0">
        <v>93.344999999999999</v>
      </c>
      <c r="G39" s="0">
        <v>21.092662499999999</v>
      </c>
      <c r="H39" s="0">
        <v>72.252337499999996</v>
      </c>
      <c r="I39" s="0">
        <v>19.508131129999999</v>
      </c>
      <c r="J39" s="0">
        <v>73.836868879999997</v>
      </c>
      <c r="K39" s="0">
        <v>41.948194370000003</v>
      </c>
      <c r="L39" s="0">
        <v>27.75801392</v>
      </c>
      <c r="M39" s="0">
        <v>-52.027925979999999</v>
      </c>
      <c r="N39" s="0">
        <v>-52.027925979999999</v>
      </c>
    </row>
    <row r="40">
      <c r="A40" s="0"/>
      <c r="B40" s="0" t="s">
        <v>4808</v>
      </c>
      <c r="C40" s="0">
        <v>0</v>
      </c>
      <c r="D40" s="0">
        <v>180</v>
      </c>
      <c r="E40" s="0">
        <v>86.655000000000001</v>
      </c>
      <c r="F40" s="0">
        <v>93.344999999999999</v>
      </c>
      <c r="G40" s="0">
        <v>21.092662499999999</v>
      </c>
      <c r="H40" s="0">
        <v>72.252337499999996</v>
      </c>
      <c r="I40" s="0">
        <v>19.508131129999999</v>
      </c>
      <c r="J40" s="0">
        <v>73.836868879999997</v>
      </c>
      <c r="K40" s="0">
        <v>115.7850633</v>
      </c>
      <c r="L40" s="0">
        <v>24.137403410000001</v>
      </c>
      <c r="M40" s="0">
        <v>-27.890522570000002</v>
      </c>
      <c r="N40" s="0">
        <v>-27.890522570000002</v>
      </c>
    </row>
    <row r="41">
      <c r="A41" s="0"/>
      <c r="B41" s="0" t="s">
        <v>4809</v>
      </c>
      <c r="C41" s="0">
        <v>0</v>
      </c>
      <c r="D41" s="0">
        <v>180</v>
      </c>
      <c r="E41" s="0">
        <v>86.655000000000001</v>
      </c>
      <c r="F41" s="0">
        <v>93.344999999999999</v>
      </c>
      <c r="G41" s="0">
        <v>21.092662499999999</v>
      </c>
      <c r="H41" s="0">
        <v>72.252337499999996</v>
      </c>
      <c r="I41" s="0">
        <v>19.508131129999999</v>
      </c>
      <c r="J41" s="0">
        <v>73.836868879999997</v>
      </c>
      <c r="K41" s="0">
        <v>189.62193210000001</v>
      </c>
      <c r="L41" s="0">
        <v>20.989046439999999</v>
      </c>
      <c r="M41" s="0">
        <v>-6.9014761279999997</v>
      </c>
      <c r="N41" s="0">
        <v>-6.9014761279999997</v>
      </c>
    </row>
    <row r="42">
      <c r="A42" s="0"/>
      <c r="B42" s="0" t="s">
        <v>4810</v>
      </c>
      <c r="C42" s="0">
        <v>0</v>
      </c>
      <c r="D42" s="0">
        <v>180</v>
      </c>
      <c r="E42" s="0">
        <v>86.655000000000001</v>
      </c>
      <c r="F42" s="0">
        <v>93.344999999999999</v>
      </c>
      <c r="G42" s="0">
        <v>21.092662499999999</v>
      </c>
      <c r="H42" s="0">
        <v>72.252337499999996</v>
      </c>
      <c r="I42" s="0">
        <v>19.508131129999999</v>
      </c>
      <c r="J42" s="0">
        <v>73.836868879999997</v>
      </c>
      <c r="K42" s="0">
        <v>263.45880099999999</v>
      </c>
      <c r="L42" s="0">
        <v>18.25134473</v>
      </c>
      <c r="M42" s="0">
        <v>11.34986861</v>
      </c>
      <c r="N42" s="0">
        <v>11.34986861</v>
      </c>
    </row>
    <row r="43">
      <c r="A43" s="0"/>
      <c r="B43" s="0" t="s">
        <v>4811</v>
      </c>
      <c r="C43" s="0">
        <v>0</v>
      </c>
      <c r="D43" s="0">
        <v>180</v>
      </c>
      <c r="E43" s="0">
        <v>86.655000000000001</v>
      </c>
      <c r="F43" s="0">
        <v>93.344999999999999</v>
      </c>
      <c r="G43" s="0">
        <v>21.092662499999999</v>
      </c>
      <c r="H43" s="0">
        <v>72.252337499999996</v>
      </c>
      <c r="I43" s="0">
        <v>19.508131129999999</v>
      </c>
      <c r="J43" s="0">
        <v>73.836868879999997</v>
      </c>
      <c r="K43" s="0">
        <v>337.29566990000001</v>
      </c>
      <c r="L43" s="0">
        <v>15.87073455</v>
      </c>
      <c r="M43" s="0">
        <v>27.22060316</v>
      </c>
      <c r="N43" s="0">
        <v>27.22060316</v>
      </c>
    </row>
    <row r="44">
      <c r="A44" s="0"/>
      <c r="B44" s="0" t="s">
        <v>4812</v>
      </c>
      <c r="C44" s="0">
        <v>0</v>
      </c>
      <c r="D44" s="0">
        <v>180</v>
      </c>
      <c r="E44" s="0">
        <v>86.655000000000001</v>
      </c>
      <c r="F44" s="0">
        <v>93.344999999999999</v>
      </c>
      <c r="G44" s="0">
        <v>21.092662499999999</v>
      </c>
      <c r="H44" s="0">
        <v>72.252337499999996</v>
      </c>
      <c r="I44" s="0">
        <v>19.508131129999999</v>
      </c>
      <c r="J44" s="0">
        <v>73.836868879999997</v>
      </c>
      <c r="K44" s="0">
        <v>411.13253880000002</v>
      </c>
      <c r="L44" s="0">
        <v>13.80063874</v>
      </c>
      <c r="M44" s="0">
        <v>41.0212419</v>
      </c>
      <c r="N44" s="0">
        <v>41.0212419</v>
      </c>
    </row>
    <row r="45">
      <c r="A45" s="0"/>
      <c r="B45" s="0" t="s">
        <v>4813</v>
      </c>
      <c r="C45" s="0">
        <v>0</v>
      </c>
      <c r="D45" s="0">
        <v>180</v>
      </c>
      <c r="E45" s="0">
        <v>86.655000000000001</v>
      </c>
      <c r="F45" s="0">
        <v>93.344999999999999</v>
      </c>
      <c r="G45" s="0">
        <v>21.092662499999999</v>
      </c>
      <c r="H45" s="0">
        <v>72.252337499999996</v>
      </c>
      <c r="I45" s="0">
        <v>19.508131129999999</v>
      </c>
      <c r="J45" s="0">
        <v>73.836868879999997</v>
      </c>
      <c r="K45" s="0">
        <v>494.96940760000001</v>
      </c>
      <c r="L45" s="0">
        <v>12.00055543</v>
      </c>
      <c r="M45" s="0">
        <v>63.021797319999997</v>
      </c>
      <c r="N45" s="0">
        <v>53.021797319999997</v>
      </c>
    </row>
    <row r="46">
      <c r="A46" s="0"/>
      <c r="B46" s="0" t="s">
        <v>4814</v>
      </c>
      <c r="C46" s="0">
        <v>0</v>
      </c>
      <c r="D46" s="0">
        <v>180</v>
      </c>
      <c r="E46" s="0">
        <v>86.655000000000001</v>
      </c>
      <c r="F46" s="0">
        <v>93.344999999999999</v>
      </c>
      <c r="G46" s="0">
        <v>21.092662499999999</v>
      </c>
      <c r="H46" s="0">
        <v>72.252337499999996</v>
      </c>
      <c r="I46" s="0">
        <v>19.508131129999999</v>
      </c>
      <c r="J46" s="0">
        <v>73.836868879999997</v>
      </c>
      <c r="K46" s="0">
        <v>635.09750150000002</v>
      </c>
      <c r="L46" s="0">
        <v>10.43526559</v>
      </c>
      <c r="M46" s="0">
        <v>131.10160640000001</v>
      </c>
      <c r="N46" s="0">
        <v>63.457062909999998</v>
      </c>
    </row>
    <row r="47">
      <c r="A47" s="0"/>
      <c r="B47" s="0" t="s">
        <v>4815</v>
      </c>
      <c r="C47" s="0">
        <v>-10.044124999999999</v>
      </c>
      <c r="D47" s="0">
        <v>180</v>
      </c>
      <c r="E47" s="0">
        <v>86.655000000000001</v>
      </c>
      <c r="F47" s="0">
        <v>93.344999999999999</v>
      </c>
      <c r="G47" s="0">
        <v>21.092662499999999</v>
      </c>
      <c r="H47" s="0">
        <v>72.252337499999996</v>
      </c>
      <c r="I47" s="0">
        <v>19.508131129999999</v>
      </c>
      <c r="J47" s="0">
        <v>83.880993880000005</v>
      </c>
      <c r="K47" s="0">
        <v>785.26972039999998</v>
      </c>
      <c r="L47" s="0">
        <v>10.308511559999999</v>
      </c>
      <c r="M47" s="0">
        <v>191.53580790000001</v>
      </c>
      <c r="N47" s="0">
        <v>73.765574470000004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>
      <c r="A49" s="0" t="s">
        <v>4779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>
      <c r="A51" s="0"/>
      <c r="B51" s="0" t="s">
        <v>4816</v>
      </c>
      <c r="C51" s="0"/>
      <c r="D51" s="0">
        <v>73.765574470000004</v>
      </c>
      <c r="E51" s="0"/>
      <c r="F51" s="0"/>
      <c r="G51" s="0"/>
      <c r="H51" s="0"/>
      <c r="I51" s="0"/>
      <c r="J51" s="0">
        <v>0.2179256195</v>
      </c>
      <c r="K51" s="0"/>
      <c r="L51" s="0"/>
      <c r="M51" s="0"/>
      <c r="N51" s="0"/>
    </row>
    <row r="52">
      <c r="A52" s="0"/>
      <c r="B52" s="0" t="s">
        <v>4817</v>
      </c>
      <c r="C52" s="0">
        <v>15</v>
      </c>
      <c r="D52" s="0">
        <v>10.308511559999999</v>
      </c>
      <c r="E52" s="0"/>
      <c r="F52" s="0"/>
      <c r="G52" s="0"/>
      <c r="H52" s="0"/>
      <c r="I52" s="0"/>
      <c r="J52" s="0"/>
      <c r="K52" s="0"/>
      <c r="L52" s="0"/>
      <c r="M52" s="0"/>
      <c r="N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>
      <c r="A54" s="0" t="s">
        <v>4780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  <row r="56">
      <c r="A56" s="0" t="s">
        <v>4781</v>
      </c>
      <c r="B56" s="0" t="s">
        <v>4818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</row>
    <row r="57">
      <c r="A57" s="0" t="s">
        <v>4782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>
      <c r="A58" s="0" t="s">
        <v>4783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8"/>
  <sheetFormatPr defaultRowHeight="15"/>
  <cols>
    <col min="1" max="1" width="35.85546875" customWidth="true"/>
    <col min="2" max="2" width="62.7109375" customWidth="true"/>
    <col min="3" max="3" width="11.7109375" customWidth="true"/>
    <col min="4" max="4" width="13.28515625" customWidth="true"/>
    <col min="5" max="5" width="7.5703125" customWidth="true"/>
    <col min="6" max="6" width="7.5703125" customWidth="true"/>
    <col min="7" max="7" width="12.140625" customWidth="true"/>
    <col min="8" max="8" width="12.85546875" customWidth="true"/>
    <col min="9" max="9" width="14" customWidth="true"/>
    <col min="10" max="10" width="14.42578125" customWidth="true"/>
    <col min="11" max="11" width="14" customWidth="true"/>
    <col min="12" max="12" width="14" customWidth="true"/>
    <col min="13" max="13" width="14" customWidth="true"/>
    <col min="14" max="14" width="14" customWidth="true"/>
  </cols>
  <sheetData>
    <row r="1">
      <c r="A1" s="0" t="s">
        <v>4831</v>
      </c>
      <c r="B1" s="0" t="s">
        <v>4842</v>
      </c>
      <c r="C1" s="0" t="s">
        <v>4877</v>
      </c>
      <c r="D1" s="0" t="s">
        <v>4878</v>
      </c>
      <c r="E1" s="0" t="s">
        <v>4879</v>
      </c>
      <c r="F1" s="0" t="s">
        <v>4880</v>
      </c>
      <c r="G1" s="0" t="s">
        <v>4881</v>
      </c>
      <c r="H1" s="0" t="s">
        <v>4882</v>
      </c>
      <c r="I1" s="0" t="s">
        <v>4883</v>
      </c>
      <c r="J1" s="0" t="s">
        <v>4884</v>
      </c>
      <c r="K1" s="0" t="s">
        <v>4885</v>
      </c>
      <c r="L1" s="0" t="s">
        <v>4886</v>
      </c>
      <c r="M1" s="0" t="s">
        <v>4887</v>
      </c>
      <c r="N1" s="0" t="s">
        <v>4888</v>
      </c>
    </row>
    <row r="2">
      <c r="A2" s="0"/>
      <c r="B2" s="0"/>
      <c r="C2" s="0"/>
      <c r="D2" s="0"/>
      <c r="E2" s="0"/>
      <c r="F2" s="0"/>
      <c r="G2" s="0">
        <v>44971</v>
      </c>
      <c r="H2" s="0"/>
      <c r="I2" s="0"/>
      <c r="J2" s="0"/>
      <c r="K2" s="0"/>
      <c r="L2" s="0"/>
      <c r="M2" s="0"/>
      <c r="N2" s="0"/>
    </row>
    <row r="3">
      <c r="A3" s="0"/>
      <c r="B3" s="0"/>
      <c r="C3" s="0"/>
      <c r="D3" s="0"/>
      <c r="E3" s="0"/>
      <c r="F3" s="0"/>
      <c r="G3" s="0">
        <v>45364</v>
      </c>
      <c r="H3" s="0"/>
      <c r="I3" s="0"/>
      <c r="J3" s="0"/>
      <c r="K3" s="0"/>
      <c r="L3" s="0"/>
      <c r="M3" s="0"/>
      <c r="N3" s="0"/>
    </row>
    <row r="4">
      <c r="A4" s="0" t="s">
        <v>4832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4833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4834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>
      <c r="A9" s="0"/>
      <c r="B9" s="0" t="s">
        <v>4843</v>
      </c>
      <c r="C9" s="0">
        <v>180</v>
      </c>
      <c r="D9" s="0"/>
      <c r="E9" s="0"/>
      <c r="F9" s="0"/>
      <c r="G9" s="0">
        <v>88.299999999999997</v>
      </c>
      <c r="H9" s="0"/>
      <c r="I9" s="0">
        <v>0</v>
      </c>
      <c r="J9" s="0"/>
      <c r="K9" s="0"/>
      <c r="L9" s="0"/>
      <c r="M9" s="0"/>
      <c r="N9" s="0"/>
    </row>
    <row r="10">
      <c r="A10" s="0"/>
      <c r="B10" s="0" t="s">
        <v>4844</v>
      </c>
      <c r="C10" s="0">
        <v>20.699999999999999</v>
      </c>
      <c r="D10" s="0"/>
      <c r="E10" s="0"/>
      <c r="F10" s="0"/>
      <c r="G10" s="0">
        <v>35.32</v>
      </c>
      <c r="H10" s="0"/>
      <c r="I10" s="0">
        <v>1</v>
      </c>
      <c r="J10" s="0">
        <v>0.33000000000000002</v>
      </c>
      <c r="K10" s="0"/>
      <c r="L10" s="0"/>
      <c r="M10" s="0"/>
      <c r="N10" s="0"/>
    </row>
    <row r="11">
      <c r="A11" s="0"/>
      <c r="B11" s="0" t="s">
        <v>4845</v>
      </c>
      <c r="C11" s="0">
        <v>55.5</v>
      </c>
      <c r="D11" s="0"/>
      <c r="E11" s="0"/>
      <c r="F11" s="0"/>
      <c r="G11" s="0">
        <v>46.357500000000002</v>
      </c>
      <c r="H11" s="0"/>
      <c r="I11" s="0">
        <v>2</v>
      </c>
      <c r="J11" s="0">
        <v>0.33000000000000002</v>
      </c>
      <c r="K11" s="0"/>
      <c r="L11" s="0"/>
      <c r="M11" s="0"/>
      <c r="N11" s="0"/>
    </row>
    <row r="12">
      <c r="A12" s="0"/>
      <c r="B12" s="0" t="s">
        <v>4846</v>
      </c>
      <c r="C12" s="0">
        <v>0.81999999999999995</v>
      </c>
      <c r="D12" s="0"/>
      <c r="E12" s="0"/>
      <c r="F12" s="0"/>
      <c r="G12" s="0">
        <v>30.905000000000001</v>
      </c>
      <c r="H12" s="0"/>
      <c r="I12" s="0">
        <v>3</v>
      </c>
      <c r="J12" s="0">
        <v>0.33000000000000002</v>
      </c>
      <c r="K12" s="0">
        <v>1</v>
      </c>
      <c r="L12" s="0">
        <v>1</v>
      </c>
      <c r="M12" s="0"/>
      <c r="N12" s="0"/>
    </row>
    <row r="13">
      <c r="A13" s="0"/>
      <c r="B13" s="0" t="s">
        <v>4847</v>
      </c>
      <c r="C13" s="0">
        <v>0</v>
      </c>
      <c r="D13" s="0"/>
      <c r="E13" s="0"/>
      <c r="F13" s="0"/>
      <c r="G13" s="0">
        <v>200.88249999999999</v>
      </c>
      <c r="H13" s="0"/>
      <c r="I13" s="0">
        <v>4</v>
      </c>
      <c r="J13" s="0"/>
      <c r="K13" s="0"/>
      <c r="L13" s="0"/>
      <c r="M13" s="0">
        <v>1</v>
      </c>
      <c r="N13" s="0">
        <v>1</v>
      </c>
    </row>
    <row r="14">
      <c r="A14" s="0"/>
      <c r="B14" s="0" t="s">
        <v>4848</v>
      </c>
      <c r="C14" s="0">
        <v>26</v>
      </c>
      <c r="D14" s="0"/>
      <c r="E14" s="0"/>
      <c r="F14" s="0"/>
      <c r="G14" s="0"/>
      <c r="H14" s="0"/>
      <c r="I14" s="0">
        <v>5</v>
      </c>
      <c r="J14" s="0"/>
      <c r="K14" s="0"/>
      <c r="L14" s="0"/>
      <c r="M14" s="0">
        <v>1</v>
      </c>
      <c r="N14" s="0">
        <v>1</v>
      </c>
    </row>
    <row r="15">
      <c r="A15" s="0"/>
      <c r="B15" s="0" t="s">
        <v>4849</v>
      </c>
      <c r="C15" s="0">
        <v>61.619999999999997</v>
      </c>
      <c r="D15" s="0"/>
      <c r="E15" s="0"/>
      <c r="F15" s="0"/>
      <c r="G15" s="0">
        <v>30.132375</v>
      </c>
      <c r="H15" s="0"/>
      <c r="I15" s="0"/>
      <c r="J15" s="0"/>
      <c r="K15" s="0"/>
      <c r="L15" s="0"/>
      <c r="M15" s="0">
        <v>1</v>
      </c>
      <c r="N15" s="0">
        <v>1</v>
      </c>
    </row>
    <row r="16">
      <c r="A16" s="0"/>
      <c r="B16" s="0" t="s">
        <v>4850</v>
      </c>
      <c r="C16" s="0">
        <v>0</v>
      </c>
      <c r="D16" s="0"/>
      <c r="E16" s="0"/>
      <c r="F16" s="0"/>
      <c r="G16" s="0">
        <v>20.088249999999999</v>
      </c>
      <c r="H16" s="0"/>
      <c r="I16" s="0"/>
      <c r="J16" s="0"/>
      <c r="K16" s="0"/>
      <c r="L16" s="0"/>
      <c r="M16" s="0"/>
      <c r="N16" s="0"/>
    </row>
    <row r="17">
      <c r="A17" s="0"/>
      <c r="B17" s="0" t="s">
        <v>4851</v>
      </c>
      <c r="C17" s="0">
        <v>0</v>
      </c>
      <c r="D17" s="0"/>
      <c r="E17" s="0"/>
      <c r="F17" s="0"/>
      <c r="G17" s="0">
        <v>10</v>
      </c>
      <c r="H17" s="0"/>
      <c r="I17" s="0"/>
      <c r="J17" s="0"/>
      <c r="K17" s="0"/>
      <c r="L17" s="0"/>
      <c r="M17" s="0"/>
      <c r="N17" s="0"/>
    </row>
    <row r="18">
      <c r="A18" s="0"/>
      <c r="B18" s="0" t="s">
        <v>4852</v>
      </c>
      <c r="C18" s="0">
        <v>15</v>
      </c>
      <c r="D18" s="0"/>
      <c r="E18" s="0"/>
      <c r="F18" s="0"/>
      <c r="G18" s="0">
        <v>261.10312499999998</v>
      </c>
      <c r="H18" s="0"/>
      <c r="I18" s="0"/>
      <c r="J18" s="0"/>
      <c r="K18" s="0"/>
      <c r="L18" s="0"/>
      <c r="M18" s="0"/>
      <c r="N18" s="0"/>
    </row>
    <row r="19">
      <c r="A19" s="0"/>
      <c r="B19" s="0" t="s">
        <v>4853</v>
      </c>
      <c r="C19" s="0">
        <v>10.035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>
      <c r="A20" s="0"/>
      <c r="B20" s="0" t="s">
        <v>4854</v>
      </c>
      <c r="C20" s="0">
        <v>25.035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>
      <c r="A22" s="0" t="s">
        <v>4835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>
      <c r="A24" s="0"/>
      <c r="B24" s="0" t="s">
        <v>4855</v>
      </c>
      <c r="C24" s="0">
        <v>8400</v>
      </c>
      <c r="D24" s="0"/>
      <c r="E24" s="0"/>
      <c r="F24" s="0"/>
      <c r="G24" s="0">
        <v>0.14999999999999999</v>
      </c>
      <c r="H24" s="0"/>
      <c r="I24" s="0"/>
      <c r="J24" s="0"/>
      <c r="K24" s="0"/>
      <c r="L24" s="0"/>
      <c r="M24" s="0"/>
      <c r="N24" s="0"/>
    </row>
    <row r="25">
      <c r="A25" s="0"/>
      <c r="B25" s="0"/>
      <c r="C25" s="0">
        <v>350</v>
      </c>
      <c r="D25" s="0"/>
      <c r="E25" s="0"/>
      <c r="F25" s="0"/>
      <c r="G25" s="0">
        <v>0.27000000000000002</v>
      </c>
      <c r="H25" s="0"/>
      <c r="I25" s="0"/>
      <c r="J25" s="0"/>
      <c r="K25" s="0"/>
      <c r="L25" s="0">
        <v>10</v>
      </c>
      <c r="M25" s="0"/>
      <c r="N25" s="0"/>
    </row>
    <row r="26">
      <c r="A26" s="0"/>
      <c r="B26" s="0" t="s">
        <v>4856</v>
      </c>
      <c r="C26" s="0">
        <v>15</v>
      </c>
      <c r="D26" s="0"/>
      <c r="E26" s="0"/>
      <c r="F26" s="0"/>
      <c r="G26" s="0">
        <v>0.050000000000000003</v>
      </c>
      <c r="H26" s="0"/>
      <c r="I26" s="0"/>
      <c r="J26" s="0"/>
      <c r="K26" s="0"/>
      <c r="L26" s="0"/>
      <c r="M26" s="0"/>
      <c r="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>
      <c r="A28" s="0" t="s">
        <v>4836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>
      <c r="A31" s="0"/>
      <c r="B31" s="0" t="s">
        <v>4857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>
      <c r="A32" s="0"/>
      <c r="B32" s="0" t="s">
        <v>4858</v>
      </c>
      <c r="C32" s="0">
        <v>10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-10</v>
      </c>
      <c r="K32" s="0">
        <v>-10</v>
      </c>
      <c r="L32" s="0">
        <v>-10</v>
      </c>
      <c r="M32" s="0">
        <v>-10</v>
      </c>
      <c r="N32" s="0">
        <v>-10</v>
      </c>
    </row>
    <row r="33">
      <c r="A33" s="0"/>
      <c r="B33" s="0" t="s">
        <v>4859</v>
      </c>
      <c r="C33" s="0">
        <v>66.291224999999997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-66.291224999999997</v>
      </c>
      <c r="K33" s="0">
        <v>-76.291224999999997</v>
      </c>
      <c r="L33" s="0">
        <v>-57.644543480000003</v>
      </c>
      <c r="M33" s="0">
        <v>-67.644543479999996</v>
      </c>
      <c r="N33" s="0">
        <v>-67.644543479999996</v>
      </c>
    </row>
    <row r="34">
      <c r="A34" s="0"/>
      <c r="B34" s="0" t="s">
        <v>4860</v>
      </c>
      <c r="C34" s="0">
        <v>66.291224999999997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-66.291224999999997</v>
      </c>
      <c r="K34" s="0">
        <v>-142.58244999999999</v>
      </c>
      <c r="L34" s="0">
        <v>-50.125689979999997</v>
      </c>
      <c r="M34" s="0">
        <v>-117.7702335</v>
      </c>
      <c r="N34" s="0">
        <v>-117.7702335</v>
      </c>
    </row>
    <row r="35">
      <c r="A35" s="0"/>
      <c r="B35" s="0" t="s">
        <v>4861</v>
      </c>
      <c r="C35" s="0">
        <v>116.51185</v>
      </c>
      <c r="D35" s="0">
        <v>0</v>
      </c>
      <c r="E35" s="0">
        <v>0</v>
      </c>
      <c r="F35" s="0">
        <v>0</v>
      </c>
      <c r="G35" s="0">
        <v>21.092662499999999</v>
      </c>
      <c r="H35" s="0">
        <v>-21.092662499999999</v>
      </c>
      <c r="I35" s="0">
        <v>-5.6950188749999997</v>
      </c>
      <c r="J35" s="0">
        <v>-110.8168311</v>
      </c>
      <c r="K35" s="0">
        <v>-253.3992811</v>
      </c>
      <c r="L35" s="0">
        <v>-72.863865290000007</v>
      </c>
      <c r="M35" s="0">
        <v>-190.6340988</v>
      </c>
      <c r="N35" s="0">
        <v>-190.6340988</v>
      </c>
    </row>
    <row r="36">
      <c r="A36" s="0"/>
      <c r="B36" s="0" t="s">
        <v>4862</v>
      </c>
      <c r="C36" s="0">
        <v>0</v>
      </c>
      <c r="D36" s="0">
        <v>180</v>
      </c>
      <c r="E36" s="0">
        <v>86.655000000000001</v>
      </c>
      <c r="F36" s="0">
        <v>93.344999999999999</v>
      </c>
      <c r="G36" s="0">
        <v>21.092662499999999</v>
      </c>
      <c r="H36" s="0">
        <v>72.252337499999996</v>
      </c>
      <c r="I36" s="0">
        <v>19.508131129999999</v>
      </c>
      <c r="J36" s="0">
        <v>73.836868879999997</v>
      </c>
      <c r="K36" s="0">
        <v>-179.56241230000001</v>
      </c>
      <c r="L36" s="0">
        <v>42.216469420000003</v>
      </c>
      <c r="M36" s="0">
        <v>-148.41762929999999</v>
      </c>
      <c r="N36" s="0">
        <v>-148.41762929999999</v>
      </c>
    </row>
    <row r="37">
      <c r="A37" s="0"/>
      <c r="B37" s="0" t="s">
        <v>4863</v>
      </c>
      <c r="C37" s="0">
        <v>0</v>
      </c>
      <c r="D37" s="0">
        <v>180</v>
      </c>
      <c r="E37" s="0">
        <v>86.655000000000001</v>
      </c>
      <c r="F37" s="0">
        <v>93.344999999999999</v>
      </c>
      <c r="G37" s="0">
        <v>21.092662499999999</v>
      </c>
      <c r="H37" s="0">
        <v>72.252337499999996</v>
      </c>
      <c r="I37" s="0">
        <v>19.508131129999999</v>
      </c>
      <c r="J37" s="0">
        <v>73.836868879999997</v>
      </c>
      <c r="K37" s="0">
        <v>-105.72554340000001</v>
      </c>
      <c r="L37" s="0">
        <v>36.709973410000003</v>
      </c>
      <c r="M37" s="0">
        <v>-111.70765590000001</v>
      </c>
      <c r="N37" s="0">
        <v>-111.70765590000001</v>
      </c>
    </row>
    <row r="38">
      <c r="A38" s="0"/>
      <c r="B38" s="0" t="s">
        <v>4864</v>
      </c>
      <c r="C38" s="0">
        <v>0</v>
      </c>
      <c r="D38" s="0">
        <v>180</v>
      </c>
      <c r="E38" s="0">
        <v>86.655000000000001</v>
      </c>
      <c r="F38" s="0">
        <v>93.344999999999999</v>
      </c>
      <c r="G38" s="0">
        <v>21.092662499999999</v>
      </c>
      <c r="H38" s="0">
        <v>72.252337499999996</v>
      </c>
      <c r="I38" s="0">
        <v>19.508131129999999</v>
      </c>
      <c r="J38" s="0">
        <v>73.836868879999997</v>
      </c>
      <c r="K38" s="0">
        <v>-31.8886745</v>
      </c>
      <c r="L38" s="0">
        <v>31.921716010000001</v>
      </c>
      <c r="M38" s="0">
        <v>-79.785939900000002</v>
      </c>
      <c r="N38" s="0">
        <v>-79.785939900000002</v>
      </c>
    </row>
    <row r="39">
      <c r="A39" s="0"/>
      <c r="B39" s="0" t="s">
        <v>4865</v>
      </c>
      <c r="C39" s="0">
        <v>0</v>
      </c>
      <c r="D39" s="0">
        <v>180</v>
      </c>
      <c r="E39" s="0">
        <v>86.655000000000001</v>
      </c>
      <c r="F39" s="0">
        <v>93.344999999999999</v>
      </c>
      <c r="G39" s="0">
        <v>21.092662499999999</v>
      </c>
      <c r="H39" s="0">
        <v>72.252337499999996</v>
      </c>
      <c r="I39" s="0">
        <v>19.508131129999999</v>
      </c>
      <c r="J39" s="0">
        <v>73.836868879999997</v>
      </c>
      <c r="K39" s="0">
        <v>41.948194370000003</v>
      </c>
      <c r="L39" s="0">
        <v>27.75801392</v>
      </c>
      <c r="M39" s="0">
        <v>-52.027925979999999</v>
      </c>
      <c r="N39" s="0">
        <v>-52.027925979999999</v>
      </c>
    </row>
    <row r="40">
      <c r="A40" s="0"/>
      <c r="B40" s="0" t="s">
        <v>4866</v>
      </c>
      <c r="C40" s="0">
        <v>0</v>
      </c>
      <c r="D40" s="0">
        <v>180</v>
      </c>
      <c r="E40" s="0">
        <v>86.655000000000001</v>
      </c>
      <c r="F40" s="0">
        <v>93.344999999999999</v>
      </c>
      <c r="G40" s="0">
        <v>21.092662499999999</v>
      </c>
      <c r="H40" s="0">
        <v>72.252337499999996</v>
      </c>
      <c r="I40" s="0">
        <v>19.508131129999999</v>
      </c>
      <c r="J40" s="0">
        <v>73.836868879999997</v>
      </c>
      <c r="K40" s="0">
        <v>115.7850633</v>
      </c>
      <c r="L40" s="0">
        <v>24.137403410000001</v>
      </c>
      <c r="M40" s="0">
        <v>-27.890522570000002</v>
      </c>
      <c r="N40" s="0">
        <v>-27.890522570000002</v>
      </c>
    </row>
    <row r="41">
      <c r="A41" s="0"/>
      <c r="B41" s="0" t="s">
        <v>4867</v>
      </c>
      <c r="C41" s="0">
        <v>0</v>
      </c>
      <c r="D41" s="0">
        <v>180</v>
      </c>
      <c r="E41" s="0">
        <v>86.655000000000001</v>
      </c>
      <c r="F41" s="0">
        <v>93.344999999999999</v>
      </c>
      <c r="G41" s="0">
        <v>21.092662499999999</v>
      </c>
      <c r="H41" s="0">
        <v>72.252337499999996</v>
      </c>
      <c r="I41" s="0">
        <v>19.508131129999999</v>
      </c>
      <c r="J41" s="0">
        <v>73.836868879999997</v>
      </c>
      <c r="K41" s="0">
        <v>189.62193210000001</v>
      </c>
      <c r="L41" s="0">
        <v>20.989046439999999</v>
      </c>
      <c r="M41" s="0">
        <v>-6.9014761279999997</v>
      </c>
      <c r="N41" s="0">
        <v>-6.9014761279999997</v>
      </c>
    </row>
    <row r="42">
      <c r="A42" s="0"/>
      <c r="B42" s="0" t="s">
        <v>4868</v>
      </c>
      <c r="C42" s="0">
        <v>0</v>
      </c>
      <c r="D42" s="0">
        <v>180</v>
      </c>
      <c r="E42" s="0">
        <v>86.655000000000001</v>
      </c>
      <c r="F42" s="0">
        <v>93.344999999999999</v>
      </c>
      <c r="G42" s="0">
        <v>21.092662499999999</v>
      </c>
      <c r="H42" s="0">
        <v>72.252337499999996</v>
      </c>
      <c r="I42" s="0">
        <v>19.508131129999999</v>
      </c>
      <c r="J42" s="0">
        <v>73.836868879999997</v>
      </c>
      <c r="K42" s="0">
        <v>263.45880099999999</v>
      </c>
      <c r="L42" s="0">
        <v>18.25134473</v>
      </c>
      <c r="M42" s="0">
        <v>11.34986861</v>
      </c>
      <c r="N42" s="0">
        <v>11.34986861</v>
      </c>
    </row>
    <row r="43">
      <c r="A43" s="0"/>
      <c r="B43" s="0" t="s">
        <v>4869</v>
      </c>
      <c r="C43" s="0">
        <v>0</v>
      </c>
      <c r="D43" s="0">
        <v>180</v>
      </c>
      <c r="E43" s="0">
        <v>86.655000000000001</v>
      </c>
      <c r="F43" s="0">
        <v>93.344999999999999</v>
      </c>
      <c r="G43" s="0">
        <v>21.092662499999999</v>
      </c>
      <c r="H43" s="0">
        <v>72.252337499999996</v>
      </c>
      <c r="I43" s="0">
        <v>19.508131129999999</v>
      </c>
      <c r="J43" s="0">
        <v>73.836868879999997</v>
      </c>
      <c r="K43" s="0">
        <v>337.29566990000001</v>
      </c>
      <c r="L43" s="0">
        <v>15.87073455</v>
      </c>
      <c r="M43" s="0">
        <v>27.22060316</v>
      </c>
      <c r="N43" s="0">
        <v>27.22060316</v>
      </c>
    </row>
    <row r="44">
      <c r="A44" s="0"/>
      <c r="B44" s="0" t="s">
        <v>4870</v>
      </c>
      <c r="C44" s="0">
        <v>0</v>
      </c>
      <c r="D44" s="0">
        <v>180</v>
      </c>
      <c r="E44" s="0">
        <v>86.655000000000001</v>
      </c>
      <c r="F44" s="0">
        <v>93.344999999999999</v>
      </c>
      <c r="G44" s="0">
        <v>21.092662499999999</v>
      </c>
      <c r="H44" s="0">
        <v>72.252337499999996</v>
      </c>
      <c r="I44" s="0">
        <v>19.508131129999999</v>
      </c>
      <c r="J44" s="0">
        <v>73.836868879999997</v>
      </c>
      <c r="K44" s="0">
        <v>411.13253880000002</v>
      </c>
      <c r="L44" s="0">
        <v>13.80063874</v>
      </c>
      <c r="M44" s="0">
        <v>41.0212419</v>
      </c>
      <c r="N44" s="0">
        <v>41.0212419</v>
      </c>
    </row>
    <row r="45">
      <c r="A45" s="0"/>
      <c r="B45" s="0" t="s">
        <v>4871</v>
      </c>
      <c r="C45" s="0">
        <v>0</v>
      </c>
      <c r="D45" s="0">
        <v>180</v>
      </c>
      <c r="E45" s="0">
        <v>86.655000000000001</v>
      </c>
      <c r="F45" s="0">
        <v>93.344999999999999</v>
      </c>
      <c r="G45" s="0">
        <v>21.092662499999999</v>
      </c>
      <c r="H45" s="0">
        <v>72.252337499999996</v>
      </c>
      <c r="I45" s="0">
        <v>19.508131129999999</v>
      </c>
      <c r="J45" s="0">
        <v>73.836868879999997</v>
      </c>
      <c r="K45" s="0">
        <v>494.96940760000001</v>
      </c>
      <c r="L45" s="0">
        <v>12.00055543</v>
      </c>
      <c r="M45" s="0">
        <v>63.021797319999997</v>
      </c>
      <c r="N45" s="0">
        <v>53.021797319999997</v>
      </c>
    </row>
    <row r="46">
      <c r="A46" s="0"/>
      <c r="B46" s="0" t="s">
        <v>4872</v>
      </c>
      <c r="C46" s="0">
        <v>0</v>
      </c>
      <c r="D46" s="0">
        <v>180</v>
      </c>
      <c r="E46" s="0">
        <v>86.655000000000001</v>
      </c>
      <c r="F46" s="0">
        <v>93.344999999999999</v>
      </c>
      <c r="G46" s="0">
        <v>21.092662499999999</v>
      </c>
      <c r="H46" s="0">
        <v>72.252337499999996</v>
      </c>
      <c r="I46" s="0">
        <v>19.508131129999999</v>
      </c>
      <c r="J46" s="0">
        <v>73.836868879999997</v>
      </c>
      <c r="K46" s="0">
        <v>635.09750150000002</v>
      </c>
      <c r="L46" s="0">
        <v>10.43526559</v>
      </c>
      <c r="M46" s="0">
        <v>131.10160640000001</v>
      </c>
      <c r="N46" s="0">
        <v>63.457062909999998</v>
      </c>
    </row>
    <row r="47">
      <c r="A47" s="0"/>
      <c r="B47" s="0" t="s">
        <v>4873</v>
      </c>
      <c r="C47" s="0">
        <v>-10.044124999999999</v>
      </c>
      <c r="D47" s="0">
        <v>180</v>
      </c>
      <c r="E47" s="0">
        <v>86.655000000000001</v>
      </c>
      <c r="F47" s="0">
        <v>93.344999999999999</v>
      </c>
      <c r="G47" s="0">
        <v>21.092662499999999</v>
      </c>
      <c r="H47" s="0">
        <v>72.252337499999996</v>
      </c>
      <c r="I47" s="0">
        <v>19.508131129999999</v>
      </c>
      <c r="J47" s="0">
        <v>83.880993880000005</v>
      </c>
      <c r="K47" s="0">
        <v>785.26972039999998</v>
      </c>
      <c r="L47" s="0">
        <v>10.308511559999999</v>
      </c>
      <c r="M47" s="0">
        <v>191.53580790000001</v>
      </c>
      <c r="N47" s="0">
        <v>73.765574470000004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>
      <c r="A49" s="0" t="s">
        <v>4837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>
      <c r="A51" s="0"/>
      <c r="B51" s="0" t="s">
        <v>4874</v>
      </c>
      <c r="C51" s="0"/>
      <c r="D51" s="0">
        <v>73.765574470000004</v>
      </c>
      <c r="E51" s="0"/>
      <c r="F51" s="0"/>
      <c r="G51" s="0"/>
      <c r="H51" s="0"/>
      <c r="I51" s="0"/>
      <c r="J51" s="0">
        <v>0.2179256195</v>
      </c>
      <c r="K51" s="0"/>
      <c r="L51" s="0"/>
      <c r="M51" s="0"/>
      <c r="N51" s="0"/>
    </row>
    <row r="52">
      <c r="A52" s="0"/>
      <c r="B52" s="0" t="s">
        <v>4875</v>
      </c>
      <c r="C52" s="0">
        <v>15</v>
      </c>
      <c r="D52" s="0">
        <v>10.308511559999999</v>
      </c>
      <c r="E52" s="0"/>
      <c r="F52" s="0"/>
      <c r="G52" s="0"/>
      <c r="H52" s="0"/>
      <c r="I52" s="0"/>
      <c r="J52" s="0"/>
      <c r="K52" s="0"/>
      <c r="L52" s="0"/>
      <c r="M52" s="0"/>
      <c r="N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>
      <c r="A54" s="0" t="s">
        <v>4838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  <row r="56">
      <c r="A56" s="0" t="s">
        <v>4839</v>
      </c>
      <c r="B56" s="0" t="s">
        <v>4876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</row>
    <row r="57">
      <c r="A57" s="0" t="s">
        <v>4840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>
      <c r="A58" s="0" t="s">
        <v>4841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8"/>
  <sheetFormatPr defaultRowHeight="15"/>
  <cols>
    <col min="1" max="1" width="35.85546875" customWidth="true"/>
    <col min="2" max="2" width="62.7109375" customWidth="true"/>
    <col min="3" max="3" width="11.7109375" customWidth="true"/>
    <col min="4" max="4" width="13.28515625" customWidth="true"/>
    <col min="5" max="5" width="7.5703125" customWidth="true"/>
    <col min="6" max="6" width="7.5703125" customWidth="true"/>
    <col min="7" max="7" width="12.140625" customWidth="true"/>
    <col min="8" max="8" width="12.85546875" customWidth="true"/>
    <col min="9" max="9" width="14" customWidth="true"/>
    <col min="10" max="10" width="14.42578125" customWidth="true"/>
    <col min="11" max="11" width="14" customWidth="true"/>
    <col min="12" max="12" width="14" customWidth="true"/>
    <col min="13" max="13" width="14" customWidth="true"/>
    <col min="14" max="14" width="14" customWidth="true"/>
  </cols>
  <sheetData>
    <row r="1">
      <c r="A1" s="0" t="s">
        <v>4889</v>
      </c>
      <c r="B1" s="0" t="s">
        <v>4900</v>
      </c>
      <c r="C1" s="0" t="s">
        <v>4935</v>
      </c>
      <c r="D1" s="0" t="s">
        <v>4936</v>
      </c>
      <c r="E1" s="0" t="s">
        <v>4937</v>
      </c>
      <c r="F1" s="0" t="s">
        <v>4938</v>
      </c>
      <c r="G1" s="0" t="s">
        <v>4939</v>
      </c>
      <c r="H1" s="0" t="s">
        <v>4940</v>
      </c>
      <c r="I1" s="0" t="s">
        <v>4941</v>
      </c>
      <c r="J1" s="0" t="s">
        <v>4942</v>
      </c>
      <c r="K1" s="0" t="s">
        <v>4943</v>
      </c>
      <c r="L1" s="0" t="s">
        <v>4944</v>
      </c>
      <c r="M1" s="0" t="s">
        <v>4945</v>
      </c>
      <c r="N1" s="0" t="s">
        <v>4946</v>
      </c>
    </row>
    <row r="2">
      <c r="A2" s="0"/>
      <c r="B2" s="0"/>
      <c r="C2" s="0"/>
      <c r="D2" s="0"/>
      <c r="E2" s="0"/>
      <c r="F2" s="0"/>
      <c r="G2" s="0">
        <v>44971</v>
      </c>
      <c r="H2" s="0"/>
      <c r="I2" s="0"/>
      <c r="J2" s="0"/>
      <c r="K2" s="0"/>
      <c r="L2" s="0"/>
      <c r="M2" s="0"/>
      <c r="N2" s="0"/>
    </row>
    <row r="3">
      <c r="A3" s="0"/>
      <c r="B3" s="0"/>
      <c r="C3" s="0"/>
      <c r="D3" s="0"/>
      <c r="E3" s="0"/>
      <c r="F3" s="0"/>
      <c r="G3" s="0">
        <v>45364</v>
      </c>
      <c r="H3" s="0"/>
      <c r="I3" s="0"/>
      <c r="J3" s="0"/>
      <c r="K3" s="0"/>
      <c r="L3" s="0"/>
      <c r="M3" s="0"/>
      <c r="N3" s="0"/>
    </row>
    <row r="4">
      <c r="A4" s="0" t="s">
        <v>4890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4891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4892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>
      <c r="A9" s="0"/>
      <c r="B9" s="0" t="s">
        <v>4901</v>
      </c>
      <c r="C9" s="0">
        <v>180</v>
      </c>
      <c r="D9" s="0"/>
      <c r="E9" s="0"/>
      <c r="F9" s="0"/>
      <c r="G9" s="0">
        <v>88.299999999999997</v>
      </c>
      <c r="H9" s="0"/>
      <c r="I9" s="0">
        <v>0</v>
      </c>
      <c r="J9" s="0"/>
      <c r="K9" s="0"/>
      <c r="L9" s="0"/>
      <c r="M9" s="0"/>
      <c r="N9" s="0"/>
    </row>
    <row r="10">
      <c r="A10" s="0"/>
      <c r="B10" s="0" t="s">
        <v>4902</v>
      </c>
      <c r="C10" s="0">
        <v>20.699999999999999</v>
      </c>
      <c r="D10" s="0"/>
      <c r="E10" s="0"/>
      <c r="F10" s="0"/>
      <c r="G10" s="0">
        <v>35.32</v>
      </c>
      <c r="H10" s="0"/>
      <c r="I10" s="0">
        <v>1</v>
      </c>
      <c r="J10" s="0">
        <v>0.33000000000000002</v>
      </c>
      <c r="K10" s="0"/>
      <c r="L10" s="0"/>
      <c r="M10" s="0"/>
      <c r="N10" s="0"/>
    </row>
    <row r="11">
      <c r="A11" s="0"/>
      <c r="B11" s="0" t="s">
        <v>4903</v>
      </c>
      <c r="C11" s="0">
        <v>55.5</v>
      </c>
      <c r="D11" s="0"/>
      <c r="E11" s="0"/>
      <c r="F11" s="0"/>
      <c r="G11" s="0">
        <v>46.357500000000002</v>
      </c>
      <c r="H11" s="0"/>
      <c r="I11" s="0">
        <v>2</v>
      </c>
      <c r="J11" s="0">
        <v>0.33000000000000002</v>
      </c>
      <c r="K11" s="0"/>
      <c r="L11" s="0"/>
      <c r="M11" s="0"/>
      <c r="N11" s="0"/>
    </row>
    <row r="12">
      <c r="A12" s="0"/>
      <c r="B12" s="0" t="s">
        <v>4904</v>
      </c>
      <c r="C12" s="0">
        <v>0.81999999999999995</v>
      </c>
      <c r="D12" s="0"/>
      <c r="E12" s="0"/>
      <c r="F12" s="0"/>
      <c r="G12" s="0">
        <v>30.905000000000001</v>
      </c>
      <c r="H12" s="0"/>
      <c r="I12" s="0">
        <v>3</v>
      </c>
      <c r="J12" s="0">
        <v>0.33000000000000002</v>
      </c>
      <c r="K12" s="0">
        <v>1</v>
      </c>
      <c r="L12" s="0">
        <v>1</v>
      </c>
      <c r="M12" s="0"/>
      <c r="N12" s="0"/>
    </row>
    <row r="13">
      <c r="A13" s="0"/>
      <c r="B13" s="0" t="s">
        <v>4905</v>
      </c>
      <c r="C13" s="0">
        <v>0</v>
      </c>
      <c r="D13" s="0"/>
      <c r="E13" s="0"/>
      <c r="F13" s="0"/>
      <c r="G13" s="0">
        <v>200.88249999999999</v>
      </c>
      <c r="H13" s="0"/>
      <c r="I13" s="0">
        <v>4</v>
      </c>
      <c r="J13" s="0"/>
      <c r="K13" s="0"/>
      <c r="L13" s="0"/>
      <c r="M13" s="0">
        <v>1</v>
      </c>
      <c r="N13" s="0">
        <v>1</v>
      </c>
    </row>
    <row r="14">
      <c r="A14" s="0"/>
      <c r="B14" s="0" t="s">
        <v>4906</v>
      </c>
      <c r="C14" s="0">
        <v>26</v>
      </c>
      <c r="D14" s="0"/>
      <c r="E14" s="0"/>
      <c r="F14" s="0"/>
      <c r="G14" s="0"/>
      <c r="H14" s="0"/>
      <c r="I14" s="0">
        <v>5</v>
      </c>
      <c r="J14" s="0"/>
      <c r="K14" s="0"/>
      <c r="L14" s="0"/>
      <c r="M14" s="0">
        <v>1</v>
      </c>
      <c r="N14" s="0">
        <v>1</v>
      </c>
    </row>
    <row r="15">
      <c r="A15" s="0"/>
      <c r="B15" s="0" t="s">
        <v>4907</v>
      </c>
      <c r="C15" s="0">
        <v>61.619999999999997</v>
      </c>
      <c r="D15" s="0"/>
      <c r="E15" s="0"/>
      <c r="F15" s="0"/>
      <c r="G15" s="0">
        <v>30.132375</v>
      </c>
      <c r="H15" s="0"/>
      <c r="I15" s="0"/>
      <c r="J15" s="0"/>
      <c r="K15" s="0"/>
      <c r="L15" s="0"/>
      <c r="M15" s="0">
        <v>1</v>
      </c>
      <c r="N15" s="0">
        <v>1</v>
      </c>
    </row>
    <row r="16">
      <c r="A16" s="0"/>
      <c r="B16" s="0" t="s">
        <v>4908</v>
      </c>
      <c r="C16" s="0">
        <v>0</v>
      </c>
      <c r="D16" s="0"/>
      <c r="E16" s="0"/>
      <c r="F16" s="0"/>
      <c r="G16" s="0">
        <v>20.088249999999999</v>
      </c>
      <c r="H16" s="0"/>
      <c r="I16" s="0"/>
      <c r="J16" s="0"/>
      <c r="K16" s="0"/>
      <c r="L16" s="0"/>
      <c r="M16" s="0"/>
      <c r="N16" s="0"/>
    </row>
    <row r="17">
      <c r="A17" s="0"/>
      <c r="B17" s="0" t="s">
        <v>4909</v>
      </c>
      <c r="C17" s="0">
        <v>0</v>
      </c>
      <c r="D17" s="0"/>
      <c r="E17" s="0"/>
      <c r="F17" s="0"/>
      <c r="G17" s="0">
        <v>10</v>
      </c>
      <c r="H17" s="0"/>
      <c r="I17" s="0"/>
      <c r="J17" s="0"/>
      <c r="K17" s="0"/>
      <c r="L17" s="0"/>
      <c r="M17" s="0"/>
      <c r="N17" s="0"/>
    </row>
    <row r="18">
      <c r="A18" s="0"/>
      <c r="B18" s="0" t="s">
        <v>4910</v>
      </c>
      <c r="C18" s="0">
        <v>15</v>
      </c>
      <c r="D18" s="0"/>
      <c r="E18" s="0"/>
      <c r="F18" s="0"/>
      <c r="G18" s="0">
        <v>261.10312499999998</v>
      </c>
      <c r="H18" s="0"/>
      <c r="I18" s="0"/>
      <c r="J18" s="0"/>
      <c r="K18" s="0"/>
      <c r="L18" s="0"/>
      <c r="M18" s="0"/>
      <c r="N18" s="0"/>
    </row>
    <row r="19">
      <c r="A19" s="0"/>
      <c r="B19" s="0" t="s">
        <v>4911</v>
      </c>
      <c r="C19" s="0">
        <v>10.035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>
      <c r="A20" s="0"/>
      <c r="B20" s="0" t="s">
        <v>4912</v>
      </c>
      <c r="C20" s="0">
        <v>25.035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>
      <c r="A22" s="0" t="s">
        <v>4893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>
      <c r="A24" s="0"/>
      <c r="B24" s="0" t="s">
        <v>4913</v>
      </c>
      <c r="C24" s="0">
        <v>8400</v>
      </c>
      <c r="D24" s="0"/>
      <c r="E24" s="0"/>
      <c r="F24" s="0"/>
      <c r="G24" s="0">
        <v>0.14999999999999999</v>
      </c>
      <c r="H24" s="0"/>
      <c r="I24" s="0"/>
      <c r="J24" s="0"/>
      <c r="K24" s="0"/>
      <c r="L24" s="0"/>
      <c r="M24" s="0"/>
      <c r="N24" s="0"/>
    </row>
    <row r="25">
      <c r="A25" s="0"/>
      <c r="B25" s="0"/>
      <c r="C25" s="0">
        <v>350</v>
      </c>
      <c r="D25" s="0"/>
      <c r="E25" s="0"/>
      <c r="F25" s="0"/>
      <c r="G25" s="0">
        <v>0.27000000000000002</v>
      </c>
      <c r="H25" s="0"/>
      <c r="I25" s="0"/>
      <c r="J25" s="0"/>
      <c r="K25" s="0"/>
      <c r="L25" s="0">
        <v>10</v>
      </c>
      <c r="M25" s="0"/>
      <c r="N25" s="0"/>
    </row>
    <row r="26">
      <c r="A26" s="0"/>
      <c r="B26" s="0" t="s">
        <v>4914</v>
      </c>
      <c r="C26" s="0">
        <v>15</v>
      </c>
      <c r="D26" s="0"/>
      <c r="E26" s="0"/>
      <c r="F26" s="0"/>
      <c r="G26" s="0">
        <v>0.050000000000000003</v>
      </c>
      <c r="H26" s="0"/>
      <c r="I26" s="0"/>
      <c r="J26" s="0"/>
      <c r="K26" s="0"/>
      <c r="L26" s="0"/>
      <c r="M26" s="0"/>
      <c r="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>
      <c r="A28" s="0" t="s">
        <v>4894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>
      <c r="A31" s="0"/>
      <c r="B31" s="0" t="s">
        <v>4915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>
      <c r="A32" s="0"/>
      <c r="B32" s="0" t="s">
        <v>4916</v>
      </c>
      <c r="C32" s="0">
        <v>10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-10</v>
      </c>
      <c r="K32" s="0">
        <v>-10</v>
      </c>
      <c r="L32" s="0">
        <v>-10</v>
      </c>
      <c r="M32" s="0">
        <v>-10</v>
      </c>
      <c r="N32" s="0">
        <v>-10</v>
      </c>
    </row>
    <row r="33">
      <c r="A33" s="0"/>
      <c r="B33" s="0" t="s">
        <v>4917</v>
      </c>
      <c r="C33" s="0">
        <v>66.291224999999997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-66.291224999999997</v>
      </c>
      <c r="K33" s="0">
        <v>-76.291224999999997</v>
      </c>
      <c r="L33" s="0">
        <v>-57.644543480000003</v>
      </c>
      <c r="M33" s="0">
        <v>-67.644543479999996</v>
      </c>
      <c r="N33" s="0">
        <v>-67.644543479999996</v>
      </c>
    </row>
    <row r="34">
      <c r="A34" s="0"/>
      <c r="B34" s="0" t="s">
        <v>4918</v>
      </c>
      <c r="C34" s="0">
        <v>66.291224999999997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-66.291224999999997</v>
      </c>
      <c r="K34" s="0">
        <v>-142.58244999999999</v>
      </c>
      <c r="L34" s="0">
        <v>-50.125689979999997</v>
      </c>
      <c r="M34" s="0">
        <v>-117.7702335</v>
      </c>
      <c r="N34" s="0">
        <v>-117.7702335</v>
      </c>
    </row>
    <row r="35">
      <c r="A35" s="0"/>
      <c r="B35" s="0" t="s">
        <v>4919</v>
      </c>
      <c r="C35" s="0">
        <v>116.51185</v>
      </c>
      <c r="D35" s="0">
        <v>0</v>
      </c>
      <c r="E35" s="0">
        <v>0</v>
      </c>
      <c r="F35" s="0">
        <v>0</v>
      </c>
      <c r="G35" s="0">
        <v>21.092662499999999</v>
      </c>
      <c r="H35" s="0">
        <v>-21.092662499999999</v>
      </c>
      <c r="I35" s="0">
        <v>-5.6950188749999997</v>
      </c>
      <c r="J35" s="0">
        <v>-110.8168311</v>
      </c>
      <c r="K35" s="0">
        <v>-253.3992811</v>
      </c>
      <c r="L35" s="0">
        <v>-72.863865290000007</v>
      </c>
      <c r="M35" s="0">
        <v>-190.6340988</v>
      </c>
      <c r="N35" s="0">
        <v>-190.6340988</v>
      </c>
    </row>
    <row r="36">
      <c r="A36" s="0"/>
      <c r="B36" s="0" t="s">
        <v>4920</v>
      </c>
      <c r="C36" s="0">
        <v>0</v>
      </c>
      <c r="D36" s="0">
        <v>180</v>
      </c>
      <c r="E36" s="0">
        <v>86.655000000000001</v>
      </c>
      <c r="F36" s="0">
        <v>93.344999999999999</v>
      </c>
      <c r="G36" s="0">
        <v>21.092662499999999</v>
      </c>
      <c r="H36" s="0">
        <v>72.252337499999996</v>
      </c>
      <c r="I36" s="0">
        <v>19.508131129999999</v>
      </c>
      <c r="J36" s="0">
        <v>73.836868879999997</v>
      </c>
      <c r="K36" s="0">
        <v>-179.56241230000001</v>
      </c>
      <c r="L36" s="0">
        <v>42.216469420000003</v>
      </c>
      <c r="M36" s="0">
        <v>-148.41762929999999</v>
      </c>
      <c r="N36" s="0">
        <v>-148.41762929999999</v>
      </c>
    </row>
    <row r="37">
      <c r="A37" s="0"/>
      <c r="B37" s="0" t="s">
        <v>4921</v>
      </c>
      <c r="C37" s="0">
        <v>0</v>
      </c>
      <c r="D37" s="0">
        <v>180</v>
      </c>
      <c r="E37" s="0">
        <v>86.655000000000001</v>
      </c>
      <c r="F37" s="0">
        <v>93.344999999999999</v>
      </c>
      <c r="G37" s="0">
        <v>21.092662499999999</v>
      </c>
      <c r="H37" s="0">
        <v>72.252337499999996</v>
      </c>
      <c r="I37" s="0">
        <v>19.508131129999999</v>
      </c>
      <c r="J37" s="0">
        <v>73.836868879999997</v>
      </c>
      <c r="K37" s="0">
        <v>-105.72554340000001</v>
      </c>
      <c r="L37" s="0">
        <v>36.709973410000003</v>
      </c>
      <c r="M37" s="0">
        <v>-111.70765590000001</v>
      </c>
      <c r="N37" s="0">
        <v>-111.70765590000001</v>
      </c>
    </row>
    <row r="38">
      <c r="A38" s="0"/>
      <c r="B38" s="0" t="s">
        <v>4922</v>
      </c>
      <c r="C38" s="0">
        <v>0</v>
      </c>
      <c r="D38" s="0">
        <v>180</v>
      </c>
      <c r="E38" s="0">
        <v>86.655000000000001</v>
      </c>
      <c r="F38" s="0">
        <v>93.344999999999999</v>
      </c>
      <c r="G38" s="0">
        <v>21.092662499999999</v>
      </c>
      <c r="H38" s="0">
        <v>72.252337499999996</v>
      </c>
      <c r="I38" s="0">
        <v>19.508131129999999</v>
      </c>
      <c r="J38" s="0">
        <v>73.836868879999997</v>
      </c>
      <c r="K38" s="0">
        <v>-31.8886745</v>
      </c>
      <c r="L38" s="0">
        <v>31.921716010000001</v>
      </c>
      <c r="M38" s="0">
        <v>-79.785939900000002</v>
      </c>
      <c r="N38" s="0">
        <v>-79.785939900000002</v>
      </c>
    </row>
    <row r="39">
      <c r="A39" s="0"/>
      <c r="B39" s="0" t="s">
        <v>4923</v>
      </c>
      <c r="C39" s="0">
        <v>0</v>
      </c>
      <c r="D39" s="0">
        <v>180</v>
      </c>
      <c r="E39" s="0">
        <v>86.655000000000001</v>
      </c>
      <c r="F39" s="0">
        <v>93.344999999999999</v>
      </c>
      <c r="G39" s="0">
        <v>21.092662499999999</v>
      </c>
      <c r="H39" s="0">
        <v>72.252337499999996</v>
      </c>
      <c r="I39" s="0">
        <v>19.508131129999999</v>
      </c>
      <c r="J39" s="0">
        <v>73.836868879999997</v>
      </c>
      <c r="K39" s="0">
        <v>41.948194370000003</v>
      </c>
      <c r="L39" s="0">
        <v>27.75801392</v>
      </c>
      <c r="M39" s="0">
        <v>-52.027925979999999</v>
      </c>
      <c r="N39" s="0">
        <v>-52.027925979999999</v>
      </c>
    </row>
    <row r="40">
      <c r="A40" s="0"/>
      <c r="B40" s="0" t="s">
        <v>4924</v>
      </c>
      <c r="C40" s="0">
        <v>0</v>
      </c>
      <c r="D40" s="0">
        <v>180</v>
      </c>
      <c r="E40" s="0">
        <v>86.655000000000001</v>
      </c>
      <c r="F40" s="0">
        <v>93.344999999999999</v>
      </c>
      <c r="G40" s="0">
        <v>21.092662499999999</v>
      </c>
      <c r="H40" s="0">
        <v>72.252337499999996</v>
      </c>
      <c r="I40" s="0">
        <v>19.508131129999999</v>
      </c>
      <c r="J40" s="0">
        <v>73.836868879999997</v>
      </c>
      <c r="K40" s="0">
        <v>115.7850633</v>
      </c>
      <c r="L40" s="0">
        <v>24.137403410000001</v>
      </c>
      <c r="M40" s="0">
        <v>-27.890522570000002</v>
      </c>
      <c r="N40" s="0">
        <v>-27.890522570000002</v>
      </c>
    </row>
    <row r="41">
      <c r="A41" s="0"/>
      <c r="B41" s="0" t="s">
        <v>4925</v>
      </c>
      <c r="C41" s="0">
        <v>0</v>
      </c>
      <c r="D41" s="0">
        <v>180</v>
      </c>
      <c r="E41" s="0">
        <v>86.655000000000001</v>
      </c>
      <c r="F41" s="0">
        <v>93.344999999999999</v>
      </c>
      <c r="G41" s="0">
        <v>21.092662499999999</v>
      </c>
      <c r="H41" s="0">
        <v>72.252337499999996</v>
      </c>
      <c r="I41" s="0">
        <v>19.508131129999999</v>
      </c>
      <c r="J41" s="0">
        <v>73.836868879999997</v>
      </c>
      <c r="K41" s="0">
        <v>189.62193210000001</v>
      </c>
      <c r="L41" s="0">
        <v>20.989046439999999</v>
      </c>
      <c r="M41" s="0">
        <v>-6.9014761279999997</v>
      </c>
      <c r="N41" s="0">
        <v>-6.9014761279999997</v>
      </c>
    </row>
    <row r="42">
      <c r="A42" s="0"/>
      <c r="B42" s="0" t="s">
        <v>4926</v>
      </c>
      <c r="C42" s="0">
        <v>0</v>
      </c>
      <c r="D42" s="0">
        <v>180</v>
      </c>
      <c r="E42" s="0">
        <v>86.655000000000001</v>
      </c>
      <c r="F42" s="0">
        <v>93.344999999999999</v>
      </c>
      <c r="G42" s="0">
        <v>21.092662499999999</v>
      </c>
      <c r="H42" s="0">
        <v>72.252337499999996</v>
      </c>
      <c r="I42" s="0">
        <v>19.508131129999999</v>
      </c>
      <c r="J42" s="0">
        <v>73.836868879999997</v>
      </c>
      <c r="K42" s="0">
        <v>263.45880099999999</v>
      </c>
      <c r="L42" s="0">
        <v>18.25134473</v>
      </c>
      <c r="M42" s="0">
        <v>11.34986861</v>
      </c>
      <c r="N42" s="0">
        <v>11.34986861</v>
      </c>
    </row>
    <row r="43">
      <c r="A43" s="0"/>
      <c r="B43" s="0" t="s">
        <v>4927</v>
      </c>
      <c r="C43" s="0">
        <v>0</v>
      </c>
      <c r="D43" s="0">
        <v>180</v>
      </c>
      <c r="E43" s="0">
        <v>86.655000000000001</v>
      </c>
      <c r="F43" s="0">
        <v>93.344999999999999</v>
      </c>
      <c r="G43" s="0">
        <v>21.092662499999999</v>
      </c>
      <c r="H43" s="0">
        <v>72.252337499999996</v>
      </c>
      <c r="I43" s="0">
        <v>19.508131129999999</v>
      </c>
      <c r="J43" s="0">
        <v>73.836868879999997</v>
      </c>
      <c r="K43" s="0">
        <v>337.29566990000001</v>
      </c>
      <c r="L43" s="0">
        <v>15.87073455</v>
      </c>
      <c r="M43" s="0">
        <v>27.22060316</v>
      </c>
      <c r="N43" s="0">
        <v>27.22060316</v>
      </c>
    </row>
    <row r="44">
      <c r="A44" s="0"/>
      <c r="B44" s="0" t="s">
        <v>4928</v>
      </c>
      <c r="C44" s="0">
        <v>0</v>
      </c>
      <c r="D44" s="0">
        <v>180</v>
      </c>
      <c r="E44" s="0">
        <v>86.655000000000001</v>
      </c>
      <c r="F44" s="0">
        <v>93.344999999999999</v>
      </c>
      <c r="G44" s="0">
        <v>21.092662499999999</v>
      </c>
      <c r="H44" s="0">
        <v>72.252337499999996</v>
      </c>
      <c r="I44" s="0">
        <v>19.508131129999999</v>
      </c>
      <c r="J44" s="0">
        <v>73.836868879999997</v>
      </c>
      <c r="K44" s="0">
        <v>411.13253880000002</v>
      </c>
      <c r="L44" s="0">
        <v>13.80063874</v>
      </c>
      <c r="M44" s="0">
        <v>41.0212419</v>
      </c>
      <c r="N44" s="0">
        <v>41.0212419</v>
      </c>
    </row>
    <row r="45">
      <c r="A45" s="0"/>
      <c r="B45" s="0" t="s">
        <v>4929</v>
      </c>
      <c r="C45" s="0">
        <v>0</v>
      </c>
      <c r="D45" s="0">
        <v>180</v>
      </c>
      <c r="E45" s="0">
        <v>86.655000000000001</v>
      </c>
      <c r="F45" s="0">
        <v>93.344999999999999</v>
      </c>
      <c r="G45" s="0">
        <v>21.092662499999999</v>
      </c>
      <c r="H45" s="0">
        <v>72.252337499999996</v>
      </c>
      <c r="I45" s="0">
        <v>19.508131129999999</v>
      </c>
      <c r="J45" s="0">
        <v>73.836868879999997</v>
      </c>
      <c r="K45" s="0">
        <v>494.96940760000001</v>
      </c>
      <c r="L45" s="0">
        <v>12.00055543</v>
      </c>
      <c r="M45" s="0">
        <v>63.021797319999997</v>
      </c>
      <c r="N45" s="0">
        <v>53.021797319999997</v>
      </c>
    </row>
    <row r="46">
      <c r="A46" s="0"/>
      <c r="B46" s="0" t="s">
        <v>4930</v>
      </c>
      <c r="C46" s="0">
        <v>0</v>
      </c>
      <c r="D46" s="0">
        <v>180</v>
      </c>
      <c r="E46" s="0">
        <v>86.655000000000001</v>
      </c>
      <c r="F46" s="0">
        <v>93.344999999999999</v>
      </c>
      <c r="G46" s="0">
        <v>21.092662499999999</v>
      </c>
      <c r="H46" s="0">
        <v>72.252337499999996</v>
      </c>
      <c r="I46" s="0">
        <v>19.508131129999999</v>
      </c>
      <c r="J46" s="0">
        <v>73.836868879999997</v>
      </c>
      <c r="K46" s="0">
        <v>635.09750150000002</v>
      </c>
      <c r="L46" s="0">
        <v>10.43526559</v>
      </c>
      <c r="M46" s="0">
        <v>131.10160640000001</v>
      </c>
      <c r="N46" s="0">
        <v>63.457062909999998</v>
      </c>
    </row>
    <row r="47">
      <c r="A47" s="0"/>
      <c r="B47" s="0" t="s">
        <v>4931</v>
      </c>
      <c r="C47" s="0">
        <v>-10.044124999999999</v>
      </c>
      <c r="D47" s="0">
        <v>180</v>
      </c>
      <c r="E47" s="0">
        <v>86.655000000000001</v>
      </c>
      <c r="F47" s="0">
        <v>93.344999999999999</v>
      </c>
      <c r="G47" s="0">
        <v>21.092662499999999</v>
      </c>
      <c r="H47" s="0">
        <v>72.252337499999996</v>
      </c>
      <c r="I47" s="0">
        <v>19.508131129999999</v>
      </c>
      <c r="J47" s="0">
        <v>83.880993880000005</v>
      </c>
      <c r="K47" s="0">
        <v>785.26972039999998</v>
      </c>
      <c r="L47" s="0">
        <v>10.308511559999999</v>
      </c>
      <c r="M47" s="0">
        <v>191.53580790000001</v>
      </c>
      <c r="N47" s="0">
        <v>73.765574470000004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>
      <c r="A49" s="0" t="s">
        <v>4895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>
      <c r="A51" s="0"/>
      <c r="B51" s="0" t="s">
        <v>4932</v>
      </c>
      <c r="C51" s="0"/>
      <c r="D51" s="0">
        <v>73.765574470000004</v>
      </c>
      <c r="E51" s="0"/>
      <c r="F51" s="0"/>
      <c r="G51" s="0"/>
      <c r="H51" s="0"/>
      <c r="I51" s="0"/>
      <c r="J51" s="0">
        <v>0.2179256195</v>
      </c>
      <c r="K51" s="0"/>
      <c r="L51" s="0"/>
      <c r="M51" s="0"/>
      <c r="N51" s="0"/>
    </row>
    <row r="52">
      <c r="A52" s="0"/>
      <c r="B52" s="0" t="s">
        <v>4933</v>
      </c>
      <c r="C52" s="0">
        <v>15</v>
      </c>
      <c r="D52" s="0">
        <v>10.308511559999999</v>
      </c>
      <c r="E52" s="0"/>
      <c r="F52" s="0"/>
      <c r="G52" s="0"/>
      <c r="H52" s="0"/>
      <c r="I52" s="0"/>
      <c r="J52" s="0"/>
      <c r="K52" s="0"/>
      <c r="L52" s="0"/>
      <c r="M52" s="0"/>
      <c r="N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>
      <c r="A54" s="0" t="s">
        <v>4896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  <row r="56">
      <c r="A56" s="0" t="s">
        <v>4897</v>
      </c>
      <c r="B56" s="0" t="s">
        <v>4934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</row>
    <row r="57">
      <c r="A57" s="0" t="s">
        <v>4898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>
      <c r="A58" s="0" t="s">
        <v>4899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8"/>
  <sheetFormatPr defaultRowHeight="15"/>
  <cols>
    <col min="1" max="1" width="35.85546875" customWidth="true"/>
    <col min="2" max="2" width="62.7109375" customWidth="true"/>
    <col min="3" max="3" width="11.7109375" customWidth="true"/>
    <col min="4" max="4" width="13.28515625" customWidth="true"/>
    <col min="5" max="5" width="7.5703125" customWidth="true"/>
    <col min="6" max="6" width="7.5703125" customWidth="true"/>
    <col min="7" max="7" width="12.140625" customWidth="true"/>
    <col min="8" max="8" width="12.85546875" customWidth="true"/>
    <col min="9" max="9" width="14" customWidth="true"/>
    <col min="10" max="10" width="14.42578125" customWidth="true"/>
    <col min="11" max="11" width="14" customWidth="true"/>
    <col min="12" max="12" width="14" customWidth="true"/>
    <col min="13" max="13" width="14" customWidth="true"/>
    <col min="14" max="14" width="14" customWidth="true"/>
  </cols>
  <sheetData>
    <row r="1">
      <c r="A1" s="0" t="s">
        <v>4947</v>
      </c>
      <c r="B1" s="0" t="s">
        <v>4958</v>
      </c>
      <c r="C1" s="0" t="s">
        <v>4993</v>
      </c>
      <c r="D1" s="0" t="s">
        <v>4994</v>
      </c>
      <c r="E1" s="0" t="s">
        <v>4995</v>
      </c>
      <c r="F1" s="0" t="s">
        <v>4996</v>
      </c>
      <c r="G1" s="0" t="s">
        <v>4997</v>
      </c>
      <c r="H1" s="0" t="s">
        <v>4998</v>
      </c>
      <c r="I1" s="0" t="s">
        <v>4999</v>
      </c>
      <c r="J1" s="0" t="s">
        <v>5000</v>
      </c>
      <c r="K1" s="0" t="s">
        <v>5001</v>
      </c>
      <c r="L1" s="0" t="s">
        <v>5002</v>
      </c>
      <c r="M1" s="0" t="s">
        <v>5003</v>
      </c>
      <c r="N1" s="0" t="s">
        <v>5004</v>
      </c>
    </row>
    <row r="2">
      <c r="A2" s="0"/>
      <c r="B2" s="0"/>
      <c r="C2" s="0"/>
      <c r="D2" s="0"/>
      <c r="E2" s="0"/>
      <c r="F2" s="0"/>
      <c r="G2" s="0">
        <v>44971</v>
      </c>
      <c r="H2" s="0"/>
      <c r="I2" s="0"/>
      <c r="J2" s="0"/>
      <c r="K2" s="0"/>
      <c r="L2" s="0"/>
      <c r="M2" s="0"/>
      <c r="N2" s="0"/>
    </row>
    <row r="3">
      <c r="A3" s="0"/>
      <c r="B3" s="0"/>
      <c r="C3" s="0"/>
      <c r="D3" s="0"/>
      <c r="E3" s="0"/>
      <c r="F3" s="0"/>
      <c r="G3" s="0">
        <v>45364</v>
      </c>
      <c r="H3" s="0"/>
      <c r="I3" s="0"/>
      <c r="J3" s="0"/>
      <c r="K3" s="0"/>
      <c r="L3" s="0"/>
      <c r="M3" s="0"/>
      <c r="N3" s="0"/>
    </row>
    <row r="4">
      <c r="A4" s="0" t="s">
        <v>4948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4949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4950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>
      <c r="A9" s="0"/>
      <c r="B9" s="0" t="s">
        <v>4959</v>
      </c>
      <c r="C9" s="0">
        <v>180</v>
      </c>
      <c r="D9" s="0"/>
      <c r="E9" s="0"/>
      <c r="F9" s="0"/>
      <c r="G9" s="0">
        <v>88.299999999999997</v>
      </c>
      <c r="H9" s="0"/>
      <c r="I9" s="0">
        <v>0</v>
      </c>
      <c r="J9" s="0"/>
      <c r="K9" s="0"/>
      <c r="L9" s="0"/>
      <c r="M9" s="0"/>
      <c r="N9" s="0"/>
    </row>
    <row r="10">
      <c r="A10" s="0"/>
      <c r="B10" s="0" t="s">
        <v>4960</v>
      </c>
      <c r="C10" s="0">
        <v>20.699999999999999</v>
      </c>
      <c r="D10" s="0"/>
      <c r="E10" s="0"/>
      <c r="F10" s="0"/>
      <c r="G10" s="0">
        <v>35.32</v>
      </c>
      <c r="H10" s="0"/>
      <c r="I10" s="0">
        <v>1</v>
      </c>
      <c r="J10" s="0">
        <v>0.33000000000000002</v>
      </c>
      <c r="K10" s="0"/>
      <c r="L10" s="0"/>
      <c r="M10" s="0"/>
      <c r="N10" s="0"/>
    </row>
    <row r="11">
      <c r="A11" s="0"/>
      <c r="B11" s="0" t="s">
        <v>4961</v>
      </c>
      <c r="C11" s="0">
        <v>55.5</v>
      </c>
      <c r="D11" s="0"/>
      <c r="E11" s="0"/>
      <c r="F11" s="0"/>
      <c r="G11" s="0">
        <v>46.357500000000002</v>
      </c>
      <c r="H11" s="0"/>
      <c r="I11" s="0">
        <v>2</v>
      </c>
      <c r="J11" s="0">
        <v>0.33000000000000002</v>
      </c>
      <c r="K11" s="0"/>
      <c r="L11" s="0"/>
      <c r="M11" s="0"/>
      <c r="N11" s="0"/>
    </row>
    <row r="12">
      <c r="A12" s="0"/>
      <c r="B12" s="0" t="s">
        <v>4962</v>
      </c>
      <c r="C12" s="0">
        <v>0.81999999999999995</v>
      </c>
      <c r="D12" s="0"/>
      <c r="E12" s="0"/>
      <c r="F12" s="0"/>
      <c r="G12" s="0">
        <v>30.905000000000001</v>
      </c>
      <c r="H12" s="0"/>
      <c r="I12" s="0">
        <v>3</v>
      </c>
      <c r="J12" s="0">
        <v>0.33000000000000002</v>
      </c>
      <c r="K12" s="0">
        <v>1</v>
      </c>
      <c r="L12" s="0">
        <v>1</v>
      </c>
      <c r="M12" s="0"/>
      <c r="N12" s="0"/>
    </row>
    <row r="13">
      <c r="A13" s="0"/>
      <c r="B13" s="0" t="s">
        <v>4963</v>
      </c>
      <c r="C13" s="0">
        <v>0</v>
      </c>
      <c r="D13" s="0"/>
      <c r="E13" s="0"/>
      <c r="F13" s="0"/>
      <c r="G13" s="0">
        <v>200.88249999999999</v>
      </c>
      <c r="H13" s="0"/>
      <c r="I13" s="0">
        <v>4</v>
      </c>
      <c r="J13" s="0"/>
      <c r="K13" s="0"/>
      <c r="L13" s="0"/>
      <c r="M13" s="0">
        <v>1</v>
      </c>
      <c r="N13" s="0">
        <v>1</v>
      </c>
    </row>
    <row r="14">
      <c r="A14" s="0"/>
      <c r="B14" s="0" t="s">
        <v>4964</v>
      </c>
      <c r="C14" s="0">
        <v>26</v>
      </c>
      <c r="D14" s="0"/>
      <c r="E14" s="0"/>
      <c r="F14" s="0"/>
      <c r="G14" s="0"/>
      <c r="H14" s="0"/>
      <c r="I14" s="0">
        <v>5</v>
      </c>
      <c r="J14" s="0"/>
      <c r="K14" s="0"/>
      <c r="L14" s="0"/>
      <c r="M14" s="0">
        <v>1</v>
      </c>
      <c r="N14" s="0">
        <v>1</v>
      </c>
    </row>
    <row r="15">
      <c r="A15" s="0"/>
      <c r="B15" s="0" t="s">
        <v>4965</v>
      </c>
      <c r="C15" s="0">
        <v>61.619999999999997</v>
      </c>
      <c r="D15" s="0"/>
      <c r="E15" s="0"/>
      <c r="F15" s="0"/>
      <c r="G15" s="0">
        <v>30.132375</v>
      </c>
      <c r="H15" s="0"/>
      <c r="I15" s="0"/>
      <c r="J15" s="0"/>
      <c r="K15" s="0"/>
      <c r="L15" s="0"/>
      <c r="M15" s="0">
        <v>1</v>
      </c>
      <c r="N15" s="0">
        <v>1</v>
      </c>
    </row>
    <row r="16">
      <c r="A16" s="0"/>
      <c r="B16" s="0" t="s">
        <v>4966</v>
      </c>
      <c r="C16" s="0">
        <v>0</v>
      </c>
      <c r="D16" s="0"/>
      <c r="E16" s="0"/>
      <c r="F16" s="0"/>
      <c r="G16" s="0">
        <v>20.088249999999999</v>
      </c>
      <c r="H16" s="0"/>
      <c r="I16" s="0"/>
      <c r="J16" s="0"/>
      <c r="K16" s="0"/>
      <c r="L16" s="0"/>
      <c r="M16" s="0"/>
      <c r="N16" s="0"/>
    </row>
    <row r="17">
      <c r="A17" s="0"/>
      <c r="B17" s="0" t="s">
        <v>4967</v>
      </c>
      <c r="C17" s="0">
        <v>0</v>
      </c>
      <c r="D17" s="0"/>
      <c r="E17" s="0"/>
      <c r="F17" s="0"/>
      <c r="G17" s="0">
        <v>10</v>
      </c>
      <c r="H17" s="0"/>
      <c r="I17" s="0"/>
      <c r="J17" s="0"/>
      <c r="K17" s="0"/>
      <c r="L17" s="0"/>
      <c r="M17" s="0"/>
      <c r="N17" s="0"/>
    </row>
    <row r="18">
      <c r="A18" s="0"/>
      <c r="B18" s="0" t="s">
        <v>4968</v>
      </c>
      <c r="C18" s="0">
        <v>15</v>
      </c>
      <c r="D18" s="0"/>
      <c r="E18" s="0"/>
      <c r="F18" s="0"/>
      <c r="G18" s="0">
        <v>261.10312499999998</v>
      </c>
      <c r="H18" s="0"/>
      <c r="I18" s="0"/>
      <c r="J18" s="0"/>
      <c r="K18" s="0"/>
      <c r="L18" s="0"/>
      <c r="M18" s="0"/>
      <c r="N18" s="0"/>
    </row>
    <row r="19">
      <c r="A19" s="0"/>
      <c r="B19" s="0" t="s">
        <v>4969</v>
      </c>
      <c r="C19" s="0">
        <v>10.035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>
      <c r="A20" s="0"/>
      <c r="B20" s="0" t="s">
        <v>4970</v>
      </c>
      <c r="C20" s="0">
        <v>25.035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>
      <c r="A22" s="0" t="s">
        <v>4951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>
      <c r="A24" s="0"/>
      <c r="B24" s="0" t="s">
        <v>4971</v>
      </c>
      <c r="C24" s="0">
        <v>8400</v>
      </c>
      <c r="D24" s="0"/>
      <c r="E24" s="0"/>
      <c r="F24" s="0"/>
      <c r="G24" s="0">
        <v>0.14999999999999999</v>
      </c>
      <c r="H24" s="0"/>
      <c r="I24" s="0"/>
      <c r="J24" s="0"/>
      <c r="K24" s="0"/>
      <c r="L24" s="0"/>
      <c r="M24" s="0"/>
      <c r="N24" s="0"/>
    </row>
    <row r="25">
      <c r="A25" s="0"/>
      <c r="B25" s="0"/>
      <c r="C25" s="0">
        <v>350</v>
      </c>
      <c r="D25" s="0"/>
      <c r="E25" s="0"/>
      <c r="F25" s="0"/>
      <c r="G25" s="0">
        <v>0.27000000000000002</v>
      </c>
      <c r="H25" s="0"/>
      <c r="I25" s="0"/>
      <c r="J25" s="0"/>
      <c r="K25" s="0"/>
      <c r="L25" s="0">
        <v>10</v>
      </c>
      <c r="M25" s="0"/>
      <c r="N25" s="0"/>
    </row>
    <row r="26">
      <c r="A26" s="0"/>
      <c r="B26" s="0" t="s">
        <v>4972</v>
      </c>
      <c r="C26" s="0">
        <v>15</v>
      </c>
      <c r="D26" s="0"/>
      <c r="E26" s="0"/>
      <c r="F26" s="0"/>
      <c r="G26" s="0">
        <v>0.050000000000000003</v>
      </c>
      <c r="H26" s="0"/>
      <c r="I26" s="0"/>
      <c r="J26" s="0"/>
      <c r="K26" s="0"/>
      <c r="L26" s="0"/>
      <c r="M26" s="0"/>
      <c r="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>
      <c r="A28" s="0" t="s">
        <v>4952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>
      <c r="A31" s="0"/>
      <c r="B31" s="0" t="s">
        <v>4973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>
      <c r="A32" s="0"/>
      <c r="B32" s="0" t="s">
        <v>4974</v>
      </c>
      <c r="C32" s="0">
        <v>10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-10</v>
      </c>
      <c r="K32" s="0">
        <v>-10</v>
      </c>
      <c r="L32" s="0">
        <v>-10</v>
      </c>
      <c r="M32" s="0">
        <v>-10</v>
      </c>
      <c r="N32" s="0">
        <v>-10</v>
      </c>
    </row>
    <row r="33">
      <c r="A33" s="0"/>
      <c r="B33" s="0" t="s">
        <v>4975</v>
      </c>
      <c r="C33" s="0">
        <v>66.291224999999997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-66.291224999999997</v>
      </c>
      <c r="K33" s="0">
        <v>-76.291224999999997</v>
      </c>
      <c r="L33" s="0">
        <v>-57.644543480000003</v>
      </c>
      <c r="M33" s="0">
        <v>-67.644543479999996</v>
      </c>
      <c r="N33" s="0">
        <v>-67.644543479999996</v>
      </c>
    </row>
    <row r="34">
      <c r="A34" s="0"/>
      <c r="B34" s="0" t="s">
        <v>4976</v>
      </c>
      <c r="C34" s="0">
        <v>66.291224999999997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-66.291224999999997</v>
      </c>
      <c r="K34" s="0">
        <v>-142.58244999999999</v>
      </c>
      <c r="L34" s="0">
        <v>-50.125689979999997</v>
      </c>
      <c r="M34" s="0">
        <v>-117.7702335</v>
      </c>
      <c r="N34" s="0">
        <v>-117.7702335</v>
      </c>
    </row>
    <row r="35">
      <c r="A35" s="0"/>
      <c r="B35" s="0" t="s">
        <v>4977</v>
      </c>
      <c r="C35" s="0">
        <v>116.51185</v>
      </c>
      <c r="D35" s="0">
        <v>0</v>
      </c>
      <c r="E35" s="0">
        <v>0</v>
      </c>
      <c r="F35" s="0">
        <v>0</v>
      </c>
      <c r="G35" s="0">
        <v>21.092662499999999</v>
      </c>
      <c r="H35" s="0">
        <v>-21.092662499999999</v>
      </c>
      <c r="I35" s="0">
        <v>-5.6950188749999997</v>
      </c>
      <c r="J35" s="0">
        <v>-110.8168311</v>
      </c>
      <c r="K35" s="0">
        <v>-253.3992811</v>
      </c>
      <c r="L35" s="0">
        <v>-72.863865290000007</v>
      </c>
      <c r="M35" s="0">
        <v>-190.6340988</v>
      </c>
      <c r="N35" s="0">
        <v>-190.6340988</v>
      </c>
    </row>
    <row r="36">
      <c r="A36" s="0"/>
      <c r="B36" s="0" t="s">
        <v>4978</v>
      </c>
      <c r="C36" s="0">
        <v>0</v>
      </c>
      <c r="D36" s="0">
        <v>180</v>
      </c>
      <c r="E36" s="0">
        <v>86.655000000000001</v>
      </c>
      <c r="F36" s="0">
        <v>93.344999999999999</v>
      </c>
      <c r="G36" s="0">
        <v>21.092662499999999</v>
      </c>
      <c r="H36" s="0">
        <v>72.252337499999996</v>
      </c>
      <c r="I36" s="0">
        <v>19.508131129999999</v>
      </c>
      <c r="J36" s="0">
        <v>73.836868879999997</v>
      </c>
      <c r="K36" s="0">
        <v>-179.56241230000001</v>
      </c>
      <c r="L36" s="0">
        <v>42.216469420000003</v>
      </c>
      <c r="M36" s="0">
        <v>-148.41762929999999</v>
      </c>
      <c r="N36" s="0">
        <v>-148.41762929999999</v>
      </c>
    </row>
    <row r="37">
      <c r="A37" s="0"/>
      <c r="B37" s="0" t="s">
        <v>4979</v>
      </c>
      <c r="C37" s="0">
        <v>0</v>
      </c>
      <c r="D37" s="0">
        <v>180</v>
      </c>
      <c r="E37" s="0">
        <v>86.655000000000001</v>
      </c>
      <c r="F37" s="0">
        <v>93.344999999999999</v>
      </c>
      <c r="G37" s="0">
        <v>21.092662499999999</v>
      </c>
      <c r="H37" s="0">
        <v>72.252337499999996</v>
      </c>
      <c r="I37" s="0">
        <v>19.508131129999999</v>
      </c>
      <c r="J37" s="0">
        <v>73.836868879999997</v>
      </c>
      <c r="K37" s="0">
        <v>-105.72554340000001</v>
      </c>
      <c r="L37" s="0">
        <v>36.709973410000003</v>
      </c>
      <c r="M37" s="0">
        <v>-111.70765590000001</v>
      </c>
      <c r="N37" s="0">
        <v>-111.70765590000001</v>
      </c>
    </row>
    <row r="38">
      <c r="A38" s="0"/>
      <c r="B38" s="0" t="s">
        <v>4980</v>
      </c>
      <c r="C38" s="0">
        <v>0</v>
      </c>
      <c r="D38" s="0">
        <v>180</v>
      </c>
      <c r="E38" s="0">
        <v>86.655000000000001</v>
      </c>
      <c r="F38" s="0">
        <v>93.344999999999999</v>
      </c>
      <c r="G38" s="0">
        <v>21.092662499999999</v>
      </c>
      <c r="H38" s="0">
        <v>72.252337499999996</v>
      </c>
      <c r="I38" s="0">
        <v>19.508131129999999</v>
      </c>
      <c r="J38" s="0">
        <v>73.836868879999997</v>
      </c>
      <c r="K38" s="0">
        <v>-31.8886745</v>
      </c>
      <c r="L38" s="0">
        <v>31.921716010000001</v>
      </c>
      <c r="M38" s="0">
        <v>-79.785939900000002</v>
      </c>
      <c r="N38" s="0">
        <v>-79.785939900000002</v>
      </c>
    </row>
    <row r="39">
      <c r="A39" s="0"/>
      <c r="B39" s="0" t="s">
        <v>4981</v>
      </c>
      <c r="C39" s="0">
        <v>0</v>
      </c>
      <c r="D39" s="0">
        <v>180</v>
      </c>
      <c r="E39" s="0">
        <v>86.655000000000001</v>
      </c>
      <c r="F39" s="0">
        <v>93.344999999999999</v>
      </c>
      <c r="G39" s="0">
        <v>21.092662499999999</v>
      </c>
      <c r="H39" s="0">
        <v>72.252337499999996</v>
      </c>
      <c r="I39" s="0">
        <v>19.508131129999999</v>
      </c>
      <c r="J39" s="0">
        <v>73.836868879999997</v>
      </c>
      <c r="K39" s="0">
        <v>41.948194370000003</v>
      </c>
      <c r="L39" s="0">
        <v>27.75801392</v>
      </c>
      <c r="M39" s="0">
        <v>-52.027925979999999</v>
      </c>
      <c r="N39" s="0">
        <v>-52.027925979999999</v>
      </c>
    </row>
    <row r="40">
      <c r="A40" s="0"/>
      <c r="B40" s="0" t="s">
        <v>4982</v>
      </c>
      <c r="C40" s="0">
        <v>0</v>
      </c>
      <c r="D40" s="0">
        <v>180</v>
      </c>
      <c r="E40" s="0">
        <v>86.655000000000001</v>
      </c>
      <c r="F40" s="0">
        <v>93.344999999999999</v>
      </c>
      <c r="G40" s="0">
        <v>21.092662499999999</v>
      </c>
      <c r="H40" s="0">
        <v>72.252337499999996</v>
      </c>
      <c r="I40" s="0">
        <v>19.508131129999999</v>
      </c>
      <c r="J40" s="0">
        <v>73.836868879999997</v>
      </c>
      <c r="K40" s="0">
        <v>115.7850633</v>
      </c>
      <c r="L40" s="0">
        <v>24.137403410000001</v>
      </c>
      <c r="M40" s="0">
        <v>-27.890522570000002</v>
      </c>
      <c r="N40" s="0">
        <v>-27.890522570000002</v>
      </c>
    </row>
    <row r="41">
      <c r="A41" s="0"/>
      <c r="B41" s="0" t="s">
        <v>4983</v>
      </c>
      <c r="C41" s="0">
        <v>0</v>
      </c>
      <c r="D41" s="0">
        <v>180</v>
      </c>
      <c r="E41" s="0">
        <v>86.655000000000001</v>
      </c>
      <c r="F41" s="0">
        <v>93.344999999999999</v>
      </c>
      <c r="G41" s="0">
        <v>21.092662499999999</v>
      </c>
      <c r="H41" s="0">
        <v>72.252337499999996</v>
      </c>
      <c r="I41" s="0">
        <v>19.508131129999999</v>
      </c>
      <c r="J41" s="0">
        <v>73.836868879999997</v>
      </c>
      <c r="K41" s="0">
        <v>189.62193210000001</v>
      </c>
      <c r="L41" s="0">
        <v>20.989046439999999</v>
      </c>
      <c r="M41" s="0">
        <v>-6.9014761279999997</v>
      </c>
      <c r="N41" s="0">
        <v>-6.9014761279999997</v>
      </c>
    </row>
    <row r="42">
      <c r="A42" s="0"/>
      <c r="B42" s="0" t="s">
        <v>4984</v>
      </c>
      <c r="C42" s="0">
        <v>0</v>
      </c>
      <c r="D42" s="0">
        <v>180</v>
      </c>
      <c r="E42" s="0">
        <v>86.655000000000001</v>
      </c>
      <c r="F42" s="0">
        <v>93.344999999999999</v>
      </c>
      <c r="G42" s="0">
        <v>21.092662499999999</v>
      </c>
      <c r="H42" s="0">
        <v>72.252337499999996</v>
      </c>
      <c r="I42" s="0">
        <v>19.508131129999999</v>
      </c>
      <c r="J42" s="0">
        <v>73.836868879999997</v>
      </c>
      <c r="K42" s="0">
        <v>263.45880099999999</v>
      </c>
      <c r="L42" s="0">
        <v>18.25134473</v>
      </c>
      <c r="M42" s="0">
        <v>11.34986861</v>
      </c>
      <c r="N42" s="0">
        <v>11.34986861</v>
      </c>
    </row>
    <row r="43">
      <c r="A43" s="0"/>
      <c r="B43" s="0" t="s">
        <v>4985</v>
      </c>
      <c r="C43" s="0">
        <v>0</v>
      </c>
      <c r="D43" s="0">
        <v>180</v>
      </c>
      <c r="E43" s="0">
        <v>86.655000000000001</v>
      </c>
      <c r="F43" s="0">
        <v>93.344999999999999</v>
      </c>
      <c r="G43" s="0">
        <v>21.092662499999999</v>
      </c>
      <c r="H43" s="0">
        <v>72.252337499999996</v>
      </c>
      <c r="I43" s="0">
        <v>19.508131129999999</v>
      </c>
      <c r="J43" s="0">
        <v>73.836868879999997</v>
      </c>
      <c r="K43" s="0">
        <v>337.29566990000001</v>
      </c>
      <c r="L43" s="0">
        <v>15.87073455</v>
      </c>
      <c r="M43" s="0">
        <v>27.22060316</v>
      </c>
      <c r="N43" s="0">
        <v>27.22060316</v>
      </c>
    </row>
    <row r="44">
      <c r="A44" s="0"/>
      <c r="B44" s="0" t="s">
        <v>4986</v>
      </c>
      <c r="C44" s="0">
        <v>0</v>
      </c>
      <c r="D44" s="0">
        <v>180</v>
      </c>
      <c r="E44" s="0">
        <v>86.655000000000001</v>
      </c>
      <c r="F44" s="0">
        <v>93.344999999999999</v>
      </c>
      <c r="G44" s="0">
        <v>21.092662499999999</v>
      </c>
      <c r="H44" s="0">
        <v>72.252337499999996</v>
      </c>
      <c r="I44" s="0">
        <v>19.508131129999999</v>
      </c>
      <c r="J44" s="0">
        <v>73.836868879999997</v>
      </c>
      <c r="K44" s="0">
        <v>411.13253880000002</v>
      </c>
      <c r="L44" s="0">
        <v>13.80063874</v>
      </c>
      <c r="M44" s="0">
        <v>41.0212419</v>
      </c>
      <c r="N44" s="0">
        <v>41.0212419</v>
      </c>
    </row>
    <row r="45">
      <c r="A45" s="0"/>
      <c r="B45" s="0" t="s">
        <v>4987</v>
      </c>
      <c r="C45" s="0">
        <v>0</v>
      </c>
      <c r="D45" s="0">
        <v>180</v>
      </c>
      <c r="E45" s="0">
        <v>86.655000000000001</v>
      </c>
      <c r="F45" s="0">
        <v>93.344999999999999</v>
      </c>
      <c r="G45" s="0">
        <v>21.092662499999999</v>
      </c>
      <c r="H45" s="0">
        <v>72.252337499999996</v>
      </c>
      <c r="I45" s="0">
        <v>19.508131129999999</v>
      </c>
      <c r="J45" s="0">
        <v>73.836868879999997</v>
      </c>
      <c r="K45" s="0">
        <v>494.96940760000001</v>
      </c>
      <c r="L45" s="0">
        <v>12.00055543</v>
      </c>
      <c r="M45" s="0">
        <v>63.021797319999997</v>
      </c>
      <c r="N45" s="0">
        <v>53.021797319999997</v>
      </c>
    </row>
    <row r="46">
      <c r="A46" s="0"/>
      <c r="B46" s="0" t="s">
        <v>4988</v>
      </c>
      <c r="C46" s="0">
        <v>0</v>
      </c>
      <c r="D46" s="0">
        <v>180</v>
      </c>
      <c r="E46" s="0">
        <v>86.655000000000001</v>
      </c>
      <c r="F46" s="0">
        <v>93.344999999999999</v>
      </c>
      <c r="G46" s="0">
        <v>21.092662499999999</v>
      </c>
      <c r="H46" s="0">
        <v>72.252337499999996</v>
      </c>
      <c r="I46" s="0">
        <v>19.508131129999999</v>
      </c>
      <c r="J46" s="0">
        <v>73.836868879999997</v>
      </c>
      <c r="K46" s="0">
        <v>635.09750150000002</v>
      </c>
      <c r="L46" s="0">
        <v>10.43526559</v>
      </c>
      <c r="M46" s="0">
        <v>131.10160640000001</v>
      </c>
      <c r="N46" s="0">
        <v>63.457062909999998</v>
      </c>
    </row>
    <row r="47">
      <c r="A47" s="0"/>
      <c r="B47" s="0" t="s">
        <v>4989</v>
      </c>
      <c r="C47" s="0">
        <v>-10.044124999999999</v>
      </c>
      <c r="D47" s="0">
        <v>180</v>
      </c>
      <c r="E47" s="0">
        <v>86.655000000000001</v>
      </c>
      <c r="F47" s="0">
        <v>93.344999999999999</v>
      </c>
      <c r="G47" s="0">
        <v>21.092662499999999</v>
      </c>
      <c r="H47" s="0">
        <v>72.252337499999996</v>
      </c>
      <c r="I47" s="0">
        <v>19.508131129999999</v>
      </c>
      <c r="J47" s="0">
        <v>83.880993880000005</v>
      </c>
      <c r="K47" s="0">
        <v>785.26972039999998</v>
      </c>
      <c r="L47" s="0">
        <v>10.308511559999999</v>
      </c>
      <c r="M47" s="0">
        <v>191.53580790000001</v>
      </c>
      <c r="N47" s="0">
        <v>73.765574470000004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>
      <c r="A49" s="0" t="s">
        <v>4953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>
      <c r="A51" s="0"/>
      <c r="B51" s="0" t="s">
        <v>4990</v>
      </c>
      <c r="C51" s="0"/>
      <c r="D51" s="0">
        <v>73.765574470000004</v>
      </c>
      <c r="E51" s="0"/>
      <c r="F51" s="0"/>
      <c r="G51" s="0"/>
      <c r="H51" s="0"/>
      <c r="I51" s="0"/>
      <c r="J51" s="0">
        <v>0.2179256195</v>
      </c>
      <c r="K51" s="0"/>
      <c r="L51" s="0"/>
      <c r="M51" s="0"/>
      <c r="N51" s="0"/>
    </row>
    <row r="52">
      <c r="A52" s="0"/>
      <c r="B52" s="0" t="s">
        <v>4991</v>
      </c>
      <c r="C52" s="0">
        <v>15</v>
      </c>
      <c r="D52" s="0">
        <v>10.308511559999999</v>
      </c>
      <c r="E52" s="0"/>
      <c r="F52" s="0"/>
      <c r="G52" s="0"/>
      <c r="H52" s="0"/>
      <c r="I52" s="0"/>
      <c r="J52" s="0"/>
      <c r="K52" s="0"/>
      <c r="L52" s="0"/>
      <c r="M52" s="0"/>
      <c r="N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>
      <c r="A54" s="0" t="s">
        <v>4954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  <row r="56">
      <c r="A56" s="0" t="s">
        <v>4955</v>
      </c>
      <c r="B56" s="0" t="s">
        <v>4992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</row>
    <row r="57">
      <c r="A57" s="0" t="s">
        <v>4956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>
      <c r="A58" s="0" t="s">
        <v>4957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8"/>
  <sheetFormatPr defaultRowHeight="15"/>
  <cols>
    <col min="1" max="1" width="35.85546875" customWidth="true"/>
    <col min="2" max="2" width="62.7109375" customWidth="true"/>
    <col min="3" max="3" width="11.7109375" customWidth="true"/>
    <col min="4" max="4" width="13.28515625" customWidth="true"/>
    <col min="5" max="5" width="7.5703125" customWidth="true"/>
    <col min="6" max="6" width="7.5703125" customWidth="true"/>
    <col min="7" max="7" width="12.140625" customWidth="true"/>
    <col min="8" max="8" width="12.85546875" customWidth="true"/>
    <col min="9" max="9" width="14" customWidth="true"/>
    <col min="10" max="10" width="14.42578125" customWidth="true"/>
    <col min="11" max="11" width="14" customWidth="true"/>
    <col min="12" max="12" width="14" customWidth="true"/>
    <col min="13" max="13" width="14" customWidth="true"/>
    <col min="14" max="14" width="14" customWidth="true"/>
  </cols>
  <sheetData>
    <row r="1">
      <c r="A1" s="0" t="s">
        <v>5005</v>
      </c>
      <c r="B1" s="0" t="s">
        <v>5016</v>
      </c>
      <c r="C1" s="0" t="s">
        <v>5051</v>
      </c>
      <c r="D1" s="0" t="s">
        <v>5052</v>
      </c>
      <c r="E1" s="0" t="s">
        <v>5053</v>
      </c>
      <c r="F1" s="0" t="s">
        <v>5054</v>
      </c>
      <c r="G1" s="0" t="s">
        <v>5055</v>
      </c>
      <c r="H1" s="0" t="s">
        <v>5056</v>
      </c>
      <c r="I1" s="0" t="s">
        <v>5057</v>
      </c>
      <c r="J1" s="0" t="s">
        <v>5058</v>
      </c>
      <c r="K1" s="0" t="s">
        <v>5059</v>
      </c>
      <c r="L1" s="0" t="s">
        <v>5060</v>
      </c>
      <c r="M1" s="0" t="s">
        <v>5061</v>
      </c>
      <c r="N1" s="0" t="s">
        <v>5062</v>
      </c>
    </row>
    <row r="2">
      <c r="A2" s="0"/>
      <c r="B2" s="0"/>
      <c r="C2" s="0"/>
      <c r="D2" s="0"/>
      <c r="E2" s="0"/>
      <c r="F2" s="0"/>
      <c r="G2" s="0">
        <v>44971</v>
      </c>
      <c r="H2" s="0"/>
      <c r="I2" s="0"/>
      <c r="J2" s="0"/>
      <c r="K2" s="0"/>
      <c r="L2" s="0"/>
      <c r="M2" s="0"/>
      <c r="N2" s="0"/>
    </row>
    <row r="3">
      <c r="A3" s="0"/>
      <c r="B3" s="0"/>
      <c r="C3" s="0"/>
      <c r="D3" s="0"/>
      <c r="E3" s="0"/>
      <c r="F3" s="0"/>
      <c r="G3" s="0">
        <v>45364</v>
      </c>
      <c r="H3" s="0"/>
      <c r="I3" s="0"/>
      <c r="J3" s="0"/>
      <c r="K3" s="0"/>
      <c r="L3" s="0"/>
      <c r="M3" s="0"/>
      <c r="N3" s="0"/>
    </row>
    <row r="4">
      <c r="A4" s="0" t="s">
        <v>5006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5007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5008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>
      <c r="A9" s="0"/>
      <c r="B9" s="0" t="s">
        <v>5017</v>
      </c>
      <c r="C9" s="0">
        <v>180</v>
      </c>
      <c r="D9" s="0"/>
      <c r="E9" s="0"/>
      <c r="F9" s="0"/>
      <c r="G9" s="0">
        <v>88.299999999999997</v>
      </c>
      <c r="H9" s="0"/>
      <c r="I9" s="0">
        <v>0</v>
      </c>
      <c r="J9" s="0"/>
      <c r="K9" s="0"/>
      <c r="L9" s="0"/>
      <c r="M9" s="0"/>
      <c r="N9" s="0"/>
    </row>
    <row r="10">
      <c r="A10" s="0"/>
      <c r="B10" s="0" t="s">
        <v>5018</v>
      </c>
      <c r="C10" s="0">
        <v>20.699999999999999</v>
      </c>
      <c r="D10" s="0"/>
      <c r="E10" s="0"/>
      <c r="F10" s="0"/>
      <c r="G10" s="0">
        <v>35.32</v>
      </c>
      <c r="H10" s="0"/>
      <c r="I10" s="0">
        <v>1</v>
      </c>
      <c r="J10" s="0">
        <v>0.33000000000000002</v>
      </c>
      <c r="K10" s="0"/>
      <c r="L10" s="0"/>
      <c r="M10" s="0"/>
      <c r="N10" s="0"/>
    </row>
    <row r="11">
      <c r="A11" s="0"/>
      <c r="B11" s="0" t="s">
        <v>5019</v>
      </c>
      <c r="C11" s="0">
        <v>55.5</v>
      </c>
      <c r="D11" s="0"/>
      <c r="E11" s="0"/>
      <c r="F11" s="0"/>
      <c r="G11" s="0">
        <v>46.357500000000002</v>
      </c>
      <c r="H11" s="0"/>
      <c r="I11" s="0">
        <v>2</v>
      </c>
      <c r="J11" s="0">
        <v>0.33000000000000002</v>
      </c>
      <c r="K11" s="0"/>
      <c r="L11" s="0"/>
      <c r="M11" s="0"/>
      <c r="N11" s="0"/>
    </row>
    <row r="12">
      <c r="A12" s="0"/>
      <c r="B12" s="0" t="s">
        <v>5020</v>
      </c>
      <c r="C12" s="0">
        <v>0.81999999999999995</v>
      </c>
      <c r="D12" s="0"/>
      <c r="E12" s="0"/>
      <c r="F12" s="0"/>
      <c r="G12" s="0">
        <v>30.905000000000001</v>
      </c>
      <c r="H12" s="0"/>
      <c r="I12" s="0">
        <v>3</v>
      </c>
      <c r="J12" s="0">
        <v>0.33000000000000002</v>
      </c>
      <c r="K12" s="0">
        <v>1</v>
      </c>
      <c r="L12" s="0">
        <v>1</v>
      </c>
      <c r="M12" s="0"/>
      <c r="N12" s="0"/>
    </row>
    <row r="13">
      <c r="A13" s="0"/>
      <c r="B13" s="0" t="s">
        <v>5021</v>
      </c>
      <c r="C13" s="0">
        <v>0</v>
      </c>
      <c r="D13" s="0"/>
      <c r="E13" s="0"/>
      <c r="F13" s="0"/>
      <c r="G13" s="0">
        <v>200.88249999999999</v>
      </c>
      <c r="H13" s="0"/>
      <c r="I13" s="0">
        <v>4</v>
      </c>
      <c r="J13" s="0"/>
      <c r="K13" s="0"/>
      <c r="L13" s="0"/>
      <c r="M13" s="0">
        <v>1</v>
      </c>
      <c r="N13" s="0">
        <v>1</v>
      </c>
    </row>
    <row r="14">
      <c r="A14" s="0"/>
      <c r="B14" s="0" t="s">
        <v>5022</v>
      </c>
      <c r="C14" s="0">
        <v>26</v>
      </c>
      <c r="D14" s="0"/>
      <c r="E14" s="0"/>
      <c r="F14" s="0"/>
      <c r="G14" s="0"/>
      <c r="H14" s="0"/>
      <c r="I14" s="0">
        <v>5</v>
      </c>
      <c r="J14" s="0"/>
      <c r="K14" s="0"/>
      <c r="L14" s="0"/>
      <c r="M14" s="0">
        <v>1</v>
      </c>
      <c r="N14" s="0">
        <v>1</v>
      </c>
    </row>
    <row r="15">
      <c r="A15" s="0"/>
      <c r="B15" s="0" t="s">
        <v>5023</v>
      </c>
      <c r="C15" s="0">
        <v>61.619999999999997</v>
      </c>
      <c r="D15" s="0"/>
      <c r="E15" s="0"/>
      <c r="F15" s="0"/>
      <c r="G15" s="0">
        <v>30.132375</v>
      </c>
      <c r="H15" s="0"/>
      <c r="I15" s="0"/>
      <c r="J15" s="0"/>
      <c r="K15" s="0"/>
      <c r="L15" s="0"/>
      <c r="M15" s="0">
        <v>1</v>
      </c>
      <c r="N15" s="0">
        <v>1</v>
      </c>
    </row>
    <row r="16">
      <c r="A16" s="0"/>
      <c r="B16" s="0" t="s">
        <v>5024</v>
      </c>
      <c r="C16" s="0">
        <v>0</v>
      </c>
      <c r="D16" s="0"/>
      <c r="E16" s="0"/>
      <c r="F16" s="0"/>
      <c r="G16" s="0">
        <v>20.088249999999999</v>
      </c>
      <c r="H16" s="0"/>
      <c r="I16" s="0"/>
      <c r="J16" s="0"/>
      <c r="K16" s="0"/>
      <c r="L16" s="0"/>
      <c r="M16" s="0"/>
      <c r="N16" s="0"/>
    </row>
    <row r="17">
      <c r="A17" s="0"/>
      <c r="B17" s="0" t="s">
        <v>5025</v>
      </c>
      <c r="C17" s="0">
        <v>0</v>
      </c>
      <c r="D17" s="0"/>
      <c r="E17" s="0"/>
      <c r="F17" s="0"/>
      <c r="G17" s="0">
        <v>10</v>
      </c>
      <c r="H17" s="0"/>
      <c r="I17" s="0"/>
      <c r="J17" s="0"/>
      <c r="K17" s="0"/>
      <c r="L17" s="0"/>
      <c r="M17" s="0"/>
      <c r="N17" s="0"/>
    </row>
    <row r="18">
      <c r="A18" s="0"/>
      <c r="B18" s="0" t="s">
        <v>5026</v>
      </c>
      <c r="C18" s="0">
        <v>15</v>
      </c>
      <c r="D18" s="0"/>
      <c r="E18" s="0"/>
      <c r="F18" s="0"/>
      <c r="G18" s="0">
        <v>261.10312499999998</v>
      </c>
      <c r="H18" s="0"/>
      <c r="I18" s="0"/>
      <c r="J18" s="0"/>
      <c r="K18" s="0"/>
      <c r="L18" s="0"/>
      <c r="M18" s="0"/>
      <c r="N18" s="0"/>
    </row>
    <row r="19">
      <c r="A19" s="0"/>
      <c r="B19" s="0" t="s">
        <v>5027</v>
      </c>
      <c r="C19" s="0">
        <v>10.035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>
      <c r="A20" s="0"/>
      <c r="B20" s="0" t="s">
        <v>5028</v>
      </c>
      <c r="C20" s="0">
        <v>25.035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>
      <c r="A22" s="0" t="s">
        <v>5009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>
      <c r="A24" s="0"/>
      <c r="B24" s="0" t="s">
        <v>5029</v>
      </c>
      <c r="C24" s="0">
        <v>8400</v>
      </c>
      <c r="D24" s="0"/>
      <c r="E24" s="0"/>
      <c r="F24" s="0"/>
      <c r="G24" s="0">
        <v>0.14999999999999999</v>
      </c>
      <c r="H24" s="0"/>
      <c r="I24" s="0"/>
      <c r="J24" s="0"/>
      <c r="K24" s="0"/>
      <c r="L24" s="0"/>
      <c r="M24" s="0"/>
      <c r="N24" s="0"/>
    </row>
    <row r="25">
      <c r="A25" s="0"/>
      <c r="B25" s="0"/>
      <c r="C25" s="0">
        <v>350</v>
      </c>
      <c r="D25" s="0"/>
      <c r="E25" s="0"/>
      <c r="F25" s="0"/>
      <c r="G25" s="0">
        <v>0.27000000000000002</v>
      </c>
      <c r="H25" s="0"/>
      <c r="I25" s="0"/>
      <c r="J25" s="0"/>
      <c r="K25" s="0"/>
      <c r="L25" s="0">
        <v>10</v>
      </c>
      <c r="M25" s="0"/>
      <c r="N25" s="0"/>
    </row>
    <row r="26">
      <c r="A26" s="0"/>
      <c r="B26" s="0" t="s">
        <v>5030</v>
      </c>
      <c r="C26" s="0">
        <v>15</v>
      </c>
      <c r="D26" s="0"/>
      <c r="E26" s="0"/>
      <c r="F26" s="0"/>
      <c r="G26" s="0">
        <v>0.050000000000000003</v>
      </c>
      <c r="H26" s="0"/>
      <c r="I26" s="0"/>
      <c r="J26" s="0"/>
      <c r="K26" s="0"/>
      <c r="L26" s="0"/>
      <c r="M26" s="0"/>
      <c r="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>
      <c r="A28" s="0" t="s">
        <v>5010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>
      <c r="A31" s="0"/>
      <c r="B31" s="0" t="s">
        <v>5031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>
      <c r="A32" s="0"/>
      <c r="B32" s="0" t="s">
        <v>5032</v>
      </c>
      <c r="C32" s="0">
        <v>10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-10</v>
      </c>
      <c r="K32" s="0">
        <v>-10</v>
      </c>
      <c r="L32" s="0">
        <v>-10</v>
      </c>
      <c r="M32" s="0">
        <v>-10</v>
      </c>
      <c r="N32" s="0">
        <v>-10</v>
      </c>
    </row>
    <row r="33">
      <c r="A33" s="0"/>
      <c r="B33" s="0" t="s">
        <v>5033</v>
      </c>
      <c r="C33" s="0">
        <v>66.291224999999997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-66.291224999999997</v>
      </c>
      <c r="K33" s="0">
        <v>-76.291224999999997</v>
      </c>
      <c r="L33" s="0">
        <v>-57.644543480000003</v>
      </c>
      <c r="M33" s="0">
        <v>-67.644543479999996</v>
      </c>
      <c r="N33" s="0">
        <v>-67.644543479999996</v>
      </c>
    </row>
    <row r="34">
      <c r="A34" s="0"/>
      <c r="B34" s="0" t="s">
        <v>5034</v>
      </c>
      <c r="C34" s="0">
        <v>66.291224999999997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-66.291224999999997</v>
      </c>
      <c r="K34" s="0">
        <v>-142.58244999999999</v>
      </c>
      <c r="L34" s="0">
        <v>-50.125689979999997</v>
      </c>
      <c r="M34" s="0">
        <v>-117.7702335</v>
      </c>
      <c r="N34" s="0">
        <v>-117.7702335</v>
      </c>
    </row>
    <row r="35">
      <c r="A35" s="0"/>
      <c r="B35" s="0" t="s">
        <v>5035</v>
      </c>
      <c r="C35" s="0">
        <v>116.51185</v>
      </c>
      <c r="D35" s="0">
        <v>0</v>
      </c>
      <c r="E35" s="0">
        <v>0</v>
      </c>
      <c r="F35" s="0">
        <v>0</v>
      </c>
      <c r="G35" s="0">
        <v>21.092662499999999</v>
      </c>
      <c r="H35" s="0">
        <v>-21.092662499999999</v>
      </c>
      <c r="I35" s="0">
        <v>-5.6950188749999997</v>
      </c>
      <c r="J35" s="0">
        <v>-110.8168311</v>
      </c>
      <c r="K35" s="0">
        <v>-253.3992811</v>
      </c>
      <c r="L35" s="0">
        <v>-72.863865290000007</v>
      </c>
      <c r="M35" s="0">
        <v>-190.6340988</v>
      </c>
      <c r="N35" s="0">
        <v>-190.6340988</v>
      </c>
    </row>
    <row r="36">
      <c r="A36" s="0"/>
      <c r="B36" s="0" t="s">
        <v>5036</v>
      </c>
      <c r="C36" s="0">
        <v>0</v>
      </c>
      <c r="D36" s="0">
        <v>180</v>
      </c>
      <c r="E36" s="0">
        <v>86.655000000000001</v>
      </c>
      <c r="F36" s="0">
        <v>93.344999999999999</v>
      </c>
      <c r="G36" s="0">
        <v>21.092662499999999</v>
      </c>
      <c r="H36" s="0">
        <v>72.252337499999996</v>
      </c>
      <c r="I36" s="0">
        <v>19.508131129999999</v>
      </c>
      <c r="J36" s="0">
        <v>73.836868879999997</v>
      </c>
      <c r="K36" s="0">
        <v>-179.56241230000001</v>
      </c>
      <c r="L36" s="0">
        <v>42.216469420000003</v>
      </c>
      <c r="M36" s="0">
        <v>-148.41762929999999</v>
      </c>
      <c r="N36" s="0">
        <v>-148.41762929999999</v>
      </c>
    </row>
    <row r="37">
      <c r="A37" s="0"/>
      <c r="B37" s="0" t="s">
        <v>5037</v>
      </c>
      <c r="C37" s="0">
        <v>0</v>
      </c>
      <c r="D37" s="0">
        <v>180</v>
      </c>
      <c r="E37" s="0">
        <v>86.655000000000001</v>
      </c>
      <c r="F37" s="0">
        <v>93.344999999999999</v>
      </c>
      <c r="G37" s="0">
        <v>21.092662499999999</v>
      </c>
      <c r="H37" s="0">
        <v>72.252337499999996</v>
      </c>
      <c r="I37" s="0">
        <v>19.508131129999999</v>
      </c>
      <c r="J37" s="0">
        <v>73.836868879999997</v>
      </c>
      <c r="K37" s="0">
        <v>-105.72554340000001</v>
      </c>
      <c r="L37" s="0">
        <v>36.709973410000003</v>
      </c>
      <c r="M37" s="0">
        <v>-111.70765590000001</v>
      </c>
      <c r="N37" s="0">
        <v>-111.70765590000001</v>
      </c>
    </row>
    <row r="38">
      <c r="A38" s="0"/>
      <c r="B38" s="0" t="s">
        <v>5038</v>
      </c>
      <c r="C38" s="0">
        <v>0</v>
      </c>
      <c r="D38" s="0">
        <v>180</v>
      </c>
      <c r="E38" s="0">
        <v>86.655000000000001</v>
      </c>
      <c r="F38" s="0">
        <v>93.344999999999999</v>
      </c>
      <c r="G38" s="0">
        <v>21.092662499999999</v>
      </c>
      <c r="H38" s="0">
        <v>72.252337499999996</v>
      </c>
      <c r="I38" s="0">
        <v>19.508131129999999</v>
      </c>
      <c r="J38" s="0">
        <v>73.836868879999997</v>
      </c>
      <c r="K38" s="0">
        <v>-31.8886745</v>
      </c>
      <c r="L38" s="0">
        <v>31.921716010000001</v>
      </c>
      <c r="M38" s="0">
        <v>-79.785939900000002</v>
      </c>
      <c r="N38" s="0">
        <v>-79.785939900000002</v>
      </c>
    </row>
    <row r="39">
      <c r="A39" s="0"/>
      <c r="B39" s="0" t="s">
        <v>5039</v>
      </c>
      <c r="C39" s="0">
        <v>0</v>
      </c>
      <c r="D39" s="0">
        <v>180</v>
      </c>
      <c r="E39" s="0">
        <v>86.655000000000001</v>
      </c>
      <c r="F39" s="0">
        <v>93.344999999999999</v>
      </c>
      <c r="G39" s="0">
        <v>21.092662499999999</v>
      </c>
      <c r="H39" s="0">
        <v>72.252337499999996</v>
      </c>
      <c r="I39" s="0">
        <v>19.508131129999999</v>
      </c>
      <c r="J39" s="0">
        <v>73.836868879999997</v>
      </c>
      <c r="K39" s="0">
        <v>41.948194370000003</v>
      </c>
      <c r="L39" s="0">
        <v>27.75801392</v>
      </c>
      <c r="M39" s="0">
        <v>-52.027925979999999</v>
      </c>
      <c r="N39" s="0">
        <v>-52.027925979999999</v>
      </c>
    </row>
    <row r="40">
      <c r="A40" s="0"/>
      <c r="B40" s="0" t="s">
        <v>5040</v>
      </c>
      <c r="C40" s="0">
        <v>0</v>
      </c>
      <c r="D40" s="0">
        <v>180</v>
      </c>
      <c r="E40" s="0">
        <v>86.655000000000001</v>
      </c>
      <c r="F40" s="0">
        <v>93.344999999999999</v>
      </c>
      <c r="G40" s="0">
        <v>21.092662499999999</v>
      </c>
      <c r="H40" s="0">
        <v>72.252337499999996</v>
      </c>
      <c r="I40" s="0">
        <v>19.508131129999999</v>
      </c>
      <c r="J40" s="0">
        <v>73.836868879999997</v>
      </c>
      <c r="K40" s="0">
        <v>115.7850633</v>
      </c>
      <c r="L40" s="0">
        <v>24.137403410000001</v>
      </c>
      <c r="M40" s="0">
        <v>-27.890522570000002</v>
      </c>
      <c r="N40" s="0">
        <v>-27.890522570000002</v>
      </c>
    </row>
    <row r="41">
      <c r="A41" s="0"/>
      <c r="B41" s="0" t="s">
        <v>5041</v>
      </c>
      <c r="C41" s="0">
        <v>0</v>
      </c>
      <c r="D41" s="0">
        <v>180</v>
      </c>
      <c r="E41" s="0">
        <v>86.655000000000001</v>
      </c>
      <c r="F41" s="0">
        <v>93.344999999999999</v>
      </c>
      <c r="G41" s="0">
        <v>21.092662499999999</v>
      </c>
      <c r="H41" s="0">
        <v>72.252337499999996</v>
      </c>
      <c r="I41" s="0">
        <v>19.508131129999999</v>
      </c>
      <c r="J41" s="0">
        <v>73.836868879999997</v>
      </c>
      <c r="K41" s="0">
        <v>189.62193210000001</v>
      </c>
      <c r="L41" s="0">
        <v>20.989046439999999</v>
      </c>
      <c r="M41" s="0">
        <v>-6.9014761279999997</v>
      </c>
      <c r="N41" s="0">
        <v>-6.9014761279999997</v>
      </c>
    </row>
    <row r="42">
      <c r="A42" s="0"/>
      <c r="B42" s="0" t="s">
        <v>5042</v>
      </c>
      <c r="C42" s="0">
        <v>0</v>
      </c>
      <c r="D42" s="0">
        <v>180</v>
      </c>
      <c r="E42" s="0">
        <v>86.655000000000001</v>
      </c>
      <c r="F42" s="0">
        <v>93.344999999999999</v>
      </c>
      <c r="G42" s="0">
        <v>21.092662499999999</v>
      </c>
      <c r="H42" s="0">
        <v>72.252337499999996</v>
      </c>
      <c r="I42" s="0">
        <v>19.508131129999999</v>
      </c>
      <c r="J42" s="0">
        <v>73.836868879999997</v>
      </c>
      <c r="K42" s="0">
        <v>263.45880099999999</v>
      </c>
      <c r="L42" s="0">
        <v>18.25134473</v>
      </c>
      <c r="M42" s="0">
        <v>11.34986861</v>
      </c>
      <c r="N42" s="0">
        <v>11.34986861</v>
      </c>
    </row>
    <row r="43">
      <c r="A43" s="0"/>
      <c r="B43" s="0" t="s">
        <v>5043</v>
      </c>
      <c r="C43" s="0">
        <v>0</v>
      </c>
      <c r="D43" s="0">
        <v>180</v>
      </c>
      <c r="E43" s="0">
        <v>86.655000000000001</v>
      </c>
      <c r="F43" s="0">
        <v>93.344999999999999</v>
      </c>
      <c r="G43" s="0">
        <v>21.092662499999999</v>
      </c>
      <c r="H43" s="0">
        <v>72.252337499999996</v>
      </c>
      <c r="I43" s="0">
        <v>19.508131129999999</v>
      </c>
      <c r="J43" s="0">
        <v>73.836868879999997</v>
      </c>
      <c r="K43" s="0">
        <v>337.29566990000001</v>
      </c>
      <c r="L43" s="0">
        <v>15.87073455</v>
      </c>
      <c r="M43" s="0">
        <v>27.22060316</v>
      </c>
      <c r="N43" s="0">
        <v>27.22060316</v>
      </c>
    </row>
    <row r="44">
      <c r="A44" s="0"/>
      <c r="B44" s="0" t="s">
        <v>5044</v>
      </c>
      <c r="C44" s="0">
        <v>0</v>
      </c>
      <c r="D44" s="0">
        <v>180</v>
      </c>
      <c r="E44" s="0">
        <v>86.655000000000001</v>
      </c>
      <c r="F44" s="0">
        <v>93.344999999999999</v>
      </c>
      <c r="G44" s="0">
        <v>21.092662499999999</v>
      </c>
      <c r="H44" s="0">
        <v>72.252337499999996</v>
      </c>
      <c r="I44" s="0">
        <v>19.508131129999999</v>
      </c>
      <c r="J44" s="0">
        <v>73.836868879999997</v>
      </c>
      <c r="K44" s="0">
        <v>411.13253880000002</v>
      </c>
      <c r="L44" s="0">
        <v>13.80063874</v>
      </c>
      <c r="M44" s="0">
        <v>41.0212419</v>
      </c>
      <c r="N44" s="0">
        <v>41.0212419</v>
      </c>
    </row>
    <row r="45">
      <c r="A45" s="0"/>
      <c r="B45" s="0" t="s">
        <v>5045</v>
      </c>
      <c r="C45" s="0">
        <v>0</v>
      </c>
      <c r="D45" s="0">
        <v>180</v>
      </c>
      <c r="E45" s="0">
        <v>86.655000000000001</v>
      </c>
      <c r="F45" s="0">
        <v>93.344999999999999</v>
      </c>
      <c r="G45" s="0">
        <v>21.092662499999999</v>
      </c>
      <c r="H45" s="0">
        <v>72.252337499999996</v>
      </c>
      <c r="I45" s="0">
        <v>19.508131129999999</v>
      </c>
      <c r="J45" s="0">
        <v>73.836868879999997</v>
      </c>
      <c r="K45" s="0">
        <v>494.96940760000001</v>
      </c>
      <c r="L45" s="0">
        <v>12.00055543</v>
      </c>
      <c r="M45" s="0">
        <v>63.021797319999997</v>
      </c>
      <c r="N45" s="0">
        <v>53.021797319999997</v>
      </c>
    </row>
    <row r="46">
      <c r="A46" s="0"/>
      <c r="B46" s="0" t="s">
        <v>5046</v>
      </c>
      <c r="C46" s="0">
        <v>0</v>
      </c>
      <c r="D46" s="0">
        <v>180</v>
      </c>
      <c r="E46" s="0">
        <v>86.655000000000001</v>
      </c>
      <c r="F46" s="0">
        <v>93.344999999999999</v>
      </c>
      <c r="G46" s="0">
        <v>21.092662499999999</v>
      </c>
      <c r="H46" s="0">
        <v>72.252337499999996</v>
      </c>
      <c r="I46" s="0">
        <v>19.508131129999999</v>
      </c>
      <c r="J46" s="0">
        <v>73.836868879999997</v>
      </c>
      <c r="K46" s="0">
        <v>635.09750150000002</v>
      </c>
      <c r="L46" s="0">
        <v>10.43526559</v>
      </c>
      <c r="M46" s="0">
        <v>131.10160640000001</v>
      </c>
      <c r="N46" s="0">
        <v>63.457062909999998</v>
      </c>
    </row>
    <row r="47">
      <c r="A47" s="0"/>
      <c r="B47" s="0" t="s">
        <v>5047</v>
      </c>
      <c r="C47" s="0">
        <v>-10.044124999999999</v>
      </c>
      <c r="D47" s="0">
        <v>180</v>
      </c>
      <c r="E47" s="0">
        <v>86.655000000000001</v>
      </c>
      <c r="F47" s="0">
        <v>93.344999999999999</v>
      </c>
      <c r="G47" s="0">
        <v>21.092662499999999</v>
      </c>
      <c r="H47" s="0">
        <v>72.252337499999996</v>
      </c>
      <c r="I47" s="0">
        <v>19.508131129999999</v>
      </c>
      <c r="J47" s="0">
        <v>83.880993880000005</v>
      </c>
      <c r="K47" s="0">
        <v>785.26972039999998</v>
      </c>
      <c r="L47" s="0">
        <v>10.308511559999999</v>
      </c>
      <c r="M47" s="0">
        <v>191.53580790000001</v>
      </c>
      <c r="N47" s="0">
        <v>73.765574470000004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>
      <c r="A49" s="0" t="s">
        <v>5011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>
      <c r="A51" s="0"/>
      <c r="B51" s="0" t="s">
        <v>5048</v>
      </c>
      <c r="C51" s="0"/>
      <c r="D51" s="0">
        <v>73.765574470000004</v>
      </c>
      <c r="E51" s="0"/>
      <c r="F51" s="0"/>
      <c r="G51" s="0"/>
      <c r="H51" s="0"/>
      <c r="I51" s="0"/>
      <c r="J51" s="0">
        <v>0.2179256195</v>
      </c>
      <c r="K51" s="0"/>
      <c r="L51" s="0"/>
      <c r="M51" s="0"/>
      <c r="N51" s="0"/>
    </row>
    <row r="52">
      <c r="A52" s="0"/>
      <c r="B52" s="0" t="s">
        <v>5049</v>
      </c>
      <c r="C52" s="0">
        <v>15</v>
      </c>
      <c r="D52" s="0">
        <v>10.308511559999999</v>
      </c>
      <c r="E52" s="0"/>
      <c r="F52" s="0"/>
      <c r="G52" s="0"/>
      <c r="H52" s="0"/>
      <c r="I52" s="0"/>
      <c r="J52" s="0"/>
      <c r="K52" s="0"/>
      <c r="L52" s="0"/>
      <c r="M52" s="0"/>
      <c r="N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>
      <c r="A54" s="0" t="s">
        <v>5012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  <row r="56">
      <c r="A56" s="0" t="s">
        <v>5013</v>
      </c>
      <c r="B56" s="0" t="s">
        <v>5050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</row>
    <row r="57">
      <c r="A57" s="0" t="s">
        <v>5014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>
      <c r="A58" s="0" t="s">
        <v>5015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O58"/>
  <sheetFormatPr defaultRowHeight="15"/>
  <cols>
    <col min="1" max="1" width="35.85546875" customWidth="true"/>
    <col min="2" max="2" width="62.7109375" customWidth="true"/>
    <col min="3" max="3" width="11.7109375" customWidth="true"/>
    <col min="4" max="4" width="13.28515625" customWidth="true"/>
    <col min="5" max="5" width="7.5703125" customWidth="true"/>
    <col min="6" max="6" width="7.5703125" customWidth="true"/>
    <col min="7" max="7" width="12.140625" customWidth="true"/>
    <col min="8" max="8" width="12.85546875" customWidth="true"/>
    <col min="9" max="9" width="14" customWidth="true"/>
    <col min="10" max="10" width="14.42578125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3.5703125" customWidth="true"/>
  </cols>
  <sheetData>
    <row r="1">
      <c r="A1" s="0" t="s">
        <v>5063</v>
      </c>
      <c r="B1" s="0" t="s">
        <v>5074</v>
      </c>
      <c r="C1" s="0" t="s">
        <v>5109</v>
      </c>
      <c r="D1" s="0" t="s">
        <v>5110</v>
      </c>
      <c r="E1" s="0" t="s">
        <v>5111</v>
      </c>
      <c r="F1" s="0" t="s">
        <v>5112</v>
      </c>
      <c r="G1" s="0" t="s">
        <v>5113</v>
      </c>
      <c r="H1" s="0" t="s">
        <v>5114</v>
      </c>
      <c r="I1" s="0" t="s">
        <v>5115</v>
      </c>
      <c r="J1" s="0" t="s">
        <v>5116</v>
      </c>
      <c r="K1" s="0" t="s">
        <v>5117</v>
      </c>
      <c r="L1" s="0" t="s">
        <v>5118</v>
      </c>
      <c r="M1" s="0" t="s">
        <v>5119</v>
      </c>
      <c r="N1" s="0" t="s">
        <v>5120</v>
      </c>
      <c r="O1" s="0" t="s">
        <v>5121</v>
      </c>
    </row>
    <row r="2">
      <c r="A2" s="0"/>
      <c r="B2" s="0"/>
      <c r="C2" s="0"/>
      <c r="D2" s="0"/>
      <c r="E2" s="0"/>
      <c r="F2" s="0"/>
      <c r="G2" s="0">
        <v>44971</v>
      </c>
      <c r="H2" s="0"/>
      <c r="I2" s="0"/>
      <c r="J2" s="0"/>
      <c r="K2" s="0"/>
      <c r="L2" s="0"/>
      <c r="M2" s="0"/>
      <c r="N2" s="0"/>
      <c r="O2" s="0">
        <v>0</v>
      </c>
    </row>
    <row r="3">
      <c r="A3" s="0"/>
      <c r="B3" s="0"/>
      <c r="C3" s="0"/>
      <c r="D3" s="0"/>
      <c r="E3" s="0"/>
      <c r="F3" s="0"/>
      <c r="G3" s="0">
        <v>45364</v>
      </c>
      <c r="H3" s="0"/>
      <c r="I3" s="0"/>
      <c r="J3" s="0"/>
      <c r="K3" s="0"/>
      <c r="L3" s="0"/>
      <c r="M3" s="0"/>
      <c r="N3" s="0"/>
      <c r="O3" s="0">
        <v>0</v>
      </c>
    </row>
    <row r="4">
      <c r="A4" s="0" t="s">
        <v>5064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>
        <v>0</v>
      </c>
    </row>
    <row r="5">
      <c r="A5" s="0" t="s">
        <v>5065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>
        <v>0</v>
      </c>
    </row>
    <row r="6">
      <c r="A6" s="0" t="s">
        <v>5066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>
        <v>0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>
        <v>0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>
        <v>0</v>
      </c>
    </row>
    <row r="9">
      <c r="A9" s="0"/>
      <c r="B9" s="0" t="s">
        <v>5075</v>
      </c>
      <c r="C9" s="0">
        <v>180</v>
      </c>
      <c r="D9" s="0"/>
      <c r="E9" s="0"/>
      <c r="F9" s="0"/>
      <c r="G9" s="0">
        <v>88.299999999999997</v>
      </c>
      <c r="H9" s="0"/>
      <c r="I9" s="0">
        <v>0</v>
      </c>
      <c r="J9" s="0"/>
      <c r="K9" s="0"/>
      <c r="L9" s="0"/>
      <c r="M9" s="0"/>
      <c r="N9" s="0"/>
      <c r="O9" s="0">
        <v>0</v>
      </c>
    </row>
    <row r="10">
      <c r="A10" s="0"/>
      <c r="B10" s="0" t="s">
        <v>5076</v>
      </c>
      <c r="C10" s="0">
        <v>20.699999999999999</v>
      </c>
      <c r="D10" s="0"/>
      <c r="E10" s="0"/>
      <c r="F10" s="0"/>
      <c r="G10" s="0">
        <v>35.32</v>
      </c>
      <c r="H10" s="0"/>
      <c r="I10" s="0">
        <v>1</v>
      </c>
      <c r="J10" s="0">
        <v>0.33000000000000002</v>
      </c>
      <c r="K10" s="0"/>
      <c r="L10" s="0"/>
      <c r="M10" s="0"/>
      <c r="N10" s="0"/>
      <c r="O10" s="0">
        <v>0</v>
      </c>
    </row>
    <row r="11">
      <c r="A11" s="0"/>
      <c r="B11" s="0" t="s">
        <v>5077</v>
      </c>
      <c r="C11" s="0">
        <v>55.5</v>
      </c>
      <c r="D11" s="0"/>
      <c r="E11" s="0"/>
      <c r="F11" s="0"/>
      <c r="G11" s="0">
        <v>46.357500000000002</v>
      </c>
      <c r="H11" s="0"/>
      <c r="I11" s="0">
        <v>2</v>
      </c>
      <c r="J11" s="0">
        <v>0.33000000000000002</v>
      </c>
      <c r="K11" s="0"/>
      <c r="L11" s="0"/>
      <c r="M11" s="0"/>
      <c r="N11" s="0"/>
      <c r="O11" s="0">
        <v>69</v>
      </c>
    </row>
    <row r="12">
      <c r="A12" s="0"/>
      <c r="B12" s="0" t="s">
        <v>5078</v>
      </c>
      <c r="C12" s="0">
        <v>0.81999999999999995</v>
      </c>
      <c r="D12" s="0"/>
      <c r="E12" s="0"/>
      <c r="F12" s="0"/>
      <c r="G12" s="0">
        <v>30.905000000000001</v>
      </c>
      <c r="H12" s="0"/>
      <c r="I12" s="0">
        <v>3</v>
      </c>
      <c r="J12" s="0">
        <v>0.33000000000000002</v>
      </c>
      <c r="K12" s="0">
        <v>1</v>
      </c>
      <c r="L12" s="0">
        <v>1</v>
      </c>
      <c r="M12" s="0"/>
      <c r="N12" s="0"/>
      <c r="O12" s="0">
        <v>0</v>
      </c>
    </row>
    <row r="13">
      <c r="A13" s="0"/>
      <c r="B13" s="0" t="s">
        <v>5079</v>
      </c>
      <c r="C13" s="0">
        <v>0</v>
      </c>
      <c r="D13" s="0"/>
      <c r="E13" s="0"/>
      <c r="F13" s="0"/>
      <c r="G13" s="0">
        <v>200.88249999999999</v>
      </c>
      <c r="H13" s="0"/>
      <c r="I13" s="0">
        <v>4</v>
      </c>
      <c r="J13" s="0"/>
      <c r="K13" s="0"/>
      <c r="L13" s="0"/>
      <c r="M13" s="0">
        <v>1</v>
      </c>
      <c r="N13" s="0">
        <v>1</v>
      </c>
      <c r="O13" s="0">
        <v>0</v>
      </c>
    </row>
    <row r="14">
      <c r="A14" s="0"/>
      <c r="B14" s="0" t="s">
        <v>5080</v>
      </c>
      <c r="C14" s="0">
        <v>26</v>
      </c>
      <c r="D14" s="0"/>
      <c r="E14" s="0"/>
      <c r="F14" s="0"/>
      <c r="G14" s="0"/>
      <c r="H14" s="0"/>
      <c r="I14" s="0">
        <v>5</v>
      </c>
      <c r="J14" s="0"/>
      <c r="K14" s="0"/>
      <c r="L14" s="0"/>
      <c r="M14" s="0">
        <v>1</v>
      </c>
      <c r="N14" s="0">
        <v>1</v>
      </c>
      <c r="O14" s="0">
        <v>0</v>
      </c>
    </row>
    <row r="15">
      <c r="A15" s="0"/>
      <c r="B15" s="0" t="s">
        <v>5081</v>
      </c>
      <c r="C15" s="0">
        <v>61.619999999999997</v>
      </c>
      <c r="D15" s="0"/>
      <c r="E15" s="0"/>
      <c r="F15" s="0"/>
      <c r="G15" s="0">
        <v>30.132375</v>
      </c>
      <c r="H15" s="0"/>
      <c r="I15" s="0"/>
      <c r="J15" s="0"/>
      <c r="K15" s="0"/>
      <c r="L15" s="0"/>
      <c r="M15" s="0">
        <v>1</v>
      </c>
      <c r="N15" s="0">
        <v>1</v>
      </c>
      <c r="O15" s="0">
        <v>0</v>
      </c>
    </row>
    <row r="16">
      <c r="A16" s="0"/>
      <c r="B16" s="0" t="s">
        <v>5082</v>
      </c>
      <c r="C16" s="0">
        <v>0</v>
      </c>
      <c r="D16" s="0"/>
      <c r="E16" s="0"/>
      <c r="F16" s="0"/>
      <c r="G16" s="0">
        <v>20.088249999999999</v>
      </c>
      <c r="H16" s="0"/>
      <c r="I16" s="0"/>
      <c r="J16" s="0"/>
      <c r="K16" s="0"/>
      <c r="L16" s="0"/>
      <c r="M16" s="0"/>
      <c r="N16" s="0"/>
      <c r="O16" s="0">
        <v>0</v>
      </c>
    </row>
    <row r="17">
      <c r="A17" s="0"/>
      <c r="B17" s="0" t="s">
        <v>5083</v>
      </c>
      <c r="C17" s="0">
        <v>0</v>
      </c>
      <c r="D17" s="0"/>
      <c r="E17" s="0"/>
      <c r="F17" s="0"/>
      <c r="G17" s="0">
        <v>10</v>
      </c>
      <c r="H17" s="0"/>
      <c r="I17" s="0"/>
      <c r="J17" s="0"/>
      <c r="K17" s="0"/>
      <c r="L17" s="0"/>
      <c r="M17" s="0"/>
      <c r="N17" s="0"/>
      <c r="O17" s="0">
        <v>0</v>
      </c>
    </row>
    <row r="18">
      <c r="A18" s="0"/>
      <c r="B18" s="0" t="s">
        <v>5084</v>
      </c>
      <c r="C18" s="0">
        <v>15</v>
      </c>
      <c r="D18" s="0"/>
      <c r="E18" s="0"/>
      <c r="F18" s="0"/>
      <c r="G18" s="0">
        <v>261.10312499999998</v>
      </c>
      <c r="H18" s="0"/>
      <c r="I18" s="0"/>
      <c r="J18" s="0"/>
      <c r="K18" s="0"/>
      <c r="L18" s="0"/>
      <c r="M18" s="0"/>
      <c r="N18" s="0"/>
      <c r="O18" s="0">
        <v>0</v>
      </c>
    </row>
    <row r="19">
      <c r="A19" s="0"/>
      <c r="B19" s="0" t="s">
        <v>5085</v>
      </c>
      <c r="C19" s="0">
        <v>10.035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>
        <v>0</v>
      </c>
    </row>
    <row r="20">
      <c r="A20" s="0"/>
      <c r="B20" s="0" t="s">
        <v>5086</v>
      </c>
      <c r="C20" s="0">
        <v>25.035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>
        <v>0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>
        <v>0</v>
      </c>
    </row>
    <row r="22">
      <c r="A22" s="0" t="s">
        <v>5067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>
        <v>0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>
        <v>0</v>
      </c>
    </row>
    <row r="24">
      <c r="A24" s="0"/>
      <c r="B24" s="0" t="s">
        <v>5087</v>
      </c>
      <c r="C24" s="0">
        <v>8400</v>
      </c>
      <c r="D24" s="0"/>
      <c r="E24" s="0"/>
      <c r="F24" s="0"/>
      <c r="G24" s="0">
        <v>0.14999999999999999</v>
      </c>
      <c r="H24" s="0"/>
      <c r="I24" s="0"/>
      <c r="J24" s="0"/>
      <c r="K24" s="0"/>
      <c r="L24" s="0"/>
      <c r="M24" s="0"/>
      <c r="N24" s="0"/>
      <c r="O24" s="0">
        <v>0</v>
      </c>
    </row>
    <row r="25">
      <c r="A25" s="0"/>
      <c r="B25" s="0"/>
      <c r="C25" s="0">
        <v>350</v>
      </c>
      <c r="D25" s="0"/>
      <c r="E25" s="0"/>
      <c r="F25" s="0"/>
      <c r="G25" s="0">
        <v>0.27000000000000002</v>
      </c>
      <c r="H25" s="0"/>
      <c r="I25" s="0"/>
      <c r="J25" s="0"/>
      <c r="K25" s="0"/>
      <c r="L25" s="0">
        <v>10</v>
      </c>
      <c r="M25" s="0"/>
      <c r="N25" s="0"/>
      <c r="O25" s="0">
        <v>0</v>
      </c>
    </row>
    <row r="26">
      <c r="A26" s="0"/>
      <c r="B26" s="0" t="s">
        <v>5088</v>
      </c>
      <c r="C26" s="0">
        <v>15</v>
      </c>
      <c r="D26" s="0"/>
      <c r="E26" s="0"/>
      <c r="F26" s="0"/>
      <c r="G26" s="0">
        <v>0.050000000000000003</v>
      </c>
      <c r="H26" s="0"/>
      <c r="I26" s="0"/>
      <c r="J26" s="0"/>
      <c r="K26" s="0"/>
      <c r="L26" s="0"/>
      <c r="M26" s="0"/>
      <c r="N26" s="0"/>
      <c r="O26" s="0">
        <v>0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>
        <v>0</v>
      </c>
    </row>
    <row r="28">
      <c r="A28" s="0" t="s">
        <v>5068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>
        <v>0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>
        <v>0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>
        <v>0</v>
      </c>
    </row>
    <row r="31">
      <c r="A31" s="0"/>
      <c r="B31" s="0" t="s">
        <v>5089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>
        <v>0</v>
      </c>
    </row>
    <row r="32">
      <c r="A32" s="0"/>
      <c r="B32" s="0" t="s">
        <v>5090</v>
      </c>
      <c r="C32" s="0">
        <v>10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-10</v>
      </c>
      <c r="K32" s="0">
        <v>-10</v>
      </c>
      <c r="L32" s="0">
        <v>-10</v>
      </c>
      <c r="M32" s="0">
        <v>-10</v>
      </c>
      <c r="N32" s="0">
        <v>-10</v>
      </c>
      <c r="O32" s="0">
        <v>0</v>
      </c>
    </row>
    <row r="33">
      <c r="A33" s="0"/>
      <c r="B33" s="0" t="s">
        <v>5091</v>
      </c>
      <c r="C33" s="0">
        <v>66.291224999999997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-66.291224999999997</v>
      </c>
      <c r="K33" s="0">
        <v>-76.291224999999997</v>
      </c>
      <c r="L33" s="0">
        <v>-57.644543480000003</v>
      </c>
      <c r="M33" s="0">
        <v>-67.644543479999996</v>
      </c>
      <c r="N33" s="0">
        <v>-67.644543479999996</v>
      </c>
      <c r="O33" s="0">
        <v>0</v>
      </c>
    </row>
    <row r="34">
      <c r="A34" s="0"/>
      <c r="B34" s="0" t="s">
        <v>5092</v>
      </c>
      <c r="C34" s="0">
        <v>66.291224999999997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-66.291224999999997</v>
      </c>
      <c r="K34" s="0">
        <v>-142.58244999999999</v>
      </c>
      <c r="L34" s="0">
        <v>-50.125689979999997</v>
      </c>
      <c r="M34" s="0">
        <v>-117.7702335</v>
      </c>
      <c r="N34" s="0">
        <v>-117.7702335</v>
      </c>
      <c r="O34" s="0">
        <v>0</v>
      </c>
    </row>
    <row r="35">
      <c r="A35" s="0"/>
      <c r="B35" s="0" t="s">
        <v>5093</v>
      </c>
      <c r="C35" s="0">
        <v>116.51185</v>
      </c>
      <c r="D35" s="0">
        <v>0</v>
      </c>
      <c r="E35" s="0">
        <v>0</v>
      </c>
      <c r="F35" s="0">
        <v>0</v>
      </c>
      <c r="G35" s="0">
        <v>21.092662499999999</v>
      </c>
      <c r="H35" s="0">
        <v>-21.092662499999999</v>
      </c>
      <c r="I35" s="0">
        <v>-5.6950188749999997</v>
      </c>
      <c r="J35" s="0">
        <v>-110.8168311</v>
      </c>
      <c r="K35" s="0">
        <v>-253.3992811</v>
      </c>
      <c r="L35" s="0">
        <v>-72.863865290000007</v>
      </c>
      <c r="M35" s="0">
        <v>-190.6340988</v>
      </c>
      <c r="N35" s="0">
        <v>-190.6340988</v>
      </c>
      <c r="O35" s="0">
        <v>0</v>
      </c>
    </row>
    <row r="36">
      <c r="A36" s="0"/>
      <c r="B36" s="0" t="s">
        <v>5094</v>
      </c>
      <c r="C36" s="0">
        <v>0</v>
      </c>
      <c r="D36" s="0">
        <v>180</v>
      </c>
      <c r="E36" s="0">
        <v>86.655000000000001</v>
      </c>
      <c r="F36" s="0">
        <v>93.344999999999999</v>
      </c>
      <c r="G36" s="0">
        <v>21.092662499999999</v>
      </c>
      <c r="H36" s="0">
        <v>72.252337499999996</v>
      </c>
      <c r="I36" s="0">
        <v>19.508131129999999</v>
      </c>
      <c r="J36" s="0">
        <v>73.836868879999997</v>
      </c>
      <c r="K36" s="0">
        <v>-179.56241230000001</v>
      </c>
      <c r="L36" s="0">
        <v>42.216469420000003</v>
      </c>
      <c r="M36" s="0">
        <v>-148.41762929999999</v>
      </c>
      <c r="N36" s="0">
        <v>-148.41762929999999</v>
      </c>
      <c r="O36" s="0">
        <v>0</v>
      </c>
    </row>
    <row r="37">
      <c r="A37" s="0"/>
      <c r="B37" s="0" t="s">
        <v>5095</v>
      </c>
      <c r="C37" s="0">
        <v>0</v>
      </c>
      <c r="D37" s="0">
        <v>180</v>
      </c>
      <c r="E37" s="0">
        <v>86.655000000000001</v>
      </c>
      <c r="F37" s="0">
        <v>93.344999999999999</v>
      </c>
      <c r="G37" s="0">
        <v>21.092662499999999</v>
      </c>
      <c r="H37" s="0">
        <v>72.252337499999996</v>
      </c>
      <c r="I37" s="0">
        <v>19.508131129999999</v>
      </c>
      <c r="J37" s="0">
        <v>73.836868879999997</v>
      </c>
      <c r="K37" s="0">
        <v>-105.72554340000001</v>
      </c>
      <c r="L37" s="0">
        <v>36.709973410000003</v>
      </c>
      <c r="M37" s="0">
        <v>-111.70765590000001</v>
      </c>
      <c r="N37" s="0">
        <v>-111.70765590000001</v>
      </c>
      <c r="O37" s="0">
        <v>0</v>
      </c>
    </row>
    <row r="38">
      <c r="A38" s="0"/>
      <c r="B38" s="0" t="s">
        <v>5096</v>
      </c>
      <c r="C38" s="0">
        <v>0</v>
      </c>
      <c r="D38" s="0">
        <v>180</v>
      </c>
      <c r="E38" s="0">
        <v>86.655000000000001</v>
      </c>
      <c r="F38" s="0">
        <v>93.344999999999999</v>
      </c>
      <c r="G38" s="0">
        <v>21.092662499999999</v>
      </c>
      <c r="H38" s="0">
        <v>72.252337499999996</v>
      </c>
      <c r="I38" s="0">
        <v>19.508131129999999</v>
      </c>
      <c r="J38" s="0">
        <v>73.836868879999997</v>
      </c>
      <c r="K38" s="0">
        <v>-31.8886745</v>
      </c>
      <c r="L38" s="0">
        <v>31.921716010000001</v>
      </c>
      <c r="M38" s="0">
        <v>-79.785939900000002</v>
      </c>
      <c r="N38" s="0">
        <v>-79.785939900000002</v>
      </c>
      <c r="O38" s="0">
        <v>0</v>
      </c>
    </row>
    <row r="39">
      <c r="A39" s="0"/>
      <c r="B39" s="0" t="s">
        <v>5097</v>
      </c>
      <c r="C39" s="0">
        <v>0</v>
      </c>
      <c r="D39" s="0">
        <v>180</v>
      </c>
      <c r="E39" s="0">
        <v>86.655000000000001</v>
      </c>
      <c r="F39" s="0">
        <v>93.344999999999999</v>
      </c>
      <c r="G39" s="0">
        <v>21.092662499999999</v>
      </c>
      <c r="H39" s="0">
        <v>72.252337499999996</v>
      </c>
      <c r="I39" s="0">
        <v>19.508131129999999</v>
      </c>
      <c r="J39" s="0">
        <v>73.836868879999997</v>
      </c>
      <c r="K39" s="0">
        <v>41.948194370000003</v>
      </c>
      <c r="L39" s="0">
        <v>27.75801392</v>
      </c>
      <c r="M39" s="0">
        <v>-52.027925979999999</v>
      </c>
      <c r="N39" s="0">
        <v>-52.027925979999999</v>
      </c>
      <c r="O39" s="0">
        <v>0</v>
      </c>
    </row>
    <row r="40">
      <c r="A40" s="0"/>
      <c r="B40" s="0" t="s">
        <v>5098</v>
      </c>
      <c r="C40" s="0">
        <v>0</v>
      </c>
      <c r="D40" s="0">
        <v>180</v>
      </c>
      <c r="E40" s="0">
        <v>86.655000000000001</v>
      </c>
      <c r="F40" s="0">
        <v>93.344999999999999</v>
      </c>
      <c r="G40" s="0">
        <v>21.092662499999999</v>
      </c>
      <c r="H40" s="0">
        <v>72.252337499999996</v>
      </c>
      <c r="I40" s="0">
        <v>19.508131129999999</v>
      </c>
      <c r="J40" s="0">
        <v>73.836868879999997</v>
      </c>
      <c r="K40" s="0">
        <v>115.7850633</v>
      </c>
      <c r="L40" s="0">
        <v>24.137403410000001</v>
      </c>
      <c r="M40" s="0">
        <v>-27.890522570000002</v>
      </c>
      <c r="N40" s="0">
        <v>-27.890522570000002</v>
      </c>
      <c r="O40" s="0">
        <v>0</v>
      </c>
    </row>
    <row r="41">
      <c r="A41" s="0"/>
      <c r="B41" s="0" t="s">
        <v>5099</v>
      </c>
      <c r="C41" s="0">
        <v>0</v>
      </c>
      <c r="D41" s="0">
        <v>180</v>
      </c>
      <c r="E41" s="0">
        <v>86.655000000000001</v>
      </c>
      <c r="F41" s="0">
        <v>93.344999999999999</v>
      </c>
      <c r="G41" s="0">
        <v>21.092662499999999</v>
      </c>
      <c r="H41" s="0">
        <v>72.252337499999996</v>
      </c>
      <c r="I41" s="0">
        <v>19.508131129999999</v>
      </c>
      <c r="J41" s="0">
        <v>73.836868879999997</v>
      </c>
      <c r="K41" s="0">
        <v>189.62193210000001</v>
      </c>
      <c r="L41" s="0">
        <v>20.989046439999999</v>
      </c>
      <c r="M41" s="0">
        <v>-6.9014761279999997</v>
      </c>
      <c r="N41" s="0">
        <v>-6.9014761279999997</v>
      </c>
      <c r="O41" s="0">
        <v>0</v>
      </c>
    </row>
    <row r="42">
      <c r="A42" s="0"/>
      <c r="B42" s="0" t="s">
        <v>5100</v>
      </c>
      <c r="C42" s="0">
        <v>0</v>
      </c>
      <c r="D42" s="0">
        <v>180</v>
      </c>
      <c r="E42" s="0">
        <v>86.655000000000001</v>
      </c>
      <c r="F42" s="0">
        <v>93.344999999999999</v>
      </c>
      <c r="G42" s="0">
        <v>21.092662499999999</v>
      </c>
      <c r="H42" s="0">
        <v>72.252337499999996</v>
      </c>
      <c r="I42" s="0">
        <v>19.508131129999999</v>
      </c>
      <c r="J42" s="0">
        <v>73.836868879999997</v>
      </c>
      <c r="K42" s="0">
        <v>263.45880099999999</v>
      </c>
      <c r="L42" s="0">
        <v>18.25134473</v>
      </c>
      <c r="M42" s="0">
        <v>11.34986861</v>
      </c>
      <c r="N42" s="0">
        <v>11.34986861</v>
      </c>
      <c r="O42" s="0">
        <v>0</v>
      </c>
    </row>
    <row r="43">
      <c r="A43" s="0"/>
      <c r="B43" s="0" t="s">
        <v>5101</v>
      </c>
      <c r="C43" s="0">
        <v>0</v>
      </c>
      <c r="D43" s="0">
        <v>180</v>
      </c>
      <c r="E43" s="0">
        <v>86.655000000000001</v>
      </c>
      <c r="F43" s="0">
        <v>93.344999999999999</v>
      </c>
      <c r="G43" s="0">
        <v>21.092662499999999</v>
      </c>
      <c r="H43" s="0">
        <v>72.252337499999996</v>
      </c>
      <c r="I43" s="0">
        <v>19.508131129999999</v>
      </c>
      <c r="J43" s="0">
        <v>73.836868879999997</v>
      </c>
      <c r="K43" s="0">
        <v>337.29566990000001</v>
      </c>
      <c r="L43" s="0">
        <v>15.87073455</v>
      </c>
      <c r="M43" s="0">
        <v>27.22060316</v>
      </c>
      <c r="N43" s="0">
        <v>27.22060316</v>
      </c>
      <c r="O43" s="0">
        <v>0</v>
      </c>
    </row>
    <row r="44">
      <c r="A44" s="0"/>
      <c r="B44" s="0" t="s">
        <v>5102</v>
      </c>
      <c r="C44" s="0">
        <v>0</v>
      </c>
      <c r="D44" s="0">
        <v>180</v>
      </c>
      <c r="E44" s="0">
        <v>86.655000000000001</v>
      </c>
      <c r="F44" s="0">
        <v>93.344999999999999</v>
      </c>
      <c r="G44" s="0">
        <v>21.092662499999999</v>
      </c>
      <c r="H44" s="0">
        <v>72.252337499999996</v>
      </c>
      <c r="I44" s="0">
        <v>19.508131129999999</v>
      </c>
      <c r="J44" s="0">
        <v>73.836868879999997</v>
      </c>
      <c r="K44" s="0">
        <v>411.13253880000002</v>
      </c>
      <c r="L44" s="0">
        <v>13.80063874</v>
      </c>
      <c r="M44" s="0">
        <v>41.0212419</v>
      </c>
      <c r="N44" s="0">
        <v>41.0212419</v>
      </c>
      <c r="O44" s="0">
        <v>0</v>
      </c>
    </row>
    <row r="45">
      <c r="A45" s="0"/>
      <c r="B45" s="0" t="s">
        <v>5103</v>
      </c>
      <c r="C45" s="0">
        <v>0</v>
      </c>
      <c r="D45" s="0">
        <v>180</v>
      </c>
      <c r="E45" s="0">
        <v>86.655000000000001</v>
      </c>
      <c r="F45" s="0">
        <v>93.344999999999999</v>
      </c>
      <c r="G45" s="0">
        <v>21.092662499999999</v>
      </c>
      <c r="H45" s="0">
        <v>72.252337499999996</v>
      </c>
      <c r="I45" s="0">
        <v>19.508131129999999</v>
      </c>
      <c r="J45" s="0">
        <v>73.836868879999997</v>
      </c>
      <c r="K45" s="0">
        <v>494.96940760000001</v>
      </c>
      <c r="L45" s="0">
        <v>12.00055543</v>
      </c>
      <c r="M45" s="0">
        <v>63.021797319999997</v>
      </c>
      <c r="N45" s="0">
        <v>53.021797319999997</v>
      </c>
      <c r="O45" s="0">
        <v>0</v>
      </c>
    </row>
    <row r="46">
      <c r="A46" s="0"/>
      <c r="B46" s="0" t="s">
        <v>5104</v>
      </c>
      <c r="C46" s="0">
        <v>0</v>
      </c>
      <c r="D46" s="0">
        <v>180</v>
      </c>
      <c r="E46" s="0">
        <v>86.655000000000001</v>
      </c>
      <c r="F46" s="0">
        <v>93.344999999999999</v>
      </c>
      <c r="G46" s="0">
        <v>21.092662499999999</v>
      </c>
      <c r="H46" s="0">
        <v>72.252337499999996</v>
      </c>
      <c r="I46" s="0">
        <v>19.508131129999999</v>
      </c>
      <c r="J46" s="0">
        <v>73.836868879999997</v>
      </c>
      <c r="K46" s="0">
        <v>635.09750150000002</v>
      </c>
      <c r="L46" s="0">
        <v>10.43526559</v>
      </c>
      <c r="M46" s="0">
        <v>131.10160640000001</v>
      </c>
      <c r="N46" s="0">
        <v>63.457062909999998</v>
      </c>
      <c r="O46" s="0">
        <v>0</v>
      </c>
    </row>
    <row r="47">
      <c r="A47" s="0"/>
      <c r="B47" s="0" t="s">
        <v>5105</v>
      </c>
      <c r="C47" s="0">
        <v>-10.044124999999999</v>
      </c>
      <c r="D47" s="0">
        <v>180</v>
      </c>
      <c r="E47" s="0">
        <v>86.655000000000001</v>
      </c>
      <c r="F47" s="0">
        <v>93.344999999999999</v>
      </c>
      <c r="G47" s="0">
        <v>21.092662499999999</v>
      </c>
      <c r="H47" s="0">
        <v>72.252337499999996</v>
      </c>
      <c r="I47" s="0">
        <v>19.508131129999999</v>
      </c>
      <c r="J47" s="0">
        <v>83.880993880000005</v>
      </c>
      <c r="K47" s="0">
        <v>785.26972039999998</v>
      </c>
      <c r="L47" s="0">
        <v>10.308511559999999</v>
      </c>
      <c r="M47" s="0">
        <v>191.53580790000001</v>
      </c>
      <c r="N47" s="0">
        <v>73.765574470000004</v>
      </c>
      <c r="O47" s="0">
        <v>0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>
        <v>0</v>
      </c>
    </row>
    <row r="49">
      <c r="A49" s="0" t="s">
        <v>5069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>
        <v>0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>
        <v>0</v>
      </c>
    </row>
    <row r="51">
      <c r="A51" s="0"/>
      <c r="B51" s="0" t="s">
        <v>5106</v>
      </c>
      <c r="C51" s="0"/>
      <c r="D51" s="0">
        <v>73.765574470000004</v>
      </c>
      <c r="E51" s="0"/>
      <c r="F51" s="0"/>
      <c r="G51" s="0"/>
      <c r="H51" s="0"/>
      <c r="I51" s="0"/>
      <c r="J51" s="0">
        <v>0.2179256195</v>
      </c>
      <c r="K51" s="0"/>
      <c r="L51" s="0"/>
      <c r="M51" s="0"/>
      <c r="N51" s="0"/>
      <c r="O51" s="0">
        <v>0</v>
      </c>
    </row>
    <row r="52">
      <c r="A52" s="0"/>
      <c r="B52" s="0" t="s">
        <v>5107</v>
      </c>
      <c r="C52" s="0">
        <v>15</v>
      </c>
      <c r="D52" s="0">
        <v>10.308511559999999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>
        <v>0</v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>
        <v>0</v>
      </c>
    </row>
    <row r="54">
      <c r="A54" s="0" t="s">
        <v>5070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>
        <v>0</v>
      </c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>
        <v>0</v>
      </c>
    </row>
    <row r="56">
      <c r="A56" s="0" t="s">
        <v>5071</v>
      </c>
      <c r="B56" s="0" t="s">
        <v>5108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0</v>
      </c>
    </row>
    <row r="57">
      <c r="A57" s="0" t="s">
        <v>5072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0</v>
      </c>
    </row>
    <row r="58">
      <c r="A58" s="0" t="s">
        <v>5073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O58"/>
  <sheetFormatPr defaultRowHeight="15"/>
  <cols>
    <col min="1" max="1" width="35.85546875" customWidth="true"/>
    <col min="2" max="2" width="62.7109375" customWidth="true"/>
    <col min="3" max="3" width="11.7109375" customWidth="true"/>
    <col min="4" max="4" width="13.28515625" customWidth="true"/>
    <col min="5" max="5" width="7.5703125" customWidth="true"/>
    <col min="6" max="6" width="7.5703125" customWidth="true"/>
    <col min="7" max="7" width="12.140625" customWidth="true"/>
    <col min="8" max="8" width="12.85546875" customWidth="true"/>
    <col min="9" max="9" width="14" customWidth="true"/>
    <col min="10" max="10" width="14.42578125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3.5703125" customWidth="true"/>
  </cols>
  <sheetData>
    <row r="1">
      <c r="A1" s="0" t="s">
        <v>5122</v>
      </c>
      <c r="B1" s="0" t="s">
        <v>5133</v>
      </c>
      <c r="C1" s="0" t="s">
        <v>5168</v>
      </c>
      <c r="D1" s="0" t="s">
        <v>5169</v>
      </c>
      <c r="E1" s="0" t="s">
        <v>5170</v>
      </c>
      <c r="F1" s="0" t="s">
        <v>5171</v>
      </c>
      <c r="G1" s="0" t="s">
        <v>5172</v>
      </c>
      <c r="H1" s="0" t="s">
        <v>5173</v>
      </c>
      <c r="I1" s="0" t="s">
        <v>5174</v>
      </c>
      <c r="J1" s="0" t="s">
        <v>5175</v>
      </c>
      <c r="K1" s="0" t="s">
        <v>5176</v>
      </c>
      <c r="L1" s="0" t="s">
        <v>5177</v>
      </c>
      <c r="M1" s="0" t="s">
        <v>5178</v>
      </c>
      <c r="N1" s="0" t="s">
        <v>5179</v>
      </c>
      <c r="O1" s="0" t="s">
        <v>5180</v>
      </c>
    </row>
    <row r="2">
      <c r="A2" s="0"/>
      <c r="B2" s="0"/>
      <c r="C2" s="0"/>
      <c r="D2" s="0"/>
      <c r="E2" s="0"/>
      <c r="F2" s="0"/>
      <c r="G2" s="0">
        <v>44971</v>
      </c>
      <c r="H2" s="0"/>
      <c r="I2" s="0"/>
      <c r="J2" s="0"/>
      <c r="K2" s="0"/>
      <c r="L2" s="0"/>
      <c r="M2" s="0"/>
      <c r="N2" s="0"/>
      <c r="O2" s="0">
        <v>0</v>
      </c>
    </row>
    <row r="3">
      <c r="A3" s="0"/>
      <c r="B3" s="0"/>
      <c r="C3" s="0"/>
      <c r="D3" s="0"/>
      <c r="E3" s="0"/>
      <c r="F3" s="0"/>
      <c r="G3" s="0">
        <v>45364</v>
      </c>
      <c r="H3" s="0"/>
      <c r="I3" s="0"/>
      <c r="J3" s="0"/>
      <c r="K3" s="0"/>
      <c r="L3" s="0"/>
      <c r="M3" s="0"/>
      <c r="N3" s="0"/>
      <c r="O3" s="0">
        <v>0</v>
      </c>
    </row>
    <row r="4">
      <c r="A4" s="0" t="s">
        <v>5123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>
        <v>0</v>
      </c>
    </row>
    <row r="5">
      <c r="A5" s="0" t="s">
        <v>5124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>
        <v>0</v>
      </c>
    </row>
    <row r="6">
      <c r="A6" s="0" t="s">
        <v>5125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>
        <v>0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>
        <v>0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>
        <v>0</v>
      </c>
    </row>
    <row r="9">
      <c r="A9" s="0"/>
      <c r="B9" s="0" t="s">
        <v>5134</v>
      </c>
      <c r="C9" s="0">
        <v>180</v>
      </c>
      <c r="D9" s="0"/>
      <c r="E9" s="0"/>
      <c r="F9" s="0"/>
      <c r="G9" s="0">
        <v>88.299999999999997</v>
      </c>
      <c r="H9" s="0"/>
      <c r="I9" s="0">
        <v>0</v>
      </c>
      <c r="J9" s="0"/>
      <c r="K9" s="0"/>
      <c r="L9" s="0"/>
      <c r="M9" s="0"/>
      <c r="N9" s="0"/>
      <c r="O9" s="0">
        <v>0</v>
      </c>
    </row>
    <row r="10">
      <c r="A10" s="0"/>
      <c r="B10" s="0" t="s">
        <v>5135</v>
      </c>
      <c r="C10" s="0">
        <v>20.699999999999999</v>
      </c>
      <c r="D10" s="0"/>
      <c r="E10" s="0"/>
      <c r="F10" s="0"/>
      <c r="G10" s="0">
        <v>35.32</v>
      </c>
      <c r="H10" s="0"/>
      <c r="I10" s="0">
        <v>1</v>
      </c>
      <c r="J10" s="0">
        <v>0.33000000000000002</v>
      </c>
      <c r="K10" s="0"/>
      <c r="L10" s="0"/>
      <c r="M10" s="0"/>
      <c r="N10" s="0"/>
      <c r="O10" s="0">
        <v>0</v>
      </c>
    </row>
    <row r="11">
      <c r="A11" s="0"/>
      <c r="B11" s="0" t="s">
        <v>5136</v>
      </c>
      <c r="C11" s="0">
        <v>55.5</v>
      </c>
      <c r="D11" s="0"/>
      <c r="E11" s="0"/>
      <c r="F11" s="0"/>
      <c r="G11" s="0">
        <v>46.357500000000002</v>
      </c>
      <c r="H11" s="0"/>
      <c r="I11" s="0">
        <v>2</v>
      </c>
      <c r="J11" s="0">
        <v>0.33000000000000002</v>
      </c>
      <c r="K11" s="0"/>
      <c r="L11" s="0"/>
      <c r="M11" s="0"/>
      <c r="N11" s="0"/>
      <c r="O11" s="0">
        <v>69</v>
      </c>
    </row>
    <row r="12">
      <c r="A12" s="0"/>
      <c r="B12" s="0" t="s">
        <v>5137</v>
      </c>
      <c r="C12" s="0">
        <v>0.81999999999999995</v>
      </c>
      <c r="D12" s="0"/>
      <c r="E12" s="0"/>
      <c r="F12" s="0"/>
      <c r="G12" s="0">
        <v>30.905000000000001</v>
      </c>
      <c r="H12" s="0"/>
      <c r="I12" s="0">
        <v>3</v>
      </c>
      <c r="J12" s="0">
        <v>0.33000000000000002</v>
      </c>
      <c r="K12" s="0">
        <v>1</v>
      </c>
      <c r="L12" s="0">
        <v>1</v>
      </c>
      <c r="M12" s="0"/>
      <c r="N12" s="0"/>
      <c r="O12" s="0">
        <v>0</v>
      </c>
    </row>
    <row r="13">
      <c r="A13" s="0"/>
      <c r="B13" s="0" t="s">
        <v>5138</v>
      </c>
      <c r="C13" s="0">
        <v>0</v>
      </c>
      <c r="D13" s="0"/>
      <c r="E13" s="0"/>
      <c r="F13" s="0"/>
      <c r="G13" s="0">
        <v>200.88249999999999</v>
      </c>
      <c r="H13" s="0"/>
      <c r="I13" s="0">
        <v>4</v>
      </c>
      <c r="J13" s="0"/>
      <c r="K13" s="0"/>
      <c r="L13" s="0"/>
      <c r="M13" s="0">
        <v>1</v>
      </c>
      <c r="N13" s="0">
        <v>1</v>
      </c>
      <c r="O13" s="0">
        <v>0</v>
      </c>
    </row>
    <row r="14">
      <c r="A14" s="0"/>
      <c r="B14" s="0" t="s">
        <v>5139</v>
      </c>
      <c r="C14" s="0">
        <v>26</v>
      </c>
      <c r="D14" s="0"/>
      <c r="E14" s="0"/>
      <c r="F14" s="0"/>
      <c r="G14" s="0"/>
      <c r="H14" s="0"/>
      <c r="I14" s="0">
        <v>5</v>
      </c>
      <c r="J14" s="0"/>
      <c r="K14" s="0"/>
      <c r="L14" s="0"/>
      <c r="M14" s="0">
        <v>1</v>
      </c>
      <c r="N14" s="0">
        <v>1</v>
      </c>
      <c r="O14" s="0">
        <v>0</v>
      </c>
    </row>
    <row r="15">
      <c r="A15" s="0"/>
      <c r="B15" s="0" t="s">
        <v>5140</v>
      </c>
      <c r="C15" s="0">
        <v>61.619999999999997</v>
      </c>
      <c r="D15" s="0"/>
      <c r="E15" s="0"/>
      <c r="F15" s="0"/>
      <c r="G15" s="0">
        <v>30.132375</v>
      </c>
      <c r="H15" s="0"/>
      <c r="I15" s="0"/>
      <c r="J15" s="0"/>
      <c r="K15" s="0"/>
      <c r="L15" s="0"/>
      <c r="M15" s="0">
        <v>1</v>
      </c>
      <c r="N15" s="0">
        <v>1</v>
      </c>
      <c r="O15" s="0">
        <v>0</v>
      </c>
    </row>
    <row r="16">
      <c r="A16" s="0"/>
      <c r="B16" s="0" t="s">
        <v>5141</v>
      </c>
      <c r="C16" s="0">
        <v>0</v>
      </c>
      <c r="D16" s="0"/>
      <c r="E16" s="0"/>
      <c r="F16" s="0"/>
      <c r="G16" s="0">
        <v>20.088249999999999</v>
      </c>
      <c r="H16" s="0"/>
      <c r="I16" s="0"/>
      <c r="J16" s="0"/>
      <c r="K16" s="0"/>
      <c r="L16" s="0"/>
      <c r="M16" s="0"/>
      <c r="N16" s="0"/>
      <c r="O16" s="0">
        <v>0</v>
      </c>
    </row>
    <row r="17">
      <c r="A17" s="0"/>
      <c r="B17" s="0" t="s">
        <v>5142</v>
      </c>
      <c r="C17" s="0">
        <v>0</v>
      </c>
      <c r="D17" s="0"/>
      <c r="E17" s="0"/>
      <c r="F17" s="0"/>
      <c r="G17" s="0">
        <v>10</v>
      </c>
      <c r="H17" s="0"/>
      <c r="I17" s="0"/>
      <c r="J17" s="0"/>
      <c r="K17" s="0"/>
      <c r="L17" s="0"/>
      <c r="M17" s="0"/>
      <c r="N17" s="0"/>
      <c r="O17" s="0">
        <v>0</v>
      </c>
    </row>
    <row r="18">
      <c r="A18" s="0"/>
      <c r="B18" s="0" t="s">
        <v>5143</v>
      </c>
      <c r="C18" s="0">
        <v>15</v>
      </c>
      <c r="D18" s="0"/>
      <c r="E18" s="0"/>
      <c r="F18" s="0"/>
      <c r="G18" s="0">
        <v>261.10312499999998</v>
      </c>
      <c r="H18" s="0"/>
      <c r="I18" s="0"/>
      <c r="J18" s="0"/>
      <c r="K18" s="0"/>
      <c r="L18" s="0"/>
      <c r="M18" s="0"/>
      <c r="N18" s="0"/>
      <c r="O18" s="0">
        <v>0</v>
      </c>
    </row>
    <row r="19">
      <c r="A19" s="0"/>
      <c r="B19" s="0" t="s">
        <v>5144</v>
      </c>
      <c r="C19" s="0">
        <v>10.035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>
        <v>0</v>
      </c>
    </row>
    <row r="20">
      <c r="A20" s="0"/>
      <c r="B20" s="0" t="s">
        <v>5145</v>
      </c>
      <c r="C20" s="0">
        <v>25.035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>
        <v>0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>
        <v>0</v>
      </c>
    </row>
    <row r="22">
      <c r="A22" s="0" t="s">
        <v>5126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>
        <v>0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>
        <v>0</v>
      </c>
    </row>
    <row r="24">
      <c r="A24" s="0"/>
      <c r="B24" s="0" t="s">
        <v>5146</v>
      </c>
      <c r="C24" s="0">
        <v>8400</v>
      </c>
      <c r="D24" s="0"/>
      <c r="E24" s="0"/>
      <c r="F24" s="0"/>
      <c r="G24" s="0">
        <v>0.14999999999999999</v>
      </c>
      <c r="H24" s="0"/>
      <c r="I24" s="0"/>
      <c r="J24" s="0"/>
      <c r="K24" s="0"/>
      <c r="L24" s="0"/>
      <c r="M24" s="0"/>
      <c r="N24" s="0"/>
      <c r="O24" s="0">
        <v>0</v>
      </c>
    </row>
    <row r="25">
      <c r="A25" s="0"/>
      <c r="B25" s="0"/>
      <c r="C25" s="0">
        <v>350</v>
      </c>
      <c r="D25" s="0"/>
      <c r="E25" s="0"/>
      <c r="F25" s="0"/>
      <c r="G25" s="0">
        <v>0.27000000000000002</v>
      </c>
      <c r="H25" s="0"/>
      <c r="I25" s="0"/>
      <c r="J25" s="0"/>
      <c r="K25" s="0"/>
      <c r="L25" s="0">
        <v>10</v>
      </c>
      <c r="M25" s="0"/>
      <c r="N25" s="0"/>
      <c r="O25" s="0">
        <v>0</v>
      </c>
    </row>
    <row r="26">
      <c r="A26" s="0"/>
      <c r="B26" s="0" t="s">
        <v>5147</v>
      </c>
      <c r="C26" s="0">
        <v>15</v>
      </c>
      <c r="D26" s="0"/>
      <c r="E26" s="0"/>
      <c r="F26" s="0"/>
      <c r="G26" s="0">
        <v>0.050000000000000003</v>
      </c>
      <c r="H26" s="0"/>
      <c r="I26" s="0"/>
      <c r="J26" s="0"/>
      <c r="K26" s="0"/>
      <c r="L26" s="0"/>
      <c r="M26" s="0"/>
      <c r="N26" s="0"/>
      <c r="O26" s="0">
        <v>0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>
        <v>0</v>
      </c>
    </row>
    <row r="28">
      <c r="A28" s="0" t="s">
        <v>5127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>
        <v>0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>
        <v>0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>
        <v>0</v>
      </c>
    </row>
    <row r="31">
      <c r="A31" s="0"/>
      <c r="B31" s="0" t="s">
        <v>5148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>
        <v>0</v>
      </c>
    </row>
    <row r="32">
      <c r="A32" s="0"/>
      <c r="B32" s="0" t="s">
        <v>5149</v>
      </c>
      <c r="C32" s="0">
        <v>10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-10</v>
      </c>
      <c r="K32" s="0">
        <v>-10</v>
      </c>
      <c r="L32" s="0">
        <v>-10</v>
      </c>
      <c r="M32" s="0">
        <v>-10</v>
      </c>
      <c r="N32" s="0">
        <v>-10</v>
      </c>
      <c r="O32" s="0">
        <v>0</v>
      </c>
    </row>
    <row r="33">
      <c r="A33" s="0"/>
      <c r="B33" s="0" t="s">
        <v>5150</v>
      </c>
      <c r="C33" s="0">
        <v>66.291224999999997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-66.291224999999997</v>
      </c>
      <c r="K33" s="0">
        <v>-76.291224999999997</v>
      </c>
      <c r="L33" s="0">
        <v>-57.644543480000003</v>
      </c>
      <c r="M33" s="0">
        <v>-67.644543479999996</v>
      </c>
      <c r="N33" s="0">
        <v>-67.644543479999996</v>
      </c>
      <c r="O33" s="0">
        <v>0</v>
      </c>
    </row>
    <row r="34">
      <c r="A34" s="0"/>
      <c r="B34" s="0" t="s">
        <v>5151</v>
      </c>
      <c r="C34" s="0">
        <v>66.291224999999997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-66.291224999999997</v>
      </c>
      <c r="K34" s="0">
        <v>-142.58244999999999</v>
      </c>
      <c r="L34" s="0">
        <v>-50.125689979999997</v>
      </c>
      <c r="M34" s="0">
        <v>-117.7702335</v>
      </c>
      <c r="N34" s="0">
        <v>-117.7702335</v>
      </c>
      <c r="O34" s="0">
        <v>0</v>
      </c>
    </row>
    <row r="35">
      <c r="A35" s="0"/>
      <c r="B35" s="0" t="s">
        <v>5152</v>
      </c>
      <c r="C35" s="0">
        <v>116.51185</v>
      </c>
      <c r="D35" s="0">
        <v>0</v>
      </c>
      <c r="E35" s="0">
        <v>0</v>
      </c>
      <c r="F35" s="0">
        <v>0</v>
      </c>
      <c r="G35" s="0">
        <v>21.092662499999999</v>
      </c>
      <c r="H35" s="0">
        <v>-21.092662499999999</v>
      </c>
      <c r="I35" s="0">
        <v>-5.6950188749999997</v>
      </c>
      <c r="J35" s="0">
        <v>-110.8168311</v>
      </c>
      <c r="K35" s="0">
        <v>-253.3992811</v>
      </c>
      <c r="L35" s="0">
        <v>-72.863865290000007</v>
      </c>
      <c r="M35" s="0">
        <v>-190.6340988</v>
      </c>
      <c r="N35" s="0">
        <v>-190.6340988</v>
      </c>
      <c r="O35" s="0">
        <v>0</v>
      </c>
    </row>
    <row r="36">
      <c r="A36" s="0"/>
      <c r="B36" s="0" t="s">
        <v>5153</v>
      </c>
      <c r="C36" s="0">
        <v>0</v>
      </c>
      <c r="D36" s="0">
        <v>180</v>
      </c>
      <c r="E36" s="0">
        <v>86.655000000000001</v>
      </c>
      <c r="F36" s="0">
        <v>93.344999999999999</v>
      </c>
      <c r="G36" s="0">
        <v>21.092662499999999</v>
      </c>
      <c r="H36" s="0">
        <v>72.252337499999996</v>
      </c>
      <c r="I36" s="0">
        <v>19.508131129999999</v>
      </c>
      <c r="J36" s="0">
        <v>73.836868879999997</v>
      </c>
      <c r="K36" s="0">
        <v>-179.56241230000001</v>
      </c>
      <c r="L36" s="0">
        <v>42.216469420000003</v>
      </c>
      <c r="M36" s="0">
        <v>-148.41762929999999</v>
      </c>
      <c r="N36" s="0">
        <v>-148.41762929999999</v>
      </c>
      <c r="O36" s="0">
        <v>0</v>
      </c>
    </row>
    <row r="37">
      <c r="A37" s="0"/>
      <c r="B37" s="0" t="s">
        <v>5154</v>
      </c>
      <c r="C37" s="0">
        <v>0</v>
      </c>
      <c r="D37" s="0">
        <v>180</v>
      </c>
      <c r="E37" s="0">
        <v>86.655000000000001</v>
      </c>
      <c r="F37" s="0">
        <v>93.344999999999999</v>
      </c>
      <c r="G37" s="0">
        <v>21.092662499999999</v>
      </c>
      <c r="H37" s="0">
        <v>72.252337499999996</v>
      </c>
      <c r="I37" s="0">
        <v>19.508131129999999</v>
      </c>
      <c r="J37" s="0">
        <v>73.836868879999997</v>
      </c>
      <c r="K37" s="0">
        <v>-105.72554340000001</v>
      </c>
      <c r="L37" s="0">
        <v>36.709973410000003</v>
      </c>
      <c r="M37" s="0">
        <v>-111.70765590000001</v>
      </c>
      <c r="N37" s="0">
        <v>-111.70765590000001</v>
      </c>
      <c r="O37" s="0">
        <v>0</v>
      </c>
    </row>
    <row r="38">
      <c r="A38" s="0"/>
      <c r="B38" s="0" t="s">
        <v>5155</v>
      </c>
      <c r="C38" s="0">
        <v>0</v>
      </c>
      <c r="D38" s="0">
        <v>180</v>
      </c>
      <c r="E38" s="0">
        <v>86.655000000000001</v>
      </c>
      <c r="F38" s="0">
        <v>93.344999999999999</v>
      </c>
      <c r="G38" s="0">
        <v>21.092662499999999</v>
      </c>
      <c r="H38" s="0">
        <v>72.252337499999996</v>
      </c>
      <c r="I38" s="0">
        <v>19.508131129999999</v>
      </c>
      <c r="J38" s="0">
        <v>73.836868879999997</v>
      </c>
      <c r="K38" s="0">
        <v>-31.8886745</v>
      </c>
      <c r="L38" s="0">
        <v>31.921716010000001</v>
      </c>
      <c r="M38" s="0">
        <v>-79.785939900000002</v>
      </c>
      <c r="N38" s="0">
        <v>-79.785939900000002</v>
      </c>
      <c r="O38" s="0">
        <v>0</v>
      </c>
    </row>
    <row r="39">
      <c r="A39" s="0"/>
      <c r="B39" s="0" t="s">
        <v>5156</v>
      </c>
      <c r="C39" s="0">
        <v>0</v>
      </c>
      <c r="D39" s="0">
        <v>180</v>
      </c>
      <c r="E39" s="0">
        <v>86.655000000000001</v>
      </c>
      <c r="F39" s="0">
        <v>93.344999999999999</v>
      </c>
      <c r="G39" s="0">
        <v>21.092662499999999</v>
      </c>
      <c r="H39" s="0">
        <v>72.252337499999996</v>
      </c>
      <c r="I39" s="0">
        <v>19.508131129999999</v>
      </c>
      <c r="J39" s="0">
        <v>73.836868879999997</v>
      </c>
      <c r="K39" s="0">
        <v>41.948194370000003</v>
      </c>
      <c r="L39" s="0">
        <v>27.75801392</v>
      </c>
      <c r="M39" s="0">
        <v>-52.027925979999999</v>
      </c>
      <c r="N39" s="0">
        <v>-52.027925979999999</v>
      </c>
      <c r="O39" s="0">
        <v>0</v>
      </c>
    </row>
    <row r="40">
      <c r="A40" s="0"/>
      <c r="B40" s="0" t="s">
        <v>5157</v>
      </c>
      <c r="C40" s="0">
        <v>0</v>
      </c>
      <c r="D40" s="0">
        <v>180</v>
      </c>
      <c r="E40" s="0">
        <v>86.655000000000001</v>
      </c>
      <c r="F40" s="0">
        <v>93.344999999999999</v>
      </c>
      <c r="G40" s="0">
        <v>21.092662499999999</v>
      </c>
      <c r="H40" s="0">
        <v>72.252337499999996</v>
      </c>
      <c r="I40" s="0">
        <v>19.508131129999999</v>
      </c>
      <c r="J40" s="0">
        <v>73.836868879999997</v>
      </c>
      <c r="K40" s="0">
        <v>115.7850633</v>
      </c>
      <c r="L40" s="0">
        <v>24.137403410000001</v>
      </c>
      <c r="M40" s="0">
        <v>-27.890522570000002</v>
      </c>
      <c r="N40" s="0">
        <v>-27.890522570000002</v>
      </c>
      <c r="O40" s="0">
        <v>0</v>
      </c>
    </row>
    <row r="41">
      <c r="A41" s="0"/>
      <c r="B41" s="0" t="s">
        <v>5158</v>
      </c>
      <c r="C41" s="0">
        <v>0</v>
      </c>
      <c r="D41" s="0">
        <v>180</v>
      </c>
      <c r="E41" s="0">
        <v>86.655000000000001</v>
      </c>
      <c r="F41" s="0">
        <v>93.344999999999999</v>
      </c>
      <c r="G41" s="0">
        <v>21.092662499999999</v>
      </c>
      <c r="H41" s="0">
        <v>72.252337499999996</v>
      </c>
      <c r="I41" s="0">
        <v>19.508131129999999</v>
      </c>
      <c r="J41" s="0">
        <v>73.836868879999997</v>
      </c>
      <c r="K41" s="0">
        <v>189.62193210000001</v>
      </c>
      <c r="L41" s="0">
        <v>20.989046439999999</v>
      </c>
      <c r="M41" s="0">
        <v>-6.9014761279999997</v>
      </c>
      <c r="N41" s="0">
        <v>-6.9014761279999997</v>
      </c>
      <c r="O41" s="0">
        <v>0</v>
      </c>
    </row>
    <row r="42">
      <c r="A42" s="0"/>
      <c r="B42" s="0" t="s">
        <v>5159</v>
      </c>
      <c r="C42" s="0">
        <v>0</v>
      </c>
      <c r="D42" s="0">
        <v>180</v>
      </c>
      <c r="E42" s="0">
        <v>86.655000000000001</v>
      </c>
      <c r="F42" s="0">
        <v>93.344999999999999</v>
      </c>
      <c r="G42" s="0">
        <v>21.092662499999999</v>
      </c>
      <c r="H42" s="0">
        <v>72.252337499999996</v>
      </c>
      <c r="I42" s="0">
        <v>19.508131129999999</v>
      </c>
      <c r="J42" s="0">
        <v>73.836868879999997</v>
      </c>
      <c r="K42" s="0">
        <v>263.45880099999999</v>
      </c>
      <c r="L42" s="0">
        <v>18.25134473</v>
      </c>
      <c r="M42" s="0">
        <v>11.34986861</v>
      </c>
      <c r="N42" s="0">
        <v>11.34986861</v>
      </c>
      <c r="O42" s="0">
        <v>0</v>
      </c>
    </row>
    <row r="43">
      <c r="A43" s="0"/>
      <c r="B43" s="0" t="s">
        <v>5160</v>
      </c>
      <c r="C43" s="0">
        <v>0</v>
      </c>
      <c r="D43" s="0">
        <v>180</v>
      </c>
      <c r="E43" s="0">
        <v>86.655000000000001</v>
      </c>
      <c r="F43" s="0">
        <v>93.344999999999999</v>
      </c>
      <c r="G43" s="0">
        <v>21.092662499999999</v>
      </c>
      <c r="H43" s="0">
        <v>72.252337499999996</v>
      </c>
      <c r="I43" s="0">
        <v>19.508131129999999</v>
      </c>
      <c r="J43" s="0">
        <v>73.836868879999997</v>
      </c>
      <c r="K43" s="0">
        <v>337.29566990000001</v>
      </c>
      <c r="L43" s="0">
        <v>15.87073455</v>
      </c>
      <c r="M43" s="0">
        <v>27.22060316</v>
      </c>
      <c r="N43" s="0">
        <v>27.22060316</v>
      </c>
      <c r="O43" s="0">
        <v>0</v>
      </c>
    </row>
    <row r="44">
      <c r="A44" s="0"/>
      <c r="B44" s="0" t="s">
        <v>5161</v>
      </c>
      <c r="C44" s="0">
        <v>0</v>
      </c>
      <c r="D44" s="0">
        <v>180</v>
      </c>
      <c r="E44" s="0">
        <v>86.655000000000001</v>
      </c>
      <c r="F44" s="0">
        <v>93.344999999999999</v>
      </c>
      <c r="G44" s="0">
        <v>21.092662499999999</v>
      </c>
      <c r="H44" s="0">
        <v>72.252337499999996</v>
      </c>
      <c r="I44" s="0">
        <v>19.508131129999999</v>
      </c>
      <c r="J44" s="0">
        <v>73.836868879999997</v>
      </c>
      <c r="K44" s="0">
        <v>411.13253880000002</v>
      </c>
      <c r="L44" s="0">
        <v>13.80063874</v>
      </c>
      <c r="M44" s="0">
        <v>41.0212419</v>
      </c>
      <c r="N44" s="0">
        <v>41.0212419</v>
      </c>
      <c r="O44" s="0">
        <v>0</v>
      </c>
    </row>
    <row r="45">
      <c r="A45" s="0"/>
      <c r="B45" s="0" t="s">
        <v>5162</v>
      </c>
      <c r="C45" s="0">
        <v>0</v>
      </c>
      <c r="D45" s="0">
        <v>180</v>
      </c>
      <c r="E45" s="0">
        <v>86.655000000000001</v>
      </c>
      <c r="F45" s="0">
        <v>93.344999999999999</v>
      </c>
      <c r="G45" s="0">
        <v>21.092662499999999</v>
      </c>
      <c r="H45" s="0">
        <v>72.252337499999996</v>
      </c>
      <c r="I45" s="0">
        <v>19.508131129999999</v>
      </c>
      <c r="J45" s="0">
        <v>73.836868879999997</v>
      </c>
      <c r="K45" s="0">
        <v>494.96940760000001</v>
      </c>
      <c r="L45" s="0">
        <v>12.00055543</v>
      </c>
      <c r="M45" s="0">
        <v>63.021797319999997</v>
      </c>
      <c r="N45" s="0">
        <v>53.021797319999997</v>
      </c>
      <c r="O45" s="0">
        <v>0</v>
      </c>
    </row>
    <row r="46">
      <c r="A46" s="0"/>
      <c r="B46" s="0" t="s">
        <v>5163</v>
      </c>
      <c r="C46" s="0">
        <v>0</v>
      </c>
      <c r="D46" s="0">
        <v>180</v>
      </c>
      <c r="E46" s="0">
        <v>86.655000000000001</v>
      </c>
      <c r="F46" s="0">
        <v>93.344999999999999</v>
      </c>
      <c r="G46" s="0">
        <v>21.092662499999999</v>
      </c>
      <c r="H46" s="0">
        <v>72.252337499999996</v>
      </c>
      <c r="I46" s="0">
        <v>19.508131129999999</v>
      </c>
      <c r="J46" s="0">
        <v>73.836868879999997</v>
      </c>
      <c r="K46" s="0">
        <v>635.09750150000002</v>
      </c>
      <c r="L46" s="0">
        <v>10.43526559</v>
      </c>
      <c r="M46" s="0">
        <v>131.10160640000001</v>
      </c>
      <c r="N46" s="0">
        <v>63.457062909999998</v>
      </c>
      <c r="O46" s="0">
        <v>0</v>
      </c>
    </row>
    <row r="47">
      <c r="A47" s="0"/>
      <c r="B47" s="0" t="s">
        <v>5164</v>
      </c>
      <c r="C47" s="0">
        <v>-10.044124999999999</v>
      </c>
      <c r="D47" s="0">
        <v>180</v>
      </c>
      <c r="E47" s="0">
        <v>86.655000000000001</v>
      </c>
      <c r="F47" s="0">
        <v>93.344999999999999</v>
      </c>
      <c r="G47" s="0">
        <v>21.092662499999999</v>
      </c>
      <c r="H47" s="0">
        <v>72.252337499999996</v>
      </c>
      <c r="I47" s="0">
        <v>19.508131129999999</v>
      </c>
      <c r="J47" s="0">
        <v>83.880993880000005</v>
      </c>
      <c r="K47" s="0">
        <v>785.26972039999998</v>
      </c>
      <c r="L47" s="0">
        <v>10.308511559999999</v>
      </c>
      <c r="M47" s="0">
        <v>191.53580790000001</v>
      </c>
      <c r="N47" s="0">
        <v>73.765574470000004</v>
      </c>
      <c r="O47" s="0">
        <v>0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>
        <v>0</v>
      </c>
    </row>
    <row r="49">
      <c r="A49" s="0" t="s">
        <v>5128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>
        <v>0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>
        <v>0</v>
      </c>
    </row>
    <row r="51">
      <c r="A51" s="0"/>
      <c r="B51" s="0" t="s">
        <v>5165</v>
      </c>
      <c r="C51" s="0"/>
      <c r="D51" s="0">
        <v>73.765574470000004</v>
      </c>
      <c r="E51" s="0"/>
      <c r="F51" s="0"/>
      <c r="G51" s="0"/>
      <c r="H51" s="0"/>
      <c r="I51" s="0"/>
      <c r="J51" s="0">
        <v>0.2179256195</v>
      </c>
      <c r="K51" s="0"/>
      <c r="L51" s="0"/>
      <c r="M51" s="0"/>
      <c r="N51" s="0"/>
      <c r="O51" s="0">
        <v>0</v>
      </c>
    </row>
    <row r="52">
      <c r="A52" s="0"/>
      <c r="B52" s="0" t="s">
        <v>5166</v>
      </c>
      <c r="C52" s="0">
        <v>15</v>
      </c>
      <c r="D52" s="0">
        <v>10.308511559999999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>
        <v>0</v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>
        <v>0</v>
      </c>
    </row>
    <row r="54">
      <c r="A54" s="0" t="s">
        <v>5129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>
        <v>0</v>
      </c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>
        <v>0</v>
      </c>
    </row>
    <row r="56">
      <c r="A56" s="0" t="s">
        <v>5130</v>
      </c>
      <c r="B56" s="0" t="s">
        <v>5167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0</v>
      </c>
    </row>
    <row r="57">
      <c r="A57" s="0" t="s">
        <v>5131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0</v>
      </c>
    </row>
    <row r="58">
      <c r="A58" s="0" t="s">
        <v>5132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O58"/>
  <sheetFormatPr defaultRowHeight="15"/>
  <cols>
    <col min="1" max="1" width="35.85546875" customWidth="true"/>
    <col min="2" max="2" width="62.7109375" customWidth="true"/>
    <col min="3" max="3" width="11.7109375" customWidth="true"/>
    <col min="4" max="4" width="13.28515625" customWidth="true"/>
    <col min="5" max="5" width="7.5703125" customWidth="true"/>
    <col min="6" max="6" width="7.5703125" customWidth="true"/>
    <col min="7" max="7" width="12.140625" customWidth="true"/>
    <col min="8" max="8" width="12.85546875" customWidth="true"/>
    <col min="9" max="9" width="14" customWidth="true"/>
    <col min="10" max="10" width="14.42578125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3.5703125" customWidth="true"/>
  </cols>
  <sheetData>
    <row r="1">
      <c r="A1" s="0" t="s">
        <v>5181</v>
      </c>
      <c r="B1" s="0" t="s">
        <v>5192</v>
      </c>
      <c r="C1" s="0" t="s">
        <v>5227</v>
      </c>
      <c r="D1" s="0" t="s">
        <v>5228</v>
      </c>
      <c r="E1" s="0" t="s">
        <v>5229</v>
      </c>
      <c r="F1" s="0" t="s">
        <v>5230</v>
      </c>
      <c r="G1" s="0" t="s">
        <v>5231</v>
      </c>
      <c r="H1" s="0" t="s">
        <v>5232</v>
      </c>
      <c r="I1" s="0" t="s">
        <v>5233</v>
      </c>
      <c r="J1" s="0" t="s">
        <v>5234</v>
      </c>
      <c r="K1" s="0" t="s">
        <v>5235</v>
      </c>
      <c r="L1" s="0" t="s">
        <v>5236</v>
      </c>
      <c r="M1" s="0" t="s">
        <v>5237</v>
      </c>
      <c r="N1" s="0" t="s">
        <v>5238</v>
      </c>
      <c r="O1" s="0" t="s">
        <v>5239</v>
      </c>
    </row>
    <row r="2">
      <c r="A2" s="0"/>
      <c r="B2" s="0"/>
      <c r="C2" s="0"/>
      <c r="D2" s="0"/>
      <c r="E2" s="0"/>
      <c r="F2" s="0"/>
      <c r="G2" s="0">
        <v>44971</v>
      </c>
      <c r="H2" s="0"/>
      <c r="I2" s="0"/>
      <c r="J2" s="0"/>
      <c r="K2" s="0"/>
      <c r="L2" s="0"/>
      <c r="M2" s="0"/>
      <c r="N2" s="0"/>
      <c r="O2" s="0">
        <v>0</v>
      </c>
    </row>
    <row r="3">
      <c r="A3" s="0"/>
      <c r="B3" s="0"/>
      <c r="C3" s="0"/>
      <c r="D3" s="0"/>
      <c r="E3" s="0"/>
      <c r="F3" s="0"/>
      <c r="G3" s="0">
        <v>45364</v>
      </c>
      <c r="H3" s="0"/>
      <c r="I3" s="0"/>
      <c r="J3" s="0"/>
      <c r="K3" s="0"/>
      <c r="L3" s="0"/>
      <c r="M3" s="0"/>
      <c r="N3" s="0"/>
      <c r="O3" s="0">
        <v>0</v>
      </c>
    </row>
    <row r="4">
      <c r="A4" s="0" t="s">
        <v>5182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>
        <v>0</v>
      </c>
    </row>
    <row r="5">
      <c r="A5" s="0" t="s">
        <v>5183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>
        <v>0</v>
      </c>
    </row>
    <row r="6">
      <c r="A6" s="0" t="s">
        <v>5184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>
        <v>0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>
        <v>0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>
        <v>0</v>
      </c>
    </row>
    <row r="9">
      <c r="A9" s="0"/>
      <c r="B9" s="0" t="s">
        <v>5193</v>
      </c>
      <c r="C9" s="0">
        <v>180</v>
      </c>
      <c r="D9" s="0"/>
      <c r="E9" s="0"/>
      <c r="F9" s="0"/>
      <c r="G9" s="0">
        <v>88.299999999999997</v>
      </c>
      <c r="H9" s="0"/>
      <c r="I9" s="0">
        <v>0</v>
      </c>
      <c r="J9" s="0"/>
      <c r="K9" s="0"/>
      <c r="L9" s="0"/>
      <c r="M9" s="0"/>
      <c r="N9" s="0"/>
      <c r="O9" s="0">
        <v>0</v>
      </c>
    </row>
    <row r="10">
      <c r="A10" s="0"/>
      <c r="B10" s="0" t="s">
        <v>5194</v>
      </c>
      <c r="C10" s="0">
        <v>20.699999999999999</v>
      </c>
      <c r="D10" s="0"/>
      <c r="E10" s="0"/>
      <c r="F10" s="0"/>
      <c r="G10" s="0">
        <v>35.32</v>
      </c>
      <c r="H10" s="0"/>
      <c r="I10" s="0">
        <v>1</v>
      </c>
      <c r="J10" s="0">
        <v>0.33000000000000002</v>
      </c>
      <c r="K10" s="0"/>
      <c r="L10" s="0"/>
      <c r="M10" s="0"/>
      <c r="N10" s="0"/>
      <c r="O10" s="0">
        <v>0</v>
      </c>
    </row>
    <row r="11">
      <c r="A11" s="0"/>
      <c r="B11" s="0" t="s">
        <v>5195</v>
      </c>
      <c r="C11" s="0">
        <v>55.5</v>
      </c>
      <c r="D11" s="0"/>
      <c r="E11" s="0"/>
      <c r="F11" s="0"/>
      <c r="G11" s="0">
        <v>46.357500000000002</v>
      </c>
      <c r="H11" s="0"/>
      <c r="I11" s="0">
        <v>2</v>
      </c>
      <c r="J11" s="0">
        <v>0.33000000000000002</v>
      </c>
      <c r="K11" s="0"/>
      <c r="L11" s="0"/>
      <c r="M11" s="0"/>
      <c r="N11" s="0"/>
      <c r="O11" s="0">
        <v>69</v>
      </c>
    </row>
    <row r="12">
      <c r="A12" s="0"/>
      <c r="B12" s="0" t="s">
        <v>5196</v>
      </c>
      <c r="C12" s="0">
        <v>0.81999999999999995</v>
      </c>
      <c r="D12" s="0"/>
      <c r="E12" s="0"/>
      <c r="F12" s="0"/>
      <c r="G12" s="0">
        <v>30.905000000000001</v>
      </c>
      <c r="H12" s="0"/>
      <c r="I12" s="0">
        <v>3</v>
      </c>
      <c r="J12" s="0">
        <v>0.33000000000000002</v>
      </c>
      <c r="K12" s="0">
        <v>1</v>
      </c>
      <c r="L12" s="0">
        <v>1</v>
      </c>
      <c r="M12" s="0"/>
      <c r="N12" s="0"/>
      <c r="O12" s="0">
        <v>0</v>
      </c>
    </row>
    <row r="13">
      <c r="A13" s="0"/>
      <c r="B13" s="0" t="s">
        <v>5197</v>
      </c>
      <c r="C13" s="0">
        <v>0</v>
      </c>
      <c r="D13" s="0"/>
      <c r="E13" s="0"/>
      <c r="F13" s="0"/>
      <c r="G13" s="0">
        <v>200.88249999999999</v>
      </c>
      <c r="H13" s="0"/>
      <c r="I13" s="0">
        <v>4</v>
      </c>
      <c r="J13" s="0"/>
      <c r="K13" s="0"/>
      <c r="L13" s="0"/>
      <c r="M13" s="0">
        <v>1</v>
      </c>
      <c r="N13" s="0">
        <v>1</v>
      </c>
      <c r="O13" s="0">
        <v>0</v>
      </c>
    </row>
    <row r="14">
      <c r="A14" s="0"/>
      <c r="B14" s="0" t="s">
        <v>5198</v>
      </c>
      <c r="C14" s="0">
        <v>26</v>
      </c>
      <c r="D14" s="0"/>
      <c r="E14" s="0"/>
      <c r="F14" s="0"/>
      <c r="G14" s="0"/>
      <c r="H14" s="0"/>
      <c r="I14" s="0">
        <v>5</v>
      </c>
      <c r="J14" s="0"/>
      <c r="K14" s="0"/>
      <c r="L14" s="0"/>
      <c r="M14" s="0">
        <v>1</v>
      </c>
      <c r="N14" s="0">
        <v>1</v>
      </c>
      <c r="O14" s="0">
        <v>0</v>
      </c>
    </row>
    <row r="15">
      <c r="A15" s="0"/>
      <c r="B15" s="0" t="s">
        <v>5199</v>
      </c>
      <c r="C15" s="0">
        <v>61.619999999999997</v>
      </c>
      <c r="D15" s="0"/>
      <c r="E15" s="0"/>
      <c r="F15" s="0"/>
      <c r="G15" s="0">
        <v>30.132375</v>
      </c>
      <c r="H15" s="0"/>
      <c r="I15" s="0"/>
      <c r="J15" s="0"/>
      <c r="K15" s="0"/>
      <c r="L15" s="0"/>
      <c r="M15" s="0">
        <v>1</v>
      </c>
      <c r="N15" s="0">
        <v>1</v>
      </c>
      <c r="O15" s="0">
        <v>0</v>
      </c>
    </row>
    <row r="16">
      <c r="A16" s="0"/>
      <c r="B16" s="0" t="s">
        <v>5200</v>
      </c>
      <c r="C16" s="0">
        <v>0</v>
      </c>
      <c r="D16" s="0"/>
      <c r="E16" s="0"/>
      <c r="F16" s="0"/>
      <c r="G16" s="0">
        <v>20.088249999999999</v>
      </c>
      <c r="H16" s="0"/>
      <c r="I16" s="0"/>
      <c r="J16" s="0"/>
      <c r="K16" s="0"/>
      <c r="L16" s="0"/>
      <c r="M16" s="0"/>
      <c r="N16" s="0"/>
      <c r="O16" s="0">
        <v>0</v>
      </c>
    </row>
    <row r="17">
      <c r="A17" s="0"/>
      <c r="B17" s="0" t="s">
        <v>5201</v>
      </c>
      <c r="C17" s="0">
        <v>0</v>
      </c>
      <c r="D17" s="0"/>
      <c r="E17" s="0"/>
      <c r="F17" s="0"/>
      <c r="G17" s="0">
        <v>10</v>
      </c>
      <c r="H17" s="0"/>
      <c r="I17" s="0"/>
      <c r="J17" s="0"/>
      <c r="K17" s="0"/>
      <c r="L17" s="0"/>
      <c r="M17" s="0"/>
      <c r="N17" s="0"/>
      <c r="O17" s="0">
        <v>0</v>
      </c>
    </row>
    <row r="18">
      <c r="A18" s="0"/>
      <c r="B18" s="0" t="s">
        <v>5202</v>
      </c>
      <c r="C18" s="0">
        <v>15</v>
      </c>
      <c r="D18" s="0"/>
      <c r="E18" s="0"/>
      <c r="F18" s="0"/>
      <c r="G18" s="0">
        <v>261.10312499999998</v>
      </c>
      <c r="H18" s="0"/>
      <c r="I18" s="0"/>
      <c r="J18" s="0"/>
      <c r="K18" s="0"/>
      <c r="L18" s="0"/>
      <c r="M18" s="0"/>
      <c r="N18" s="0"/>
      <c r="O18" s="0">
        <v>0</v>
      </c>
    </row>
    <row r="19">
      <c r="A19" s="0"/>
      <c r="B19" s="0" t="s">
        <v>5203</v>
      </c>
      <c r="C19" s="0">
        <v>10.035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>
        <v>0</v>
      </c>
    </row>
    <row r="20">
      <c r="A20" s="0"/>
      <c r="B20" s="0" t="s">
        <v>5204</v>
      </c>
      <c r="C20" s="0">
        <v>25.035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>
        <v>0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>
        <v>0</v>
      </c>
    </row>
    <row r="22">
      <c r="A22" s="0" t="s">
        <v>5185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>
        <v>0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>
        <v>0</v>
      </c>
    </row>
    <row r="24">
      <c r="A24" s="0"/>
      <c r="B24" s="0" t="s">
        <v>5205</v>
      </c>
      <c r="C24" s="0">
        <v>8400</v>
      </c>
      <c r="D24" s="0"/>
      <c r="E24" s="0"/>
      <c r="F24" s="0"/>
      <c r="G24" s="0">
        <v>0.14999999999999999</v>
      </c>
      <c r="H24" s="0"/>
      <c r="I24" s="0"/>
      <c r="J24" s="0"/>
      <c r="K24" s="0"/>
      <c r="L24" s="0"/>
      <c r="M24" s="0"/>
      <c r="N24" s="0"/>
      <c r="O24" s="0">
        <v>0</v>
      </c>
    </row>
    <row r="25">
      <c r="A25" s="0"/>
      <c r="B25" s="0"/>
      <c r="C25" s="0">
        <v>350</v>
      </c>
      <c r="D25" s="0"/>
      <c r="E25" s="0"/>
      <c r="F25" s="0"/>
      <c r="G25" s="0">
        <v>0.27000000000000002</v>
      </c>
      <c r="H25" s="0"/>
      <c r="I25" s="0"/>
      <c r="J25" s="0"/>
      <c r="K25" s="0"/>
      <c r="L25" s="0">
        <v>10</v>
      </c>
      <c r="M25" s="0"/>
      <c r="N25" s="0"/>
      <c r="O25" s="0">
        <v>0</v>
      </c>
    </row>
    <row r="26">
      <c r="A26" s="0"/>
      <c r="B26" s="0" t="s">
        <v>5206</v>
      </c>
      <c r="C26" s="0">
        <v>15</v>
      </c>
      <c r="D26" s="0"/>
      <c r="E26" s="0"/>
      <c r="F26" s="0"/>
      <c r="G26" s="0">
        <v>0.050000000000000003</v>
      </c>
      <c r="H26" s="0"/>
      <c r="I26" s="0"/>
      <c r="J26" s="0"/>
      <c r="K26" s="0"/>
      <c r="L26" s="0"/>
      <c r="M26" s="0"/>
      <c r="N26" s="0"/>
      <c r="O26" s="0">
        <v>0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>
        <v>0</v>
      </c>
    </row>
    <row r="28">
      <c r="A28" s="0" t="s">
        <v>5186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>
        <v>0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>
        <v>0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>
        <v>0</v>
      </c>
    </row>
    <row r="31">
      <c r="A31" s="0"/>
      <c r="B31" s="0" t="s">
        <v>5207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>
        <v>0</v>
      </c>
    </row>
    <row r="32">
      <c r="A32" s="0"/>
      <c r="B32" s="0" t="s">
        <v>5208</v>
      </c>
      <c r="C32" s="0">
        <v>10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-10</v>
      </c>
      <c r="K32" s="0">
        <v>-10</v>
      </c>
      <c r="L32" s="0">
        <v>-10</v>
      </c>
      <c r="M32" s="0">
        <v>-10</v>
      </c>
      <c r="N32" s="0">
        <v>-10</v>
      </c>
      <c r="O32" s="0">
        <v>0</v>
      </c>
    </row>
    <row r="33">
      <c r="A33" s="0"/>
      <c r="B33" s="0" t="s">
        <v>5209</v>
      </c>
      <c r="C33" s="0">
        <v>66.291224999999997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-66.291224999999997</v>
      </c>
      <c r="K33" s="0">
        <v>-76.291224999999997</v>
      </c>
      <c r="L33" s="0">
        <v>-57.644543480000003</v>
      </c>
      <c r="M33" s="0">
        <v>-67.644543479999996</v>
      </c>
      <c r="N33" s="0">
        <v>-67.644543479999996</v>
      </c>
      <c r="O33" s="0">
        <v>0</v>
      </c>
    </row>
    <row r="34">
      <c r="A34" s="0"/>
      <c r="B34" s="0" t="s">
        <v>5210</v>
      </c>
      <c r="C34" s="0">
        <v>66.291224999999997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-66.291224999999997</v>
      </c>
      <c r="K34" s="0">
        <v>-142.58244999999999</v>
      </c>
      <c r="L34" s="0">
        <v>-50.125689979999997</v>
      </c>
      <c r="M34" s="0">
        <v>-117.7702335</v>
      </c>
      <c r="N34" s="0">
        <v>-117.7702335</v>
      </c>
      <c r="O34" s="0">
        <v>0</v>
      </c>
    </row>
    <row r="35">
      <c r="A35" s="0"/>
      <c r="B35" s="0" t="s">
        <v>5211</v>
      </c>
      <c r="C35" s="0">
        <v>116.51185</v>
      </c>
      <c r="D35" s="0">
        <v>0</v>
      </c>
      <c r="E35" s="0">
        <v>0</v>
      </c>
      <c r="F35" s="0">
        <v>0</v>
      </c>
      <c r="G35" s="0">
        <v>21.092662499999999</v>
      </c>
      <c r="H35" s="0">
        <v>-21.092662499999999</v>
      </c>
      <c r="I35" s="0">
        <v>-5.6950188749999997</v>
      </c>
      <c r="J35" s="0">
        <v>-110.8168311</v>
      </c>
      <c r="K35" s="0">
        <v>-253.3992811</v>
      </c>
      <c r="L35" s="0">
        <v>-72.863865290000007</v>
      </c>
      <c r="M35" s="0">
        <v>-190.6340988</v>
      </c>
      <c r="N35" s="0">
        <v>-190.6340988</v>
      </c>
      <c r="O35" s="0">
        <v>0</v>
      </c>
    </row>
    <row r="36">
      <c r="A36" s="0"/>
      <c r="B36" s="0" t="s">
        <v>5212</v>
      </c>
      <c r="C36" s="0">
        <v>0</v>
      </c>
      <c r="D36" s="0">
        <v>180</v>
      </c>
      <c r="E36" s="0">
        <v>86.655000000000001</v>
      </c>
      <c r="F36" s="0">
        <v>93.344999999999999</v>
      </c>
      <c r="G36" s="0">
        <v>21.092662499999999</v>
      </c>
      <c r="H36" s="0">
        <v>72.252337499999996</v>
      </c>
      <c r="I36" s="0">
        <v>19.508131129999999</v>
      </c>
      <c r="J36" s="0">
        <v>73.836868879999997</v>
      </c>
      <c r="K36" s="0">
        <v>-179.56241230000001</v>
      </c>
      <c r="L36" s="0">
        <v>42.216469420000003</v>
      </c>
      <c r="M36" s="0">
        <v>-148.41762929999999</v>
      </c>
      <c r="N36" s="0">
        <v>-148.41762929999999</v>
      </c>
      <c r="O36" s="0">
        <v>0</v>
      </c>
    </row>
    <row r="37">
      <c r="A37" s="0"/>
      <c r="B37" s="0" t="s">
        <v>5213</v>
      </c>
      <c r="C37" s="0">
        <v>0</v>
      </c>
      <c r="D37" s="0">
        <v>180</v>
      </c>
      <c r="E37" s="0">
        <v>86.655000000000001</v>
      </c>
      <c r="F37" s="0">
        <v>93.344999999999999</v>
      </c>
      <c r="G37" s="0">
        <v>21.092662499999999</v>
      </c>
      <c r="H37" s="0">
        <v>72.252337499999996</v>
      </c>
      <c r="I37" s="0">
        <v>19.508131129999999</v>
      </c>
      <c r="J37" s="0">
        <v>73.836868879999997</v>
      </c>
      <c r="K37" s="0">
        <v>-105.72554340000001</v>
      </c>
      <c r="L37" s="0">
        <v>36.709973410000003</v>
      </c>
      <c r="M37" s="0">
        <v>-111.70765590000001</v>
      </c>
      <c r="N37" s="0">
        <v>-111.70765590000001</v>
      </c>
      <c r="O37" s="0">
        <v>0</v>
      </c>
    </row>
    <row r="38">
      <c r="A38" s="0"/>
      <c r="B38" s="0" t="s">
        <v>5214</v>
      </c>
      <c r="C38" s="0">
        <v>0</v>
      </c>
      <c r="D38" s="0">
        <v>180</v>
      </c>
      <c r="E38" s="0">
        <v>86.655000000000001</v>
      </c>
      <c r="F38" s="0">
        <v>93.344999999999999</v>
      </c>
      <c r="G38" s="0">
        <v>21.092662499999999</v>
      </c>
      <c r="H38" s="0">
        <v>72.252337499999996</v>
      </c>
      <c r="I38" s="0">
        <v>19.508131129999999</v>
      </c>
      <c r="J38" s="0">
        <v>73.836868879999997</v>
      </c>
      <c r="K38" s="0">
        <v>-31.8886745</v>
      </c>
      <c r="L38" s="0">
        <v>31.921716010000001</v>
      </c>
      <c r="M38" s="0">
        <v>-79.785939900000002</v>
      </c>
      <c r="N38" s="0">
        <v>-79.785939900000002</v>
      </c>
      <c r="O38" s="0">
        <v>0</v>
      </c>
    </row>
    <row r="39">
      <c r="A39" s="0"/>
      <c r="B39" s="0" t="s">
        <v>5215</v>
      </c>
      <c r="C39" s="0">
        <v>0</v>
      </c>
      <c r="D39" s="0">
        <v>180</v>
      </c>
      <c r="E39" s="0">
        <v>86.655000000000001</v>
      </c>
      <c r="F39" s="0">
        <v>93.344999999999999</v>
      </c>
      <c r="G39" s="0">
        <v>21.092662499999999</v>
      </c>
      <c r="H39" s="0">
        <v>72.252337499999996</v>
      </c>
      <c r="I39" s="0">
        <v>19.508131129999999</v>
      </c>
      <c r="J39" s="0">
        <v>73.836868879999997</v>
      </c>
      <c r="K39" s="0">
        <v>41.948194370000003</v>
      </c>
      <c r="L39" s="0">
        <v>27.75801392</v>
      </c>
      <c r="M39" s="0">
        <v>-52.027925979999999</v>
      </c>
      <c r="N39" s="0">
        <v>-52.027925979999999</v>
      </c>
      <c r="O39" s="0">
        <v>0</v>
      </c>
    </row>
    <row r="40">
      <c r="A40" s="0"/>
      <c r="B40" s="0" t="s">
        <v>5216</v>
      </c>
      <c r="C40" s="0">
        <v>0</v>
      </c>
      <c r="D40" s="0">
        <v>180</v>
      </c>
      <c r="E40" s="0">
        <v>86.655000000000001</v>
      </c>
      <c r="F40" s="0">
        <v>93.344999999999999</v>
      </c>
      <c r="G40" s="0">
        <v>21.092662499999999</v>
      </c>
      <c r="H40" s="0">
        <v>72.252337499999996</v>
      </c>
      <c r="I40" s="0">
        <v>19.508131129999999</v>
      </c>
      <c r="J40" s="0">
        <v>73.836868879999997</v>
      </c>
      <c r="K40" s="0">
        <v>115.7850633</v>
      </c>
      <c r="L40" s="0">
        <v>24.137403410000001</v>
      </c>
      <c r="M40" s="0">
        <v>-27.890522570000002</v>
      </c>
      <c r="N40" s="0">
        <v>-27.890522570000002</v>
      </c>
      <c r="O40" s="0">
        <v>0</v>
      </c>
    </row>
    <row r="41">
      <c r="A41" s="0"/>
      <c r="B41" s="0" t="s">
        <v>5217</v>
      </c>
      <c r="C41" s="0">
        <v>0</v>
      </c>
      <c r="D41" s="0">
        <v>180</v>
      </c>
      <c r="E41" s="0">
        <v>86.655000000000001</v>
      </c>
      <c r="F41" s="0">
        <v>93.344999999999999</v>
      </c>
      <c r="G41" s="0">
        <v>21.092662499999999</v>
      </c>
      <c r="H41" s="0">
        <v>72.252337499999996</v>
      </c>
      <c r="I41" s="0">
        <v>19.508131129999999</v>
      </c>
      <c r="J41" s="0">
        <v>73.836868879999997</v>
      </c>
      <c r="K41" s="0">
        <v>189.62193210000001</v>
      </c>
      <c r="L41" s="0">
        <v>20.989046439999999</v>
      </c>
      <c r="M41" s="0">
        <v>-6.9014761279999997</v>
      </c>
      <c r="N41" s="0">
        <v>-6.9014761279999997</v>
      </c>
      <c r="O41" s="0">
        <v>0</v>
      </c>
    </row>
    <row r="42">
      <c r="A42" s="0"/>
      <c r="B42" s="0" t="s">
        <v>5218</v>
      </c>
      <c r="C42" s="0">
        <v>0</v>
      </c>
      <c r="D42" s="0">
        <v>180</v>
      </c>
      <c r="E42" s="0">
        <v>86.655000000000001</v>
      </c>
      <c r="F42" s="0">
        <v>93.344999999999999</v>
      </c>
      <c r="G42" s="0">
        <v>21.092662499999999</v>
      </c>
      <c r="H42" s="0">
        <v>72.252337499999996</v>
      </c>
      <c r="I42" s="0">
        <v>19.508131129999999</v>
      </c>
      <c r="J42" s="0">
        <v>73.836868879999997</v>
      </c>
      <c r="K42" s="0">
        <v>263.45880099999999</v>
      </c>
      <c r="L42" s="0">
        <v>18.25134473</v>
      </c>
      <c r="M42" s="0">
        <v>11.34986861</v>
      </c>
      <c r="N42" s="0">
        <v>11.34986861</v>
      </c>
      <c r="O42" s="0">
        <v>0</v>
      </c>
    </row>
    <row r="43">
      <c r="A43" s="0"/>
      <c r="B43" s="0" t="s">
        <v>5219</v>
      </c>
      <c r="C43" s="0">
        <v>0</v>
      </c>
      <c r="D43" s="0">
        <v>180</v>
      </c>
      <c r="E43" s="0">
        <v>86.655000000000001</v>
      </c>
      <c r="F43" s="0">
        <v>93.344999999999999</v>
      </c>
      <c r="G43" s="0">
        <v>21.092662499999999</v>
      </c>
      <c r="H43" s="0">
        <v>72.252337499999996</v>
      </c>
      <c r="I43" s="0">
        <v>19.508131129999999</v>
      </c>
      <c r="J43" s="0">
        <v>73.836868879999997</v>
      </c>
      <c r="K43" s="0">
        <v>337.29566990000001</v>
      </c>
      <c r="L43" s="0">
        <v>15.87073455</v>
      </c>
      <c r="M43" s="0">
        <v>27.22060316</v>
      </c>
      <c r="N43" s="0">
        <v>27.22060316</v>
      </c>
      <c r="O43" s="0">
        <v>0</v>
      </c>
    </row>
    <row r="44">
      <c r="A44" s="0"/>
      <c r="B44" s="0" t="s">
        <v>5220</v>
      </c>
      <c r="C44" s="0">
        <v>0</v>
      </c>
      <c r="D44" s="0">
        <v>180</v>
      </c>
      <c r="E44" s="0">
        <v>86.655000000000001</v>
      </c>
      <c r="F44" s="0">
        <v>93.344999999999999</v>
      </c>
      <c r="G44" s="0">
        <v>21.092662499999999</v>
      </c>
      <c r="H44" s="0">
        <v>72.252337499999996</v>
      </c>
      <c r="I44" s="0">
        <v>19.508131129999999</v>
      </c>
      <c r="J44" s="0">
        <v>73.836868879999997</v>
      </c>
      <c r="K44" s="0">
        <v>411.13253880000002</v>
      </c>
      <c r="L44" s="0">
        <v>13.80063874</v>
      </c>
      <c r="M44" s="0">
        <v>41.0212419</v>
      </c>
      <c r="N44" s="0">
        <v>41.0212419</v>
      </c>
      <c r="O44" s="0">
        <v>0</v>
      </c>
    </row>
    <row r="45">
      <c r="A45" s="0"/>
      <c r="B45" s="0" t="s">
        <v>5221</v>
      </c>
      <c r="C45" s="0">
        <v>0</v>
      </c>
      <c r="D45" s="0">
        <v>180</v>
      </c>
      <c r="E45" s="0">
        <v>86.655000000000001</v>
      </c>
      <c r="F45" s="0">
        <v>93.344999999999999</v>
      </c>
      <c r="G45" s="0">
        <v>21.092662499999999</v>
      </c>
      <c r="H45" s="0">
        <v>72.252337499999996</v>
      </c>
      <c r="I45" s="0">
        <v>19.508131129999999</v>
      </c>
      <c r="J45" s="0">
        <v>73.836868879999997</v>
      </c>
      <c r="K45" s="0">
        <v>494.96940760000001</v>
      </c>
      <c r="L45" s="0">
        <v>12.00055543</v>
      </c>
      <c r="M45" s="0">
        <v>63.021797319999997</v>
      </c>
      <c r="N45" s="0">
        <v>53.021797319999997</v>
      </c>
      <c r="O45" s="0">
        <v>0</v>
      </c>
    </row>
    <row r="46">
      <c r="A46" s="0"/>
      <c r="B46" s="0" t="s">
        <v>5222</v>
      </c>
      <c r="C46" s="0">
        <v>0</v>
      </c>
      <c r="D46" s="0">
        <v>180</v>
      </c>
      <c r="E46" s="0">
        <v>86.655000000000001</v>
      </c>
      <c r="F46" s="0">
        <v>93.344999999999999</v>
      </c>
      <c r="G46" s="0">
        <v>21.092662499999999</v>
      </c>
      <c r="H46" s="0">
        <v>72.252337499999996</v>
      </c>
      <c r="I46" s="0">
        <v>19.508131129999999</v>
      </c>
      <c r="J46" s="0">
        <v>73.836868879999997</v>
      </c>
      <c r="K46" s="0">
        <v>635.09750150000002</v>
      </c>
      <c r="L46" s="0">
        <v>10.43526559</v>
      </c>
      <c r="M46" s="0">
        <v>131.10160640000001</v>
      </c>
      <c r="N46" s="0">
        <v>63.457062909999998</v>
      </c>
      <c r="O46" s="0">
        <v>0</v>
      </c>
    </row>
    <row r="47">
      <c r="A47" s="0"/>
      <c r="B47" s="0" t="s">
        <v>5223</v>
      </c>
      <c r="C47" s="0">
        <v>-10.044124999999999</v>
      </c>
      <c r="D47" s="0">
        <v>180</v>
      </c>
      <c r="E47" s="0">
        <v>86.655000000000001</v>
      </c>
      <c r="F47" s="0">
        <v>93.344999999999999</v>
      </c>
      <c r="G47" s="0">
        <v>21.092662499999999</v>
      </c>
      <c r="H47" s="0">
        <v>72.252337499999996</v>
      </c>
      <c r="I47" s="0">
        <v>19.508131129999999</v>
      </c>
      <c r="J47" s="0">
        <v>83.880993880000005</v>
      </c>
      <c r="K47" s="0">
        <v>785.26972039999998</v>
      </c>
      <c r="L47" s="0">
        <v>10.308511559999999</v>
      </c>
      <c r="M47" s="0">
        <v>191.53580790000001</v>
      </c>
      <c r="N47" s="0">
        <v>73.765574470000004</v>
      </c>
      <c r="O47" s="0">
        <v>0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>
        <v>0</v>
      </c>
    </row>
    <row r="49">
      <c r="A49" s="0" t="s">
        <v>5187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>
        <v>0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>
        <v>0</v>
      </c>
    </row>
    <row r="51">
      <c r="A51" s="0"/>
      <c r="B51" s="0" t="s">
        <v>5224</v>
      </c>
      <c r="C51" s="0"/>
      <c r="D51" s="0">
        <v>73.765574470000004</v>
      </c>
      <c r="E51" s="0"/>
      <c r="F51" s="0"/>
      <c r="G51" s="0"/>
      <c r="H51" s="0"/>
      <c r="I51" s="0"/>
      <c r="J51" s="0">
        <v>0.2179256195</v>
      </c>
      <c r="K51" s="0"/>
      <c r="L51" s="0"/>
      <c r="M51" s="0"/>
      <c r="N51" s="0"/>
      <c r="O51" s="0">
        <v>0</v>
      </c>
    </row>
    <row r="52">
      <c r="A52" s="0"/>
      <c r="B52" s="0" t="s">
        <v>5225</v>
      </c>
      <c r="C52" s="0">
        <v>15</v>
      </c>
      <c r="D52" s="0">
        <v>10.308511559999999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>
        <v>0</v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>
        <v>0</v>
      </c>
    </row>
    <row r="54">
      <c r="A54" s="0" t="s">
        <v>5188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>
        <v>0</v>
      </c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>
        <v>0</v>
      </c>
    </row>
    <row r="56">
      <c r="A56" s="0" t="s">
        <v>5189</v>
      </c>
      <c r="B56" s="0" t="s">
        <v>5226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0</v>
      </c>
    </row>
    <row r="57">
      <c r="A57" s="0" t="s">
        <v>5190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0</v>
      </c>
    </row>
    <row r="58">
      <c r="A58" s="0" t="s">
        <v>5191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O58"/>
  <sheetFormatPr defaultRowHeight="15"/>
  <cols>
    <col min="1" max="1" width="35.85546875" customWidth="true"/>
    <col min="2" max="2" width="62.7109375" customWidth="true"/>
    <col min="3" max="3" width="11.7109375" customWidth="true"/>
    <col min="4" max="4" width="13.28515625" customWidth="true"/>
    <col min="5" max="5" width="7.5703125" customWidth="true"/>
    <col min="6" max="6" width="7.5703125" customWidth="true"/>
    <col min="7" max="7" width="12.140625" customWidth="true"/>
    <col min="8" max="8" width="12.85546875" customWidth="true"/>
    <col min="9" max="9" width="14" customWidth="true"/>
    <col min="10" max="10" width="14.42578125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3.5703125" customWidth="true"/>
  </cols>
  <sheetData>
    <row r="1">
      <c r="A1" s="0" t="s">
        <v>5240</v>
      </c>
      <c r="B1" s="0" t="s">
        <v>5251</v>
      </c>
      <c r="C1" s="0" t="s">
        <v>5286</v>
      </c>
      <c r="D1" s="0" t="s">
        <v>5287</v>
      </c>
      <c r="E1" s="0" t="s">
        <v>5288</v>
      </c>
      <c r="F1" s="0" t="s">
        <v>5289</v>
      </c>
      <c r="G1" s="0" t="s">
        <v>5290</v>
      </c>
      <c r="H1" s="0" t="s">
        <v>5291</v>
      </c>
      <c r="I1" s="0" t="s">
        <v>5292</v>
      </c>
      <c r="J1" s="0" t="s">
        <v>5293</v>
      </c>
      <c r="K1" s="0" t="s">
        <v>5294</v>
      </c>
      <c r="L1" s="0" t="s">
        <v>5295</v>
      </c>
      <c r="M1" s="0" t="s">
        <v>5296</v>
      </c>
      <c r="N1" s="0" t="s">
        <v>5297</v>
      </c>
      <c r="O1" s="0" t="s">
        <v>5298</v>
      </c>
    </row>
    <row r="2">
      <c r="A2" s="0"/>
      <c r="B2" s="0"/>
      <c r="C2" s="0"/>
      <c r="D2" s="0"/>
      <c r="E2" s="0"/>
      <c r="F2" s="0"/>
      <c r="G2" s="0">
        <v>44971</v>
      </c>
      <c r="H2" s="0"/>
      <c r="I2" s="0"/>
      <c r="J2" s="0"/>
      <c r="K2" s="0"/>
      <c r="L2" s="0"/>
      <c r="M2" s="0"/>
      <c r="N2" s="0"/>
      <c r="O2" s="0">
        <v>0</v>
      </c>
    </row>
    <row r="3">
      <c r="A3" s="0"/>
      <c r="B3" s="0"/>
      <c r="C3" s="0"/>
      <c r="D3" s="0"/>
      <c r="E3" s="0"/>
      <c r="F3" s="0"/>
      <c r="G3" s="0">
        <v>45364</v>
      </c>
      <c r="H3" s="0"/>
      <c r="I3" s="0"/>
      <c r="J3" s="0"/>
      <c r="K3" s="0"/>
      <c r="L3" s="0"/>
      <c r="M3" s="0"/>
      <c r="N3" s="0"/>
      <c r="O3" s="0">
        <v>0</v>
      </c>
    </row>
    <row r="4">
      <c r="A4" s="0" t="s">
        <v>5241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>
        <v>0</v>
      </c>
    </row>
    <row r="5">
      <c r="A5" s="0" t="s">
        <v>5242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>
        <v>0</v>
      </c>
    </row>
    <row r="6">
      <c r="A6" s="0" t="s">
        <v>5243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>
        <v>0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>
        <v>0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>
        <v>0</v>
      </c>
    </row>
    <row r="9">
      <c r="A9" s="0"/>
      <c r="B9" s="0" t="s">
        <v>5252</v>
      </c>
      <c r="C9" s="0">
        <v>180</v>
      </c>
      <c r="D9" s="0"/>
      <c r="E9" s="0"/>
      <c r="F9" s="0"/>
      <c r="G9" s="0">
        <v>88.299999999999997</v>
      </c>
      <c r="H9" s="0"/>
      <c r="I9" s="0">
        <v>0</v>
      </c>
      <c r="J9" s="0"/>
      <c r="K9" s="0"/>
      <c r="L9" s="0"/>
      <c r="M9" s="0"/>
      <c r="N9" s="0"/>
      <c r="O9" s="0">
        <v>0</v>
      </c>
    </row>
    <row r="10">
      <c r="A10" s="0"/>
      <c r="B10" s="0" t="s">
        <v>5253</v>
      </c>
      <c r="C10" s="0">
        <v>20.699999999999999</v>
      </c>
      <c r="D10" s="0"/>
      <c r="E10" s="0"/>
      <c r="F10" s="0"/>
      <c r="G10" s="0">
        <v>35.32</v>
      </c>
      <c r="H10" s="0"/>
      <c r="I10" s="0">
        <v>1</v>
      </c>
      <c r="J10" s="0">
        <v>0.33000000000000002</v>
      </c>
      <c r="K10" s="0"/>
      <c r="L10" s="0"/>
      <c r="M10" s="0"/>
      <c r="N10" s="0"/>
      <c r="O10" s="0">
        <v>0</v>
      </c>
    </row>
    <row r="11">
      <c r="A11" s="0"/>
      <c r="B11" s="0" t="s">
        <v>5254</v>
      </c>
      <c r="C11" s="0">
        <v>55.5</v>
      </c>
      <c r="D11" s="0"/>
      <c r="E11" s="0"/>
      <c r="F11" s="0"/>
      <c r="G11" s="0">
        <v>46.357500000000002</v>
      </c>
      <c r="H11" s="0"/>
      <c r="I11" s="0">
        <v>2</v>
      </c>
      <c r="J11" s="0">
        <v>0.33000000000000002</v>
      </c>
      <c r="K11" s="0"/>
      <c r="L11" s="0"/>
      <c r="M11" s="0"/>
      <c r="N11" s="0"/>
      <c r="O11" s="0">
        <v>69</v>
      </c>
    </row>
    <row r="12">
      <c r="A12" s="0"/>
      <c r="B12" s="0" t="s">
        <v>5255</v>
      </c>
      <c r="C12" s="0">
        <v>0.81999999999999995</v>
      </c>
      <c r="D12" s="0"/>
      <c r="E12" s="0"/>
      <c r="F12" s="0"/>
      <c r="G12" s="0">
        <v>30.905000000000001</v>
      </c>
      <c r="H12" s="0"/>
      <c r="I12" s="0">
        <v>3</v>
      </c>
      <c r="J12" s="0">
        <v>0.33000000000000002</v>
      </c>
      <c r="K12" s="0">
        <v>1</v>
      </c>
      <c r="L12" s="0">
        <v>1</v>
      </c>
      <c r="M12" s="0"/>
      <c r="N12" s="0"/>
      <c r="O12" s="0">
        <v>0</v>
      </c>
    </row>
    <row r="13">
      <c r="A13" s="0"/>
      <c r="B13" s="0" t="s">
        <v>5256</v>
      </c>
      <c r="C13" s="0">
        <v>0</v>
      </c>
      <c r="D13" s="0"/>
      <c r="E13" s="0"/>
      <c r="F13" s="0"/>
      <c r="G13" s="0">
        <v>200.88249999999999</v>
      </c>
      <c r="H13" s="0"/>
      <c r="I13" s="0">
        <v>4</v>
      </c>
      <c r="J13" s="0"/>
      <c r="K13" s="0"/>
      <c r="L13" s="0"/>
      <c r="M13" s="0">
        <v>1</v>
      </c>
      <c r="N13" s="0">
        <v>1</v>
      </c>
      <c r="O13" s="0">
        <v>0</v>
      </c>
    </row>
    <row r="14">
      <c r="A14" s="0"/>
      <c r="B14" s="0" t="s">
        <v>5257</v>
      </c>
      <c r="C14" s="0">
        <v>26</v>
      </c>
      <c r="D14" s="0"/>
      <c r="E14" s="0"/>
      <c r="F14" s="0"/>
      <c r="G14" s="0"/>
      <c r="H14" s="0"/>
      <c r="I14" s="0">
        <v>5</v>
      </c>
      <c r="J14" s="0"/>
      <c r="K14" s="0"/>
      <c r="L14" s="0"/>
      <c r="M14" s="0">
        <v>1</v>
      </c>
      <c r="N14" s="0">
        <v>1</v>
      </c>
      <c r="O14" s="0">
        <v>0</v>
      </c>
    </row>
    <row r="15">
      <c r="A15" s="0"/>
      <c r="B15" s="0" t="s">
        <v>5258</v>
      </c>
      <c r="C15" s="0">
        <v>61.619999999999997</v>
      </c>
      <c r="D15" s="0"/>
      <c r="E15" s="0"/>
      <c r="F15" s="0"/>
      <c r="G15" s="0">
        <v>30.132375</v>
      </c>
      <c r="H15" s="0"/>
      <c r="I15" s="0"/>
      <c r="J15" s="0"/>
      <c r="K15" s="0"/>
      <c r="L15" s="0"/>
      <c r="M15" s="0">
        <v>1</v>
      </c>
      <c r="N15" s="0">
        <v>1</v>
      </c>
      <c r="O15" s="0">
        <v>0</v>
      </c>
    </row>
    <row r="16">
      <c r="A16" s="0"/>
      <c r="B16" s="0" t="s">
        <v>5259</v>
      </c>
      <c r="C16" s="0">
        <v>0</v>
      </c>
      <c r="D16" s="0"/>
      <c r="E16" s="0"/>
      <c r="F16" s="0"/>
      <c r="G16" s="0">
        <v>20.088249999999999</v>
      </c>
      <c r="H16" s="0"/>
      <c r="I16" s="0"/>
      <c r="J16" s="0"/>
      <c r="K16" s="0"/>
      <c r="L16" s="0"/>
      <c r="M16" s="0"/>
      <c r="N16" s="0"/>
      <c r="O16" s="0">
        <v>0</v>
      </c>
    </row>
    <row r="17">
      <c r="A17" s="0"/>
      <c r="B17" s="0" t="s">
        <v>5260</v>
      </c>
      <c r="C17" s="0">
        <v>0</v>
      </c>
      <c r="D17" s="0"/>
      <c r="E17" s="0"/>
      <c r="F17" s="0"/>
      <c r="G17" s="0">
        <v>10</v>
      </c>
      <c r="H17" s="0"/>
      <c r="I17" s="0"/>
      <c r="J17" s="0"/>
      <c r="K17" s="0"/>
      <c r="L17" s="0"/>
      <c r="M17" s="0"/>
      <c r="N17" s="0"/>
      <c r="O17" s="0">
        <v>0</v>
      </c>
    </row>
    <row r="18">
      <c r="A18" s="0"/>
      <c r="B18" s="0" t="s">
        <v>5261</v>
      </c>
      <c r="C18" s="0">
        <v>15</v>
      </c>
      <c r="D18" s="0"/>
      <c r="E18" s="0"/>
      <c r="F18" s="0"/>
      <c r="G18" s="0">
        <v>261.10312499999998</v>
      </c>
      <c r="H18" s="0"/>
      <c r="I18" s="0"/>
      <c r="J18" s="0"/>
      <c r="K18" s="0"/>
      <c r="L18" s="0"/>
      <c r="M18" s="0"/>
      <c r="N18" s="0"/>
      <c r="O18" s="0">
        <v>0</v>
      </c>
    </row>
    <row r="19">
      <c r="A19" s="0"/>
      <c r="B19" s="0" t="s">
        <v>5262</v>
      </c>
      <c r="C19" s="0">
        <v>10.035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>
        <v>0</v>
      </c>
    </row>
    <row r="20">
      <c r="A20" s="0"/>
      <c r="B20" s="0" t="s">
        <v>5263</v>
      </c>
      <c r="C20" s="0">
        <v>25.035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>
        <v>0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>
        <v>0</v>
      </c>
    </row>
    <row r="22">
      <c r="A22" s="0" t="s">
        <v>5244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>
        <v>0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>
        <v>0</v>
      </c>
    </row>
    <row r="24">
      <c r="A24" s="0"/>
      <c r="B24" s="0" t="s">
        <v>5264</v>
      </c>
      <c r="C24" s="0">
        <v>8400</v>
      </c>
      <c r="D24" s="0"/>
      <c r="E24" s="0"/>
      <c r="F24" s="0"/>
      <c r="G24" s="0">
        <v>0.14999999999999999</v>
      </c>
      <c r="H24" s="0"/>
      <c r="I24" s="0"/>
      <c r="J24" s="0"/>
      <c r="K24" s="0"/>
      <c r="L24" s="0"/>
      <c r="M24" s="0"/>
      <c r="N24" s="0"/>
      <c r="O24" s="0">
        <v>0</v>
      </c>
    </row>
    <row r="25">
      <c r="A25" s="0"/>
      <c r="B25" s="0"/>
      <c r="C25" s="0">
        <v>350</v>
      </c>
      <c r="D25" s="0"/>
      <c r="E25" s="0"/>
      <c r="F25" s="0"/>
      <c r="G25" s="0">
        <v>0.27000000000000002</v>
      </c>
      <c r="H25" s="0"/>
      <c r="I25" s="0"/>
      <c r="J25" s="0"/>
      <c r="K25" s="0"/>
      <c r="L25" s="0">
        <v>10</v>
      </c>
      <c r="M25" s="0"/>
      <c r="N25" s="0"/>
      <c r="O25" s="0">
        <v>0</v>
      </c>
    </row>
    <row r="26">
      <c r="A26" s="0"/>
      <c r="B26" s="0" t="s">
        <v>5265</v>
      </c>
      <c r="C26" s="0">
        <v>15</v>
      </c>
      <c r="D26" s="0"/>
      <c r="E26" s="0"/>
      <c r="F26" s="0"/>
      <c r="G26" s="0">
        <v>0.050000000000000003</v>
      </c>
      <c r="H26" s="0"/>
      <c r="I26" s="0"/>
      <c r="J26" s="0"/>
      <c r="K26" s="0"/>
      <c r="L26" s="0"/>
      <c r="M26" s="0"/>
      <c r="N26" s="0"/>
      <c r="O26" s="0">
        <v>0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>
        <v>0</v>
      </c>
    </row>
    <row r="28">
      <c r="A28" s="0" t="s">
        <v>5245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>
        <v>0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>
        <v>0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>
        <v>0</v>
      </c>
    </row>
    <row r="31">
      <c r="A31" s="0"/>
      <c r="B31" s="0" t="s">
        <v>5266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>
        <v>0</v>
      </c>
    </row>
    <row r="32">
      <c r="A32" s="0"/>
      <c r="B32" s="0" t="s">
        <v>5267</v>
      </c>
      <c r="C32" s="0">
        <v>10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-10</v>
      </c>
      <c r="K32" s="0">
        <v>-10</v>
      </c>
      <c r="L32" s="0">
        <v>-10</v>
      </c>
      <c r="M32" s="0">
        <v>-10</v>
      </c>
      <c r="N32" s="0">
        <v>-10</v>
      </c>
      <c r="O32" s="0">
        <v>0</v>
      </c>
    </row>
    <row r="33">
      <c r="A33" s="0"/>
      <c r="B33" s="0" t="s">
        <v>5268</v>
      </c>
      <c r="C33" s="0">
        <v>66.291224999999997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-66.291224999999997</v>
      </c>
      <c r="K33" s="0">
        <v>-76.291224999999997</v>
      </c>
      <c r="L33" s="0">
        <v>-57.644543480000003</v>
      </c>
      <c r="M33" s="0">
        <v>-67.644543479999996</v>
      </c>
      <c r="N33" s="0">
        <v>-67.644543479999996</v>
      </c>
      <c r="O33" s="0">
        <v>0</v>
      </c>
    </row>
    <row r="34">
      <c r="A34" s="0"/>
      <c r="B34" s="0" t="s">
        <v>5269</v>
      </c>
      <c r="C34" s="0">
        <v>66.291224999999997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-66.291224999999997</v>
      </c>
      <c r="K34" s="0">
        <v>-142.58244999999999</v>
      </c>
      <c r="L34" s="0">
        <v>-50.125689979999997</v>
      </c>
      <c r="M34" s="0">
        <v>-117.7702335</v>
      </c>
      <c r="N34" s="0">
        <v>-117.7702335</v>
      </c>
      <c r="O34" s="0">
        <v>0</v>
      </c>
    </row>
    <row r="35">
      <c r="A35" s="0"/>
      <c r="B35" s="0" t="s">
        <v>5270</v>
      </c>
      <c r="C35" s="0">
        <v>116.51185</v>
      </c>
      <c r="D35" s="0">
        <v>0</v>
      </c>
      <c r="E35" s="0">
        <v>0</v>
      </c>
      <c r="F35" s="0">
        <v>0</v>
      </c>
      <c r="G35" s="0">
        <v>21.092662499999999</v>
      </c>
      <c r="H35" s="0">
        <v>-21.092662499999999</v>
      </c>
      <c r="I35" s="0">
        <v>-5.6950188749999997</v>
      </c>
      <c r="J35" s="0">
        <v>-110.8168311</v>
      </c>
      <c r="K35" s="0">
        <v>-253.3992811</v>
      </c>
      <c r="L35" s="0">
        <v>-72.863865290000007</v>
      </c>
      <c r="M35" s="0">
        <v>-190.6340988</v>
      </c>
      <c r="N35" s="0">
        <v>-190.6340988</v>
      </c>
      <c r="O35" s="0">
        <v>0</v>
      </c>
    </row>
    <row r="36">
      <c r="A36" s="0"/>
      <c r="B36" s="0" t="s">
        <v>5271</v>
      </c>
      <c r="C36" s="0">
        <v>0</v>
      </c>
      <c r="D36" s="0">
        <v>180</v>
      </c>
      <c r="E36" s="0">
        <v>86.655000000000001</v>
      </c>
      <c r="F36" s="0">
        <v>93.344999999999999</v>
      </c>
      <c r="G36" s="0">
        <v>21.092662499999999</v>
      </c>
      <c r="H36" s="0">
        <v>72.252337499999996</v>
      </c>
      <c r="I36" s="0">
        <v>19.508131129999999</v>
      </c>
      <c r="J36" s="0">
        <v>73.836868879999997</v>
      </c>
      <c r="K36" s="0">
        <v>-179.56241230000001</v>
      </c>
      <c r="L36" s="0">
        <v>42.216469420000003</v>
      </c>
      <c r="M36" s="0">
        <v>-148.41762929999999</v>
      </c>
      <c r="N36" s="0">
        <v>-148.41762929999999</v>
      </c>
      <c r="O36" s="0">
        <v>0</v>
      </c>
    </row>
    <row r="37">
      <c r="A37" s="0"/>
      <c r="B37" s="0" t="s">
        <v>5272</v>
      </c>
      <c r="C37" s="0">
        <v>0</v>
      </c>
      <c r="D37" s="0">
        <v>180</v>
      </c>
      <c r="E37" s="0">
        <v>86.655000000000001</v>
      </c>
      <c r="F37" s="0">
        <v>93.344999999999999</v>
      </c>
      <c r="G37" s="0">
        <v>21.092662499999999</v>
      </c>
      <c r="H37" s="0">
        <v>72.252337499999996</v>
      </c>
      <c r="I37" s="0">
        <v>19.508131129999999</v>
      </c>
      <c r="J37" s="0">
        <v>73.836868879999997</v>
      </c>
      <c r="K37" s="0">
        <v>-105.72554340000001</v>
      </c>
      <c r="L37" s="0">
        <v>36.709973410000003</v>
      </c>
      <c r="M37" s="0">
        <v>-111.70765590000001</v>
      </c>
      <c r="N37" s="0">
        <v>-111.70765590000001</v>
      </c>
      <c r="O37" s="0">
        <v>0</v>
      </c>
    </row>
    <row r="38">
      <c r="A38" s="0"/>
      <c r="B38" s="0" t="s">
        <v>5273</v>
      </c>
      <c r="C38" s="0">
        <v>0</v>
      </c>
      <c r="D38" s="0">
        <v>180</v>
      </c>
      <c r="E38" s="0">
        <v>86.655000000000001</v>
      </c>
      <c r="F38" s="0">
        <v>93.344999999999999</v>
      </c>
      <c r="G38" s="0">
        <v>21.092662499999999</v>
      </c>
      <c r="H38" s="0">
        <v>72.252337499999996</v>
      </c>
      <c r="I38" s="0">
        <v>19.508131129999999</v>
      </c>
      <c r="J38" s="0">
        <v>73.836868879999997</v>
      </c>
      <c r="K38" s="0">
        <v>-31.8886745</v>
      </c>
      <c r="L38" s="0">
        <v>31.921716010000001</v>
      </c>
      <c r="M38" s="0">
        <v>-79.785939900000002</v>
      </c>
      <c r="N38" s="0">
        <v>-79.785939900000002</v>
      </c>
      <c r="O38" s="0">
        <v>0</v>
      </c>
    </row>
    <row r="39">
      <c r="A39" s="0"/>
      <c r="B39" s="0" t="s">
        <v>5274</v>
      </c>
      <c r="C39" s="0">
        <v>0</v>
      </c>
      <c r="D39" s="0">
        <v>180</v>
      </c>
      <c r="E39" s="0">
        <v>86.655000000000001</v>
      </c>
      <c r="F39" s="0">
        <v>93.344999999999999</v>
      </c>
      <c r="G39" s="0">
        <v>21.092662499999999</v>
      </c>
      <c r="H39" s="0">
        <v>72.252337499999996</v>
      </c>
      <c r="I39" s="0">
        <v>19.508131129999999</v>
      </c>
      <c r="J39" s="0">
        <v>73.836868879999997</v>
      </c>
      <c r="K39" s="0">
        <v>41.948194370000003</v>
      </c>
      <c r="L39" s="0">
        <v>27.75801392</v>
      </c>
      <c r="M39" s="0">
        <v>-52.027925979999999</v>
      </c>
      <c r="N39" s="0">
        <v>-52.027925979999999</v>
      </c>
      <c r="O39" s="0">
        <v>0</v>
      </c>
    </row>
    <row r="40">
      <c r="A40" s="0"/>
      <c r="B40" s="0" t="s">
        <v>5275</v>
      </c>
      <c r="C40" s="0">
        <v>0</v>
      </c>
      <c r="D40" s="0">
        <v>180</v>
      </c>
      <c r="E40" s="0">
        <v>86.655000000000001</v>
      </c>
      <c r="F40" s="0">
        <v>93.344999999999999</v>
      </c>
      <c r="G40" s="0">
        <v>21.092662499999999</v>
      </c>
      <c r="H40" s="0">
        <v>72.252337499999996</v>
      </c>
      <c r="I40" s="0">
        <v>19.508131129999999</v>
      </c>
      <c r="J40" s="0">
        <v>73.836868879999997</v>
      </c>
      <c r="K40" s="0">
        <v>115.7850633</v>
      </c>
      <c r="L40" s="0">
        <v>24.137403410000001</v>
      </c>
      <c r="M40" s="0">
        <v>-27.890522570000002</v>
      </c>
      <c r="N40" s="0">
        <v>-27.890522570000002</v>
      </c>
      <c r="O40" s="0">
        <v>0</v>
      </c>
    </row>
    <row r="41">
      <c r="A41" s="0"/>
      <c r="B41" s="0" t="s">
        <v>5276</v>
      </c>
      <c r="C41" s="0">
        <v>0</v>
      </c>
      <c r="D41" s="0">
        <v>180</v>
      </c>
      <c r="E41" s="0">
        <v>86.655000000000001</v>
      </c>
      <c r="F41" s="0">
        <v>93.344999999999999</v>
      </c>
      <c r="G41" s="0">
        <v>21.092662499999999</v>
      </c>
      <c r="H41" s="0">
        <v>72.252337499999996</v>
      </c>
      <c r="I41" s="0">
        <v>19.508131129999999</v>
      </c>
      <c r="J41" s="0">
        <v>73.836868879999997</v>
      </c>
      <c r="K41" s="0">
        <v>189.62193210000001</v>
      </c>
      <c r="L41" s="0">
        <v>20.989046439999999</v>
      </c>
      <c r="M41" s="0">
        <v>-6.9014761279999997</v>
      </c>
      <c r="N41" s="0">
        <v>-6.9014761279999997</v>
      </c>
      <c r="O41" s="0">
        <v>0</v>
      </c>
    </row>
    <row r="42">
      <c r="A42" s="0"/>
      <c r="B42" s="0" t="s">
        <v>5277</v>
      </c>
      <c r="C42" s="0">
        <v>0</v>
      </c>
      <c r="D42" s="0">
        <v>180</v>
      </c>
      <c r="E42" s="0">
        <v>86.655000000000001</v>
      </c>
      <c r="F42" s="0">
        <v>93.344999999999999</v>
      </c>
      <c r="G42" s="0">
        <v>21.092662499999999</v>
      </c>
      <c r="H42" s="0">
        <v>72.252337499999996</v>
      </c>
      <c r="I42" s="0">
        <v>19.508131129999999</v>
      </c>
      <c r="J42" s="0">
        <v>73.836868879999997</v>
      </c>
      <c r="K42" s="0">
        <v>263.45880099999999</v>
      </c>
      <c r="L42" s="0">
        <v>18.25134473</v>
      </c>
      <c r="M42" s="0">
        <v>11.34986861</v>
      </c>
      <c r="N42" s="0">
        <v>11.34986861</v>
      </c>
      <c r="O42" s="0">
        <v>0</v>
      </c>
    </row>
    <row r="43">
      <c r="A43" s="0"/>
      <c r="B43" s="0" t="s">
        <v>5278</v>
      </c>
      <c r="C43" s="0">
        <v>0</v>
      </c>
      <c r="D43" s="0">
        <v>180</v>
      </c>
      <c r="E43" s="0">
        <v>86.655000000000001</v>
      </c>
      <c r="F43" s="0">
        <v>93.344999999999999</v>
      </c>
      <c r="G43" s="0">
        <v>21.092662499999999</v>
      </c>
      <c r="H43" s="0">
        <v>72.252337499999996</v>
      </c>
      <c r="I43" s="0">
        <v>19.508131129999999</v>
      </c>
      <c r="J43" s="0">
        <v>73.836868879999997</v>
      </c>
      <c r="K43" s="0">
        <v>337.29566990000001</v>
      </c>
      <c r="L43" s="0">
        <v>15.87073455</v>
      </c>
      <c r="M43" s="0">
        <v>27.22060316</v>
      </c>
      <c r="N43" s="0">
        <v>27.22060316</v>
      </c>
      <c r="O43" s="0">
        <v>0</v>
      </c>
    </row>
    <row r="44">
      <c r="A44" s="0"/>
      <c r="B44" s="0" t="s">
        <v>5279</v>
      </c>
      <c r="C44" s="0">
        <v>0</v>
      </c>
      <c r="D44" s="0">
        <v>180</v>
      </c>
      <c r="E44" s="0">
        <v>86.655000000000001</v>
      </c>
      <c r="F44" s="0">
        <v>93.344999999999999</v>
      </c>
      <c r="G44" s="0">
        <v>21.092662499999999</v>
      </c>
      <c r="H44" s="0">
        <v>72.252337499999996</v>
      </c>
      <c r="I44" s="0">
        <v>19.508131129999999</v>
      </c>
      <c r="J44" s="0">
        <v>73.836868879999997</v>
      </c>
      <c r="K44" s="0">
        <v>411.13253880000002</v>
      </c>
      <c r="L44" s="0">
        <v>13.80063874</v>
      </c>
      <c r="M44" s="0">
        <v>41.0212419</v>
      </c>
      <c r="N44" s="0">
        <v>41.0212419</v>
      </c>
      <c r="O44" s="0">
        <v>0</v>
      </c>
    </row>
    <row r="45">
      <c r="A45" s="0"/>
      <c r="B45" s="0" t="s">
        <v>5280</v>
      </c>
      <c r="C45" s="0">
        <v>0</v>
      </c>
      <c r="D45" s="0">
        <v>180</v>
      </c>
      <c r="E45" s="0">
        <v>86.655000000000001</v>
      </c>
      <c r="F45" s="0">
        <v>93.344999999999999</v>
      </c>
      <c r="G45" s="0">
        <v>21.092662499999999</v>
      </c>
      <c r="H45" s="0">
        <v>72.252337499999996</v>
      </c>
      <c r="I45" s="0">
        <v>19.508131129999999</v>
      </c>
      <c r="J45" s="0">
        <v>73.836868879999997</v>
      </c>
      <c r="K45" s="0">
        <v>494.96940760000001</v>
      </c>
      <c r="L45" s="0">
        <v>12.00055543</v>
      </c>
      <c r="M45" s="0">
        <v>63.021797319999997</v>
      </c>
      <c r="N45" s="0">
        <v>53.021797319999997</v>
      </c>
      <c r="O45" s="0">
        <v>0</v>
      </c>
    </row>
    <row r="46">
      <c r="A46" s="0"/>
      <c r="B46" s="0" t="s">
        <v>5281</v>
      </c>
      <c r="C46" s="0">
        <v>0</v>
      </c>
      <c r="D46" s="0">
        <v>180</v>
      </c>
      <c r="E46" s="0">
        <v>86.655000000000001</v>
      </c>
      <c r="F46" s="0">
        <v>93.344999999999999</v>
      </c>
      <c r="G46" s="0">
        <v>21.092662499999999</v>
      </c>
      <c r="H46" s="0">
        <v>72.252337499999996</v>
      </c>
      <c r="I46" s="0">
        <v>19.508131129999999</v>
      </c>
      <c r="J46" s="0">
        <v>73.836868879999997</v>
      </c>
      <c r="K46" s="0">
        <v>635.09750150000002</v>
      </c>
      <c r="L46" s="0">
        <v>10.43526559</v>
      </c>
      <c r="M46" s="0">
        <v>131.10160640000001</v>
      </c>
      <c r="N46" s="0">
        <v>63.457062909999998</v>
      </c>
      <c r="O46" s="0">
        <v>0</v>
      </c>
    </row>
    <row r="47">
      <c r="A47" s="0"/>
      <c r="B47" s="0" t="s">
        <v>5282</v>
      </c>
      <c r="C47" s="0">
        <v>-10.044124999999999</v>
      </c>
      <c r="D47" s="0">
        <v>180</v>
      </c>
      <c r="E47" s="0">
        <v>86.655000000000001</v>
      </c>
      <c r="F47" s="0">
        <v>93.344999999999999</v>
      </c>
      <c r="G47" s="0">
        <v>21.092662499999999</v>
      </c>
      <c r="H47" s="0">
        <v>72.252337499999996</v>
      </c>
      <c r="I47" s="0">
        <v>19.508131129999999</v>
      </c>
      <c r="J47" s="0">
        <v>83.880993880000005</v>
      </c>
      <c r="K47" s="0">
        <v>785.26972039999998</v>
      </c>
      <c r="L47" s="0">
        <v>10.308511559999999</v>
      </c>
      <c r="M47" s="0">
        <v>191.53580790000001</v>
      </c>
      <c r="N47" s="0">
        <v>73.765574470000004</v>
      </c>
      <c r="O47" s="0">
        <v>0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>
        <v>0</v>
      </c>
    </row>
    <row r="49">
      <c r="A49" s="0" t="s">
        <v>5246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>
        <v>0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>
        <v>0</v>
      </c>
    </row>
    <row r="51">
      <c r="A51" s="0"/>
      <c r="B51" s="0" t="s">
        <v>5283</v>
      </c>
      <c r="C51" s="0"/>
      <c r="D51" s="0">
        <v>73.765574470000004</v>
      </c>
      <c r="E51" s="0"/>
      <c r="F51" s="0"/>
      <c r="G51" s="0"/>
      <c r="H51" s="0"/>
      <c r="I51" s="0"/>
      <c r="J51" s="0">
        <v>0.2179256195</v>
      </c>
      <c r="K51" s="0"/>
      <c r="L51" s="0"/>
      <c r="M51" s="0"/>
      <c r="N51" s="0"/>
      <c r="O51" s="0">
        <v>0</v>
      </c>
    </row>
    <row r="52">
      <c r="A52" s="0"/>
      <c r="B52" s="0" t="s">
        <v>5284</v>
      </c>
      <c r="C52" s="0">
        <v>15</v>
      </c>
      <c r="D52" s="0">
        <v>10.308511559999999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>
        <v>0</v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>
        <v>0</v>
      </c>
    </row>
    <row r="54">
      <c r="A54" s="0" t="s">
        <v>5247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>
        <v>0</v>
      </c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>
        <v>0</v>
      </c>
    </row>
    <row r="56">
      <c r="A56" s="0" t="s">
        <v>5248</v>
      </c>
      <c r="B56" s="0" t="s">
        <v>5285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0</v>
      </c>
    </row>
    <row r="57">
      <c r="A57" s="0" t="s">
        <v>5249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0</v>
      </c>
    </row>
    <row r="58">
      <c r="A58" s="0" t="s">
        <v>5250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O58"/>
  <sheetFormatPr defaultRowHeight="15"/>
  <cols>
    <col min="1" max="1" width="35.85546875" customWidth="true"/>
    <col min="2" max="2" width="62.7109375" customWidth="true"/>
    <col min="3" max="3" width="11.7109375" customWidth="true"/>
    <col min="4" max="4" width="13.28515625" customWidth="true"/>
    <col min="5" max="5" width="7.5703125" customWidth="true"/>
    <col min="6" max="6" width="7.5703125" customWidth="true"/>
    <col min="7" max="7" width="12.140625" customWidth="true"/>
    <col min="8" max="8" width="12.85546875" customWidth="true"/>
    <col min="9" max="9" width="14" customWidth="true"/>
    <col min="10" max="10" width="14.42578125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3.5703125" customWidth="true"/>
  </cols>
  <sheetData>
    <row r="1">
      <c r="A1" s="0" t="s">
        <v>5299</v>
      </c>
      <c r="B1" s="0" t="s">
        <v>5310</v>
      </c>
      <c r="C1" s="0" t="s">
        <v>5345</v>
      </c>
      <c r="D1" s="0" t="s">
        <v>5346</v>
      </c>
      <c r="E1" s="0" t="s">
        <v>5347</v>
      </c>
      <c r="F1" s="0" t="s">
        <v>5348</v>
      </c>
      <c r="G1" s="0" t="s">
        <v>5349</v>
      </c>
      <c r="H1" s="0" t="s">
        <v>5350</v>
      </c>
      <c r="I1" s="0" t="s">
        <v>5351</v>
      </c>
      <c r="J1" s="0" t="s">
        <v>5352</v>
      </c>
      <c r="K1" s="0" t="s">
        <v>5353</v>
      </c>
      <c r="L1" s="0" t="s">
        <v>5354</v>
      </c>
      <c r="M1" s="0" t="s">
        <v>5355</v>
      </c>
      <c r="N1" s="0" t="s">
        <v>5356</v>
      </c>
      <c r="O1" s="0" t="s">
        <v>5357</v>
      </c>
    </row>
    <row r="2">
      <c r="A2" s="0"/>
      <c r="B2" s="0"/>
      <c r="C2" s="0"/>
      <c r="D2" s="0"/>
      <c r="E2" s="0"/>
      <c r="F2" s="0"/>
      <c r="G2" s="0">
        <v>44971</v>
      </c>
      <c r="H2" s="0"/>
      <c r="I2" s="0"/>
      <c r="J2" s="0"/>
      <c r="K2" s="0"/>
      <c r="L2" s="0"/>
      <c r="M2" s="0"/>
      <c r="N2" s="0"/>
      <c r="O2" s="0">
        <v>0</v>
      </c>
    </row>
    <row r="3">
      <c r="A3" s="0"/>
      <c r="B3" s="0"/>
      <c r="C3" s="0"/>
      <c r="D3" s="0"/>
      <c r="E3" s="0"/>
      <c r="F3" s="0"/>
      <c r="G3" s="0">
        <v>45364</v>
      </c>
      <c r="H3" s="0"/>
      <c r="I3" s="0"/>
      <c r="J3" s="0"/>
      <c r="K3" s="0"/>
      <c r="L3" s="0"/>
      <c r="M3" s="0"/>
      <c r="N3" s="0"/>
      <c r="O3" s="0">
        <v>0</v>
      </c>
    </row>
    <row r="4">
      <c r="A4" s="0" t="s">
        <v>5300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>
        <v>0</v>
      </c>
    </row>
    <row r="5">
      <c r="A5" s="0" t="s">
        <v>5301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>
        <v>0</v>
      </c>
    </row>
    <row r="6">
      <c r="A6" s="0" t="s">
        <v>5302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>
        <v>0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>
        <v>0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>
        <v>0</v>
      </c>
    </row>
    <row r="9">
      <c r="A9" s="0"/>
      <c r="B9" s="0" t="s">
        <v>5311</v>
      </c>
      <c r="C9" s="0">
        <v>180</v>
      </c>
      <c r="D9" s="0"/>
      <c r="E9" s="0"/>
      <c r="F9" s="0"/>
      <c r="G9" s="0">
        <v>88.299999999999997</v>
      </c>
      <c r="H9" s="0"/>
      <c r="I9" s="0">
        <v>0</v>
      </c>
      <c r="J9" s="0"/>
      <c r="K9" s="0"/>
      <c r="L9" s="0"/>
      <c r="M9" s="0"/>
      <c r="N9" s="0"/>
      <c r="O9" s="0">
        <v>0</v>
      </c>
    </row>
    <row r="10">
      <c r="A10" s="0"/>
      <c r="B10" s="0" t="s">
        <v>5312</v>
      </c>
      <c r="C10" s="0">
        <v>20.699999999999999</v>
      </c>
      <c r="D10" s="0"/>
      <c r="E10" s="0"/>
      <c r="F10" s="0"/>
      <c r="G10" s="0">
        <v>35.32</v>
      </c>
      <c r="H10" s="0"/>
      <c r="I10" s="0">
        <v>1</v>
      </c>
      <c r="J10" s="0">
        <v>0.33000000000000002</v>
      </c>
      <c r="K10" s="0"/>
      <c r="L10" s="0"/>
      <c r="M10" s="0"/>
      <c r="N10" s="0"/>
      <c r="O10" s="0">
        <v>0</v>
      </c>
    </row>
    <row r="11">
      <c r="A11" s="0"/>
      <c r="B11" s="0" t="s">
        <v>5313</v>
      </c>
      <c r="C11" s="0">
        <v>55.5</v>
      </c>
      <c r="D11" s="0"/>
      <c r="E11" s="0"/>
      <c r="F11" s="0"/>
      <c r="G11" s="0">
        <v>46.357500000000002</v>
      </c>
      <c r="H11" s="0"/>
      <c r="I11" s="0">
        <v>2</v>
      </c>
      <c r="J11" s="0">
        <v>0.33000000000000002</v>
      </c>
      <c r="K11" s="0"/>
      <c r="L11" s="0"/>
      <c r="M11" s="0"/>
      <c r="N11" s="0"/>
      <c r="O11" s="0">
        <v>69</v>
      </c>
    </row>
    <row r="12">
      <c r="A12" s="0"/>
      <c r="B12" s="0" t="s">
        <v>5314</v>
      </c>
      <c r="C12" s="0">
        <v>0.81999999999999995</v>
      </c>
      <c r="D12" s="0"/>
      <c r="E12" s="0"/>
      <c r="F12" s="0"/>
      <c r="G12" s="0">
        <v>30.905000000000001</v>
      </c>
      <c r="H12" s="0"/>
      <c r="I12" s="0">
        <v>3</v>
      </c>
      <c r="J12" s="0">
        <v>0.33000000000000002</v>
      </c>
      <c r="K12" s="0">
        <v>1</v>
      </c>
      <c r="L12" s="0">
        <v>1</v>
      </c>
      <c r="M12" s="0"/>
      <c r="N12" s="0"/>
      <c r="O12" s="0">
        <v>0</v>
      </c>
    </row>
    <row r="13">
      <c r="A13" s="0"/>
      <c r="B13" s="0" t="s">
        <v>5315</v>
      </c>
      <c r="C13" s="0">
        <v>0</v>
      </c>
      <c r="D13" s="0"/>
      <c r="E13" s="0"/>
      <c r="F13" s="0"/>
      <c r="G13" s="0">
        <v>200.88249999999999</v>
      </c>
      <c r="H13" s="0"/>
      <c r="I13" s="0">
        <v>4</v>
      </c>
      <c r="J13" s="0"/>
      <c r="K13" s="0"/>
      <c r="L13" s="0"/>
      <c r="M13" s="0">
        <v>1</v>
      </c>
      <c r="N13" s="0">
        <v>1</v>
      </c>
      <c r="O13" s="0">
        <v>0</v>
      </c>
    </row>
    <row r="14">
      <c r="A14" s="0"/>
      <c r="B14" s="0" t="s">
        <v>5316</v>
      </c>
      <c r="C14" s="0">
        <v>26</v>
      </c>
      <c r="D14" s="0"/>
      <c r="E14" s="0"/>
      <c r="F14" s="0"/>
      <c r="G14" s="0"/>
      <c r="H14" s="0"/>
      <c r="I14" s="0">
        <v>5</v>
      </c>
      <c r="J14" s="0"/>
      <c r="K14" s="0"/>
      <c r="L14" s="0"/>
      <c r="M14" s="0">
        <v>1</v>
      </c>
      <c r="N14" s="0">
        <v>1</v>
      </c>
      <c r="O14" s="0">
        <v>0</v>
      </c>
    </row>
    <row r="15">
      <c r="A15" s="0"/>
      <c r="B15" s="0" t="s">
        <v>5317</v>
      </c>
      <c r="C15" s="0">
        <v>61.619999999999997</v>
      </c>
      <c r="D15" s="0"/>
      <c r="E15" s="0"/>
      <c r="F15" s="0"/>
      <c r="G15" s="0">
        <v>30.132375</v>
      </c>
      <c r="H15" s="0"/>
      <c r="I15" s="0"/>
      <c r="J15" s="0"/>
      <c r="K15" s="0"/>
      <c r="L15" s="0"/>
      <c r="M15" s="0">
        <v>1</v>
      </c>
      <c r="N15" s="0">
        <v>1</v>
      </c>
      <c r="O15" s="0">
        <v>0</v>
      </c>
    </row>
    <row r="16">
      <c r="A16" s="0"/>
      <c r="B16" s="0" t="s">
        <v>5318</v>
      </c>
      <c r="C16" s="0">
        <v>0</v>
      </c>
      <c r="D16" s="0"/>
      <c r="E16" s="0"/>
      <c r="F16" s="0"/>
      <c r="G16" s="0">
        <v>20.088249999999999</v>
      </c>
      <c r="H16" s="0"/>
      <c r="I16" s="0"/>
      <c r="J16" s="0"/>
      <c r="K16" s="0"/>
      <c r="L16" s="0"/>
      <c r="M16" s="0"/>
      <c r="N16" s="0"/>
      <c r="O16" s="0">
        <v>0</v>
      </c>
    </row>
    <row r="17">
      <c r="A17" s="0"/>
      <c r="B17" s="0" t="s">
        <v>5319</v>
      </c>
      <c r="C17" s="0">
        <v>0</v>
      </c>
      <c r="D17" s="0"/>
      <c r="E17" s="0"/>
      <c r="F17" s="0"/>
      <c r="G17" s="0">
        <v>10</v>
      </c>
      <c r="H17" s="0"/>
      <c r="I17" s="0"/>
      <c r="J17" s="0"/>
      <c r="K17" s="0"/>
      <c r="L17" s="0"/>
      <c r="M17" s="0"/>
      <c r="N17" s="0"/>
      <c r="O17" s="0">
        <v>0</v>
      </c>
    </row>
    <row r="18">
      <c r="A18" s="0"/>
      <c r="B18" s="0" t="s">
        <v>5320</v>
      </c>
      <c r="C18" s="0">
        <v>15</v>
      </c>
      <c r="D18" s="0"/>
      <c r="E18" s="0"/>
      <c r="F18" s="0"/>
      <c r="G18" s="0">
        <v>261.10312499999998</v>
      </c>
      <c r="H18" s="0"/>
      <c r="I18" s="0"/>
      <c r="J18" s="0"/>
      <c r="K18" s="0"/>
      <c r="L18" s="0"/>
      <c r="M18" s="0"/>
      <c r="N18" s="0"/>
      <c r="O18" s="0">
        <v>0</v>
      </c>
    </row>
    <row r="19">
      <c r="A19" s="0"/>
      <c r="B19" s="0" t="s">
        <v>5321</v>
      </c>
      <c r="C19" s="0">
        <v>10.035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>
        <v>0</v>
      </c>
    </row>
    <row r="20">
      <c r="A20" s="0"/>
      <c r="B20" s="0" t="s">
        <v>5322</v>
      </c>
      <c r="C20" s="0">
        <v>25.035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>
        <v>0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>
        <v>0</v>
      </c>
    </row>
    <row r="22">
      <c r="A22" s="0" t="s">
        <v>5303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>
        <v>0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>
        <v>0</v>
      </c>
    </row>
    <row r="24">
      <c r="A24" s="0"/>
      <c r="B24" s="0" t="s">
        <v>5323</v>
      </c>
      <c r="C24" s="0">
        <v>8400</v>
      </c>
      <c r="D24" s="0"/>
      <c r="E24" s="0"/>
      <c r="F24" s="0"/>
      <c r="G24" s="0">
        <v>0.14999999999999999</v>
      </c>
      <c r="H24" s="0"/>
      <c r="I24" s="0"/>
      <c r="J24" s="0"/>
      <c r="K24" s="0"/>
      <c r="L24" s="0"/>
      <c r="M24" s="0"/>
      <c r="N24" s="0"/>
      <c r="O24" s="0">
        <v>0</v>
      </c>
    </row>
    <row r="25">
      <c r="A25" s="0"/>
      <c r="B25" s="0"/>
      <c r="C25" s="0">
        <v>350</v>
      </c>
      <c r="D25" s="0"/>
      <c r="E25" s="0"/>
      <c r="F25" s="0"/>
      <c r="G25" s="0">
        <v>0.27000000000000002</v>
      </c>
      <c r="H25" s="0"/>
      <c r="I25" s="0"/>
      <c r="J25" s="0"/>
      <c r="K25" s="0"/>
      <c r="L25" s="0">
        <v>10</v>
      </c>
      <c r="M25" s="0"/>
      <c r="N25" s="0"/>
      <c r="O25" s="0">
        <v>0</v>
      </c>
    </row>
    <row r="26">
      <c r="A26" s="0"/>
      <c r="B26" s="0" t="s">
        <v>5324</v>
      </c>
      <c r="C26" s="0">
        <v>15</v>
      </c>
      <c r="D26" s="0"/>
      <c r="E26" s="0"/>
      <c r="F26" s="0"/>
      <c r="G26" s="0">
        <v>0.050000000000000003</v>
      </c>
      <c r="H26" s="0"/>
      <c r="I26" s="0"/>
      <c r="J26" s="0"/>
      <c r="K26" s="0"/>
      <c r="L26" s="0"/>
      <c r="M26" s="0"/>
      <c r="N26" s="0"/>
      <c r="O26" s="0">
        <v>0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>
        <v>0</v>
      </c>
    </row>
    <row r="28">
      <c r="A28" s="0" t="s">
        <v>5304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>
        <v>0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>
        <v>0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>
        <v>0</v>
      </c>
    </row>
    <row r="31">
      <c r="A31" s="0"/>
      <c r="B31" s="0" t="s">
        <v>5325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>
        <v>0</v>
      </c>
    </row>
    <row r="32">
      <c r="A32" s="0"/>
      <c r="B32" s="0" t="s">
        <v>5326</v>
      </c>
      <c r="C32" s="0">
        <v>10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-10</v>
      </c>
      <c r="K32" s="0">
        <v>-10</v>
      </c>
      <c r="L32" s="0">
        <v>-10</v>
      </c>
      <c r="M32" s="0">
        <v>-10</v>
      </c>
      <c r="N32" s="0">
        <v>-10</v>
      </c>
      <c r="O32" s="0">
        <v>0</v>
      </c>
    </row>
    <row r="33">
      <c r="A33" s="0"/>
      <c r="B33" s="0" t="s">
        <v>5327</v>
      </c>
      <c r="C33" s="0">
        <v>66.291224999999997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-66.291224999999997</v>
      </c>
      <c r="K33" s="0">
        <v>-76.291224999999997</v>
      </c>
      <c r="L33" s="0">
        <v>-57.644543480000003</v>
      </c>
      <c r="M33" s="0">
        <v>-67.644543479999996</v>
      </c>
      <c r="N33" s="0">
        <v>-67.644543479999996</v>
      </c>
      <c r="O33" s="0">
        <v>0</v>
      </c>
    </row>
    <row r="34">
      <c r="A34" s="0"/>
      <c r="B34" s="0" t="s">
        <v>5328</v>
      </c>
      <c r="C34" s="0">
        <v>66.291224999999997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-66.291224999999997</v>
      </c>
      <c r="K34" s="0">
        <v>-142.58244999999999</v>
      </c>
      <c r="L34" s="0">
        <v>-50.125689979999997</v>
      </c>
      <c r="M34" s="0">
        <v>-117.7702335</v>
      </c>
      <c r="N34" s="0">
        <v>-117.7702335</v>
      </c>
      <c r="O34" s="0">
        <v>0</v>
      </c>
    </row>
    <row r="35">
      <c r="A35" s="0"/>
      <c r="B35" s="0" t="s">
        <v>5329</v>
      </c>
      <c r="C35" s="0">
        <v>116.51185</v>
      </c>
      <c r="D35" s="0">
        <v>0</v>
      </c>
      <c r="E35" s="0">
        <v>0</v>
      </c>
      <c r="F35" s="0">
        <v>0</v>
      </c>
      <c r="G35" s="0">
        <v>21.092662499999999</v>
      </c>
      <c r="H35" s="0">
        <v>-21.092662499999999</v>
      </c>
      <c r="I35" s="0">
        <v>-5.6950188749999997</v>
      </c>
      <c r="J35" s="0">
        <v>-110.8168311</v>
      </c>
      <c r="K35" s="0">
        <v>-253.3992811</v>
      </c>
      <c r="L35" s="0">
        <v>-72.863865290000007</v>
      </c>
      <c r="M35" s="0">
        <v>-190.6340988</v>
      </c>
      <c r="N35" s="0">
        <v>-190.6340988</v>
      </c>
      <c r="O35" s="0">
        <v>0</v>
      </c>
    </row>
    <row r="36">
      <c r="A36" s="0"/>
      <c r="B36" s="0" t="s">
        <v>5330</v>
      </c>
      <c r="C36" s="0">
        <v>0</v>
      </c>
      <c r="D36" s="0">
        <v>180</v>
      </c>
      <c r="E36" s="0">
        <v>86.655000000000001</v>
      </c>
      <c r="F36" s="0">
        <v>93.344999999999999</v>
      </c>
      <c r="G36" s="0">
        <v>21.092662499999999</v>
      </c>
      <c r="H36" s="0">
        <v>72.252337499999996</v>
      </c>
      <c r="I36" s="0">
        <v>19.508131129999999</v>
      </c>
      <c r="J36" s="0">
        <v>73.836868879999997</v>
      </c>
      <c r="K36" s="0">
        <v>-179.56241230000001</v>
      </c>
      <c r="L36" s="0">
        <v>42.216469420000003</v>
      </c>
      <c r="M36" s="0">
        <v>-148.41762929999999</v>
      </c>
      <c r="N36" s="0">
        <v>-148.41762929999999</v>
      </c>
      <c r="O36" s="0">
        <v>0</v>
      </c>
    </row>
    <row r="37">
      <c r="A37" s="0"/>
      <c r="B37" s="0" t="s">
        <v>5331</v>
      </c>
      <c r="C37" s="0">
        <v>0</v>
      </c>
      <c r="D37" s="0">
        <v>180</v>
      </c>
      <c r="E37" s="0">
        <v>86.655000000000001</v>
      </c>
      <c r="F37" s="0">
        <v>93.344999999999999</v>
      </c>
      <c r="G37" s="0">
        <v>21.092662499999999</v>
      </c>
      <c r="H37" s="0">
        <v>72.252337499999996</v>
      </c>
      <c r="I37" s="0">
        <v>19.508131129999999</v>
      </c>
      <c r="J37" s="0">
        <v>73.836868879999997</v>
      </c>
      <c r="K37" s="0">
        <v>-105.72554340000001</v>
      </c>
      <c r="L37" s="0">
        <v>36.709973410000003</v>
      </c>
      <c r="M37" s="0">
        <v>-111.70765590000001</v>
      </c>
      <c r="N37" s="0">
        <v>-111.70765590000001</v>
      </c>
      <c r="O37" s="0">
        <v>0</v>
      </c>
    </row>
    <row r="38">
      <c r="A38" s="0"/>
      <c r="B38" s="0" t="s">
        <v>5332</v>
      </c>
      <c r="C38" s="0">
        <v>0</v>
      </c>
      <c r="D38" s="0">
        <v>180</v>
      </c>
      <c r="E38" s="0">
        <v>86.655000000000001</v>
      </c>
      <c r="F38" s="0">
        <v>93.344999999999999</v>
      </c>
      <c r="G38" s="0">
        <v>21.092662499999999</v>
      </c>
      <c r="H38" s="0">
        <v>72.252337499999996</v>
      </c>
      <c r="I38" s="0">
        <v>19.508131129999999</v>
      </c>
      <c r="J38" s="0">
        <v>73.836868879999997</v>
      </c>
      <c r="K38" s="0">
        <v>-31.8886745</v>
      </c>
      <c r="L38" s="0">
        <v>31.921716010000001</v>
      </c>
      <c r="M38" s="0">
        <v>-79.785939900000002</v>
      </c>
      <c r="N38" s="0">
        <v>-79.785939900000002</v>
      </c>
      <c r="O38" s="0">
        <v>0</v>
      </c>
    </row>
    <row r="39">
      <c r="A39" s="0"/>
      <c r="B39" s="0" t="s">
        <v>5333</v>
      </c>
      <c r="C39" s="0">
        <v>0</v>
      </c>
      <c r="D39" s="0">
        <v>180</v>
      </c>
      <c r="E39" s="0">
        <v>86.655000000000001</v>
      </c>
      <c r="F39" s="0">
        <v>93.344999999999999</v>
      </c>
      <c r="G39" s="0">
        <v>21.092662499999999</v>
      </c>
      <c r="H39" s="0">
        <v>72.252337499999996</v>
      </c>
      <c r="I39" s="0">
        <v>19.508131129999999</v>
      </c>
      <c r="J39" s="0">
        <v>73.836868879999997</v>
      </c>
      <c r="K39" s="0">
        <v>41.948194370000003</v>
      </c>
      <c r="L39" s="0">
        <v>27.75801392</v>
      </c>
      <c r="M39" s="0">
        <v>-52.027925979999999</v>
      </c>
      <c r="N39" s="0">
        <v>-52.027925979999999</v>
      </c>
      <c r="O39" s="0">
        <v>0</v>
      </c>
    </row>
    <row r="40">
      <c r="A40" s="0"/>
      <c r="B40" s="0" t="s">
        <v>5334</v>
      </c>
      <c r="C40" s="0">
        <v>0</v>
      </c>
      <c r="D40" s="0">
        <v>180</v>
      </c>
      <c r="E40" s="0">
        <v>86.655000000000001</v>
      </c>
      <c r="F40" s="0">
        <v>93.344999999999999</v>
      </c>
      <c r="G40" s="0">
        <v>21.092662499999999</v>
      </c>
      <c r="H40" s="0">
        <v>72.252337499999996</v>
      </c>
      <c r="I40" s="0">
        <v>19.508131129999999</v>
      </c>
      <c r="J40" s="0">
        <v>73.836868879999997</v>
      </c>
      <c r="K40" s="0">
        <v>115.7850633</v>
      </c>
      <c r="L40" s="0">
        <v>24.137403410000001</v>
      </c>
      <c r="M40" s="0">
        <v>-27.890522570000002</v>
      </c>
      <c r="N40" s="0">
        <v>-27.890522570000002</v>
      </c>
      <c r="O40" s="0">
        <v>0</v>
      </c>
    </row>
    <row r="41">
      <c r="A41" s="0"/>
      <c r="B41" s="0" t="s">
        <v>5335</v>
      </c>
      <c r="C41" s="0">
        <v>0</v>
      </c>
      <c r="D41" s="0">
        <v>180</v>
      </c>
      <c r="E41" s="0">
        <v>86.655000000000001</v>
      </c>
      <c r="F41" s="0">
        <v>93.344999999999999</v>
      </c>
      <c r="G41" s="0">
        <v>21.092662499999999</v>
      </c>
      <c r="H41" s="0">
        <v>72.252337499999996</v>
      </c>
      <c r="I41" s="0">
        <v>19.508131129999999</v>
      </c>
      <c r="J41" s="0">
        <v>73.836868879999997</v>
      </c>
      <c r="K41" s="0">
        <v>189.62193210000001</v>
      </c>
      <c r="L41" s="0">
        <v>20.989046439999999</v>
      </c>
      <c r="M41" s="0">
        <v>-6.9014761279999997</v>
      </c>
      <c r="N41" s="0">
        <v>-6.9014761279999997</v>
      </c>
      <c r="O41" s="0">
        <v>0</v>
      </c>
    </row>
    <row r="42">
      <c r="A42" s="0"/>
      <c r="B42" s="0" t="s">
        <v>5336</v>
      </c>
      <c r="C42" s="0">
        <v>0</v>
      </c>
      <c r="D42" s="0">
        <v>180</v>
      </c>
      <c r="E42" s="0">
        <v>86.655000000000001</v>
      </c>
      <c r="F42" s="0">
        <v>93.344999999999999</v>
      </c>
      <c r="G42" s="0">
        <v>21.092662499999999</v>
      </c>
      <c r="H42" s="0">
        <v>72.252337499999996</v>
      </c>
      <c r="I42" s="0">
        <v>19.508131129999999</v>
      </c>
      <c r="J42" s="0">
        <v>73.836868879999997</v>
      </c>
      <c r="K42" s="0">
        <v>263.45880099999999</v>
      </c>
      <c r="L42" s="0">
        <v>18.25134473</v>
      </c>
      <c r="M42" s="0">
        <v>11.34986861</v>
      </c>
      <c r="N42" s="0">
        <v>11.34986861</v>
      </c>
      <c r="O42" s="0">
        <v>0</v>
      </c>
    </row>
    <row r="43">
      <c r="A43" s="0"/>
      <c r="B43" s="0" t="s">
        <v>5337</v>
      </c>
      <c r="C43" s="0">
        <v>0</v>
      </c>
      <c r="D43" s="0">
        <v>180</v>
      </c>
      <c r="E43" s="0">
        <v>86.655000000000001</v>
      </c>
      <c r="F43" s="0">
        <v>93.344999999999999</v>
      </c>
      <c r="G43" s="0">
        <v>21.092662499999999</v>
      </c>
      <c r="H43" s="0">
        <v>72.252337499999996</v>
      </c>
      <c r="I43" s="0">
        <v>19.508131129999999</v>
      </c>
      <c r="J43" s="0">
        <v>73.836868879999997</v>
      </c>
      <c r="K43" s="0">
        <v>337.29566990000001</v>
      </c>
      <c r="L43" s="0">
        <v>15.87073455</v>
      </c>
      <c r="M43" s="0">
        <v>27.22060316</v>
      </c>
      <c r="N43" s="0">
        <v>27.22060316</v>
      </c>
      <c r="O43" s="0">
        <v>0</v>
      </c>
    </row>
    <row r="44">
      <c r="A44" s="0"/>
      <c r="B44" s="0" t="s">
        <v>5338</v>
      </c>
      <c r="C44" s="0">
        <v>0</v>
      </c>
      <c r="D44" s="0">
        <v>180</v>
      </c>
      <c r="E44" s="0">
        <v>86.655000000000001</v>
      </c>
      <c r="F44" s="0">
        <v>93.344999999999999</v>
      </c>
      <c r="G44" s="0">
        <v>21.092662499999999</v>
      </c>
      <c r="H44" s="0">
        <v>72.252337499999996</v>
      </c>
      <c r="I44" s="0">
        <v>19.508131129999999</v>
      </c>
      <c r="J44" s="0">
        <v>73.836868879999997</v>
      </c>
      <c r="K44" s="0">
        <v>411.13253880000002</v>
      </c>
      <c r="L44" s="0">
        <v>13.80063874</v>
      </c>
      <c r="M44" s="0">
        <v>41.0212419</v>
      </c>
      <c r="N44" s="0">
        <v>41.0212419</v>
      </c>
      <c r="O44" s="0">
        <v>0</v>
      </c>
    </row>
    <row r="45">
      <c r="A45" s="0"/>
      <c r="B45" s="0" t="s">
        <v>5339</v>
      </c>
      <c r="C45" s="0">
        <v>0</v>
      </c>
      <c r="D45" s="0">
        <v>180</v>
      </c>
      <c r="E45" s="0">
        <v>86.655000000000001</v>
      </c>
      <c r="F45" s="0">
        <v>93.344999999999999</v>
      </c>
      <c r="G45" s="0">
        <v>21.092662499999999</v>
      </c>
      <c r="H45" s="0">
        <v>72.252337499999996</v>
      </c>
      <c r="I45" s="0">
        <v>19.508131129999999</v>
      </c>
      <c r="J45" s="0">
        <v>73.836868879999997</v>
      </c>
      <c r="K45" s="0">
        <v>494.96940760000001</v>
      </c>
      <c r="L45" s="0">
        <v>12.00055543</v>
      </c>
      <c r="M45" s="0">
        <v>63.021797319999997</v>
      </c>
      <c r="N45" s="0">
        <v>53.021797319999997</v>
      </c>
      <c r="O45" s="0">
        <v>0</v>
      </c>
    </row>
    <row r="46">
      <c r="A46" s="0"/>
      <c r="B46" s="0" t="s">
        <v>5340</v>
      </c>
      <c r="C46" s="0">
        <v>0</v>
      </c>
      <c r="D46" s="0">
        <v>180</v>
      </c>
      <c r="E46" s="0">
        <v>86.655000000000001</v>
      </c>
      <c r="F46" s="0">
        <v>93.344999999999999</v>
      </c>
      <c r="G46" s="0">
        <v>21.092662499999999</v>
      </c>
      <c r="H46" s="0">
        <v>72.252337499999996</v>
      </c>
      <c r="I46" s="0">
        <v>19.508131129999999</v>
      </c>
      <c r="J46" s="0">
        <v>73.836868879999997</v>
      </c>
      <c r="K46" s="0">
        <v>635.09750150000002</v>
      </c>
      <c r="L46" s="0">
        <v>10.43526559</v>
      </c>
      <c r="M46" s="0">
        <v>131.10160640000001</v>
      </c>
      <c r="N46" s="0">
        <v>63.457062909999998</v>
      </c>
      <c r="O46" s="0">
        <v>0</v>
      </c>
    </row>
    <row r="47">
      <c r="A47" s="0"/>
      <c r="B47" s="0" t="s">
        <v>5341</v>
      </c>
      <c r="C47" s="0">
        <v>-10.044124999999999</v>
      </c>
      <c r="D47" s="0">
        <v>180</v>
      </c>
      <c r="E47" s="0">
        <v>86.655000000000001</v>
      </c>
      <c r="F47" s="0">
        <v>93.344999999999999</v>
      </c>
      <c r="G47" s="0">
        <v>21.092662499999999</v>
      </c>
      <c r="H47" s="0">
        <v>72.252337499999996</v>
      </c>
      <c r="I47" s="0">
        <v>19.508131129999999</v>
      </c>
      <c r="J47" s="0">
        <v>83.880993880000005</v>
      </c>
      <c r="K47" s="0">
        <v>785.26972039999998</v>
      </c>
      <c r="L47" s="0">
        <v>10.308511559999999</v>
      </c>
      <c r="M47" s="0">
        <v>191.53580790000001</v>
      </c>
      <c r="N47" s="0">
        <v>73.765574470000004</v>
      </c>
      <c r="O47" s="0">
        <v>0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>
        <v>0</v>
      </c>
    </row>
    <row r="49">
      <c r="A49" s="0" t="s">
        <v>5305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>
        <v>0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>
        <v>0</v>
      </c>
    </row>
    <row r="51">
      <c r="A51" s="0"/>
      <c r="B51" s="0" t="s">
        <v>5342</v>
      </c>
      <c r="C51" s="0"/>
      <c r="D51" s="0">
        <v>73.765574470000004</v>
      </c>
      <c r="E51" s="0"/>
      <c r="F51" s="0"/>
      <c r="G51" s="0"/>
      <c r="H51" s="0"/>
      <c r="I51" s="0"/>
      <c r="J51" s="0">
        <v>0.2179256195</v>
      </c>
      <c r="K51" s="0"/>
      <c r="L51" s="0"/>
      <c r="M51" s="0"/>
      <c r="N51" s="0"/>
      <c r="O51" s="0">
        <v>0</v>
      </c>
    </row>
    <row r="52">
      <c r="A52" s="0"/>
      <c r="B52" s="0" t="s">
        <v>5343</v>
      </c>
      <c r="C52" s="0">
        <v>15</v>
      </c>
      <c r="D52" s="0">
        <v>10.308511559999999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>
        <v>0</v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>
        <v>0</v>
      </c>
    </row>
    <row r="54">
      <c r="A54" s="0" t="s">
        <v>5306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>
        <v>0</v>
      </c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>
        <v>0</v>
      </c>
    </row>
    <row r="56">
      <c r="A56" s="0" t="s">
        <v>5307</v>
      </c>
      <c r="B56" s="0" t="s">
        <v>5344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0</v>
      </c>
    </row>
    <row r="57">
      <c r="A57" s="0" t="s">
        <v>5308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0</v>
      </c>
    </row>
    <row r="58">
      <c r="A58" s="0" t="s">
        <v>5309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2023-02-09T21:01:31Z</dcterms:created>
  <dc:creator>Joe Chada</dc:creator>
</cp:coreProperties>
</file>