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5C5ED23-A8AF-4E34-BF62-CA0627042AA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Legend" sheetId="2" r:id="rId1"/>
    <sheet name="Entitie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N20" i="1"/>
  <c r="N19" i="1"/>
  <c r="N18" i="1"/>
  <c r="N17" i="1"/>
  <c r="R31" i="1" l="1"/>
  <c r="R30" i="1"/>
  <c r="U21" i="1"/>
  <c r="V21" i="1" s="1"/>
  <c r="W21" i="1" s="1"/>
  <c r="U20" i="1"/>
  <c r="V20" i="1" s="1"/>
  <c r="W20" i="1" s="1"/>
  <c r="U19" i="1"/>
  <c r="V19" i="1" s="1"/>
  <c r="W19" i="1" s="1"/>
  <c r="U18" i="1"/>
  <c r="V18" i="1" s="1"/>
  <c r="W18" i="1" s="1"/>
  <c r="U17" i="1"/>
  <c r="V17" i="1" s="1"/>
  <c r="W17" i="1" s="1"/>
  <c r="F29" i="1" l="1"/>
  <c r="F30" i="1"/>
  <c r="I20" i="1" l="1"/>
  <c r="J20" i="1" s="1"/>
  <c r="K20" i="1" l="1"/>
  <c r="I16" i="1"/>
  <c r="J16" i="1" s="1"/>
  <c r="I17" i="1"/>
  <c r="J17" i="1" s="1"/>
  <c r="I18" i="1"/>
  <c r="J18" i="1" s="1"/>
  <c r="I19" i="1"/>
  <c r="J19" i="1" s="1"/>
  <c r="K19" i="1" l="1"/>
  <c r="K18" i="1"/>
  <c r="K17" i="1"/>
  <c r="K16" i="1"/>
</calcChain>
</file>

<file path=xl/sharedStrings.xml><?xml version="1.0" encoding="utf-8"?>
<sst xmlns="http://schemas.openxmlformats.org/spreadsheetml/2006/main" count="144" uniqueCount="41">
  <si>
    <t>attack speed</t>
  </si>
  <si>
    <t>health points</t>
  </si>
  <si>
    <t>damage output</t>
  </si>
  <si>
    <t>move speed</t>
  </si>
  <si>
    <t>projectile speed</t>
  </si>
  <si>
    <t>attack distance</t>
  </si>
  <si>
    <t>coin value</t>
  </si>
  <si>
    <t>Attributes</t>
  </si>
  <si>
    <t>Warrior</t>
  </si>
  <si>
    <t>Archer</t>
  </si>
  <si>
    <t>Giant</t>
  </si>
  <si>
    <t>Boss</t>
  </si>
  <si>
    <t>hp</t>
  </si>
  <si>
    <t>do</t>
  </si>
  <si>
    <t>as</t>
  </si>
  <si>
    <t>ms</t>
  </si>
  <si>
    <t>ps</t>
  </si>
  <si>
    <t>ad</t>
  </si>
  <si>
    <t>cv</t>
  </si>
  <si>
    <t>hp:</t>
  </si>
  <si>
    <t>do:</t>
  </si>
  <si>
    <t>as:</t>
  </si>
  <si>
    <t>ms:</t>
  </si>
  <si>
    <t>ps:</t>
  </si>
  <si>
    <t>ad:</t>
  </si>
  <si>
    <t>cv:</t>
  </si>
  <si>
    <t>All Variables used for the game Defense</t>
  </si>
  <si>
    <t>dps</t>
  </si>
  <si>
    <t>dps:</t>
  </si>
  <si>
    <t>damage per second</t>
  </si>
  <si>
    <t>cv / score ratio</t>
  </si>
  <si>
    <t>score (hp*ms*dps + ps + ad)</t>
  </si>
  <si>
    <t>Enemy base stats</t>
  </si>
  <si>
    <t>Auto archer</t>
  </si>
  <si>
    <t>Armored archer</t>
  </si>
  <si>
    <t>Player archer</t>
  </si>
  <si>
    <t>Player base stats</t>
  </si>
  <si>
    <t>Enemy max stats</t>
  </si>
  <si>
    <t>Player max stats</t>
  </si>
  <si>
    <t>Entity</t>
  </si>
  <si>
    <t>Multipliers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</si>
</sst>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double">
        <color rgb="FF3F3F3F"/>
      </top>
      <bottom style="thin">
        <color rgb="FFB2B2B2"/>
      </bottom>
      <diagonal/>
    </border>
    <border>
      <left/>
      <right style="thin">
        <color rgb="FFB2B2B2"/>
      </right>
      <top style="double">
        <color rgb="FF3F3F3F"/>
      </top>
      <bottom style="thin">
        <color rgb="FFB2B2B2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0" applyNumberFormat="0" applyAlignment="0" applyProtection="0"/>
    <xf numFmtId="0" fontId="2" fillId="6" borderId="11" applyNumberFormat="0" applyFont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0" xfId="0" applyFont="1" applyBorder="1" applyAlignment="1"/>
    <xf numFmtId="0" fontId="0" fillId="0" borderId="1" xfId="0" applyFont="1" applyBorder="1" applyAlignment="1">
      <alignment horizontal="right"/>
    </xf>
    <xf numFmtId="0" fontId="0" fillId="0" borderId="0" xfId="0" applyFont="1" applyAlignment="1"/>
    <xf numFmtId="0" fontId="0" fillId="0" borderId="4" xfId="0" applyBorder="1"/>
    <xf numFmtId="0" fontId="0" fillId="0" borderId="4" xfId="0" applyFont="1" applyBorder="1" applyAlignment="1"/>
    <xf numFmtId="1" fontId="0" fillId="0" borderId="1" xfId="0" applyNumberFormat="1" applyFont="1" applyBorder="1" applyAlignment="1">
      <alignment horizontal="right"/>
    </xf>
    <xf numFmtId="164" fontId="0" fillId="0" borderId="1" xfId="1" applyFont="1" applyBorder="1" applyAlignment="1">
      <alignment horizontal="right"/>
    </xf>
    <xf numFmtId="1" fontId="0" fillId="0" borderId="4" xfId="0" applyNumberFormat="1" applyFont="1" applyBorder="1" applyAlignment="1">
      <alignment horizontal="right"/>
    </xf>
    <xf numFmtId="0" fontId="5" fillId="4" borderId="6" xfId="4" applyBorder="1"/>
    <xf numFmtId="0" fontId="5" fillId="4" borderId="5" xfId="4" applyBorder="1"/>
    <xf numFmtId="0" fontId="5" fillId="4" borderId="7" xfId="4" applyBorder="1"/>
    <xf numFmtId="0" fontId="0" fillId="0" borderId="8" xfId="0" applyFont="1" applyBorder="1" applyAlignment="1">
      <alignment horizontal="right"/>
    </xf>
    <xf numFmtId="0" fontId="0" fillId="0" borderId="8" xfId="0" applyNumberFormat="1" applyFont="1" applyBorder="1" applyAlignment="1">
      <alignment horizontal="right"/>
    </xf>
    <xf numFmtId="1" fontId="0" fillId="0" borderId="8" xfId="0" applyNumberFormat="1" applyFont="1" applyBorder="1" applyAlignment="1">
      <alignment horizontal="right"/>
    </xf>
    <xf numFmtId="164" fontId="0" fillId="0" borderId="8" xfId="0" applyNumberFormat="1" applyFont="1" applyBorder="1" applyAlignment="1">
      <alignment horizontal="right"/>
    </xf>
    <xf numFmtId="0" fontId="0" fillId="0" borderId="8" xfId="0" applyFont="1" applyBorder="1"/>
    <xf numFmtId="164" fontId="0" fillId="0" borderId="8" xfId="1" applyFont="1" applyBorder="1" applyAlignment="1">
      <alignment horizontal="right"/>
    </xf>
    <xf numFmtId="0" fontId="0" fillId="4" borderId="5" xfId="4" applyFont="1" applyFill="1" applyBorder="1"/>
    <xf numFmtId="0" fontId="0" fillId="4" borderId="6" xfId="4" applyFont="1" applyFill="1" applyBorder="1" applyAlignment="1">
      <alignment horizontal="right"/>
    </xf>
    <xf numFmtId="0" fontId="0" fillId="4" borderId="6" xfId="4" applyNumberFormat="1" applyFont="1" applyFill="1" applyBorder="1" applyAlignment="1">
      <alignment horizontal="right"/>
    </xf>
    <xf numFmtId="1" fontId="0" fillId="4" borderId="6" xfId="4" applyNumberFormat="1" applyFont="1" applyFill="1" applyBorder="1" applyAlignment="1">
      <alignment horizontal="right"/>
    </xf>
    <xf numFmtId="164" fontId="0" fillId="4" borderId="7" xfId="4" applyNumberFormat="1" applyFont="1" applyFill="1" applyBorder="1" applyAlignment="1">
      <alignment horizontal="right"/>
    </xf>
    <xf numFmtId="0" fontId="2" fillId="3" borderId="2" xfId="3" applyFont="1" applyBorder="1" applyAlignment="1">
      <alignment horizontal="center"/>
    </xf>
    <xf numFmtId="0" fontId="2" fillId="3" borderId="9" xfId="3" applyFont="1" applyBorder="1" applyAlignment="1">
      <alignment horizontal="center"/>
    </xf>
    <xf numFmtId="0" fontId="2" fillId="3" borderId="3" xfId="3" applyFont="1" applyBorder="1" applyAlignment="1">
      <alignment horizontal="center"/>
    </xf>
    <xf numFmtId="0" fontId="2" fillId="2" borderId="5" xfId="2" applyFont="1" applyBorder="1" applyAlignment="1">
      <alignment horizontal="center"/>
    </xf>
    <xf numFmtId="0" fontId="2" fillId="2" borderId="6" xfId="2" applyFont="1" applyBorder="1" applyAlignment="1">
      <alignment horizontal="center"/>
    </xf>
    <xf numFmtId="0" fontId="2" fillId="2" borderId="7" xfId="2" applyFont="1" applyBorder="1" applyAlignment="1">
      <alignment horizontal="center"/>
    </xf>
    <xf numFmtId="0" fontId="2" fillId="3" borderId="5" xfId="3" applyFont="1" applyBorder="1" applyAlignment="1">
      <alignment horizontal="center"/>
    </xf>
    <xf numFmtId="0" fontId="2" fillId="3" borderId="6" xfId="3" applyFont="1" applyBorder="1" applyAlignment="1">
      <alignment horizontal="center"/>
    </xf>
    <xf numFmtId="0" fontId="2" fillId="3" borderId="7" xfId="3" applyFont="1" applyBorder="1" applyAlignment="1">
      <alignment horizontal="center"/>
    </xf>
    <xf numFmtId="0" fontId="0" fillId="6" borderId="11" xfId="6" applyFont="1"/>
    <xf numFmtId="0" fontId="6" fillId="5" borderId="10" xfId="5" applyAlignment="1">
      <alignment horizontal="center"/>
    </xf>
    <xf numFmtId="0" fontId="1" fillId="6" borderId="12" xfId="6" applyFont="1" applyBorder="1" applyAlignment="1">
      <alignment horizontal="center"/>
    </xf>
    <xf numFmtId="0" fontId="1" fillId="6" borderId="13" xfId="6" applyFont="1" applyBorder="1" applyAlignment="1">
      <alignment horizontal="center"/>
    </xf>
  </cellXfs>
  <cellStyles count="7">
    <cellStyle name="Bad" xfId="3" builtinId="27"/>
    <cellStyle name="Check Cell" xfId="5" builtinId="23"/>
    <cellStyle name="Comma" xfId="1" builtinId="3"/>
    <cellStyle name="Good" xfId="2" builtinId="26"/>
    <cellStyle name="Neutral" xfId="4" builtinId="28"/>
    <cellStyle name="Normal" xfId="0" builtinId="0"/>
    <cellStyle name="Note" xfId="6" builtinId="10"/>
  </cellStyles>
  <dxfs count="40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_);_(* \(#,##0.0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2" displayName="Tabel2" ref="A15:K20" totalsRowShown="0" headerRowDxfId="39" dataDxfId="38">
  <autoFilter ref="A15:K20" xr:uid="{00000000-0009-0000-0100-000002000000}"/>
  <tableColumns count="11">
    <tableColumn id="1" xr3:uid="{00000000-0010-0000-0000-000001000000}" name="Entity" dataDxfId="37"/>
    <tableColumn id="2" xr3:uid="{00000000-0010-0000-0000-000002000000}" name="hp" dataDxfId="36"/>
    <tableColumn id="3" xr3:uid="{00000000-0010-0000-0000-000003000000}" name="do" dataDxfId="35"/>
    <tableColumn id="4" xr3:uid="{00000000-0010-0000-0000-000004000000}" name="as" dataDxfId="34"/>
    <tableColumn id="5" xr3:uid="{00000000-0010-0000-0000-000005000000}" name="ms" dataDxfId="33"/>
    <tableColumn id="6" xr3:uid="{00000000-0010-0000-0000-000006000000}" name="ps" dataDxfId="32"/>
    <tableColumn id="7" xr3:uid="{00000000-0010-0000-0000-000007000000}" name="ad" dataDxfId="31"/>
    <tableColumn id="8" xr3:uid="{00000000-0010-0000-0000-000008000000}" name="cv" dataDxfId="30"/>
    <tableColumn id="9" xr3:uid="{00000000-0010-0000-0000-000009000000}" name="dps" dataDxfId="29">
      <calculatedColumnFormula>PRODUCT(Tabel2[[#This Row],[do]:[as]])</calculatedColumnFormula>
    </tableColumn>
    <tableColumn id="10" xr3:uid="{00000000-0010-0000-0000-00000A000000}" name="score (hp*ms*dps + ps + ad)" dataDxfId="28">
      <calculatedColumnFormula>MROUND(PRODUCT(B16,E16,I16), 1) + F16 + G16</calculatedColumnFormula>
    </tableColumn>
    <tableColumn id="11" xr3:uid="{00000000-0010-0000-0000-00000B000000}" name="cv / score ratio" dataDxfId="27">
      <calculatedColumnFormula>H16/J16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1" displayName="Tabel1" ref="A28:F30" totalsRowShown="0" headerRowDxfId="26">
  <autoFilter ref="A28:F30" xr:uid="{00000000-0009-0000-0100-000001000000}"/>
  <tableColumns count="6">
    <tableColumn id="1" xr3:uid="{00000000-0010-0000-0100-000001000000}" name="Entity" dataDxfId="25"/>
    <tableColumn id="2" xr3:uid="{00000000-0010-0000-0100-000002000000}" name="hp" dataDxfId="24"/>
    <tableColumn id="3" xr3:uid="{00000000-0010-0000-0100-000003000000}" name="do" dataDxfId="23"/>
    <tableColumn id="4" xr3:uid="{00000000-0010-0000-0100-000004000000}" name="as" dataDxfId="22"/>
    <tableColumn id="5" xr3:uid="{00000000-0010-0000-0100-000005000000}" name="ps" dataDxfId="21"/>
    <tableColumn id="6" xr3:uid="{00000000-0010-0000-0100-000006000000}" name="dps" dataDxfId="20">
      <calculatedColumnFormula>PRODUCT(C29,D29)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24" displayName="Tabel24" ref="M16:W22" totalsRowShown="0" headerRowDxfId="19" dataDxfId="18">
  <autoFilter ref="M16:W22" xr:uid="{00000000-0009-0000-0100-000003000000}"/>
  <tableColumns count="11">
    <tableColumn id="1" xr3:uid="{00000000-0010-0000-0200-000001000000}" name="Entity" dataDxfId="17"/>
    <tableColumn id="2" xr3:uid="{00000000-0010-0000-0200-000002000000}" name="hp" dataDxfId="16"/>
    <tableColumn id="3" xr3:uid="{00000000-0010-0000-0200-000003000000}" name="do" dataDxfId="15"/>
    <tableColumn id="4" xr3:uid="{00000000-0010-0000-0200-000004000000}" name="as" dataDxfId="14"/>
    <tableColumn id="5" xr3:uid="{00000000-0010-0000-0200-000005000000}" name="ms" dataDxfId="13"/>
    <tableColumn id="6" xr3:uid="{00000000-0010-0000-0200-000006000000}" name="ps" dataDxfId="12"/>
    <tableColumn id="7" xr3:uid="{00000000-0010-0000-0200-000007000000}" name="ad" dataDxfId="11"/>
    <tableColumn id="8" xr3:uid="{00000000-0010-0000-0200-000008000000}" name="cv" dataDxfId="10"/>
    <tableColumn id="9" xr3:uid="{00000000-0010-0000-0200-000009000000}" name="dps" dataDxfId="9">
      <calculatedColumnFormula>PRODUCT(Tabel24[[#This Row],[do]:[as]])</calculatedColumnFormula>
    </tableColumn>
    <tableColumn id="10" xr3:uid="{00000000-0010-0000-0200-00000A000000}" name="score (hp*ms*dps + ps + ad)" dataDxfId="8">
      <calculatedColumnFormula>MROUND(PRODUCT(N17,Q17,U17), 1) + R17 + S17</calculatedColumnFormula>
    </tableColumn>
    <tableColumn id="11" xr3:uid="{00000000-0010-0000-0200-00000B000000}" name="cv / score ratio" dataDxfId="7">
      <calculatedColumnFormula>T17/V17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15" displayName="Tabel15" ref="M29:R31" totalsRowShown="0" headerRowDxfId="6">
  <autoFilter ref="M29:R31" xr:uid="{00000000-0009-0000-0100-000004000000}"/>
  <tableColumns count="6">
    <tableColumn id="1" xr3:uid="{00000000-0010-0000-0300-000001000000}" name="Entity" dataDxfId="5"/>
    <tableColumn id="2" xr3:uid="{00000000-0010-0000-0300-000002000000}" name="hp" dataDxfId="4"/>
    <tableColumn id="3" xr3:uid="{00000000-0010-0000-0300-000003000000}" name="do" dataDxfId="3"/>
    <tableColumn id="4" xr3:uid="{00000000-0010-0000-0300-000004000000}" name="as" dataDxfId="2"/>
    <tableColumn id="5" xr3:uid="{00000000-0010-0000-0300-000005000000}" name="ps" dataDxfId="1"/>
    <tableColumn id="6" xr3:uid="{00000000-0010-0000-0300-000006000000}" name="dps" dataDxfId="0">
      <calculatedColumnFormula>PRODUCT(O30,P30)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G23" sqref="G23"/>
    </sheetView>
  </sheetViews>
  <sheetFormatPr defaultRowHeight="15" x14ac:dyDescent="0.25"/>
  <cols>
    <col min="1" max="1" width="8.85546875" customWidth="1"/>
    <col min="2" max="2" width="17.7109375" customWidth="1"/>
  </cols>
  <sheetData>
    <row r="1" spans="1:3" ht="16.5" thickTop="1" thickBot="1" x14ac:dyDescent="0.3">
      <c r="A1" s="35" t="s">
        <v>26</v>
      </c>
      <c r="B1" s="35"/>
      <c r="C1" s="35"/>
    </row>
    <row r="2" spans="1:3" ht="15.75" thickTop="1" x14ac:dyDescent="0.25">
      <c r="A2" s="36" t="s">
        <v>7</v>
      </c>
      <c r="B2" s="37"/>
    </row>
    <row r="3" spans="1:3" x14ac:dyDescent="0.25">
      <c r="A3" s="34" t="s">
        <v>19</v>
      </c>
      <c r="B3" s="34" t="s">
        <v>1</v>
      </c>
    </row>
    <row r="4" spans="1:3" x14ac:dyDescent="0.25">
      <c r="A4" s="34" t="s">
        <v>20</v>
      </c>
      <c r="B4" s="34" t="s">
        <v>2</v>
      </c>
    </row>
    <row r="5" spans="1:3" x14ac:dyDescent="0.25">
      <c r="A5" s="34" t="s">
        <v>21</v>
      </c>
      <c r="B5" s="34" t="s">
        <v>0</v>
      </c>
    </row>
    <row r="6" spans="1:3" x14ac:dyDescent="0.25">
      <c r="A6" s="34" t="s">
        <v>22</v>
      </c>
      <c r="B6" s="34" t="s">
        <v>3</v>
      </c>
    </row>
    <row r="7" spans="1:3" x14ac:dyDescent="0.25">
      <c r="A7" s="34" t="s">
        <v>23</v>
      </c>
      <c r="B7" s="34" t="s">
        <v>4</v>
      </c>
    </row>
    <row r="8" spans="1:3" x14ac:dyDescent="0.25">
      <c r="A8" s="34" t="s">
        <v>24</v>
      </c>
      <c r="B8" s="34" t="s">
        <v>5</v>
      </c>
    </row>
    <row r="9" spans="1:3" x14ac:dyDescent="0.25">
      <c r="A9" s="34" t="s">
        <v>25</v>
      </c>
      <c r="B9" s="34" t="s">
        <v>6</v>
      </c>
    </row>
    <row r="10" spans="1:3" x14ac:dyDescent="0.25">
      <c r="A10" s="34" t="s">
        <v>28</v>
      </c>
      <c r="B10" s="34" t="s">
        <v>29</v>
      </c>
    </row>
  </sheetData>
  <mergeCells count="2">
    <mergeCell ref="A1:C1"/>
    <mergeCell ref="A2:B2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3:W31"/>
  <sheetViews>
    <sheetView topLeftCell="A9" workbookViewId="0">
      <selection activeCell="J27" sqref="J27"/>
    </sheetView>
  </sheetViews>
  <sheetFormatPr defaultRowHeight="15" x14ac:dyDescent="0.25"/>
  <cols>
    <col min="1" max="1" width="15.7109375" customWidth="1"/>
    <col min="2" max="8" width="9.28515625" customWidth="1"/>
    <col min="10" max="10" width="28.42578125" customWidth="1"/>
    <col min="11" max="11" width="17.28515625" customWidth="1"/>
    <col min="12" max="12" width="9.140625" customWidth="1"/>
    <col min="13" max="13" width="15.7109375" customWidth="1"/>
    <col min="14" max="18" width="9.28515625" customWidth="1"/>
    <col min="22" max="22" width="28.42578125" customWidth="1"/>
    <col min="23" max="23" width="17.140625" customWidth="1"/>
  </cols>
  <sheetData>
    <row r="13" spans="1:23" ht="15.75" thickBot="1" x14ac:dyDescent="0.3"/>
    <row r="14" spans="1:23" ht="15.75" thickBot="1" x14ac:dyDescent="0.3">
      <c r="A14" s="25" t="s">
        <v>32</v>
      </c>
      <c r="B14" s="26"/>
      <c r="C14" s="26"/>
      <c r="D14" s="26"/>
      <c r="E14" s="26"/>
      <c r="F14" s="26"/>
      <c r="G14" s="26"/>
      <c r="H14" s="26"/>
      <c r="I14" s="26"/>
      <c r="J14" s="26"/>
      <c r="K14" s="27"/>
      <c r="M14" s="31" t="s">
        <v>37</v>
      </c>
      <c r="N14" s="32"/>
      <c r="O14" s="32"/>
      <c r="P14" s="32"/>
      <c r="Q14" s="32"/>
      <c r="R14" s="32"/>
      <c r="S14" s="32"/>
      <c r="T14" s="32"/>
      <c r="U14" s="32"/>
      <c r="V14" s="32"/>
      <c r="W14" s="33"/>
    </row>
    <row r="15" spans="1:23" ht="15.75" thickBot="1" x14ac:dyDescent="0.3">
      <c r="A15" s="3" t="s">
        <v>39</v>
      </c>
      <c r="B15" s="3" t="s">
        <v>12</v>
      </c>
      <c r="C15" s="3" t="s">
        <v>13</v>
      </c>
      <c r="D15" s="3" t="s">
        <v>14</v>
      </c>
      <c r="E15" s="3" t="s">
        <v>15</v>
      </c>
      <c r="F15" s="3" t="s">
        <v>16</v>
      </c>
      <c r="G15" s="3" t="s">
        <v>17</v>
      </c>
      <c r="H15" s="3" t="s">
        <v>18</v>
      </c>
      <c r="I15" s="5" t="s">
        <v>27</v>
      </c>
      <c r="J15" s="7" t="s">
        <v>31</v>
      </c>
      <c r="K15" s="7" t="s">
        <v>30</v>
      </c>
      <c r="M15" s="20" t="s">
        <v>40</v>
      </c>
      <c r="N15" s="21">
        <v>5</v>
      </c>
      <c r="O15" s="21">
        <v>5</v>
      </c>
      <c r="P15" s="21">
        <v>5</v>
      </c>
      <c r="Q15" s="21">
        <v>5</v>
      </c>
      <c r="R15" s="21">
        <v>5</v>
      </c>
      <c r="S15" s="21">
        <v>5</v>
      </c>
      <c r="T15" s="21">
        <v>5</v>
      </c>
      <c r="U15" s="22">
        <v>5</v>
      </c>
      <c r="V15" s="23"/>
      <c r="W15" s="24"/>
    </row>
    <row r="16" spans="1:23" x14ac:dyDescent="0.25">
      <c r="A16" s="2" t="s">
        <v>8</v>
      </c>
      <c r="B16" s="4">
        <v>2</v>
      </c>
      <c r="C16" s="4">
        <v>1</v>
      </c>
      <c r="D16" s="4">
        <v>1.5</v>
      </c>
      <c r="E16" s="4">
        <v>1</v>
      </c>
      <c r="F16" s="4">
        <v>0</v>
      </c>
      <c r="G16" s="4">
        <v>1.7</v>
      </c>
      <c r="H16" s="4">
        <v>5</v>
      </c>
      <c r="I16" s="4">
        <f>PRODUCT(Tabel2[[#This Row],[do]:[as]])</f>
        <v>1.5</v>
      </c>
      <c r="J16" s="10">
        <f>MROUND(PRODUCT(B16,E16,I16), 1) + F16 + G16</f>
        <v>4.7</v>
      </c>
      <c r="K16" s="9">
        <f>H16/J16</f>
        <v>1.0638297872340425</v>
      </c>
      <c r="M16" s="3" t="s">
        <v>39</v>
      </c>
      <c r="N16" s="3" t="s">
        <v>12</v>
      </c>
      <c r="O16" s="3" t="s">
        <v>13</v>
      </c>
      <c r="P16" s="3" t="s">
        <v>14</v>
      </c>
      <c r="Q16" s="3" t="s">
        <v>15</v>
      </c>
      <c r="R16" s="3" t="s">
        <v>16</v>
      </c>
      <c r="S16" s="3" t="s">
        <v>17</v>
      </c>
      <c r="T16" s="3" t="s">
        <v>18</v>
      </c>
      <c r="U16" s="5" t="s">
        <v>27</v>
      </c>
      <c r="V16" s="7" t="s">
        <v>31</v>
      </c>
      <c r="W16" s="7" t="s">
        <v>30</v>
      </c>
    </row>
    <row r="17" spans="1:23" x14ac:dyDescent="0.25">
      <c r="A17" s="2" t="s">
        <v>9</v>
      </c>
      <c r="B17" s="4">
        <v>1</v>
      </c>
      <c r="C17" s="4">
        <v>1</v>
      </c>
      <c r="D17" s="4">
        <v>1</v>
      </c>
      <c r="E17" s="4">
        <v>1.5</v>
      </c>
      <c r="F17" s="4">
        <v>3</v>
      </c>
      <c r="G17" s="4">
        <v>8</v>
      </c>
      <c r="H17" s="4">
        <v>15</v>
      </c>
      <c r="I17" s="4">
        <f>PRODUCT(Tabel2[[#This Row],[do]:[as]])</f>
        <v>1</v>
      </c>
      <c r="J17" s="8">
        <f>MROUND(PRODUCT(B17,E17,I17), 1) + F17 + G17</f>
        <v>13</v>
      </c>
      <c r="K17" s="9">
        <f>H17/J17</f>
        <v>1.1538461538461537</v>
      </c>
      <c r="M17" s="2" t="s">
        <v>8</v>
      </c>
      <c r="N17" s="4">
        <f>PRODUCT(N15,B16)</f>
        <v>10</v>
      </c>
      <c r="O17" s="4">
        <v>1</v>
      </c>
      <c r="P17" s="4">
        <v>1.5</v>
      </c>
      <c r="Q17" s="4">
        <v>1</v>
      </c>
      <c r="R17" s="4">
        <v>0</v>
      </c>
      <c r="S17" s="4">
        <v>1.7</v>
      </c>
      <c r="T17" s="4">
        <v>5</v>
      </c>
      <c r="U17" s="4">
        <f>PRODUCT(Tabel24[[#This Row],[do]:[as]])</f>
        <v>1.5</v>
      </c>
      <c r="V17" s="10">
        <f>MROUND(PRODUCT(N17,Q17,U17), 1) + R17 + S17</f>
        <v>16.7</v>
      </c>
      <c r="W17" s="9">
        <f t="shared" ref="W17:W21" si="0">T17/V17</f>
        <v>0.29940119760479045</v>
      </c>
    </row>
    <row r="18" spans="1:23" x14ac:dyDescent="0.25">
      <c r="A18" s="2" t="s">
        <v>34</v>
      </c>
      <c r="B18" s="4">
        <v>3</v>
      </c>
      <c r="C18" s="4">
        <v>2</v>
      </c>
      <c r="D18" s="4">
        <v>1</v>
      </c>
      <c r="E18" s="4">
        <v>0.5</v>
      </c>
      <c r="F18" s="4">
        <v>3</v>
      </c>
      <c r="G18" s="4">
        <v>8</v>
      </c>
      <c r="H18" s="4">
        <v>20</v>
      </c>
      <c r="I18" s="4">
        <f>PRODUCT(Tabel2[[#This Row],[do]:[as]])</f>
        <v>2</v>
      </c>
      <c r="J18" s="8">
        <f>MROUND(PRODUCT(B18,E18,I18), 1) + F18 + G18</f>
        <v>14</v>
      </c>
      <c r="K18" s="9">
        <f>H18/J18</f>
        <v>1.4285714285714286</v>
      </c>
      <c r="M18" s="2" t="s">
        <v>9</v>
      </c>
      <c r="N18" s="4">
        <f>PRODUCT(N15,B17)</f>
        <v>5</v>
      </c>
      <c r="O18" s="4">
        <v>1</v>
      </c>
      <c r="P18" s="4">
        <v>1</v>
      </c>
      <c r="Q18" s="4">
        <v>1.5</v>
      </c>
      <c r="R18" s="4">
        <v>3</v>
      </c>
      <c r="S18" s="4">
        <v>8</v>
      </c>
      <c r="T18" s="4">
        <v>15</v>
      </c>
      <c r="U18" s="4">
        <f>PRODUCT(Tabel24[[#This Row],[do]:[as]])</f>
        <v>1</v>
      </c>
      <c r="V18" s="8">
        <f t="shared" ref="V18" si="1">MROUND(PRODUCT(N18,Q18,U18), 1) + R18 + S18</f>
        <v>19</v>
      </c>
      <c r="W18" s="9">
        <f t="shared" si="0"/>
        <v>0.78947368421052633</v>
      </c>
    </row>
    <row r="19" spans="1:23" x14ac:dyDescent="0.25">
      <c r="A19" s="2" t="s">
        <v>10</v>
      </c>
      <c r="B19" s="4">
        <v>5</v>
      </c>
      <c r="C19" s="4">
        <v>15</v>
      </c>
      <c r="D19" s="4">
        <v>1</v>
      </c>
      <c r="E19" s="4">
        <v>0.5</v>
      </c>
      <c r="F19" s="4">
        <v>0</v>
      </c>
      <c r="G19" s="4">
        <v>1.7</v>
      </c>
      <c r="H19" s="4">
        <v>80</v>
      </c>
      <c r="I19" s="4">
        <f>PRODUCT(Tabel2[[#This Row],[do]:[as]])</f>
        <v>15</v>
      </c>
      <c r="J19" s="8">
        <f>MROUND(PRODUCT(B19,E19,I19), 1) + F19 + G19</f>
        <v>39.700000000000003</v>
      </c>
      <c r="K19" s="9">
        <f>H19/J19</f>
        <v>2.0151133501259446</v>
      </c>
      <c r="M19" s="2" t="s">
        <v>34</v>
      </c>
      <c r="N19" s="4">
        <f>PRODUCT(N15,B18)</f>
        <v>15</v>
      </c>
      <c r="O19" s="4">
        <v>2</v>
      </c>
      <c r="P19" s="4">
        <v>1</v>
      </c>
      <c r="Q19" s="4">
        <v>0.5</v>
      </c>
      <c r="R19" s="4">
        <v>3</v>
      </c>
      <c r="S19" s="4">
        <v>8</v>
      </c>
      <c r="T19" s="4">
        <v>20</v>
      </c>
      <c r="U19" s="4">
        <f>PRODUCT(Tabel24[[#This Row],[do]:[as]])</f>
        <v>2</v>
      </c>
      <c r="V19" s="8">
        <f>MROUND(PRODUCT(N19,Q19,U19), 1) + R19 + S19</f>
        <v>26</v>
      </c>
      <c r="W19" s="9">
        <f t="shared" si="0"/>
        <v>0.76923076923076927</v>
      </c>
    </row>
    <row r="20" spans="1:23" x14ac:dyDescent="0.25">
      <c r="A20" s="2" t="s">
        <v>11</v>
      </c>
      <c r="B20" s="4">
        <v>10</v>
      </c>
      <c r="C20" s="4">
        <v>15</v>
      </c>
      <c r="D20" s="4">
        <v>1</v>
      </c>
      <c r="E20" s="4">
        <v>0.5</v>
      </c>
      <c r="F20" s="4">
        <v>0</v>
      </c>
      <c r="G20" s="4">
        <v>1.7</v>
      </c>
      <c r="H20" s="4">
        <v>160</v>
      </c>
      <c r="I20" s="4">
        <f>PRODUCT(Tabel2[[#This Row],[do]:[as]])</f>
        <v>15</v>
      </c>
      <c r="J20" s="8">
        <f>MROUND(PRODUCT(B20,E20,I20), 1) + F20 + G20</f>
        <v>76.7</v>
      </c>
      <c r="K20" s="9">
        <f>H20/J20</f>
        <v>2.0860495436766624</v>
      </c>
      <c r="M20" s="2" t="s">
        <v>10</v>
      </c>
      <c r="N20" s="4">
        <f>PRODUCT(N15,B19)</f>
        <v>25</v>
      </c>
      <c r="O20" s="4">
        <v>15</v>
      </c>
      <c r="P20" s="4">
        <v>1</v>
      </c>
      <c r="Q20" s="4">
        <v>0.5</v>
      </c>
      <c r="R20" s="4">
        <v>0</v>
      </c>
      <c r="S20" s="4">
        <v>1.7</v>
      </c>
      <c r="T20" s="4">
        <v>80</v>
      </c>
      <c r="U20" s="4">
        <f>PRODUCT(Tabel24[[#This Row],[do]:[as]])</f>
        <v>15</v>
      </c>
      <c r="V20" s="8">
        <f t="shared" ref="V20:V21" si="2">MROUND(PRODUCT(N20,Q20,U20), 1) + R20 + S20</f>
        <v>189.7</v>
      </c>
      <c r="W20" s="9">
        <f t="shared" si="0"/>
        <v>0.42171850289931473</v>
      </c>
    </row>
    <row r="21" spans="1:23" x14ac:dyDescent="0.25">
      <c r="M21" s="18" t="s">
        <v>11</v>
      </c>
      <c r="N21" s="14">
        <f>PRODUCT(N15,B20)</f>
        <v>50</v>
      </c>
      <c r="O21" s="14">
        <v>15</v>
      </c>
      <c r="P21" s="14">
        <v>1</v>
      </c>
      <c r="Q21" s="14">
        <v>0.5</v>
      </c>
      <c r="R21" s="14">
        <v>0</v>
      </c>
      <c r="S21" s="14">
        <v>1.7</v>
      </c>
      <c r="T21" s="14">
        <v>160</v>
      </c>
      <c r="U21" s="14">
        <f>PRODUCT(Tabel24[[#This Row],[do]:[as]])</f>
        <v>15</v>
      </c>
      <c r="V21" s="16">
        <f t="shared" si="2"/>
        <v>376.7</v>
      </c>
      <c r="W21" s="19">
        <f t="shared" si="0"/>
        <v>0.4247411733474914</v>
      </c>
    </row>
    <row r="22" spans="1:23" x14ac:dyDescent="0.25">
      <c r="M22" s="18"/>
      <c r="N22" s="14"/>
      <c r="O22" s="14"/>
      <c r="P22" s="14"/>
      <c r="Q22" s="14"/>
      <c r="R22" s="14"/>
      <c r="S22" s="14"/>
      <c r="T22" s="14"/>
      <c r="U22" s="15"/>
      <c r="V22" s="16"/>
      <c r="W22" s="17"/>
    </row>
    <row r="26" spans="1:23" ht="15.75" thickBot="1" x14ac:dyDescent="0.3"/>
    <row r="27" spans="1:23" ht="15.75" thickBot="1" x14ac:dyDescent="0.3">
      <c r="A27" s="28" t="s">
        <v>36</v>
      </c>
      <c r="B27" s="29"/>
      <c r="C27" s="29"/>
      <c r="D27" s="29"/>
      <c r="E27" s="29"/>
      <c r="F27" s="30"/>
      <c r="M27" s="28" t="s">
        <v>38</v>
      </c>
      <c r="N27" s="29"/>
      <c r="O27" s="29"/>
      <c r="P27" s="29"/>
      <c r="Q27" s="29"/>
      <c r="R27" s="30"/>
    </row>
    <row r="28" spans="1:23" ht="15.75" thickBot="1" x14ac:dyDescent="0.3">
      <c r="A28" s="6" t="s">
        <v>39</v>
      </c>
      <c r="B28" s="6" t="s">
        <v>12</v>
      </c>
      <c r="C28" s="6" t="s">
        <v>13</v>
      </c>
      <c r="D28" s="6" t="s">
        <v>14</v>
      </c>
      <c r="E28" s="6" t="s">
        <v>16</v>
      </c>
      <c r="F28" s="6" t="s">
        <v>27</v>
      </c>
      <c r="M28" s="12" t="s">
        <v>40</v>
      </c>
      <c r="N28" s="11">
        <v>5</v>
      </c>
      <c r="O28" s="11">
        <v>5</v>
      </c>
      <c r="P28" s="11">
        <v>5</v>
      </c>
      <c r="Q28" s="11">
        <v>5</v>
      </c>
      <c r="R28" s="13">
        <v>5</v>
      </c>
    </row>
    <row r="29" spans="1:23" x14ac:dyDescent="0.25">
      <c r="A29" s="1" t="s">
        <v>35</v>
      </c>
      <c r="B29" s="1">
        <v>100</v>
      </c>
      <c r="C29" s="1">
        <v>1</v>
      </c>
      <c r="D29" s="1">
        <v>1</v>
      </c>
      <c r="E29" s="1">
        <v>5</v>
      </c>
      <c r="F29" s="1">
        <f t="shared" ref="F29:F30" si="3">PRODUCT(C29,D29)</f>
        <v>1</v>
      </c>
      <c r="M29" s="6" t="s">
        <v>39</v>
      </c>
      <c r="N29" s="6" t="s">
        <v>12</v>
      </c>
      <c r="O29" s="6" t="s">
        <v>13</v>
      </c>
      <c r="P29" s="6" t="s">
        <v>14</v>
      </c>
      <c r="Q29" s="6" t="s">
        <v>16</v>
      </c>
      <c r="R29" s="6" t="s">
        <v>27</v>
      </c>
    </row>
    <row r="30" spans="1:23" x14ac:dyDescent="0.25">
      <c r="A30" s="1" t="s">
        <v>33</v>
      </c>
      <c r="B30" s="1"/>
      <c r="C30" s="1"/>
      <c r="D30" s="1"/>
      <c r="E30" s="1"/>
      <c r="F30" s="1">
        <f t="shared" si="3"/>
        <v>0</v>
      </c>
      <c r="M30" s="1" t="s">
        <v>35</v>
      </c>
      <c r="N30" s="1">
        <v>100</v>
      </c>
      <c r="O30" s="1">
        <v>1</v>
      </c>
      <c r="P30" s="1">
        <v>1</v>
      </c>
      <c r="Q30" s="1">
        <v>5</v>
      </c>
      <c r="R30" s="1">
        <f t="shared" ref="R30:R31" si="4">PRODUCT(O30,P30)</f>
        <v>1</v>
      </c>
    </row>
    <row r="31" spans="1:23" x14ac:dyDescent="0.25">
      <c r="M31" s="1" t="s">
        <v>33</v>
      </c>
      <c r="N31" s="1"/>
      <c r="O31" s="1"/>
      <c r="P31" s="1"/>
      <c r="Q31" s="1"/>
      <c r="R31" s="1">
        <f t="shared" si="4"/>
        <v>0</v>
      </c>
    </row>
  </sheetData>
  <mergeCells count="4">
    <mergeCell ref="A14:K14"/>
    <mergeCell ref="A27:F27"/>
    <mergeCell ref="M14:W14"/>
    <mergeCell ref="M27:R27"/>
  </mergeCells>
  <pageMargins left="0.7" right="0.7" top="0.75" bottom="0.75" header="0.3" footer="0.3"/>
  <pageSetup orientation="portrait" horizontalDpi="1200" verticalDpi="120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Entities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2019-01-11T11:09:25Z</dcterms:modified>
</cp:coreProperties>
</file>