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n\Dropbox\Back-up_Erasmus\Projects\iPSC neurons\E-phys users\Various comparisons\LP(NPC based protocol)\"/>
    </mc:Choice>
  </mc:AlternateContent>
  <xr:revisionPtr revIDLastSave="0" documentId="13_ncr:1_{22B72F04-09F8-4988-8D2F-599B59D10C0A}" xr6:coauthVersionLast="47" xr6:coauthVersionMax="47" xr10:uidLastSave="{00000000-0000-0000-0000-000000000000}"/>
  <bookViews>
    <workbookView xWindow="28680" yWindow="-120" windowWidth="29040" windowHeight="15840" xr2:uid="{F2A0422F-8F6B-434A-B5B2-F8BC35726E6C}"/>
  </bookViews>
  <sheets>
    <sheet name="All data " sheetId="1" r:id="rId1"/>
  </sheets>
  <definedNames>
    <definedName name="_xlnm._FilterDatabase" localSheetId="0" hidden="1">'All data '!$A$1:$IJ$689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O134" i="1" l="1"/>
  <c r="CO135" i="1"/>
  <c r="CO136" i="1"/>
  <c r="CO137" i="1"/>
  <c r="CO138" i="1"/>
  <c r="CO139" i="1"/>
  <c r="CO140" i="1"/>
  <c r="CO141" i="1"/>
  <c r="CO142" i="1"/>
  <c r="CO143" i="1"/>
  <c r="CO144" i="1"/>
  <c r="CO449" i="1"/>
  <c r="CO450" i="1"/>
  <c r="CO451" i="1"/>
  <c r="CO452" i="1"/>
  <c r="CO453" i="1"/>
  <c r="CO454" i="1"/>
  <c r="CO147" i="1"/>
  <c r="CO148" i="1"/>
  <c r="CO149" i="1"/>
  <c r="CO150" i="1"/>
  <c r="CO151" i="1"/>
  <c r="CO333" i="1"/>
  <c r="CO334" i="1"/>
  <c r="CO335" i="1"/>
  <c r="CO336" i="1"/>
  <c r="CO337" i="1"/>
  <c r="CO338" i="1"/>
  <c r="CO340" i="1"/>
  <c r="CO341" i="1"/>
  <c r="CO153" i="1"/>
  <c r="CO154" i="1"/>
  <c r="CO155" i="1"/>
  <c r="CO156" i="1"/>
  <c r="CO157" i="1"/>
  <c r="CO349" i="1"/>
  <c r="CO351" i="1"/>
  <c r="CO352" i="1"/>
  <c r="CO353" i="1"/>
  <c r="CO465" i="1"/>
  <c r="CO466" i="1"/>
  <c r="CO467" i="1"/>
  <c r="CO468" i="1"/>
  <c r="CO469" i="1"/>
  <c r="CO470" i="1"/>
  <c r="CO471" i="1"/>
  <c r="CO472" i="1"/>
  <c r="CO475" i="1"/>
  <c r="CO205" i="1"/>
  <c r="CO206" i="1"/>
  <c r="CO207" i="1"/>
  <c r="CO208" i="1"/>
  <c r="CO210" i="1"/>
  <c r="CO211" i="1"/>
  <c r="CO212" i="1"/>
  <c r="CO213" i="1"/>
  <c r="CO214" i="1"/>
  <c r="CO215" i="1"/>
  <c r="CO216" i="1"/>
  <c r="CO217" i="1"/>
  <c r="CO477" i="1"/>
  <c r="CO479" i="1"/>
  <c r="CO480" i="1"/>
  <c r="CO483" i="1"/>
  <c r="CO484" i="1"/>
  <c r="CO485" i="1"/>
  <c r="CO486" i="1"/>
  <c r="CO487" i="1"/>
  <c r="CO159" i="1"/>
  <c r="CO160" i="1"/>
  <c r="CO161" i="1"/>
  <c r="CO162" i="1"/>
  <c r="CO165" i="1"/>
  <c r="CO168" i="1"/>
  <c r="CO227" i="1"/>
  <c r="CO228" i="1"/>
  <c r="CO231" i="1"/>
  <c r="CO232" i="1"/>
  <c r="CO501" i="1"/>
  <c r="CO504" i="1"/>
  <c r="CO508" i="1"/>
  <c r="CO509" i="1"/>
  <c r="CO511" i="1"/>
  <c r="CO512" i="1"/>
  <c r="CO515" i="1"/>
  <c r="CO517" i="1"/>
  <c r="CO519" i="1"/>
  <c r="CO2" i="1"/>
  <c r="CO13" i="1"/>
  <c r="CO14" i="1"/>
  <c r="CO20" i="1"/>
  <c r="CO25" i="1"/>
  <c r="CO26" i="1"/>
  <c r="CO555" i="1"/>
  <c r="CO556" i="1"/>
  <c r="CO557" i="1"/>
  <c r="CO558" i="1"/>
  <c r="CO559" i="1"/>
  <c r="CO560" i="1"/>
  <c r="CO561" i="1"/>
  <c r="CO562" i="1"/>
  <c r="CO563" i="1"/>
  <c r="CO564" i="1"/>
  <c r="CO34" i="1"/>
  <c r="CO35" i="1"/>
  <c r="CO36" i="1"/>
  <c r="CO37" i="1"/>
  <c r="CO38" i="1"/>
  <c r="CO39" i="1"/>
  <c r="CO40" i="1"/>
  <c r="CO41" i="1"/>
  <c r="CO42" i="1"/>
  <c r="CO43" i="1"/>
  <c r="CO44" i="1"/>
  <c r="CO175" i="1"/>
  <c r="CO176" i="1"/>
  <c r="CO177" i="1"/>
  <c r="CO178" i="1"/>
  <c r="CO179" i="1"/>
  <c r="CO360" i="1"/>
  <c r="CO361" i="1"/>
  <c r="CO362" i="1"/>
  <c r="CO47" i="1"/>
  <c r="CO181" i="1"/>
  <c r="CO182" i="1"/>
  <c r="CO259" i="1"/>
  <c r="CO260" i="1"/>
  <c r="CO261" i="1"/>
  <c r="CO262" i="1"/>
  <c r="CO263" i="1"/>
  <c r="CO264" i="1"/>
  <c r="CO265" i="1"/>
  <c r="CO267" i="1"/>
  <c r="CO270" i="1"/>
  <c r="CO271" i="1"/>
  <c r="CO345" i="1"/>
  <c r="CO346" i="1"/>
  <c r="CO565" i="1"/>
  <c r="CO566" i="1"/>
  <c r="CO567" i="1"/>
  <c r="CO568" i="1"/>
  <c r="CO569" i="1"/>
  <c r="CO570" i="1"/>
  <c r="CO571" i="1"/>
  <c r="CO572" i="1"/>
  <c r="CO573" i="1"/>
  <c r="CO53" i="1"/>
  <c r="CO54" i="1"/>
  <c r="CO55" i="1"/>
  <c r="CO57" i="1"/>
  <c r="CO59" i="1"/>
  <c r="CO276" i="1"/>
  <c r="CO277" i="1"/>
  <c r="CO278" i="1"/>
  <c r="CO279" i="1"/>
  <c r="CO280" i="1"/>
  <c r="CO281" i="1"/>
  <c r="CO282" i="1"/>
  <c r="CO283" i="1"/>
  <c r="CO355" i="1"/>
  <c r="CO356" i="1"/>
  <c r="CO357" i="1"/>
  <c r="CO358" i="1"/>
  <c r="CO377" i="1"/>
  <c r="CO378" i="1"/>
  <c r="CO379" i="1"/>
  <c r="CO380" i="1"/>
  <c r="CO381" i="1"/>
  <c r="CO382" i="1"/>
  <c r="CO383" i="1"/>
  <c r="CO384" i="1"/>
  <c r="CO385" i="1"/>
  <c r="CO386" i="1"/>
  <c r="CO579" i="1"/>
  <c r="CO580" i="1"/>
  <c r="CO581" i="1"/>
  <c r="CO218" i="1"/>
  <c r="CO219" i="1"/>
  <c r="CO220" i="1"/>
  <c r="CO221" i="1"/>
  <c r="CO222" i="1"/>
  <c r="CO223" i="1"/>
  <c r="CO393" i="1"/>
  <c r="CO394" i="1"/>
  <c r="CO395" i="1"/>
  <c r="CO396" i="1"/>
  <c r="CO233" i="1"/>
  <c r="CO234" i="1"/>
  <c r="CO235" i="1"/>
  <c r="CO236" i="1"/>
  <c r="CO237" i="1"/>
  <c r="CO238" i="1"/>
  <c r="CO69" i="1"/>
  <c r="CO70" i="1"/>
  <c r="CO71" i="1"/>
  <c r="CO72" i="1"/>
  <c r="CO74" i="1"/>
  <c r="CO79" i="1"/>
  <c r="CO83" i="1"/>
  <c r="CO84" i="1"/>
  <c r="CO85" i="1"/>
  <c r="CO86" i="1"/>
  <c r="CO88" i="1"/>
  <c r="CO90" i="1"/>
  <c r="CO91" i="1"/>
  <c r="CO92" i="1"/>
  <c r="CO96" i="1"/>
  <c r="CO97" i="1"/>
  <c r="CO99" i="1"/>
  <c r="CO101" i="1"/>
  <c r="CO103" i="1"/>
  <c r="CO426" i="1"/>
  <c r="CO427" i="1"/>
  <c r="CO428" i="1"/>
  <c r="CO429" i="1"/>
  <c r="CO430" i="1"/>
  <c r="CO184" i="1"/>
  <c r="CO185" i="1"/>
  <c r="CO186" i="1"/>
  <c r="CO187" i="1"/>
  <c r="CO188" i="1"/>
  <c r="CO189" i="1"/>
  <c r="CO190" i="1"/>
  <c r="CO107" i="1"/>
  <c r="CO108" i="1"/>
  <c r="CO109" i="1"/>
  <c r="CO110" i="1"/>
  <c r="CO114" i="1"/>
  <c r="CO193" i="1"/>
  <c r="CO194" i="1"/>
  <c r="CO195" i="1"/>
  <c r="CO196" i="1"/>
  <c r="CO197" i="1"/>
  <c r="CO242" i="1"/>
  <c r="CO243" i="1"/>
  <c r="CO244" i="1"/>
  <c r="CO245" i="1"/>
  <c r="CO246" i="1"/>
  <c r="CO247" i="1"/>
  <c r="CO248" i="1"/>
  <c r="CO249" i="1"/>
  <c r="CO250" i="1"/>
  <c r="CO584" i="1"/>
  <c r="CO585" i="1"/>
  <c r="CO586" i="1"/>
  <c r="CO587" i="1"/>
  <c r="CO588" i="1"/>
  <c r="CO589" i="1"/>
  <c r="CO590" i="1"/>
  <c r="CO591" i="1"/>
  <c r="CO592" i="1"/>
  <c r="CO118" i="1"/>
  <c r="CO119" i="1"/>
  <c r="CO120" i="1"/>
  <c r="CO121" i="1"/>
  <c r="CO122" i="1"/>
  <c r="CO123" i="1"/>
  <c r="CO124" i="1"/>
  <c r="CO125" i="1"/>
  <c r="CO126" i="1"/>
  <c r="CO127" i="1"/>
  <c r="CO199" i="1"/>
  <c r="CO200" i="1"/>
  <c r="CO201" i="1"/>
  <c r="CO202" i="1"/>
  <c r="CO253" i="1"/>
  <c r="CO254" i="1"/>
  <c r="CO255" i="1"/>
  <c r="CO256" i="1"/>
  <c r="CO257" i="1"/>
  <c r="CO258" i="1"/>
  <c r="CO313" i="1"/>
  <c r="CO314" i="1"/>
  <c r="CO315" i="1"/>
  <c r="CO316" i="1"/>
  <c r="CO317" i="1"/>
  <c r="CO318" i="1"/>
  <c r="CO594" i="1"/>
  <c r="CO595" i="1"/>
  <c r="CO596" i="1"/>
  <c r="CO597" i="1"/>
  <c r="CO598" i="1"/>
  <c r="CO599" i="1"/>
  <c r="CO130" i="1"/>
  <c r="CO131" i="1"/>
  <c r="CO321" i="1"/>
  <c r="CO322" i="1"/>
  <c r="CO323" i="1"/>
  <c r="CO325" i="1"/>
  <c r="CO327" i="1"/>
  <c r="CO328" i="1"/>
  <c r="CO443" i="1"/>
  <c r="CO444" i="1"/>
  <c r="CO445" i="1"/>
  <c r="CO446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" i="1"/>
  <c r="AU2" i="1"/>
  <c r="AU4" i="1"/>
  <c r="AU5" i="1"/>
  <c r="AU6" i="1"/>
  <c r="AU7" i="1"/>
  <c r="AU8" i="1"/>
  <c r="AU9" i="1"/>
  <c r="AU10" i="1"/>
  <c r="AU11" i="1"/>
  <c r="AU12" i="1"/>
  <c r="AU15" i="1"/>
  <c r="AU16" i="1"/>
  <c r="AU17" i="1"/>
  <c r="AU13" i="1"/>
  <c r="AU18" i="1"/>
  <c r="AU14" i="1"/>
  <c r="AU19" i="1"/>
  <c r="AU21" i="1"/>
  <c r="AU22" i="1"/>
  <c r="AU23" i="1"/>
  <c r="AU24" i="1"/>
  <c r="AU20" i="1"/>
  <c r="AU27" i="1"/>
  <c r="AU25" i="1"/>
  <c r="AU26" i="1"/>
  <c r="AU28" i="1"/>
  <c r="AU29" i="1"/>
  <c r="AU30" i="1"/>
  <c r="AU31" i="1"/>
  <c r="AU32" i="1"/>
  <c r="AU33" i="1"/>
  <c r="AU169" i="1"/>
  <c r="AU170" i="1"/>
  <c r="AU171" i="1"/>
  <c r="AU172" i="1"/>
  <c r="AU173" i="1"/>
  <c r="AU174" i="1"/>
  <c r="AU555" i="1"/>
  <c r="AU556" i="1"/>
  <c r="AU557" i="1"/>
  <c r="AU558" i="1"/>
  <c r="AU559" i="1"/>
  <c r="AU560" i="1"/>
  <c r="AU561" i="1"/>
  <c r="AU562" i="1"/>
  <c r="AU563" i="1"/>
  <c r="AU564" i="1"/>
  <c r="AU34" i="1"/>
  <c r="AU35" i="1"/>
  <c r="AU45" i="1"/>
  <c r="AU36" i="1"/>
  <c r="AU37" i="1"/>
  <c r="AU38" i="1"/>
  <c r="AU39" i="1"/>
  <c r="AU40" i="1"/>
  <c r="AU46" i="1"/>
  <c r="AU41" i="1"/>
  <c r="AU42" i="1"/>
  <c r="AU43" i="1"/>
  <c r="AU44" i="1"/>
  <c r="AU175" i="1"/>
  <c r="AU176" i="1"/>
  <c r="AU177" i="1"/>
  <c r="AU178" i="1"/>
  <c r="AU180" i="1"/>
  <c r="AU179" i="1"/>
  <c r="AU363" i="1"/>
  <c r="AU360" i="1"/>
  <c r="AU364" i="1"/>
  <c r="AU365" i="1"/>
  <c r="AU361" i="1"/>
  <c r="AU362" i="1"/>
  <c r="AU366" i="1"/>
  <c r="AU367" i="1"/>
  <c r="AU368" i="1"/>
  <c r="AU369" i="1"/>
  <c r="AU370" i="1"/>
  <c r="AU48" i="1"/>
  <c r="AU47" i="1"/>
  <c r="AU49" i="1"/>
  <c r="AU50" i="1"/>
  <c r="AU51" i="1"/>
  <c r="AU52" i="1"/>
  <c r="AU181" i="1"/>
  <c r="AU182" i="1"/>
  <c r="AU183" i="1"/>
  <c r="AU259" i="1"/>
  <c r="AU260" i="1"/>
  <c r="AU266" i="1"/>
  <c r="AU261" i="1"/>
  <c r="AU262" i="1"/>
  <c r="AU268" i="1"/>
  <c r="AU269" i="1"/>
  <c r="AU263" i="1"/>
  <c r="AU272" i="1"/>
  <c r="AU264" i="1"/>
  <c r="AU265" i="1"/>
  <c r="AU273" i="1"/>
  <c r="AU267" i="1"/>
  <c r="AU274" i="1"/>
  <c r="AU275" i="1"/>
  <c r="AU270" i="1"/>
  <c r="AU271" i="1"/>
  <c r="AU347" i="1"/>
  <c r="AU345" i="1"/>
  <c r="AU348" i="1"/>
  <c r="AU346" i="1"/>
  <c r="AU371" i="1"/>
  <c r="AU372" i="1"/>
  <c r="AU373" i="1"/>
  <c r="AU374" i="1"/>
  <c r="AU375" i="1"/>
  <c r="AU376" i="1"/>
  <c r="AU565" i="1"/>
  <c r="AU566" i="1"/>
  <c r="AU574" i="1"/>
  <c r="AU575" i="1"/>
  <c r="AU567" i="1"/>
  <c r="AU576" i="1"/>
  <c r="AU577" i="1"/>
  <c r="AU568" i="1"/>
  <c r="AU569" i="1"/>
  <c r="AU570" i="1"/>
  <c r="AU571" i="1"/>
  <c r="AU572" i="1"/>
  <c r="AU573" i="1"/>
  <c r="AU578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56" i="1"/>
  <c r="AU53" i="1"/>
  <c r="AU58" i="1"/>
  <c r="AU60" i="1"/>
  <c r="AU54" i="1"/>
  <c r="AU55" i="1"/>
  <c r="AU61" i="1"/>
  <c r="AU62" i="1"/>
  <c r="AU57" i="1"/>
  <c r="AU63" i="1"/>
  <c r="AU59" i="1"/>
  <c r="AU64" i="1"/>
  <c r="AU65" i="1"/>
  <c r="AU66" i="1"/>
  <c r="AU67" i="1"/>
  <c r="AU68" i="1"/>
  <c r="AU276" i="1"/>
  <c r="AU277" i="1"/>
  <c r="AU278" i="1"/>
  <c r="AU279" i="1"/>
  <c r="AU280" i="1"/>
  <c r="AU281" i="1"/>
  <c r="AU282" i="1"/>
  <c r="AU283" i="1"/>
  <c r="AU284" i="1"/>
  <c r="AU285" i="1"/>
  <c r="AU286" i="1"/>
  <c r="AU355" i="1"/>
  <c r="AU356" i="1"/>
  <c r="AU357" i="1"/>
  <c r="AU359" i="1"/>
  <c r="AU358" i="1"/>
  <c r="AU377" i="1"/>
  <c r="AU387" i="1"/>
  <c r="AU378" i="1"/>
  <c r="AU379" i="1"/>
  <c r="AU380" i="1"/>
  <c r="AU381" i="1"/>
  <c r="AU382" i="1"/>
  <c r="AU383" i="1"/>
  <c r="AU388" i="1"/>
  <c r="AU384" i="1"/>
  <c r="AU389" i="1"/>
  <c r="AU385" i="1"/>
  <c r="AU386" i="1"/>
  <c r="AU390" i="1"/>
  <c r="AU391" i="1"/>
  <c r="AU579" i="1"/>
  <c r="AU580" i="1"/>
  <c r="AU582" i="1"/>
  <c r="AU583" i="1"/>
  <c r="AU581" i="1"/>
  <c r="AU218" i="1"/>
  <c r="AU219" i="1"/>
  <c r="AU220" i="1"/>
  <c r="AU221" i="1"/>
  <c r="AU222" i="1"/>
  <c r="AU223" i="1"/>
  <c r="AU224" i="1"/>
  <c r="AU225" i="1"/>
  <c r="AU287" i="1"/>
  <c r="AU288" i="1"/>
  <c r="AU289" i="1"/>
  <c r="AU290" i="1"/>
  <c r="AU393" i="1"/>
  <c r="AU394" i="1"/>
  <c r="AU397" i="1"/>
  <c r="AU398" i="1"/>
  <c r="AU399" i="1"/>
  <c r="AU395" i="1"/>
  <c r="AU396" i="1"/>
  <c r="AU392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239" i="1"/>
  <c r="AU233" i="1"/>
  <c r="AU234" i="1"/>
  <c r="AU235" i="1"/>
  <c r="AU240" i="1"/>
  <c r="AU236" i="1"/>
  <c r="AU241" i="1"/>
  <c r="AU237" i="1"/>
  <c r="AU238" i="1"/>
  <c r="AU400" i="1"/>
  <c r="AU401" i="1"/>
  <c r="AU402" i="1"/>
  <c r="AU403" i="1"/>
  <c r="AU404" i="1"/>
  <c r="AU405" i="1"/>
  <c r="AU406" i="1"/>
  <c r="AU407" i="1"/>
  <c r="AU408" i="1"/>
  <c r="AU73" i="1"/>
  <c r="AU75" i="1"/>
  <c r="AU69" i="1"/>
  <c r="AU76" i="1"/>
  <c r="AU70" i="1"/>
  <c r="AU71" i="1"/>
  <c r="AU72" i="1"/>
  <c r="AU77" i="1"/>
  <c r="AU74" i="1"/>
  <c r="AU78" i="1"/>
  <c r="AU80" i="1"/>
  <c r="AU81" i="1"/>
  <c r="AU82" i="1"/>
  <c r="AU79" i="1"/>
  <c r="AU409" i="1"/>
  <c r="AU410" i="1"/>
  <c r="AU411" i="1"/>
  <c r="AU412" i="1"/>
  <c r="AU413" i="1"/>
  <c r="AU414" i="1"/>
  <c r="AU415" i="1"/>
  <c r="AU416" i="1"/>
  <c r="AU417" i="1"/>
  <c r="AU418" i="1"/>
  <c r="AU419" i="1"/>
  <c r="AU83" i="1"/>
  <c r="AU84" i="1"/>
  <c r="AU85" i="1"/>
  <c r="AU86" i="1"/>
  <c r="AU87" i="1"/>
  <c r="AU89" i="1"/>
  <c r="AU93" i="1"/>
  <c r="AU94" i="1"/>
  <c r="AU88" i="1"/>
  <c r="AU95" i="1"/>
  <c r="AU90" i="1"/>
  <c r="AU91" i="1"/>
  <c r="AU92" i="1"/>
  <c r="AU420" i="1"/>
  <c r="AU421" i="1"/>
  <c r="AU422" i="1"/>
  <c r="AU423" i="1"/>
  <c r="AU424" i="1"/>
  <c r="AU425" i="1"/>
  <c r="AU98" i="1"/>
  <c r="AU96" i="1"/>
  <c r="AU97" i="1"/>
  <c r="AU100" i="1"/>
  <c r="AU102" i="1"/>
  <c r="AU104" i="1"/>
  <c r="AU99" i="1"/>
  <c r="AU105" i="1"/>
  <c r="AU101" i="1"/>
  <c r="AU106" i="1"/>
  <c r="AU103" i="1"/>
  <c r="AU426" i="1"/>
  <c r="AU431" i="1"/>
  <c r="AU432" i="1"/>
  <c r="AU427" i="1"/>
  <c r="AU433" i="1"/>
  <c r="AU428" i="1"/>
  <c r="AU429" i="1"/>
  <c r="AU430" i="1"/>
  <c r="AU434" i="1"/>
  <c r="AU435" i="1"/>
  <c r="AU436" i="1"/>
  <c r="AU437" i="1"/>
  <c r="AU438" i="1"/>
  <c r="AU439" i="1"/>
  <c r="AU440" i="1"/>
  <c r="AU441" i="1"/>
  <c r="AU184" i="1"/>
  <c r="AU185" i="1"/>
  <c r="AU186" i="1"/>
  <c r="AU191" i="1"/>
  <c r="AU187" i="1"/>
  <c r="AU188" i="1"/>
  <c r="AU189" i="1"/>
  <c r="AU192" i="1"/>
  <c r="AU190" i="1"/>
  <c r="AU107" i="1"/>
  <c r="AU108" i="1"/>
  <c r="AU111" i="1"/>
  <c r="AU109" i="1"/>
  <c r="AU112" i="1"/>
  <c r="AU113" i="1"/>
  <c r="AU110" i="1"/>
  <c r="AU115" i="1"/>
  <c r="AU116" i="1"/>
  <c r="AU117" i="1"/>
  <c r="AU114" i="1"/>
  <c r="AU193" i="1"/>
  <c r="AU194" i="1"/>
  <c r="AU195" i="1"/>
  <c r="AU196" i="1"/>
  <c r="AU197" i="1"/>
  <c r="AU198" i="1"/>
  <c r="AU242" i="1"/>
  <c r="AU243" i="1"/>
  <c r="AU244" i="1"/>
  <c r="AU245" i="1"/>
  <c r="AU251" i="1"/>
  <c r="AU246" i="1"/>
  <c r="AU252" i="1"/>
  <c r="AU247" i="1"/>
  <c r="AU248" i="1"/>
  <c r="AU249" i="1"/>
  <c r="AU250" i="1"/>
  <c r="AU540" i="1"/>
  <c r="AU541" i="1"/>
  <c r="AU542" i="1"/>
  <c r="AU584" i="1"/>
  <c r="AU585" i="1"/>
  <c r="AU593" i="1"/>
  <c r="AU586" i="1"/>
  <c r="AU587" i="1"/>
  <c r="AU588" i="1"/>
  <c r="AU589" i="1"/>
  <c r="AU590" i="1"/>
  <c r="AU591" i="1"/>
  <c r="AU592" i="1"/>
  <c r="AU118" i="1"/>
  <c r="AU119" i="1"/>
  <c r="AU120" i="1"/>
  <c r="AU121" i="1"/>
  <c r="AU122" i="1"/>
  <c r="AU128" i="1"/>
  <c r="AU129" i="1"/>
  <c r="AU123" i="1"/>
  <c r="AU124" i="1"/>
  <c r="AU125" i="1"/>
  <c r="AU126" i="1"/>
  <c r="AU127" i="1"/>
  <c r="AU199" i="1"/>
  <c r="AU200" i="1"/>
  <c r="AU201" i="1"/>
  <c r="AU202" i="1"/>
  <c r="AU203" i="1"/>
  <c r="AU253" i="1"/>
  <c r="AU254" i="1"/>
  <c r="AU255" i="1"/>
  <c r="AU256" i="1"/>
  <c r="AU257" i="1"/>
  <c r="AU258" i="1"/>
  <c r="AU313" i="1"/>
  <c r="AU319" i="1"/>
  <c r="AU314" i="1"/>
  <c r="AU320" i="1"/>
  <c r="AU315" i="1"/>
  <c r="AU316" i="1"/>
  <c r="AU317" i="1"/>
  <c r="AU318" i="1"/>
  <c r="AU543" i="1"/>
  <c r="AU544" i="1"/>
  <c r="AU545" i="1"/>
  <c r="AU546" i="1"/>
  <c r="AU547" i="1"/>
  <c r="AU600" i="1"/>
  <c r="AU594" i="1"/>
  <c r="AU595" i="1"/>
  <c r="AU596" i="1"/>
  <c r="AU601" i="1"/>
  <c r="AU602" i="1"/>
  <c r="AU597" i="1"/>
  <c r="AU598" i="1"/>
  <c r="AU599" i="1"/>
  <c r="AU603" i="1"/>
  <c r="AU604" i="1"/>
  <c r="AU634" i="1"/>
  <c r="AU635" i="1"/>
  <c r="AU636" i="1"/>
  <c r="AU637" i="1"/>
  <c r="AU638" i="1"/>
  <c r="AU639" i="1"/>
  <c r="AU640" i="1"/>
  <c r="AU132" i="1"/>
  <c r="AU130" i="1"/>
  <c r="AU133" i="1"/>
  <c r="AU131" i="1"/>
  <c r="AU324" i="1"/>
  <c r="AU321" i="1"/>
  <c r="AU322" i="1"/>
  <c r="AU326" i="1"/>
  <c r="AU329" i="1"/>
  <c r="AU323" i="1"/>
  <c r="AU330" i="1"/>
  <c r="AU325" i="1"/>
  <c r="AU331" i="1"/>
  <c r="AU327" i="1"/>
  <c r="AU328" i="1"/>
  <c r="AU332" i="1"/>
  <c r="AU443" i="1"/>
  <c r="AU447" i="1"/>
  <c r="AU442" i="1"/>
  <c r="AU444" i="1"/>
  <c r="AU445" i="1"/>
  <c r="AU448" i="1"/>
  <c r="AU446" i="1"/>
  <c r="AU548" i="1"/>
  <c r="AU549" i="1"/>
  <c r="AU550" i="1"/>
  <c r="AU551" i="1"/>
  <c r="AU552" i="1"/>
  <c r="AU553" i="1"/>
  <c r="AU554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526" i="1"/>
  <c r="AU527" i="1"/>
  <c r="AU528" i="1"/>
  <c r="AU529" i="1"/>
  <c r="AU134" i="1"/>
  <c r="AU135" i="1"/>
  <c r="AU136" i="1"/>
  <c r="AU137" i="1"/>
  <c r="AU138" i="1"/>
  <c r="AU139" i="1"/>
  <c r="AU140" i="1"/>
  <c r="AU141" i="1"/>
  <c r="AU145" i="1"/>
  <c r="AU142" i="1"/>
  <c r="AU143" i="1"/>
  <c r="AU144" i="1"/>
  <c r="AU455" i="1"/>
  <c r="AU449" i="1"/>
  <c r="AU450" i="1"/>
  <c r="AU451" i="1"/>
  <c r="AU452" i="1"/>
  <c r="AU453" i="1"/>
  <c r="AU454" i="1"/>
  <c r="AU456" i="1"/>
  <c r="AU457" i="1"/>
  <c r="AU530" i="1"/>
  <c r="AU531" i="1"/>
  <c r="AU532" i="1"/>
  <c r="AU533" i="1"/>
  <c r="AU147" i="1"/>
  <c r="AU146" i="1"/>
  <c r="AU148" i="1"/>
  <c r="AU149" i="1"/>
  <c r="AU150" i="1"/>
  <c r="AU152" i="1"/>
  <c r="AU151" i="1"/>
  <c r="AU333" i="1"/>
  <c r="AU339" i="1"/>
  <c r="AU334" i="1"/>
  <c r="AU335" i="1"/>
  <c r="AU336" i="1"/>
  <c r="AU337" i="1"/>
  <c r="AU338" i="1"/>
  <c r="AU342" i="1"/>
  <c r="AU340" i="1"/>
  <c r="AU341" i="1"/>
  <c r="AU343" i="1"/>
  <c r="AU458" i="1"/>
  <c r="AU459" i="1"/>
  <c r="AU460" i="1"/>
  <c r="AU461" i="1"/>
  <c r="AU462" i="1"/>
  <c r="AU463" i="1"/>
  <c r="AU464" i="1"/>
  <c r="AU534" i="1"/>
  <c r="AU535" i="1"/>
  <c r="AU536" i="1"/>
  <c r="AU537" i="1"/>
  <c r="AU538" i="1"/>
  <c r="AU539" i="1"/>
  <c r="AU153" i="1"/>
  <c r="AU154" i="1"/>
  <c r="AU155" i="1"/>
  <c r="AU156" i="1"/>
  <c r="AU158" i="1"/>
  <c r="AU157" i="1"/>
  <c r="AU349" i="1"/>
  <c r="AU350" i="1"/>
  <c r="AU344" i="1"/>
  <c r="AU351" i="1"/>
  <c r="AU352" i="1"/>
  <c r="AU353" i="1"/>
  <c r="AU354" i="1"/>
  <c r="AU465" i="1"/>
  <c r="AU466" i="1"/>
  <c r="AU467" i="1"/>
  <c r="AU468" i="1"/>
  <c r="AU469" i="1"/>
  <c r="AU470" i="1"/>
  <c r="AU471" i="1"/>
  <c r="AU472" i="1"/>
  <c r="AU473" i="1"/>
  <c r="AU474" i="1"/>
  <c r="AU475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159" i="1"/>
  <c r="AU160" i="1"/>
  <c r="AU161" i="1"/>
  <c r="AU162" i="1"/>
  <c r="AU163" i="1"/>
  <c r="AU164" i="1"/>
  <c r="AU165" i="1"/>
  <c r="AU166" i="1"/>
  <c r="AU167" i="1"/>
  <c r="AU168" i="1"/>
  <c r="AU226" i="1"/>
  <c r="AU227" i="1"/>
  <c r="AU228" i="1"/>
  <c r="AU229" i="1"/>
  <c r="AU230" i="1"/>
  <c r="AU231" i="1"/>
  <c r="AU232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291" i="1"/>
  <c r="EF525" i="1"/>
  <c r="AK525" i="1"/>
  <c r="J525" i="1"/>
  <c r="K525" i="1" s="1"/>
  <c r="EF524" i="1"/>
  <c r="AK524" i="1"/>
  <c r="J524" i="1"/>
  <c r="K524" i="1" s="1"/>
  <c r="EF523" i="1"/>
  <c r="AK523" i="1"/>
  <c r="J523" i="1"/>
  <c r="K523" i="1" s="1"/>
  <c r="EF522" i="1"/>
  <c r="AK522" i="1"/>
  <c r="J522" i="1"/>
  <c r="K522" i="1" s="1"/>
  <c r="EF521" i="1"/>
  <c r="AK521" i="1"/>
  <c r="J521" i="1"/>
  <c r="K521" i="1" s="1"/>
  <c r="EF520" i="1"/>
  <c r="AK520" i="1"/>
  <c r="J520" i="1"/>
  <c r="K520" i="1" s="1"/>
  <c r="EF519" i="1"/>
  <c r="AK519" i="1"/>
  <c r="J519" i="1"/>
  <c r="K519" i="1" s="1"/>
  <c r="EF518" i="1"/>
  <c r="AK518" i="1"/>
  <c r="J518" i="1"/>
  <c r="K518" i="1" s="1"/>
  <c r="EF517" i="1"/>
  <c r="AK517" i="1"/>
  <c r="J517" i="1"/>
  <c r="K517" i="1" s="1"/>
  <c r="EF516" i="1"/>
  <c r="AK516" i="1"/>
  <c r="J516" i="1"/>
  <c r="K516" i="1" s="1"/>
  <c r="EF515" i="1"/>
  <c r="AK515" i="1"/>
  <c r="J515" i="1"/>
  <c r="K515" i="1" s="1"/>
  <c r="EF514" i="1"/>
  <c r="AK514" i="1"/>
  <c r="J514" i="1"/>
  <c r="K514" i="1" s="1"/>
  <c r="EF513" i="1"/>
  <c r="AK513" i="1"/>
  <c r="J513" i="1"/>
  <c r="K513" i="1" s="1"/>
  <c r="EF512" i="1"/>
  <c r="AK512" i="1"/>
  <c r="J512" i="1"/>
  <c r="K512" i="1" s="1"/>
  <c r="EF511" i="1"/>
  <c r="AK511" i="1"/>
  <c r="J511" i="1"/>
  <c r="K511" i="1" s="1"/>
  <c r="EF510" i="1"/>
  <c r="AK510" i="1"/>
  <c r="J510" i="1"/>
  <c r="K510" i="1" s="1"/>
  <c r="EF509" i="1"/>
  <c r="AK509" i="1"/>
  <c r="J509" i="1"/>
  <c r="K509" i="1" s="1"/>
  <c r="EF508" i="1"/>
  <c r="AK508" i="1"/>
  <c r="J508" i="1"/>
  <c r="K508" i="1" s="1"/>
  <c r="EF507" i="1"/>
  <c r="AK507" i="1"/>
  <c r="J507" i="1"/>
  <c r="K507" i="1" s="1"/>
  <c r="EF506" i="1"/>
  <c r="AK506" i="1"/>
  <c r="J506" i="1"/>
  <c r="K506" i="1" s="1"/>
  <c r="EF505" i="1"/>
  <c r="AK505" i="1"/>
  <c r="J505" i="1"/>
  <c r="K505" i="1" s="1"/>
  <c r="EF504" i="1"/>
  <c r="AK504" i="1"/>
  <c r="J504" i="1"/>
  <c r="K504" i="1" s="1"/>
  <c r="EF503" i="1"/>
  <c r="AK503" i="1"/>
  <c r="J503" i="1"/>
  <c r="K503" i="1" s="1"/>
  <c r="EF502" i="1"/>
  <c r="AK502" i="1"/>
  <c r="J502" i="1"/>
  <c r="K502" i="1" s="1"/>
  <c r="EF501" i="1"/>
  <c r="AK501" i="1"/>
  <c r="J501" i="1"/>
  <c r="K501" i="1" s="1"/>
  <c r="EF232" i="1"/>
  <c r="AK232" i="1"/>
  <c r="J232" i="1"/>
  <c r="K232" i="1" s="1"/>
  <c r="EF231" i="1"/>
  <c r="AK231" i="1"/>
  <c r="J231" i="1"/>
  <c r="K231" i="1" s="1"/>
  <c r="EF230" i="1"/>
  <c r="AK230" i="1"/>
  <c r="J230" i="1"/>
  <c r="K230" i="1" s="1"/>
  <c r="EF229" i="1"/>
  <c r="AK229" i="1"/>
  <c r="J229" i="1"/>
  <c r="K229" i="1" s="1"/>
  <c r="EF228" i="1"/>
  <c r="J228" i="1"/>
  <c r="K228" i="1" s="1"/>
  <c r="EF227" i="1"/>
  <c r="AK227" i="1"/>
  <c r="J227" i="1"/>
  <c r="K227" i="1" s="1"/>
  <c r="EF226" i="1"/>
  <c r="AK226" i="1"/>
  <c r="J226" i="1"/>
  <c r="K226" i="1" s="1"/>
  <c r="EF168" i="1"/>
  <c r="J168" i="1"/>
  <c r="K168" i="1" s="1"/>
  <c r="EF167" i="1"/>
  <c r="AK167" i="1"/>
  <c r="J167" i="1"/>
  <c r="K167" i="1" s="1"/>
  <c r="EF166" i="1"/>
  <c r="AK166" i="1"/>
  <c r="J166" i="1"/>
  <c r="K166" i="1" s="1"/>
  <c r="EF165" i="1"/>
  <c r="AK165" i="1"/>
  <c r="J165" i="1"/>
  <c r="K165" i="1" s="1"/>
  <c r="EF164" i="1"/>
  <c r="AK164" i="1"/>
  <c r="J164" i="1"/>
  <c r="K164" i="1" s="1"/>
  <c r="EF163" i="1"/>
  <c r="AK163" i="1"/>
  <c r="J163" i="1"/>
  <c r="K163" i="1" s="1"/>
  <c r="EF162" i="1"/>
  <c r="AK162" i="1"/>
  <c r="J162" i="1"/>
  <c r="K162" i="1" s="1"/>
  <c r="EF161" i="1"/>
  <c r="J161" i="1"/>
  <c r="K161" i="1" s="1"/>
  <c r="EF160" i="1"/>
  <c r="AK160" i="1"/>
  <c r="J160" i="1"/>
  <c r="K160" i="1" s="1"/>
  <c r="EF159" i="1"/>
  <c r="AK159" i="1"/>
  <c r="J159" i="1"/>
  <c r="K159" i="1" s="1"/>
  <c r="EF500" i="1"/>
  <c r="AK500" i="1"/>
  <c r="J500" i="1"/>
  <c r="K500" i="1" s="1"/>
  <c r="EF499" i="1"/>
  <c r="AK499" i="1"/>
  <c r="J499" i="1"/>
  <c r="K499" i="1" s="1"/>
  <c r="EF498" i="1"/>
  <c r="AK498" i="1"/>
  <c r="J498" i="1"/>
  <c r="K498" i="1" s="1"/>
  <c r="EF497" i="1"/>
  <c r="AK497" i="1"/>
  <c r="J497" i="1"/>
  <c r="K497" i="1" s="1"/>
  <c r="EF496" i="1"/>
  <c r="AK496" i="1"/>
  <c r="J496" i="1"/>
  <c r="K496" i="1" s="1"/>
  <c r="EF495" i="1"/>
  <c r="AK495" i="1"/>
  <c r="J495" i="1"/>
  <c r="K495" i="1" s="1"/>
  <c r="EF494" i="1"/>
  <c r="AK494" i="1"/>
  <c r="J494" i="1"/>
  <c r="K494" i="1" s="1"/>
  <c r="EF493" i="1"/>
  <c r="AK493" i="1"/>
  <c r="J493" i="1"/>
  <c r="K493" i="1" s="1"/>
  <c r="EF492" i="1"/>
  <c r="AK492" i="1"/>
  <c r="J492" i="1"/>
  <c r="K492" i="1" s="1"/>
  <c r="EF491" i="1"/>
  <c r="AK491" i="1"/>
  <c r="J491" i="1"/>
  <c r="K491" i="1" s="1"/>
  <c r="EF490" i="1"/>
  <c r="AK490" i="1"/>
  <c r="J490" i="1"/>
  <c r="K490" i="1" s="1"/>
  <c r="EF489" i="1"/>
  <c r="AK489" i="1"/>
  <c r="J489" i="1"/>
  <c r="K489" i="1" s="1"/>
  <c r="EF488" i="1"/>
  <c r="AK488" i="1"/>
  <c r="J488" i="1"/>
  <c r="K488" i="1" s="1"/>
  <c r="EF487" i="1"/>
  <c r="AK487" i="1"/>
  <c r="J487" i="1"/>
  <c r="K487" i="1" s="1"/>
  <c r="EF486" i="1"/>
  <c r="AK486" i="1"/>
  <c r="J486" i="1"/>
  <c r="K486" i="1" s="1"/>
  <c r="EF485" i="1"/>
  <c r="AK485" i="1"/>
  <c r="J485" i="1"/>
  <c r="K485" i="1" s="1"/>
  <c r="EF484" i="1"/>
  <c r="AK484" i="1"/>
  <c r="J484" i="1"/>
  <c r="K484" i="1" s="1"/>
  <c r="EF483" i="1"/>
  <c r="AK483" i="1"/>
  <c r="J483" i="1"/>
  <c r="K483" i="1" s="1"/>
  <c r="EF482" i="1"/>
  <c r="AK482" i="1"/>
  <c r="J482" i="1"/>
  <c r="K482" i="1" s="1"/>
  <c r="EF481" i="1"/>
  <c r="AK481" i="1"/>
  <c r="J481" i="1"/>
  <c r="K481" i="1" s="1"/>
  <c r="EF480" i="1"/>
  <c r="AK480" i="1"/>
  <c r="J480" i="1"/>
  <c r="K480" i="1" s="1"/>
  <c r="EF479" i="1"/>
  <c r="AK479" i="1"/>
  <c r="J479" i="1"/>
  <c r="K479" i="1" s="1"/>
  <c r="EF478" i="1"/>
  <c r="AK478" i="1"/>
  <c r="J478" i="1"/>
  <c r="K478" i="1" s="1"/>
  <c r="EF477" i="1"/>
  <c r="AK477" i="1"/>
  <c r="J477" i="1"/>
  <c r="K477" i="1" s="1"/>
  <c r="EF476" i="1"/>
  <c r="AK476" i="1"/>
  <c r="J476" i="1"/>
  <c r="K476" i="1" s="1"/>
  <c r="EF217" i="1"/>
  <c r="AK217" i="1"/>
  <c r="J217" i="1"/>
  <c r="K217" i="1" s="1"/>
  <c r="EF216" i="1"/>
  <c r="AK216" i="1"/>
  <c r="J216" i="1"/>
  <c r="K216" i="1" s="1"/>
  <c r="EF215" i="1"/>
  <c r="AK215" i="1"/>
  <c r="J215" i="1"/>
  <c r="K215" i="1" s="1"/>
  <c r="EF214" i="1"/>
  <c r="AK214" i="1"/>
  <c r="J214" i="1"/>
  <c r="K214" i="1" s="1"/>
  <c r="EF213" i="1"/>
  <c r="AK213" i="1"/>
  <c r="J213" i="1"/>
  <c r="K213" i="1" s="1"/>
  <c r="EF212" i="1"/>
  <c r="AK212" i="1"/>
  <c r="J212" i="1"/>
  <c r="K212" i="1" s="1"/>
  <c r="EF211" i="1"/>
  <c r="AK211" i="1"/>
  <c r="J211" i="1"/>
  <c r="K211" i="1" s="1"/>
  <c r="EF210" i="1"/>
  <c r="AK210" i="1"/>
  <c r="J210" i="1"/>
  <c r="K210" i="1" s="1"/>
  <c r="EF209" i="1"/>
  <c r="J209" i="1"/>
  <c r="K209" i="1" s="1"/>
  <c r="EF208" i="1"/>
  <c r="AK208" i="1"/>
  <c r="J208" i="1"/>
  <c r="K208" i="1" s="1"/>
  <c r="EF207" i="1"/>
  <c r="AK207" i="1"/>
  <c r="J207" i="1"/>
  <c r="K207" i="1" s="1"/>
  <c r="EF206" i="1"/>
  <c r="AK206" i="1"/>
  <c r="J206" i="1"/>
  <c r="K206" i="1" s="1"/>
  <c r="EF205" i="1"/>
  <c r="AK205" i="1"/>
  <c r="J205" i="1"/>
  <c r="K205" i="1" s="1"/>
  <c r="EF204" i="1"/>
  <c r="AK204" i="1"/>
  <c r="J204" i="1"/>
  <c r="K204" i="1" s="1"/>
  <c r="EF475" i="1"/>
  <c r="AK475" i="1"/>
  <c r="J475" i="1"/>
  <c r="K475" i="1" s="1"/>
  <c r="EF474" i="1"/>
  <c r="AK474" i="1"/>
  <c r="J474" i="1"/>
  <c r="K474" i="1" s="1"/>
  <c r="EF473" i="1"/>
  <c r="AK473" i="1"/>
  <c r="J473" i="1"/>
  <c r="K473" i="1" s="1"/>
  <c r="EF472" i="1"/>
  <c r="AK472" i="1"/>
  <c r="J472" i="1"/>
  <c r="K472" i="1" s="1"/>
  <c r="EF471" i="1"/>
  <c r="AK471" i="1"/>
  <c r="J471" i="1"/>
  <c r="K471" i="1" s="1"/>
  <c r="EF470" i="1"/>
  <c r="AK470" i="1"/>
  <c r="J470" i="1"/>
  <c r="K470" i="1" s="1"/>
  <c r="EF469" i="1"/>
  <c r="AK469" i="1"/>
  <c r="J469" i="1"/>
  <c r="K469" i="1" s="1"/>
  <c r="EF468" i="1"/>
  <c r="AK468" i="1"/>
  <c r="J468" i="1"/>
  <c r="K468" i="1" s="1"/>
  <c r="EF467" i="1"/>
  <c r="AK467" i="1"/>
  <c r="J467" i="1"/>
  <c r="K467" i="1" s="1"/>
  <c r="EF466" i="1"/>
  <c r="AK466" i="1"/>
  <c r="J466" i="1"/>
  <c r="K466" i="1" s="1"/>
  <c r="EF465" i="1"/>
  <c r="AK465" i="1"/>
  <c r="J465" i="1"/>
  <c r="K465" i="1" s="1"/>
  <c r="EF354" i="1"/>
  <c r="AK354" i="1"/>
  <c r="J354" i="1"/>
  <c r="K354" i="1" s="1"/>
  <c r="EF353" i="1"/>
  <c r="AK353" i="1"/>
  <c r="J353" i="1"/>
  <c r="K353" i="1" s="1"/>
  <c r="EF352" i="1"/>
  <c r="AK352" i="1"/>
  <c r="J352" i="1"/>
  <c r="K352" i="1" s="1"/>
  <c r="EF351" i="1"/>
  <c r="AK351" i="1"/>
  <c r="J351" i="1"/>
  <c r="K351" i="1" s="1"/>
  <c r="EF344" i="1"/>
  <c r="AK344" i="1"/>
  <c r="J344" i="1"/>
  <c r="K344" i="1" s="1"/>
  <c r="EF350" i="1"/>
  <c r="AK350" i="1"/>
  <c r="J350" i="1"/>
  <c r="K350" i="1" s="1"/>
  <c r="EF349" i="1"/>
  <c r="AK349" i="1"/>
  <c r="J349" i="1"/>
  <c r="K349" i="1" s="1"/>
  <c r="EF157" i="1"/>
  <c r="J157" i="1"/>
  <c r="K157" i="1" s="1"/>
  <c r="EF158" i="1"/>
  <c r="AK158" i="1"/>
  <c r="J158" i="1"/>
  <c r="K158" i="1" s="1"/>
  <c r="EF156" i="1"/>
  <c r="AK156" i="1"/>
  <c r="J156" i="1"/>
  <c r="K156" i="1" s="1"/>
  <c r="EF155" i="1"/>
  <c r="AK155" i="1"/>
  <c r="J155" i="1"/>
  <c r="K155" i="1" s="1"/>
  <c r="EF154" i="1"/>
  <c r="AK154" i="1"/>
  <c r="J154" i="1"/>
  <c r="K154" i="1" s="1"/>
  <c r="EF153" i="1"/>
  <c r="AK153" i="1"/>
  <c r="J153" i="1"/>
  <c r="K153" i="1" s="1"/>
  <c r="EF539" i="1"/>
  <c r="AK539" i="1"/>
  <c r="J539" i="1"/>
  <c r="K539" i="1" s="1"/>
  <c r="EF538" i="1"/>
  <c r="AK538" i="1"/>
  <c r="J538" i="1"/>
  <c r="K538" i="1" s="1"/>
  <c r="EF537" i="1"/>
  <c r="AK537" i="1"/>
  <c r="J537" i="1"/>
  <c r="K537" i="1" s="1"/>
  <c r="EF536" i="1"/>
  <c r="AK536" i="1"/>
  <c r="J536" i="1"/>
  <c r="K536" i="1" s="1"/>
  <c r="EF535" i="1"/>
  <c r="AK535" i="1"/>
  <c r="J535" i="1"/>
  <c r="K535" i="1" s="1"/>
  <c r="EF534" i="1"/>
  <c r="AK534" i="1"/>
  <c r="J534" i="1"/>
  <c r="K534" i="1" s="1"/>
  <c r="EF464" i="1"/>
  <c r="AK464" i="1"/>
  <c r="J464" i="1"/>
  <c r="K464" i="1" s="1"/>
  <c r="EF463" i="1"/>
  <c r="AK463" i="1"/>
  <c r="J463" i="1"/>
  <c r="K463" i="1" s="1"/>
  <c r="EF462" i="1"/>
  <c r="AK462" i="1"/>
  <c r="J462" i="1"/>
  <c r="K462" i="1" s="1"/>
  <c r="EF461" i="1"/>
  <c r="AK461" i="1"/>
  <c r="J461" i="1"/>
  <c r="K461" i="1" s="1"/>
  <c r="EF460" i="1"/>
  <c r="AK460" i="1"/>
  <c r="J460" i="1"/>
  <c r="K460" i="1" s="1"/>
  <c r="EF459" i="1"/>
  <c r="AK459" i="1"/>
  <c r="J459" i="1"/>
  <c r="K459" i="1" s="1"/>
  <c r="EF458" i="1"/>
  <c r="AK458" i="1"/>
  <c r="J458" i="1"/>
  <c r="K458" i="1" s="1"/>
  <c r="EF343" i="1"/>
  <c r="AK343" i="1"/>
  <c r="J343" i="1"/>
  <c r="K343" i="1" s="1"/>
  <c r="EF341" i="1"/>
  <c r="AK341" i="1"/>
  <c r="J341" i="1"/>
  <c r="K341" i="1" s="1"/>
  <c r="EF340" i="1"/>
  <c r="AK340" i="1"/>
  <c r="J340" i="1"/>
  <c r="K340" i="1" s="1"/>
  <c r="EF342" i="1"/>
  <c r="AK342" i="1"/>
  <c r="J342" i="1"/>
  <c r="K342" i="1" s="1"/>
  <c r="EF338" i="1"/>
  <c r="AK338" i="1"/>
  <c r="J338" i="1"/>
  <c r="K338" i="1" s="1"/>
  <c r="EF337" i="1"/>
  <c r="AK337" i="1"/>
  <c r="J337" i="1"/>
  <c r="K337" i="1" s="1"/>
  <c r="EF336" i="1"/>
  <c r="AK336" i="1"/>
  <c r="J336" i="1"/>
  <c r="K336" i="1" s="1"/>
  <c r="EF335" i="1"/>
  <c r="AK335" i="1"/>
  <c r="J335" i="1"/>
  <c r="K335" i="1" s="1"/>
  <c r="EF334" i="1"/>
  <c r="AK334" i="1"/>
  <c r="J334" i="1"/>
  <c r="K334" i="1" s="1"/>
  <c r="EF339" i="1"/>
  <c r="AK339" i="1"/>
  <c r="J339" i="1"/>
  <c r="K339" i="1" s="1"/>
  <c r="EF333" i="1"/>
  <c r="AK333" i="1"/>
  <c r="J333" i="1"/>
  <c r="K333" i="1" s="1"/>
  <c r="EF151" i="1"/>
  <c r="AK151" i="1"/>
  <c r="J151" i="1"/>
  <c r="K151" i="1" s="1"/>
  <c r="EF152" i="1"/>
  <c r="AK152" i="1"/>
  <c r="J152" i="1"/>
  <c r="K152" i="1" s="1"/>
  <c r="EF150" i="1"/>
  <c r="AK150" i="1"/>
  <c r="J150" i="1"/>
  <c r="K150" i="1" s="1"/>
  <c r="EF149" i="1"/>
  <c r="AK149" i="1"/>
  <c r="J149" i="1"/>
  <c r="K149" i="1" s="1"/>
  <c r="EF148" i="1"/>
  <c r="AK148" i="1"/>
  <c r="J148" i="1"/>
  <c r="K148" i="1" s="1"/>
  <c r="EF146" i="1"/>
  <c r="AK146" i="1"/>
  <c r="J146" i="1"/>
  <c r="K146" i="1" s="1"/>
  <c r="EF147" i="1"/>
  <c r="AK147" i="1"/>
  <c r="J147" i="1"/>
  <c r="K147" i="1" s="1"/>
  <c r="EF533" i="1"/>
  <c r="AK533" i="1"/>
  <c r="J533" i="1"/>
  <c r="K533" i="1" s="1"/>
  <c r="EF532" i="1"/>
  <c r="AK532" i="1"/>
  <c r="J532" i="1"/>
  <c r="K532" i="1" s="1"/>
  <c r="EF531" i="1"/>
  <c r="AK531" i="1"/>
  <c r="J531" i="1"/>
  <c r="K531" i="1" s="1"/>
  <c r="EF530" i="1"/>
  <c r="AK530" i="1"/>
  <c r="J530" i="1"/>
  <c r="K530" i="1" s="1"/>
  <c r="EF457" i="1"/>
  <c r="AK457" i="1"/>
  <c r="J457" i="1"/>
  <c r="K457" i="1" s="1"/>
  <c r="EF456" i="1"/>
  <c r="AK456" i="1"/>
  <c r="J456" i="1"/>
  <c r="K456" i="1" s="1"/>
  <c r="EF454" i="1"/>
  <c r="AK454" i="1"/>
  <c r="J454" i="1"/>
  <c r="K454" i="1" s="1"/>
  <c r="EF453" i="1"/>
  <c r="AK453" i="1"/>
  <c r="J453" i="1"/>
  <c r="K453" i="1" s="1"/>
  <c r="EF452" i="1"/>
  <c r="AK452" i="1"/>
  <c r="J452" i="1"/>
  <c r="K452" i="1" s="1"/>
  <c r="EF451" i="1"/>
  <c r="AK451" i="1"/>
  <c r="J451" i="1"/>
  <c r="K451" i="1" s="1"/>
  <c r="EF450" i="1"/>
  <c r="AK450" i="1"/>
  <c r="J450" i="1"/>
  <c r="K450" i="1" s="1"/>
  <c r="EF449" i="1"/>
  <c r="AK449" i="1"/>
  <c r="J449" i="1"/>
  <c r="K449" i="1" s="1"/>
  <c r="EF455" i="1"/>
  <c r="AK455" i="1"/>
  <c r="J455" i="1"/>
  <c r="K455" i="1" s="1"/>
  <c r="EF144" i="1"/>
  <c r="AK144" i="1"/>
  <c r="J144" i="1"/>
  <c r="K144" i="1" s="1"/>
  <c r="EF143" i="1"/>
  <c r="AK143" i="1"/>
  <c r="J143" i="1"/>
  <c r="K143" i="1" s="1"/>
  <c r="EF142" i="1"/>
  <c r="J142" i="1"/>
  <c r="K142" i="1" s="1"/>
  <c r="EF145" i="1"/>
  <c r="J145" i="1"/>
  <c r="K145" i="1" s="1"/>
  <c r="EF141" i="1"/>
  <c r="AK141" i="1"/>
  <c r="J141" i="1"/>
  <c r="K141" i="1" s="1"/>
  <c r="EF140" i="1"/>
  <c r="AK140" i="1"/>
  <c r="J140" i="1"/>
  <c r="K140" i="1" s="1"/>
  <c r="EF139" i="1"/>
  <c r="AK139" i="1"/>
  <c r="J139" i="1"/>
  <c r="K139" i="1" s="1"/>
  <c r="EF138" i="1"/>
  <c r="AK138" i="1"/>
  <c r="J138" i="1"/>
  <c r="K138" i="1" s="1"/>
  <c r="EF137" i="1"/>
  <c r="AK137" i="1"/>
  <c r="J137" i="1"/>
  <c r="K137" i="1" s="1"/>
  <c r="EF136" i="1"/>
  <c r="AK136" i="1"/>
  <c r="J136" i="1"/>
  <c r="K136" i="1" s="1"/>
  <c r="EF135" i="1"/>
  <c r="AK135" i="1"/>
  <c r="J135" i="1"/>
  <c r="K135" i="1" s="1"/>
  <c r="EF134" i="1"/>
  <c r="AK134" i="1"/>
  <c r="J134" i="1"/>
  <c r="K134" i="1" s="1"/>
  <c r="EF529" i="1"/>
  <c r="AK529" i="1"/>
  <c r="J529" i="1"/>
  <c r="K529" i="1" s="1"/>
  <c r="EF528" i="1"/>
  <c r="AK528" i="1"/>
  <c r="J528" i="1"/>
  <c r="K528" i="1" s="1"/>
  <c r="EF527" i="1"/>
  <c r="AK527" i="1"/>
  <c r="J527" i="1"/>
  <c r="K527" i="1" s="1"/>
  <c r="EF526" i="1"/>
  <c r="AK526" i="1"/>
  <c r="J526" i="1"/>
  <c r="K526" i="1" s="1"/>
  <c r="CO689" i="1"/>
  <c r="CB689" i="1"/>
  <c r="AK689" i="1"/>
  <c r="J689" i="1"/>
  <c r="CO688" i="1"/>
  <c r="CB688" i="1"/>
  <c r="AK688" i="1"/>
  <c r="J688" i="1"/>
  <c r="AK687" i="1"/>
  <c r="J687" i="1"/>
  <c r="CO686" i="1"/>
  <c r="CB686" i="1"/>
  <c r="AK686" i="1"/>
  <c r="J686" i="1"/>
  <c r="CO685" i="1"/>
  <c r="CB685" i="1"/>
  <c r="AK685" i="1"/>
  <c r="J685" i="1"/>
  <c r="CO684" i="1"/>
  <c r="CB684" i="1"/>
  <c r="AK684" i="1"/>
  <c r="J684" i="1"/>
  <c r="CO683" i="1"/>
  <c r="CB683" i="1"/>
  <c r="J683" i="1"/>
  <c r="CO682" i="1"/>
  <c r="CB682" i="1"/>
  <c r="AK682" i="1"/>
  <c r="J682" i="1"/>
  <c r="CO681" i="1"/>
  <c r="CB681" i="1"/>
  <c r="AK681" i="1"/>
  <c r="J681" i="1"/>
  <c r="CO680" i="1"/>
  <c r="CB680" i="1"/>
  <c r="AK680" i="1"/>
  <c r="J680" i="1"/>
  <c r="CO679" i="1"/>
  <c r="CB679" i="1"/>
  <c r="AK679" i="1"/>
  <c r="J679" i="1"/>
  <c r="CO678" i="1"/>
  <c r="CB678" i="1"/>
  <c r="AK678" i="1"/>
  <c r="J678" i="1"/>
  <c r="CB677" i="1"/>
  <c r="AK677" i="1"/>
  <c r="J677" i="1"/>
  <c r="CO676" i="1"/>
  <c r="CB676" i="1"/>
  <c r="AK676" i="1"/>
  <c r="J676" i="1"/>
  <c r="CO675" i="1"/>
  <c r="CB675" i="1"/>
  <c r="AK675" i="1"/>
  <c r="J675" i="1"/>
  <c r="CO674" i="1"/>
  <c r="CB674" i="1"/>
  <c r="AK674" i="1"/>
  <c r="J674" i="1"/>
  <c r="CO673" i="1"/>
  <c r="CB673" i="1"/>
  <c r="AK673" i="1"/>
  <c r="J673" i="1"/>
  <c r="CO672" i="1"/>
  <c r="CB672" i="1"/>
  <c r="AK672" i="1"/>
  <c r="J672" i="1"/>
  <c r="CO671" i="1"/>
  <c r="CB671" i="1"/>
  <c r="AK671" i="1"/>
  <c r="J671" i="1"/>
  <c r="CO670" i="1"/>
  <c r="CB670" i="1"/>
  <c r="AK670" i="1"/>
  <c r="J670" i="1"/>
  <c r="CO669" i="1"/>
  <c r="CB669" i="1"/>
  <c r="AK669" i="1"/>
  <c r="J669" i="1"/>
  <c r="CO668" i="1"/>
  <c r="CB668" i="1"/>
  <c r="AK668" i="1"/>
  <c r="J668" i="1"/>
  <c r="CO667" i="1"/>
  <c r="CB667" i="1"/>
  <c r="AK667" i="1"/>
  <c r="J667" i="1"/>
  <c r="CO666" i="1"/>
  <c r="CB666" i="1"/>
  <c r="AK666" i="1"/>
  <c r="J666" i="1"/>
  <c r="CO665" i="1"/>
  <c r="CB665" i="1"/>
  <c r="AK665" i="1"/>
  <c r="J665" i="1"/>
  <c r="CO664" i="1"/>
  <c r="CB664" i="1"/>
  <c r="AK664" i="1"/>
  <c r="J664" i="1"/>
  <c r="AK663" i="1"/>
  <c r="J663" i="1"/>
  <c r="CO662" i="1"/>
  <c r="CB662" i="1"/>
  <c r="AK662" i="1"/>
  <c r="J662" i="1"/>
  <c r="CO661" i="1"/>
  <c r="CB661" i="1"/>
  <c r="AK661" i="1"/>
  <c r="J661" i="1"/>
  <c r="CO660" i="1"/>
  <c r="CB660" i="1"/>
  <c r="AK660" i="1"/>
  <c r="J660" i="1"/>
  <c r="CO659" i="1"/>
  <c r="CB659" i="1"/>
  <c r="AK659" i="1"/>
  <c r="J659" i="1"/>
  <c r="CO658" i="1"/>
  <c r="CB658" i="1"/>
  <c r="AK658" i="1"/>
  <c r="J658" i="1"/>
  <c r="CO657" i="1"/>
  <c r="CB657" i="1"/>
  <c r="AK657" i="1"/>
  <c r="J657" i="1"/>
  <c r="CO656" i="1"/>
  <c r="CB656" i="1"/>
  <c r="AK656" i="1"/>
  <c r="J656" i="1"/>
  <c r="CO655" i="1"/>
  <c r="CB655" i="1"/>
  <c r="J655" i="1"/>
  <c r="CO654" i="1"/>
  <c r="CB654" i="1"/>
  <c r="AK654" i="1"/>
  <c r="J654" i="1"/>
  <c r="AK653" i="1"/>
  <c r="J653" i="1"/>
  <c r="L653" i="1" s="1"/>
  <c r="AK652" i="1"/>
  <c r="J652" i="1"/>
  <c r="L652" i="1" s="1"/>
  <c r="AK651" i="1"/>
  <c r="J651" i="1"/>
  <c r="L651" i="1" s="1"/>
  <c r="AK650" i="1"/>
  <c r="J650" i="1"/>
  <c r="L650" i="1" s="1"/>
  <c r="AK649" i="1"/>
  <c r="J649" i="1"/>
  <c r="L649" i="1" s="1"/>
  <c r="AK648" i="1"/>
  <c r="J648" i="1"/>
  <c r="L648" i="1" s="1"/>
  <c r="AK647" i="1"/>
  <c r="J647" i="1"/>
  <c r="L647" i="1" s="1"/>
  <c r="AK646" i="1"/>
  <c r="J646" i="1"/>
  <c r="L646" i="1" s="1"/>
  <c r="AK645" i="1"/>
  <c r="J645" i="1"/>
  <c r="L645" i="1" s="1"/>
  <c r="AK644" i="1"/>
  <c r="J644" i="1"/>
  <c r="L644" i="1" s="1"/>
  <c r="AK643" i="1"/>
  <c r="J643" i="1"/>
  <c r="L643" i="1" s="1"/>
  <c r="AK642" i="1"/>
  <c r="J642" i="1"/>
  <c r="L642" i="1" s="1"/>
  <c r="AK641" i="1"/>
  <c r="J641" i="1"/>
  <c r="L641" i="1" s="1"/>
  <c r="EF554" i="1"/>
  <c r="AK554" i="1"/>
  <c r="J554" i="1"/>
  <c r="K554" i="1" s="1"/>
  <c r="EF553" i="1"/>
  <c r="AK553" i="1"/>
  <c r="J553" i="1"/>
  <c r="K553" i="1" s="1"/>
  <c r="EF552" i="1"/>
  <c r="J552" i="1"/>
  <c r="K552" i="1" s="1"/>
  <c r="EF551" i="1"/>
  <c r="J551" i="1"/>
  <c r="K551" i="1" s="1"/>
  <c r="EF550" i="1"/>
  <c r="AK550" i="1"/>
  <c r="J550" i="1"/>
  <c r="K550" i="1" s="1"/>
  <c r="EF549" i="1"/>
  <c r="AK549" i="1"/>
  <c r="J549" i="1"/>
  <c r="K549" i="1" s="1"/>
  <c r="EF548" i="1"/>
  <c r="AK548" i="1"/>
  <c r="J548" i="1"/>
  <c r="K548" i="1" s="1"/>
  <c r="EF446" i="1"/>
  <c r="AK446" i="1"/>
  <c r="J446" i="1"/>
  <c r="K446" i="1" s="1"/>
  <c r="EF448" i="1"/>
  <c r="AK448" i="1"/>
  <c r="J448" i="1"/>
  <c r="K448" i="1" s="1"/>
  <c r="EF445" i="1"/>
  <c r="AK445" i="1"/>
  <c r="J445" i="1"/>
  <c r="K445" i="1" s="1"/>
  <c r="EF444" i="1"/>
  <c r="AK444" i="1"/>
  <c r="J444" i="1"/>
  <c r="K444" i="1" s="1"/>
  <c r="EF442" i="1"/>
  <c r="AK442" i="1"/>
  <c r="J442" i="1"/>
  <c r="K442" i="1" s="1"/>
  <c r="EF447" i="1"/>
  <c r="AK447" i="1"/>
  <c r="J447" i="1"/>
  <c r="K447" i="1" s="1"/>
  <c r="EF443" i="1"/>
  <c r="AK443" i="1"/>
  <c r="J443" i="1"/>
  <c r="K443" i="1" s="1"/>
  <c r="EF332" i="1"/>
  <c r="AK332" i="1"/>
  <c r="J332" i="1"/>
  <c r="K332" i="1" s="1"/>
  <c r="EF328" i="1"/>
  <c r="AK328" i="1"/>
  <c r="J328" i="1"/>
  <c r="K328" i="1" s="1"/>
  <c r="EF327" i="1"/>
  <c r="AK327" i="1"/>
  <c r="J327" i="1"/>
  <c r="K327" i="1" s="1"/>
  <c r="EF331" i="1"/>
  <c r="AK331" i="1"/>
  <c r="J331" i="1"/>
  <c r="K331" i="1" s="1"/>
  <c r="EF325" i="1"/>
  <c r="AK325" i="1"/>
  <c r="J325" i="1"/>
  <c r="K325" i="1" s="1"/>
  <c r="EF330" i="1"/>
  <c r="AK330" i="1"/>
  <c r="J330" i="1"/>
  <c r="K330" i="1" s="1"/>
  <c r="EF323" i="1"/>
  <c r="AK323" i="1"/>
  <c r="J323" i="1"/>
  <c r="K323" i="1" s="1"/>
  <c r="EF329" i="1"/>
  <c r="AK329" i="1"/>
  <c r="J329" i="1"/>
  <c r="K329" i="1" s="1"/>
  <c r="EF326" i="1"/>
  <c r="AK326" i="1"/>
  <c r="J326" i="1"/>
  <c r="K326" i="1" s="1"/>
  <c r="EF322" i="1"/>
  <c r="AK322" i="1"/>
  <c r="J322" i="1"/>
  <c r="K322" i="1" s="1"/>
  <c r="EF321" i="1"/>
  <c r="AK321" i="1"/>
  <c r="J321" i="1"/>
  <c r="K321" i="1" s="1"/>
  <c r="EF324" i="1"/>
  <c r="AK324" i="1"/>
  <c r="J324" i="1"/>
  <c r="K324" i="1" s="1"/>
  <c r="EF131" i="1"/>
  <c r="J131" i="1"/>
  <c r="K131" i="1" s="1"/>
  <c r="EF133" i="1"/>
  <c r="J133" i="1"/>
  <c r="K133" i="1" s="1"/>
  <c r="EF130" i="1"/>
  <c r="AK130" i="1"/>
  <c r="J130" i="1"/>
  <c r="K130" i="1" s="1"/>
  <c r="EF132" i="1"/>
  <c r="AK132" i="1"/>
  <c r="J132" i="1"/>
  <c r="K132" i="1" s="1"/>
  <c r="J640" i="1"/>
  <c r="L640" i="1" s="1"/>
  <c r="AK639" i="1"/>
  <c r="J639" i="1"/>
  <c r="L639" i="1" s="1"/>
  <c r="AK638" i="1"/>
  <c r="J638" i="1"/>
  <c r="L638" i="1" s="1"/>
  <c r="J637" i="1"/>
  <c r="L637" i="1" s="1"/>
  <c r="AK636" i="1"/>
  <c r="J636" i="1"/>
  <c r="L636" i="1" s="1"/>
  <c r="AK635" i="1"/>
  <c r="J635" i="1"/>
  <c r="L635" i="1" s="1"/>
  <c r="AK634" i="1"/>
  <c r="J634" i="1"/>
  <c r="L634" i="1" s="1"/>
  <c r="EF604" i="1"/>
  <c r="AK604" i="1"/>
  <c r="J604" i="1"/>
  <c r="K604" i="1" s="1"/>
  <c r="EF603" i="1"/>
  <c r="AK603" i="1"/>
  <c r="J603" i="1"/>
  <c r="K603" i="1" s="1"/>
  <c r="EF599" i="1"/>
  <c r="AK599" i="1"/>
  <c r="J599" i="1"/>
  <c r="K599" i="1" s="1"/>
  <c r="EF598" i="1"/>
  <c r="AK598" i="1"/>
  <c r="J598" i="1"/>
  <c r="K598" i="1" s="1"/>
  <c r="EF597" i="1"/>
  <c r="AK597" i="1"/>
  <c r="J597" i="1"/>
  <c r="K597" i="1" s="1"/>
  <c r="EF602" i="1"/>
  <c r="J602" i="1"/>
  <c r="K602" i="1" s="1"/>
  <c r="EF601" i="1"/>
  <c r="J601" i="1"/>
  <c r="K601" i="1" s="1"/>
  <c r="EF596" i="1"/>
  <c r="AK596" i="1"/>
  <c r="J596" i="1"/>
  <c r="K596" i="1" s="1"/>
  <c r="EF595" i="1"/>
  <c r="AK595" i="1"/>
  <c r="J595" i="1"/>
  <c r="K595" i="1" s="1"/>
  <c r="EF594" i="1"/>
  <c r="AK594" i="1"/>
  <c r="J594" i="1"/>
  <c r="K594" i="1" s="1"/>
  <c r="EF600" i="1"/>
  <c r="AK600" i="1"/>
  <c r="J600" i="1"/>
  <c r="K600" i="1" s="1"/>
  <c r="EF547" i="1"/>
  <c r="AK547" i="1"/>
  <c r="J547" i="1"/>
  <c r="K547" i="1" s="1"/>
  <c r="EF546" i="1"/>
  <c r="AK546" i="1"/>
  <c r="J546" i="1"/>
  <c r="K546" i="1" s="1"/>
  <c r="EF545" i="1"/>
  <c r="AK545" i="1"/>
  <c r="J545" i="1"/>
  <c r="K545" i="1" s="1"/>
  <c r="EF544" i="1"/>
  <c r="AK544" i="1"/>
  <c r="J544" i="1"/>
  <c r="K544" i="1" s="1"/>
  <c r="EF543" i="1"/>
  <c r="AK543" i="1"/>
  <c r="J543" i="1"/>
  <c r="K543" i="1" s="1"/>
  <c r="EF318" i="1"/>
  <c r="AK318" i="1"/>
  <c r="J318" i="1"/>
  <c r="K318" i="1" s="1"/>
  <c r="EF317" i="1"/>
  <c r="AK317" i="1"/>
  <c r="J317" i="1"/>
  <c r="K317" i="1" s="1"/>
  <c r="EF316" i="1"/>
  <c r="AK316" i="1"/>
  <c r="J316" i="1"/>
  <c r="K316" i="1" s="1"/>
  <c r="EF315" i="1"/>
  <c r="AK315" i="1"/>
  <c r="J315" i="1"/>
  <c r="K315" i="1" s="1"/>
  <c r="EF320" i="1"/>
  <c r="AK320" i="1"/>
  <c r="J320" i="1"/>
  <c r="K320" i="1" s="1"/>
  <c r="EF314" i="1"/>
  <c r="AK314" i="1"/>
  <c r="J314" i="1"/>
  <c r="K314" i="1" s="1"/>
  <c r="EF319" i="1"/>
  <c r="AK319" i="1"/>
  <c r="J319" i="1"/>
  <c r="K319" i="1" s="1"/>
  <c r="EF313" i="1"/>
  <c r="AK313" i="1"/>
  <c r="J313" i="1"/>
  <c r="K313" i="1" s="1"/>
  <c r="EF258" i="1"/>
  <c r="AK258" i="1"/>
  <c r="J258" i="1"/>
  <c r="K258" i="1" s="1"/>
  <c r="EF257" i="1"/>
  <c r="AK257" i="1"/>
  <c r="J257" i="1"/>
  <c r="K257" i="1" s="1"/>
  <c r="EF256" i="1"/>
  <c r="AK256" i="1"/>
  <c r="J256" i="1"/>
  <c r="K256" i="1" s="1"/>
  <c r="EF255" i="1"/>
  <c r="AK255" i="1"/>
  <c r="J255" i="1"/>
  <c r="K255" i="1" s="1"/>
  <c r="EF254" i="1"/>
  <c r="AK254" i="1"/>
  <c r="J254" i="1"/>
  <c r="K254" i="1" s="1"/>
  <c r="EF253" i="1"/>
  <c r="AK253" i="1"/>
  <c r="J253" i="1"/>
  <c r="K253" i="1" s="1"/>
  <c r="EF203" i="1"/>
  <c r="J203" i="1"/>
  <c r="K203" i="1" s="1"/>
  <c r="EF202" i="1"/>
  <c r="AK202" i="1"/>
  <c r="J202" i="1"/>
  <c r="K202" i="1" s="1"/>
  <c r="EF201" i="1"/>
  <c r="AK201" i="1"/>
  <c r="J201" i="1"/>
  <c r="K201" i="1" s="1"/>
  <c r="EF200" i="1"/>
  <c r="AK200" i="1"/>
  <c r="J200" i="1"/>
  <c r="K200" i="1" s="1"/>
  <c r="EF199" i="1"/>
  <c r="AK199" i="1"/>
  <c r="J199" i="1"/>
  <c r="K199" i="1" s="1"/>
  <c r="EF127" i="1"/>
  <c r="AK127" i="1"/>
  <c r="J127" i="1"/>
  <c r="K127" i="1" s="1"/>
  <c r="EF126" i="1"/>
  <c r="J126" i="1"/>
  <c r="K126" i="1" s="1"/>
  <c r="EF125" i="1"/>
  <c r="AK125" i="1"/>
  <c r="J125" i="1"/>
  <c r="K125" i="1" s="1"/>
  <c r="EF124" i="1"/>
  <c r="AK124" i="1"/>
  <c r="J124" i="1"/>
  <c r="K124" i="1" s="1"/>
  <c r="EF123" i="1"/>
  <c r="AK123" i="1"/>
  <c r="J123" i="1"/>
  <c r="K123" i="1" s="1"/>
  <c r="EF129" i="1"/>
  <c r="AK129" i="1"/>
  <c r="J129" i="1"/>
  <c r="K129" i="1" s="1"/>
  <c r="EF128" i="1"/>
  <c r="AK128" i="1"/>
  <c r="J128" i="1"/>
  <c r="K128" i="1" s="1"/>
  <c r="EF122" i="1"/>
  <c r="AK122" i="1"/>
  <c r="J122" i="1"/>
  <c r="K122" i="1" s="1"/>
  <c r="EF121" i="1"/>
  <c r="AK121" i="1"/>
  <c r="J121" i="1"/>
  <c r="K121" i="1" s="1"/>
  <c r="EF120" i="1"/>
  <c r="AK120" i="1"/>
  <c r="J120" i="1"/>
  <c r="K120" i="1" s="1"/>
  <c r="EF119" i="1"/>
  <c r="AK119" i="1"/>
  <c r="J119" i="1"/>
  <c r="K119" i="1" s="1"/>
  <c r="EF118" i="1"/>
  <c r="AK118" i="1"/>
  <c r="J118" i="1"/>
  <c r="K118" i="1" s="1"/>
  <c r="EF592" i="1"/>
  <c r="AK592" i="1"/>
  <c r="J592" i="1"/>
  <c r="K592" i="1" s="1"/>
  <c r="EF591" i="1"/>
  <c r="AK591" i="1"/>
  <c r="J591" i="1"/>
  <c r="K591" i="1" s="1"/>
  <c r="EF590" i="1"/>
  <c r="AK590" i="1"/>
  <c r="J590" i="1"/>
  <c r="K590" i="1" s="1"/>
  <c r="EF589" i="1"/>
  <c r="AK589" i="1"/>
  <c r="J589" i="1"/>
  <c r="K589" i="1" s="1"/>
  <c r="EF588" i="1"/>
  <c r="AK588" i="1"/>
  <c r="J588" i="1"/>
  <c r="K588" i="1" s="1"/>
  <c r="EF587" i="1"/>
  <c r="AK587" i="1"/>
  <c r="J587" i="1"/>
  <c r="K587" i="1" s="1"/>
  <c r="EF586" i="1"/>
  <c r="AK586" i="1"/>
  <c r="J586" i="1"/>
  <c r="K586" i="1" s="1"/>
  <c r="EF593" i="1"/>
  <c r="AK593" i="1"/>
  <c r="J593" i="1"/>
  <c r="K593" i="1" s="1"/>
  <c r="EF585" i="1"/>
  <c r="AK585" i="1"/>
  <c r="J585" i="1"/>
  <c r="K585" i="1" s="1"/>
  <c r="EF584" i="1"/>
  <c r="AK584" i="1"/>
  <c r="J584" i="1"/>
  <c r="K584" i="1" s="1"/>
  <c r="EF542" i="1"/>
  <c r="J542" i="1"/>
  <c r="K542" i="1" s="1"/>
  <c r="EF541" i="1"/>
  <c r="AK541" i="1"/>
  <c r="J541" i="1"/>
  <c r="K541" i="1" s="1"/>
  <c r="EF540" i="1"/>
  <c r="AK540" i="1"/>
  <c r="J540" i="1"/>
  <c r="K540" i="1" s="1"/>
  <c r="EF250" i="1"/>
  <c r="AK250" i="1"/>
  <c r="J250" i="1"/>
  <c r="K250" i="1" s="1"/>
  <c r="EF249" i="1"/>
  <c r="AK249" i="1"/>
  <c r="J249" i="1"/>
  <c r="K249" i="1" s="1"/>
  <c r="EF248" i="1"/>
  <c r="AK248" i="1"/>
  <c r="J248" i="1"/>
  <c r="K248" i="1" s="1"/>
  <c r="EF247" i="1"/>
  <c r="AK247" i="1"/>
  <c r="J247" i="1"/>
  <c r="K247" i="1" s="1"/>
  <c r="EF252" i="1"/>
  <c r="AK252" i="1"/>
  <c r="J252" i="1"/>
  <c r="K252" i="1" s="1"/>
  <c r="EF246" i="1"/>
  <c r="AK246" i="1"/>
  <c r="J246" i="1"/>
  <c r="K246" i="1" s="1"/>
  <c r="EF251" i="1"/>
  <c r="AK251" i="1"/>
  <c r="J251" i="1"/>
  <c r="K251" i="1" s="1"/>
  <c r="EF245" i="1"/>
  <c r="AK245" i="1"/>
  <c r="J245" i="1"/>
  <c r="K245" i="1" s="1"/>
  <c r="EF244" i="1"/>
  <c r="AK244" i="1"/>
  <c r="J244" i="1"/>
  <c r="K244" i="1" s="1"/>
  <c r="EF243" i="1"/>
  <c r="AK243" i="1"/>
  <c r="J243" i="1"/>
  <c r="K243" i="1" s="1"/>
  <c r="EF242" i="1"/>
  <c r="AK242" i="1"/>
  <c r="J242" i="1"/>
  <c r="K242" i="1" s="1"/>
  <c r="EF198" i="1"/>
  <c r="AK198" i="1"/>
  <c r="J198" i="1"/>
  <c r="K198" i="1" s="1"/>
  <c r="EF197" i="1"/>
  <c r="AK197" i="1"/>
  <c r="J197" i="1"/>
  <c r="K197" i="1" s="1"/>
  <c r="EF196" i="1"/>
  <c r="AK196" i="1"/>
  <c r="J196" i="1"/>
  <c r="K196" i="1" s="1"/>
  <c r="EF195" i="1"/>
  <c r="AK195" i="1"/>
  <c r="J195" i="1"/>
  <c r="K195" i="1" s="1"/>
  <c r="EF194" i="1"/>
  <c r="AK194" i="1"/>
  <c r="J194" i="1"/>
  <c r="K194" i="1" s="1"/>
  <c r="EF193" i="1"/>
  <c r="AK193" i="1"/>
  <c r="J193" i="1"/>
  <c r="K193" i="1" s="1"/>
  <c r="EF114" i="1"/>
  <c r="AK114" i="1"/>
  <c r="J114" i="1"/>
  <c r="K114" i="1" s="1"/>
  <c r="EF117" i="1"/>
  <c r="AK117" i="1"/>
  <c r="J117" i="1"/>
  <c r="K117" i="1" s="1"/>
  <c r="EF116" i="1"/>
  <c r="J116" i="1"/>
  <c r="K116" i="1" s="1"/>
  <c r="EF115" i="1"/>
  <c r="J115" i="1"/>
  <c r="K115" i="1" s="1"/>
  <c r="EF110" i="1"/>
  <c r="J110" i="1"/>
  <c r="K110" i="1" s="1"/>
  <c r="EF113" i="1"/>
  <c r="AK113" i="1"/>
  <c r="J113" i="1"/>
  <c r="K113" i="1" s="1"/>
  <c r="EF112" i="1"/>
  <c r="AK112" i="1"/>
  <c r="J112" i="1"/>
  <c r="K112" i="1" s="1"/>
  <c r="EF109" i="1"/>
  <c r="AK109" i="1"/>
  <c r="J109" i="1"/>
  <c r="K109" i="1" s="1"/>
  <c r="EF111" i="1"/>
  <c r="AK111" i="1"/>
  <c r="J111" i="1"/>
  <c r="K111" i="1" s="1"/>
  <c r="EF108" i="1"/>
  <c r="AK108" i="1"/>
  <c r="J108" i="1"/>
  <c r="K108" i="1" s="1"/>
  <c r="EF107" i="1"/>
  <c r="AK107" i="1"/>
  <c r="J107" i="1"/>
  <c r="K107" i="1" s="1"/>
  <c r="EF190" i="1"/>
  <c r="AK190" i="1"/>
  <c r="J190" i="1"/>
  <c r="K190" i="1" s="1"/>
  <c r="EF192" i="1"/>
  <c r="AK192" i="1"/>
  <c r="J192" i="1"/>
  <c r="K192" i="1" s="1"/>
  <c r="EF189" i="1"/>
  <c r="AK189" i="1"/>
  <c r="J189" i="1"/>
  <c r="K189" i="1" s="1"/>
  <c r="EF188" i="1"/>
  <c r="AK188" i="1"/>
  <c r="J188" i="1"/>
  <c r="K188" i="1" s="1"/>
  <c r="EF187" i="1"/>
  <c r="AK187" i="1"/>
  <c r="J187" i="1"/>
  <c r="K187" i="1" s="1"/>
  <c r="EF191" i="1"/>
  <c r="AK191" i="1"/>
  <c r="J191" i="1"/>
  <c r="K191" i="1" s="1"/>
  <c r="EF186" i="1"/>
  <c r="AK186" i="1"/>
  <c r="J186" i="1"/>
  <c r="K186" i="1" s="1"/>
  <c r="EF185" i="1"/>
  <c r="AK185" i="1"/>
  <c r="J185" i="1"/>
  <c r="K185" i="1" s="1"/>
  <c r="EF184" i="1"/>
  <c r="AK184" i="1"/>
  <c r="J184" i="1"/>
  <c r="K184" i="1" s="1"/>
  <c r="EF441" i="1"/>
  <c r="AK441" i="1"/>
  <c r="J441" i="1"/>
  <c r="K441" i="1" s="1"/>
  <c r="EF440" i="1"/>
  <c r="J440" i="1"/>
  <c r="K440" i="1" s="1"/>
  <c r="EF439" i="1"/>
  <c r="AK439" i="1"/>
  <c r="J439" i="1"/>
  <c r="K439" i="1" s="1"/>
  <c r="EF438" i="1"/>
  <c r="AK438" i="1"/>
  <c r="J438" i="1"/>
  <c r="K438" i="1" s="1"/>
  <c r="EF437" i="1"/>
  <c r="AK437" i="1"/>
  <c r="J437" i="1"/>
  <c r="K437" i="1" s="1"/>
  <c r="EF436" i="1"/>
  <c r="AK436" i="1"/>
  <c r="J436" i="1"/>
  <c r="K436" i="1" s="1"/>
  <c r="EF435" i="1"/>
  <c r="AK435" i="1"/>
  <c r="J435" i="1"/>
  <c r="K435" i="1" s="1"/>
  <c r="EF434" i="1"/>
  <c r="AK434" i="1"/>
  <c r="J434" i="1"/>
  <c r="K434" i="1" s="1"/>
  <c r="EF430" i="1"/>
  <c r="AK430" i="1"/>
  <c r="J430" i="1"/>
  <c r="K430" i="1" s="1"/>
  <c r="EF429" i="1"/>
  <c r="AK429" i="1"/>
  <c r="J429" i="1"/>
  <c r="K429" i="1" s="1"/>
  <c r="EF428" i="1"/>
  <c r="AK428" i="1"/>
  <c r="J428" i="1"/>
  <c r="K428" i="1" s="1"/>
  <c r="EF433" i="1"/>
  <c r="AK433" i="1"/>
  <c r="J433" i="1"/>
  <c r="K433" i="1" s="1"/>
  <c r="EF427" i="1"/>
  <c r="AK427" i="1"/>
  <c r="J427" i="1"/>
  <c r="K427" i="1" s="1"/>
  <c r="EF432" i="1"/>
  <c r="AK432" i="1"/>
  <c r="J432" i="1"/>
  <c r="K432" i="1" s="1"/>
  <c r="EF431" i="1"/>
  <c r="AK431" i="1"/>
  <c r="J431" i="1"/>
  <c r="K431" i="1" s="1"/>
  <c r="EF426" i="1"/>
  <c r="AK426" i="1"/>
  <c r="J426" i="1"/>
  <c r="K426" i="1" s="1"/>
  <c r="EF103" i="1"/>
  <c r="AK103" i="1"/>
  <c r="J103" i="1"/>
  <c r="K103" i="1" s="1"/>
  <c r="EF106" i="1"/>
  <c r="AK106" i="1"/>
  <c r="J106" i="1"/>
  <c r="K106" i="1" s="1"/>
  <c r="EF101" i="1"/>
  <c r="AK101" i="1"/>
  <c r="J101" i="1"/>
  <c r="K101" i="1" s="1"/>
  <c r="EF105" i="1"/>
  <c r="AK105" i="1"/>
  <c r="J105" i="1"/>
  <c r="K105" i="1" s="1"/>
  <c r="EF99" i="1"/>
  <c r="AK99" i="1"/>
  <c r="J99" i="1"/>
  <c r="K99" i="1" s="1"/>
  <c r="EF104" i="1"/>
  <c r="AK104" i="1"/>
  <c r="J104" i="1"/>
  <c r="K104" i="1" s="1"/>
  <c r="EF102" i="1"/>
  <c r="AK102" i="1"/>
  <c r="J102" i="1"/>
  <c r="K102" i="1" s="1"/>
  <c r="EF100" i="1"/>
  <c r="AK100" i="1"/>
  <c r="J100" i="1"/>
  <c r="K100" i="1" s="1"/>
  <c r="EF97" i="1"/>
  <c r="AK97" i="1"/>
  <c r="J97" i="1"/>
  <c r="K97" i="1" s="1"/>
  <c r="EF96" i="1"/>
  <c r="AK96" i="1"/>
  <c r="J96" i="1"/>
  <c r="K96" i="1" s="1"/>
  <c r="EF98" i="1"/>
  <c r="J98" i="1"/>
  <c r="K98" i="1" s="1"/>
  <c r="EF425" i="1"/>
  <c r="AK425" i="1"/>
  <c r="J425" i="1"/>
  <c r="K425" i="1" s="1"/>
  <c r="EF424" i="1"/>
  <c r="AK424" i="1"/>
  <c r="J424" i="1"/>
  <c r="K424" i="1" s="1"/>
  <c r="EF423" i="1"/>
  <c r="AK423" i="1"/>
  <c r="J423" i="1"/>
  <c r="K423" i="1" s="1"/>
  <c r="EF422" i="1"/>
  <c r="AK422" i="1"/>
  <c r="J422" i="1"/>
  <c r="K422" i="1" s="1"/>
  <c r="EF421" i="1"/>
  <c r="AK421" i="1"/>
  <c r="J421" i="1"/>
  <c r="K421" i="1" s="1"/>
  <c r="EF420" i="1"/>
  <c r="AK420" i="1"/>
  <c r="J420" i="1"/>
  <c r="K420" i="1" s="1"/>
  <c r="EF92" i="1"/>
  <c r="AK92" i="1"/>
  <c r="J92" i="1"/>
  <c r="K92" i="1" s="1"/>
  <c r="EF91" i="1"/>
  <c r="AK91" i="1"/>
  <c r="J91" i="1"/>
  <c r="K91" i="1" s="1"/>
  <c r="EF90" i="1"/>
  <c r="AK90" i="1"/>
  <c r="J90" i="1"/>
  <c r="K90" i="1" s="1"/>
  <c r="EF95" i="1"/>
  <c r="AK95" i="1"/>
  <c r="J95" i="1"/>
  <c r="K95" i="1" s="1"/>
  <c r="EF88" i="1"/>
  <c r="AK88" i="1"/>
  <c r="J88" i="1"/>
  <c r="K88" i="1" s="1"/>
  <c r="EF94" i="1"/>
  <c r="AK94" i="1"/>
  <c r="J94" i="1"/>
  <c r="K94" i="1" s="1"/>
  <c r="EF93" i="1"/>
  <c r="AK93" i="1"/>
  <c r="J93" i="1"/>
  <c r="K93" i="1" s="1"/>
  <c r="EF89" i="1"/>
  <c r="AK89" i="1"/>
  <c r="J89" i="1"/>
  <c r="K89" i="1" s="1"/>
  <c r="EF87" i="1"/>
  <c r="AK87" i="1"/>
  <c r="J87" i="1"/>
  <c r="K87" i="1" s="1"/>
  <c r="EF86" i="1"/>
  <c r="AK86" i="1"/>
  <c r="J86" i="1"/>
  <c r="K86" i="1" s="1"/>
  <c r="EF85" i="1"/>
  <c r="AK85" i="1"/>
  <c r="J85" i="1"/>
  <c r="K85" i="1" s="1"/>
  <c r="EF84" i="1"/>
  <c r="AK84" i="1"/>
  <c r="J84" i="1"/>
  <c r="K84" i="1" s="1"/>
  <c r="EF83" i="1"/>
  <c r="J83" i="1"/>
  <c r="K83" i="1" s="1"/>
  <c r="EF419" i="1"/>
  <c r="AK419" i="1"/>
  <c r="J419" i="1"/>
  <c r="K419" i="1" s="1"/>
  <c r="EF418" i="1"/>
  <c r="AK418" i="1"/>
  <c r="J418" i="1"/>
  <c r="K418" i="1" s="1"/>
  <c r="EF417" i="1"/>
  <c r="AK417" i="1"/>
  <c r="J417" i="1"/>
  <c r="K417" i="1" s="1"/>
  <c r="EF416" i="1"/>
  <c r="AK416" i="1"/>
  <c r="J416" i="1"/>
  <c r="K416" i="1" s="1"/>
  <c r="EF415" i="1"/>
  <c r="AK415" i="1"/>
  <c r="J415" i="1"/>
  <c r="K415" i="1" s="1"/>
  <c r="EF414" i="1"/>
  <c r="AK414" i="1"/>
  <c r="J414" i="1"/>
  <c r="K414" i="1" s="1"/>
  <c r="EF413" i="1"/>
  <c r="AK413" i="1"/>
  <c r="J413" i="1"/>
  <c r="K413" i="1" s="1"/>
  <c r="EF412" i="1"/>
  <c r="AK412" i="1"/>
  <c r="J412" i="1"/>
  <c r="K412" i="1" s="1"/>
  <c r="EF411" i="1"/>
  <c r="AK411" i="1"/>
  <c r="J411" i="1"/>
  <c r="K411" i="1" s="1"/>
  <c r="EF410" i="1"/>
  <c r="AK410" i="1"/>
  <c r="J410" i="1"/>
  <c r="K410" i="1" s="1"/>
  <c r="EF409" i="1"/>
  <c r="AK409" i="1"/>
  <c r="J409" i="1"/>
  <c r="K409" i="1" s="1"/>
  <c r="EF79" i="1"/>
  <c r="AK79" i="1"/>
  <c r="J79" i="1"/>
  <c r="K79" i="1" s="1"/>
  <c r="EF82" i="1"/>
  <c r="AK82" i="1"/>
  <c r="J82" i="1"/>
  <c r="K82" i="1" s="1"/>
  <c r="EF81" i="1"/>
  <c r="AK81" i="1"/>
  <c r="J81" i="1"/>
  <c r="K81" i="1" s="1"/>
  <c r="EF80" i="1"/>
  <c r="AK80" i="1"/>
  <c r="J80" i="1"/>
  <c r="K80" i="1" s="1"/>
  <c r="EF78" i="1"/>
  <c r="J78" i="1"/>
  <c r="K78" i="1" s="1"/>
  <c r="EF74" i="1"/>
  <c r="AK74" i="1"/>
  <c r="J74" i="1"/>
  <c r="K74" i="1" s="1"/>
  <c r="EF77" i="1"/>
  <c r="AK77" i="1"/>
  <c r="J77" i="1"/>
  <c r="K77" i="1" s="1"/>
  <c r="EF72" i="1"/>
  <c r="AK72" i="1"/>
  <c r="J72" i="1"/>
  <c r="K72" i="1" s="1"/>
  <c r="EF71" i="1"/>
  <c r="AK71" i="1"/>
  <c r="J71" i="1"/>
  <c r="K71" i="1" s="1"/>
  <c r="EF70" i="1"/>
  <c r="AK70" i="1"/>
  <c r="J70" i="1"/>
  <c r="K70" i="1" s="1"/>
  <c r="EF76" i="1"/>
  <c r="AK76" i="1"/>
  <c r="J76" i="1"/>
  <c r="K76" i="1" s="1"/>
  <c r="EF69" i="1"/>
  <c r="AK69" i="1"/>
  <c r="J69" i="1"/>
  <c r="K69" i="1" s="1"/>
  <c r="EF75" i="1"/>
  <c r="AK75" i="1"/>
  <c r="J75" i="1"/>
  <c r="K75" i="1" s="1"/>
  <c r="EF73" i="1"/>
  <c r="AK73" i="1"/>
  <c r="J73" i="1"/>
  <c r="K73" i="1" s="1"/>
  <c r="EF408" i="1"/>
  <c r="AK408" i="1"/>
  <c r="J408" i="1"/>
  <c r="K408" i="1" s="1"/>
  <c r="EF407" i="1"/>
  <c r="AK407" i="1"/>
  <c r="J407" i="1"/>
  <c r="K407" i="1" s="1"/>
  <c r="EF406" i="1"/>
  <c r="AK406" i="1"/>
  <c r="J406" i="1"/>
  <c r="K406" i="1" s="1"/>
  <c r="EF405" i="1"/>
  <c r="AK405" i="1"/>
  <c r="J405" i="1"/>
  <c r="K405" i="1" s="1"/>
  <c r="EF404" i="1"/>
  <c r="AK404" i="1"/>
  <c r="J404" i="1"/>
  <c r="K404" i="1" s="1"/>
  <c r="EF403" i="1"/>
  <c r="AK403" i="1"/>
  <c r="J403" i="1"/>
  <c r="K403" i="1" s="1"/>
  <c r="EF402" i="1"/>
  <c r="AK402" i="1"/>
  <c r="J402" i="1"/>
  <c r="K402" i="1" s="1"/>
  <c r="EF401" i="1"/>
  <c r="AK401" i="1"/>
  <c r="J401" i="1"/>
  <c r="K401" i="1" s="1"/>
  <c r="EF400" i="1"/>
  <c r="AK400" i="1"/>
  <c r="J400" i="1"/>
  <c r="K400" i="1" s="1"/>
  <c r="EF238" i="1"/>
  <c r="AK238" i="1"/>
  <c r="J238" i="1"/>
  <c r="K238" i="1" s="1"/>
  <c r="EF237" i="1"/>
  <c r="AK237" i="1"/>
  <c r="J237" i="1"/>
  <c r="K237" i="1" s="1"/>
  <c r="EF241" i="1"/>
  <c r="AK241" i="1"/>
  <c r="J241" i="1"/>
  <c r="K241" i="1" s="1"/>
  <c r="EF236" i="1"/>
  <c r="AK236" i="1"/>
  <c r="J236" i="1"/>
  <c r="K236" i="1" s="1"/>
  <c r="EF240" i="1"/>
  <c r="AK240" i="1"/>
  <c r="J240" i="1"/>
  <c r="K240" i="1" s="1"/>
  <c r="EF235" i="1"/>
  <c r="AK235" i="1"/>
  <c r="J235" i="1"/>
  <c r="K235" i="1" s="1"/>
  <c r="EF234" i="1"/>
  <c r="AK234" i="1"/>
  <c r="J234" i="1"/>
  <c r="K234" i="1" s="1"/>
  <c r="EF233" i="1"/>
  <c r="AK233" i="1"/>
  <c r="J233" i="1"/>
  <c r="K233" i="1" s="1"/>
  <c r="EF239" i="1"/>
  <c r="AK239" i="1"/>
  <c r="J239" i="1"/>
  <c r="K239" i="1" s="1"/>
  <c r="AK633" i="1"/>
  <c r="J633" i="1"/>
  <c r="L633" i="1" s="1"/>
  <c r="AK632" i="1"/>
  <c r="J632" i="1"/>
  <c r="L632" i="1" s="1"/>
  <c r="AK631" i="1"/>
  <c r="J631" i="1"/>
  <c r="L631" i="1" s="1"/>
  <c r="AK630" i="1"/>
  <c r="J630" i="1"/>
  <c r="L630" i="1" s="1"/>
  <c r="AK629" i="1"/>
  <c r="J629" i="1"/>
  <c r="L629" i="1" s="1"/>
  <c r="AK628" i="1"/>
  <c r="J628" i="1"/>
  <c r="L628" i="1" s="1"/>
  <c r="AK627" i="1"/>
  <c r="J627" i="1"/>
  <c r="L627" i="1" s="1"/>
  <c r="AK626" i="1"/>
  <c r="J626" i="1"/>
  <c r="L626" i="1" s="1"/>
  <c r="AK625" i="1"/>
  <c r="J625" i="1"/>
  <c r="L625" i="1" s="1"/>
  <c r="AK624" i="1"/>
  <c r="J624" i="1"/>
  <c r="L624" i="1" s="1"/>
  <c r="AK623" i="1"/>
  <c r="J623" i="1"/>
  <c r="L623" i="1" s="1"/>
  <c r="AK622" i="1"/>
  <c r="J622" i="1"/>
  <c r="L622" i="1" s="1"/>
  <c r="AK621" i="1"/>
  <c r="J621" i="1"/>
  <c r="L621" i="1" s="1"/>
  <c r="AK620" i="1"/>
  <c r="J620" i="1"/>
  <c r="L620" i="1" s="1"/>
  <c r="EF392" i="1"/>
  <c r="AK392" i="1"/>
  <c r="J392" i="1"/>
  <c r="K392" i="1" s="1"/>
  <c r="EF396" i="1"/>
  <c r="AK396" i="1"/>
  <c r="J396" i="1"/>
  <c r="K396" i="1" s="1"/>
  <c r="EF395" i="1"/>
  <c r="AK395" i="1"/>
  <c r="J395" i="1"/>
  <c r="K395" i="1" s="1"/>
  <c r="EF399" i="1"/>
  <c r="AK399" i="1"/>
  <c r="J399" i="1"/>
  <c r="K399" i="1" s="1"/>
  <c r="EF398" i="1"/>
  <c r="AK398" i="1"/>
  <c r="J398" i="1"/>
  <c r="K398" i="1" s="1"/>
  <c r="EF397" i="1"/>
  <c r="AK397" i="1"/>
  <c r="J397" i="1"/>
  <c r="K397" i="1" s="1"/>
  <c r="EF394" i="1"/>
  <c r="AK394" i="1"/>
  <c r="J394" i="1"/>
  <c r="K394" i="1" s="1"/>
  <c r="EF393" i="1"/>
  <c r="AK393" i="1"/>
  <c r="J393" i="1"/>
  <c r="K393" i="1" s="1"/>
  <c r="EF290" i="1"/>
  <c r="AK290" i="1"/>
  <c r="J290" i="1"/>
  <c r="K290" i="1" s="1"/>
  <c r="EF289" i="1"/>
  <c r="AK289" i="1"/>
  <c r="J289" i="1"/>
  <c r="K289" i="1" s="1"/>
  <c r="EF288" i="1"/>
  <c r="AK288" i="1"/>
  <c r="J288" i="1"/>
  <c r="K288" i="1" s="1"/>
  <c r="EF287" i="1"/>
  <c r="AK287" i="1"/>
  <c r="J287" i="1"/>
  <c r="K287" i="1" s="1"/>
  <c r="EF225" i="1"/>
  <c r="AK225" i="1"/>
  <c r="J225" i="1"/>
  <c r="K225" i="1" s="1"/>
  <c r="EF224" i="1"/>
  <c r="AK224" i="1"/>
  <c r="J224" i="1"/>
  <c r="K224" i="1" s="1"/>
  <c r="EF223" i="1"/>
  <c r="AK223" i="1"/>
  <c r="J223" i="1"/>
  <c r="K223" i="1" s="1"/>
  <c r="EF222" i="1"/>
  <c r="AK222" i="1"/>
  <c r="J222" i="1"/>
  <c r="K222" i="1" s="1"/>
  <c r="EF221" i="1"/>
  <c r="AK221" i="1"/>
  <c r="J221" i="1"/>
  <c r="K221" i="1" s="1"/>
  <c r="EF220" i="1"/>
  <c r="AK220" i="1"/>
  <c r="J220" i="1"/>
  <c r="K220" i="1" s="1"/>
  <c r="EF219" i="1"/>
  <c r="AK219" i="1"/>
  <c r="J219" i="1"/>
  <c r="K219" i="1" s="1"/>
  <c r="EF218" i="1"/>
  <c r="AK218" i="1"/>
  <c r="J218" i="1"/>
  <c r="K218" i="1" s="1"/>
  <c r="EF581" i="1"/>
  <c r="AK581" i="1"/>
  <c r="J581" i="1"/>
  <c r="K581" i="1" s="1"/>
  <c r="EF583" i="1"/>
  <c r="AK583" i="1"/>
  <c r="J583" i="1"/>
  <c r="K583" i="1" s="1"/>
  <c r="EF582" i="1"/>
  <c r="AK582" i="1"/>
  <c r="J582" i="1"/>
  <c r="K582" i="1" s="1"/>
  <c r="EF580" i="1"/>
  <c r="AK580" i="1"/>
  <c r="J580" i="1"/>
  <c r="K580" i="1" s="1"/>
  <c r="EF579" i="1"/>
  <c r="AK579" i="1"/>
  <c r="J579" i="1"/>
  <c r="K579" i="1" s="1"/>
  <c r="EF391" i="1"/>
  <c r="AK391" i="1"/>
  <c r="J391" i="1"/>
  <c r="K391" i="1" s="1"/>
  <c r="EF390" i="1"/>
  <c r="AK390" i="1"/>
  <c r="J390" i="1"/>
  <c r="K390" i="1" s="1"/>
  <c r="EF386" i="1"/>
  <c r="AK386" i="1"/>
  <c r="J386" i="1"/>
  <c r="K386" i="1" s="1"/>
  <c r="EF385" i="1"/>
  <c r="AK385" i="1"/>
  <c r="J385" i="1"/>
  <c r="K385" i="1" s="1"/>
  <c r="EF389" i="1"/>
  <c r="AK389" i="1"/>
  <c r="J389" i="1"/>
  <c r="K389" i="1" s="1"/>
  <c r="EF384" i="1"/>
  <c r="AK384" i="1"/>
  <c r="J384" i="1"/>
  <c r="K384" i="1" s="1"/>
  <c r="EF388" i="1"/>
  <c r="AK388" i="1"/>
  <c r="J388" i="1"/>
  <c r="K388" i="1" s="1"/>
  <c r="EF383" i="1"/>
  <c r="AK383" i="1"/>
  <c r="J383" i="1"/>
  <c r="K383" i="1" s="1"/>
  <c r="EF382" i="1"/>
  <c r="AK382" i="1"/>
  <c r="J382" i="1"/>
  <c r="K382" i="1" s="1"/>
  <c r="EF381" i="1"/>
  <c r="AK381" i="1"/>
  <c r="J381" i="1"/>
  <c r="K381" i="1" s="1"/>
  <c r="EF380" i="1"/>
  <c r="AK380" i="1"/>
  <c r="J380" i="1"/>
  <c r="K380" i="1" s="1"/>
  <c r="EF379" i="1"/>
  <c r="AK379" i="1"/>
  <c r="J379" i="1"/>
  <c r="K379" i="1" s="1"/>
  <c r="EF378" i="1"/>
  <c r="AK378" i="1"/>
  <c r="J378" i="1"/>
  <c r="K378" i="1" s="1"/>
  <c r="EF387" i="1"/>
  <c r="AK387" i="1"/>
  <c r="J387" i="1"/>
  <c r="K387" i="1" s="1"/>
  <c r="EF377" i="1"/>
  <c r="AK377" i="1"/>
  <c r="J377" i="1"/>
  <c r="K377" i="1" s="1"/>
  <c r="EF358" i="1"/>
  <c r="AK358" i="1"/>
  <c r="J358" i="1"/>
  <c r="K358" i="1" s="1"/>
  <c r="EF359" i="1"/>
  <c r="AK359" i="1"/>
  <c r="J359" i="1"/>
  <c r="K359" i="1" s="1"/>
  <c r="EF357" i="1"/>
  <c r="AK357" i="1"/>
  <c r="J357" i="1"/>
  <c r="K357" i="1" s="1"/>
  <c r="EF356" i="1"/>
  <c r="AK356" i="1"/>
  <c r="J356" i="1"/>
  <c r="K356" i="1" s="1"/>
  <c r="EF355" i="1"/>
  <c r="AK355" i="1"/>
  <c r="J355" i="1"/>
  <c r="K355" i="1" s="1"/>
  <c r="EF286" i="1"/>
  <c r="AK286" i="1"/>
  <c r="J286" i="1"/>
  <c r="K286" i="1" s="1"/>
  <c r="EF285" i="1"/>
  <c r="AK285" i="1"/>
  <c r="J285" i="1"/>
  <c r="K285" i="1" s="1"/>
  <c r="EF284" i="1"/>
  <c r="AK284" i="1"/>
  <c r="J284" i="1"/>
  <c r="K284" i="1" s="1"/>
  <c r="EF283" i="1"/>
  <c r="AK283" i="1"/>
  <c r="J283" i="1"/>
  <c r="K283" i="1" s="1"/>
  <c r="EF282" i="1"/>
  <c r="AK282" i="1"/>
  <c r="J282" i="1"/>
  <c r="K282" i="1" s="1"/>
  <c r="EF281" i="1"/>
  <c r="AK281" i="1"/>
  <c r="J281" i="1"/>
  <c r="K281" i="1" s="1"/>
  <c r="EF280" i="1"/>
  <c r="J280" i="1"/>
  <c r="K280" i="1" s="1"/>
  <c r="EF279" i="1"/>
  <c r="AK279" i="1"/>
  <c r="J279" i="1"/>
  <c r="K279" i="1" s="1"/>
  <c r="EF278" i="1"/>
  <c r="AK278" i="1"/>
  <c r="J278" i="1"/>
  <c r="K278" i="1" s="1"/>
  <c r="EF277" i="1"/>
  <c r="AK277" i="1"/>
  <c r="J277" i="1"/>
  <c r="K277" i="1" s="1"/>
  <c r="EF276" i="1"/>
  <c r="AK276" i="1"/>
  <c r="J276" i="1"/>
  <c r="K276" i="1" s="1"/>
  <c r="EF68" i="1"/>
  <c r="AK68" i="1"/>
  <c r="J68" i="1"/>
  <c r="K68" i="1" s="1"/>
  <c r="EF67" i="1"/>
  <c r="J67" i="1"/>
  <c r="K67" i="1" s="1"/>
  <c r="EF66" i="1"/>
  <c r="J66" i="1"/>
  <c r="K66" i="1" s="1"/>
  <c r="EF65" i="1"/>
  <c r="J65" i="1"/>
  <c r="K65" i="1" s="1"/>
  <c r="EF64" i="1"/>
  <c r="AK64" i="1"/>
  <c r="J64" i="1"/>
  <c r="K64" i="1" s="1"/>
  <c r="EF59" i="1"/>
  <c r="AK59" i="1"/>
  <c r="J59" i="1"/>
  <c r="K59" i="1" s="1"/>
  <c r="EF63" i="1"/>
  <c r="AK63" i="1"/>
  <c r="J63" i="1"/>
  <c r="K63" i="1" s="1"/>
  <c r="EF57" i="1"/>
  <c r="AK57" i="1"/>
  <c r="J57" i="1"/>
  <c r="K57" i="1" s="1"/>
  <c r="EF62" i="1"/>
  <c r="AK62" i="1"/>
  <c r="J62" i="1"/>
  <c r="K62" i="1" s="1"/>
  <c r="EF61" i="1"/>
  <c r="AK61" i="1"/>
  <c r="J61" i="1"/>
  <c r="K61" i="1" s="1"/>
  <c r="EF55" i="1"/>
  <c r="AK55" i="1"/>
  <c r="J55" i="1"/>
  <c r="K55" i="1" s="1"/>
  <c r="EF54" i="1"/>
  <c r="AK54" i="1"/>
  <c r="J54" i="1"/>
  <c r="K54" i="1" s="1"/>
  <c r="EF60" i="1"/>
  <c r="AK60" i="1"/>
  <c r="J60" i="1"/>
  <c r="K60" i="1" s="1"/>
  <c r="EF58" i="1"/>
  <c r="AK58" i="1"/>
  <c r="J58" i="1"/>
  <c r="K58" i="1" s="1"/>
  <c r="EF53" i="1"/>
  <c r="AK53" i="1"/>
  <c r="J53" i="1"/>
  <c r="K53" i="1" s="1"/>
  <c r="EF56" i="1"/>
  <c r="AK56" i="1"/>
  <c r="J56" i="1"/>
  <c r="K56" i="1" s="1"/>
  <c r="AK619" i="1"/>
  <c r="J619" i="1"/>
  <c r="L619" i="1" s="1"/>
  <c r="AK618" i="1"/>
  <c r="J618" i="1"/>
  <c r="L618" i="1" s="1"/>
  <c r="AK617" i="1"/>
  <c r="J617" i="1"/>
  <c r="L617" i="1" s="1"/>
  <c r="AK616" i="1"/>
  <c r="J616" i="1"/>
  <c r="L616" i="1" s="1"/>
  <c r="AK615" i="1"/>
  <c r="J615" i="1"/>
  <c r="L615" i="1" s="1"/>
  <c r="AK614" i="1"/>
  <c r="J614" i="1"/>
  <c r="L614" i="1" s="1"/>
  <c r="AK613" i="1"/>
  <c r="J613" i="1"/>
  <c r="L613" i="1" s="1"/>
  <c r="AK612" i="1"/>
  <c r="J612" i="1"/>
  <c r="L612" i="1" s="1"/>
  <c r="AK611" i="1"/>
  <c r="J611" i="1"/>
  <c r="L611" i="1" s="1"/>
  <c r="AK610" i="1"/>
  <c r="J610" i="1"/>
  <c r="L610" i="1" s="1"/>
  <c r="AK609" i="1"/>
  <c r="J609" i="1"/>
  <c r="L609" i="1" s="1"/>
  <c r="AK608" i="1"/>
  <c r="J608" i="1"/>
  <c r="L608" i="1" s="1"/>
  <c r="AK607" i="1"/>
  <c r="J607" i="1"/>
  <c r="L607" i="1" s="1"/>
  <c r="AK606" i="1"/>
  <c r="J606" i="1"/>
  <c r="L606" i="1" s="1"/>
  <c r="AK605" i="1"/>
  <c r="J605" i="1"/>
  <c r="L605" i="1" s="1"/>
  <c r="EF578" i="1"/>
  <c r="AK578" i="1"/>
  <c r="J578" i="1"/>
  <c r="K578" i="1" s="1"/>
  <c r="EF573" i="1"/>
  <c r="AK573" i="1"/>
  <c r="J573" i="1"/>
  <c r="K573" i="1" s="1"/>
  <c r="EF572" i="1"/>
  <c r="AK572" i="1"/>
  <c r="J572" i="1"/>
  <c r="K572" i="1" s="1"/>
  <c r="EF571" i="1"/>
  <c r="J571" i="1"/>
  <c r="K571" i="1" s="1"/>
  <c r="EF570" i="1"/>
  <c r="AK570" i="1"/>
  <c r="J570" i="1"/>
  <c r="K570" i="1" s="1"/>
  <c r="EF569" i="1"/>
  <c r="AK569" i="1"/>
  <c r="J569" i="1"/>
  <c r="K569" i="1" s="1"/>
  <c r="EF568" i="1"/>
  <c r="AK568" i="1"/>
  <c r="J568" i="1"/>
  <c r="K568" i="1" s="1"/>
  <c r="EF577" i="1"/>
  <c r="AK577" i="1"/>
  <c r="J577" i="1"/>
  <c r="K577" i="1" s="1"/>
  <c r="EF576" i="1"/>
  <c r="AK576" i="1"/>
  <c r="J576" i="1"/>
  <c r="K576" i="1" s="1"/>
  <c r="EF567" i="1"/>
  <c r="AK567" i="1"/>
  <c r="J567" i="1"/>
  <c r="K567" i="1" s="1"/>
  <c r="EF575" i="1"/>
  <c r="J575" i="1"/>
  <c r="K575" i="1" s="1"/>
  <c r="EF574" i="1"/>
  <c r="J574" i="1"/>
  <c r="K574" i="1" s="1"/>
  <c r="EF566" i="1"/>
  <c r="AK566" i="1"/>
  <c r="J566" i="1"/>
  <c r="K566" i="1" s="1"/>
  <c r="EF565" i="1"/>
  <c r="AK565" i="1"/>
  <c r="J565" i="1"/>
  <c r="K565" i="1" s="1"/>
  <c r="EF376" i="1"/>
  <c r="AK376" i="1"/>
  <c r="J376" i="1"/>
  <c r="K376" i="1" s="1"/>
  <c r="EF375" i="1"/>
  <c r="AK375" i="1"/>
  <c r="J375" i="1"/>
  <c r="K375" i="1" s="1"/>
  <c r="EF374" i="1"/>
  <c r="AK374" i="1"/>
  <c r="J374" i="1"/>
  <c r="K374" i="1" s="1"/>
  <c r="EF373" i="1"/>
  <c r="AK373" i="1"/>
  <c r="J373" i="1"/>
  <c r="K373" i="1" s="1"/>
  <c r="EF372" i="1"/>
  <c r="AK372" i="1"/>
  <c r="J372" i="1"/>
  <c r="K372" i="1" s="1"/>
  <c r="EF371" i="1"/>
  <c r="AK371" i="1"/>
  <c r="J371" i="1"/>
  <c r="K371" i="1" s="1"/>
  <c r="EF346" i="1"/>
  <c r="J346" i="1"/>
  <c r="K346" i="1" s="1"/>
  <c r="EF348" i="1"/>
  <c r="AK348" i="1"/>
  <c r="J348" i="1"/>
  <c r="K348" i="1" s="1"/>
  <c r="EF345" i="1"/>
  <c r="AK345" i="1"/>
  <c r="J345" i="1"/>
  <c r="K345" i="1" s="1"/>
  <c r="EF347" i="1"/>
  <c r="AK347" i="1"/>
  <c r="J347" i="1"/>
  <c r="K347" i="1" s="1"/>
  <c r="EF271" i="1"/>
  <c r="AK271" i="1"/>
  <c r="J271" i="1"/>
  <c r="K271" i="1" s="1"/>
  <c r="EF270" i="1"/>
  <c r="AK270" i="1"/>
  <c r="J270" i="1"/>
  <c r="K270" i="1" s="1"/>
  <c r="EF275" i="1"/>
  <c r="AK275" i="1"/>
  <c r="J275" i="1"/>
  <c r="K275" i="1" s="1"/>
  <c r="EF274" i="1"/>
  <c r="AK274" i="1"/>
  <c r="J274" i="1"/>
  <c r="K274" i="1" s="1"/>
  <c r="EF267" i="1"/>
  <c r="AK267" i="1"/>
  <c r="J267" i="1"/>
  <c r="K267" i="1" s="1"/>
  <c r="EF273" i="1"/>
  <c r="AK273" i="1"/>
  <c r="J273" i="1"/>
  <c r="K273" i="1" s="1"/>
  <c r="EF265" i="1"/>
  <c r="AK265" i="1"/>
  <c r="J265" i="1"/>
  <c r="K265" i="1" s="1"/>
  <c r="EF264" i="1"/>
  <c r="AK264" i="1"/>
  <c r="J264" i="1"/>
  <c r="K264" i="1" s="1"/>
  <c r="EF272" i="1"/>
  <c r="AK272" i="1"/>
  <c r="J272" i="1"/>
  <c r="K272" i="1" s="1"/>
  <c r="EF263" i="1"/>
  <c r="AK263" i="1"/>
  <c r="J263" i="1"/>
  <c r="K263" i="1" s="1"/>
  <c r="EF269" i="1"/>
  <c r="AK269" i="1"/>
  <c r="J269" i="1"/>
  <c r="K269" i="1" s="1"/>
  <c r="EF268" i="1"/>
  <c r="AK268" i="1"/>
  <c r="J268" i="1"/>
  <c r="K268" i="1" s="1"/>
  <c r="EF262" i="1"/>
  <c r="AK262" i="1"/>
  <c r="J262" i="1"/>
  <c r="K262" i="1" s="1"/>
  <c r="EF261" i="1"/>
  <c r="AK261" i="1"/>
  <c r="J261" i="1"/>
  <c r="K261" i="1" s="1"/>
  <c r="EF266" i="1"/>
  <c r="AK266" i="1"/>
  <c r="J266" i="1"/>
  <c r="K266" i="1" s="1"/>
  <c r="EF260" i="1"/>
  <c r="AK260" i="1"/>
  <c r="J260" i="1"/>
  <c r="K260" i="1" s="1"/>
  <c r="EF259" i="1"/>
  <c r="AK259" i="1"/>
  <c r="J259" i="1"/>
  <c r="K259" i="1" s="1"/>
  <c r="EF183" i="1"/>
  <c r="AK183" i="1"/>
  <c r="J183" i="1"/>
  <c r="K183" i="1" s="1"/>
  <c r="EF182" i="1"/>
  <c r="J182" i="1"/>
  <c r="K182" i="1" s="1"/>
  <c r="EF181" i="1"/>
  <c r="AK181" i="1"/>
  <c r="J181" i="1"/>
  <c r="K181" i="1" s="1"/>
  <c r="EF52" i="1"/>
  <c r="AK52" i="1"/>
  <c r="J52" i="1"/>
  <c r="K52" i="1" s="1"/>
  <c r="EF51" i="1"/>
  <c r="AK51" i="1"/>
  <c r="J51" i="1"/>
  <c r="K51" i="1" s="1"/>
  <c r="EF50" i="1"/>
  <c r="AK50" i="1"/>
  <c r="J50" i="1"/>
  <c r="K50" i="1" s="1"/>
  <c r="EF49" i="1"/>
  <c r="AK49" i="1"/>
  <c r="J49" i="1"/>
  <c r="K49" i="1" s="1"/>
  <c r="EF47" i="1"/>
  <c r="AK47" i="1"/>
  <c r="J47" i="1"/>
  <c r="K47" i="1" s="1"/>
  <c r="EF48" i="1"/>
  <c r="AK48" i="1"/>
  <c r="J48" i="1"/>
  <c r="K48" i="1" s="1"/>
  <c r="EF370" i="1"/>
  <c r="AK370" i="1"/>
  <c r="J370" i="1"/>
  <c r="K370" i="1" s="1"/>
  <c r="EF369" i="1"/>
  <c r="AK369" i="1"/>
  <c r="J369" i="1"/>
  <c r="K369" i="1" s="1"/>
  <c r="EF368" i="1"/>
  <c r="AK368" i="1"/>
  <c r="J368" i="1"/>
  <c r="K368" i="1" s="1"/>
  <c r="EF367" i="1"/>
  <c r="AK367" i="1"/>
  <c r="J367" i="1"/>
  <c r="K367" i="1" s="1"/>
  <c r="EF366" i="1"/>
  <c r="AK366" i="1"/>
  <c r="J366" i="1"/>
  <c r="K366" i="1" s="1"/>
  <c r="EF362" i="1"/>
  <c r="AK362" i="1"/>
  <c r="J362" i="1"/>
  <c r="K362" i="1" s="1"/>
  <c r="EF361" i="1"/>
  <c r="AK361" i="1"/>
  <c r="J361" i="1"/>
  <c r="K361" i="1" s="1"/>
  <c r="EF365" i="1"/>
  <c r="AK365" i="1"/>
  <c r="J365" i="1"/>
  <c r="K365" i="1" s="1"/>
  <c r="EF364" i="1"/>
  <c r="AK364" i="1"/>
  <c r="J364" i="1"/>
  <c r="K364" i="1" s="1"/>
  <c r="EF360" i="1"/>
  <c r="AK360" i="1"/>
  <c r="J360" i="1"/>
  <c r="K360" i="1" s="1"/>
  <c r="EF363" i="1"/>
  <c r="AK363" i="1"/>
  <c r="J363" i="1"/>
  <c r="K363" i="1" s="1"/>
  <c r="EF179" i="1"/>
  <c r="J179" i="1"/>
  <c r="K179" i="1" s="1"/>
  <c r="EF180" i="1"/>
  <c r="J180" i="1"/>
  <c r="K180" i="1" s="1"/>
  <c r="EF178" i="1"/>
  <c r="AK178" i="1"/>
  <c r="J178" i="1"/>
  <c r="K178" i="1" s="1"/>
  <c r="EF177" i="1"/>
  <c r="AK177" i="1"/>
  <c r="J177" i="1"/>
  <c r="K177" i="1" s="1"/>
  <c r="EF176" i="1"/>
  <c r="AK176" i="1"/>
  <c r="J176" i="1"/>
  <c r="K176" i="1" s="1"/>
  <c r="EF175" i="1"/>
  <c r="AK175" i="1"/>
  <c r="J175" i="1"/>
  <c r="K175" i="1" s="1"/>
  <c r="EF44" i="1"/>
  <c r="AK44" i="1"/>
  <c r="J44" i="1"/>
  <c r="K44" i="1" s="1"/>
  <c r="EF43" i="1"/>
  <c r="AK43" i="1"/>
  <c r="J43" i="1"/>
  <c r="K43" i="1" s="1"/>
  <c r="EF42" i="1"/>
  <c r="AK42" i="1"/>
  <c r="J42" i="1"/>
  <c r="K42" i="1" s="1"/>
  <c r="EF41" i="1"/>
  <c r="AK41" i="1"/>
  <c r="J41" i="1"/>
  <c r="K41" i="1" s="1"/>
  <c r="EF46" i="1"/>
  <c r="AK46" i="1"/>
  <c r="J46" i="1"/>
  <c r="K46" i="1" s="1"/>
  <c r="EF40" i="1"/>
  <c r="AK40" i="1"/>
  <c r="J40" i="1"/>
  <c r="K40" i="1" s="1"/>
  <c r="EF39" i="1"/>
  <c r="AK39" i="1"/>
  <c r="J39" i="1"/>
  <c r="K39" i="1" s="1"/>
  <c r="EF38" i="1"/>
  <c r="AK38" i="1"/>
  <c r="J38" i="1"/>
  <c r="K38" i="1" s="1"/>
  <c r="EF37" i="1"/>
  <c r="AK37" i="1"/>
  <c r="J37" i="1"/>
  <c r="K37" i="1" s="1"/>
  <c r="EF36" i="1"/>
  <c r="AK36" i="1"/>
  <c r="J36" i="1"/>
  <c r="K36" i="1" s="1"/>
  <c r="EF45" i="1"/>
  <c r="AK45" i="1"/>
  <c r="J45" i="1"/>
  <c r="K45" i="1" s="1"/>
  <c r="EF35" i="1"/>
  <c r="AK35" i="1"/>
  <c r="J35" i="1"/>
  <c r="K35" i="1" s="1"/>
  <c r="EF34" i="1"/>
  <c r="AK34" i="1"/>
  <c r="J34" i="1"/>
  <c r="K34" i="1" s="1"/>
  <c r="EF564" i="1"/>
  <c r="J564" i="1"/>
  <c r="K564" i="1" s="1"/>
  <c r="EF563" i="1"/>
  <c r="AK563" i="1"/>
  <c r="J563" i="1"/>
  <c r="K563" i="1" s="1"/>
  <c r="EF562" i="1"/>
  <c r="AK562" i="1"/>
  <c r="J562" i="1"/>
  <c r="K562" i="1" s="1"/>
  <c r="EF561" i="1"/>
  <c r="AK561" i="1"/>
  <c r="J561" i="1"/>
  <c r="K561" i="1" s="1"/>
  <c r="EF560" i="1"/>
  <c r="AK560" i="1"/>
  <c r="J560" i="1"/>
  <c r="K560" i="1" s="1"/>
  <c r="EF559" i="1"/>
  <c r="AK559" i="1"/>
  <c r="J559" i="1"/>
  <c r="K559" i="1" s="1"/>
  <c r="EF558" i="1"/>
  <c r="AK558" i="1"/>
  <c r="J558" i="1"/>
  <c r="K558" i="1" s="1"/>
  <c r="EF557" i="1"/>
  <c r="AK557" i="1"/>
  <c r="J557" i="1"/>
  <c r="K557" i="1" s="1"/>
  <c r="EF556" i="1"/>
  <c r="AK556" i="1"/>
  <c r="J556" i="1"/>
  <c r="K556" i="1" s="1"/>
  <c r="EF555" i="1"/>
  <c r="AK555" i="1"/>
  <c r="J555" i="1"/>
  <c r="K555" i="1" s="1"/>
  <c r="EF174" i="1"/>
  <c r="AK174" i="1"/>
  <c r="J174" i="1"/>
  <c r="K174" i="1" s="1"/>
  <c r="EF173" i="1"/>
  <c r="AK173" i="1"/>
  <c r="J173" i="1"/>
  <c r="K173" i="1" s="1"/>
  <c r="EF172" i="1"/>
  <c r="AK172" i="1"/>
  <c r="J172" i="1"/>
  <c r="K172" i="1" s="1"/>
  <c r="EF171" i="1"/>
  <c r="AK171" i="1"/>
  <c r="J171" i="1"/>
  <c r="K171" i="1" s="1"/>
  <c r="EF170" i="1"/>
  <c r="AK170" i="1"/>
  <c r="J170" i="1"/>
  <c r="K170" i="1" s="1"/>
  <c r="EF169" i="1"/>
  <c r="AK169" i="1"/>
  <c r="J169" i="1"/>
  <c r="K169" i="1" s="1"/>
  <c r="EF33" i="1"/>
  <c r="AK33" i="1"/>
  <c r="J33" i="1"/>
  <c r="K33" i="1" s="1"/>
  <c r="EF32" i="1"/>
  <c r="AK32" i="1"/>
  <c r="J32" i="1"/>
  <c r="K32" i="1" s="1"/>
  <c r="EF31" i="1"/>
  <c r="J31" i="1"/>
  <c r="K31" i="1" s="1"/>
  <c r="EF30" i="1"/>
  <c r="AK30" i="1"/>
  <c r="J30" i="1"/>
  <c r="K30" i="1" s="1"/>
  <c r="EF29" i="1"/>
  <c r="AK29" i="1"/>
  <c r="J29" i="1"/>
  <c r="K29" i="1" s="1"/>
  <c r="EF28" i="1"/>
  <c r="AK28" i="1"/>
  <c r="J28" i="1"/>
  <c r="K28" i="1" s="1"/>
  <c r="EF26" i="1"/>
  <c r="AK26" i="1"/>
  <c r="J26" i="1"/>
  <c r="K26" i="1" s="1"/>
  <c r="EF25" i="1"/>
  <c r="AK25" i="1"/>
  <c r="J25" i="1"/>
  <c r="K25" i="1" s="1"/>
  <c r="EF27" i="1"/>
  <c r="AK27" i="1"/>
  <c r="J27" i="1"/>
  <c r="K27" i="1" s="1"/>
  <c r="EF20" i="1"/>
  <c r="AK20" i="1"/>
  <c r="J20" i="1"/>
  <c r="K20" i="1" s="1"/>
  <c r="EF24" i="1"/>
  <c r="AK24" i="1"/>
  <c r="J24" i="1"/>
  <c r="K24" i="1" s="1"/>
  <c r="EF23" i="1"/>
  <c r="AK23" i="1"/>
  <c r="J23" i="1"/>
  <c r="K23" i="1" s="1"/>
  <c r="EF22" i="1"/>
  <c r="J22" i="1"/>
  <c r="K22" i="1" s="1"/>
  <c r="EF21" i="1"/>
  <c r="J21" i="1"/>
  <c r="K21" i="1" s="1"/>
  <c r="EF19" i="1"/>
  <c r="AK19" i="1"/>
  <c r="J19" i="1"/>
  <c r="K19" i="1" s="1"/>
  <c r="EF14" i="1"/>
  <c r="AK14" i="1"/>
  <c r="J14" i="1"/>
  <c r="K14" i="1" s="1"/>
  <c r="EF18" i="1"/>
  <c r="AK18" i="1"/>
  <c r="J18" i="1"/>
  <c r="K18" i="1" s="1"/>
  <c r="EF13" i="1"/>
  <c r="AK13" i="1"/>
  <c r="J13" i="1"/>
  <c r="K13" i="1" s="1"/>
  <c r="EF17" i="1"/>
  <c r="AK17" i="1"/>
  <c r="J17" i="1"/>
  <c r="K17" i="1" s="1"/>
  <c r="EF16" i="1"/>
  <c r="AK16" i="1"/>
  <c r="J16" i="1"/>
  <c r="K16" i="1" s="1"/>
  <c r="EF15" i="1"/>
  <c r="AK15" i="1"/>
  <c r="J15" i="1"/>
  <c r="K15" i="1" s="1"/>
  <c r="EF12" i="1"/>
  <c r="AK12" i="1"/>
  <c r="J12" i="1"/>
  <c r="K12" i="1" s="1"/>
  <c r="EF11" i="1"/>
  <c r="J11" i="1"/>
  <c r="K11" i="1" s="1"/>
  <c r="EF10" i="1"/>
  <c r="AK10" i="1"/>
  <c r="J10" i="1"/>
  <c r="K10" i="1" s="1"/>
  <c r="EF9" i="1"/>
  <c r="AK9" i="1"/>
  <c r="J9" i="1"/>
  <c r="K9" i="1" s="1"/>
  <c r="EF8" i="1"/>
  <c r="J8" i="1"/>
  <c r="K8" i="1" s="1"/>
  <c r="EF7" i="1"/>
  <c r="AK7" i="1"/>
  <c r="J7" i="1"/>
  <c r="K7" i="1" s="1"/>
  <c r="EF6" i="1"/>
  <c r="AK6" i="1"/>
  <c r="J6" i="1"/>
  <c r="K6" i="1" s="1"/>
  <c r="EF5" i="1"/>
  <c r="J5" i="1"/>
  <c r="K5" i="1" s="1"/>
  <c r="EF4" i="1"/>
  <c r="AK4" i="1"/>
  <c r="J4" i="1"/>
  <c r="K4" i="1" s="1"/>
  <c r="EF2" i="1"/>
  <c r="AK2" i="1"/>
  <c r="J2" i="1"/>
  <c r="K2" i="1" s="1"/>
  <c r="EF3" i="1"/>
  <c r="AK3" i="1"/>
  <c r="J3" i="1"/>
  <c r="K3" i="1" s="1"/>
  <c r="EF312" i="1"/>
  <c r="AK312" i="1"/>
  <c r="J312" i="1"/>
  <c r="K312" i="1" s="1"/>
  <c r="EF311" i="1"/>
  <c r="AK311" i="1"/>
  <c r="J311" i="1"/>
  <c r="K311" i="1" s="1"/>
  <c r="EF310" i="1"/>
  <c r="AK310" i="1"/>
  <c r="J310" i="1"/>
  <c r="K310" i="1" s="1"/>
  <c r="EF309" i="1"/>
  <c r="AK309" i="1"/>
  <c r="J309" i="1"/>
  <c r="K309" i="1" s="1"/>
  <c r="EF308" i="1"/>
  <c r="AK308" i="1"/>
  <c r="J308" i="1"/>
  <c r="K308" i="1" s="1"/>
  <c r="EF307" i="1"/>
  <c r="AK307" i="1"/>
  <c r="J307" i="1"/>
  <c r="K307" i="1" s="1"/>
  <c r="EF306" i="1"/>
  <c r="AK306" i="1"/>
  <c r="J306" i="1"/>
  <c r="K306" i="1" s="1"/>
  <c r="EF305" i="1"/>
  <c r="J305" i="1"/>
  <c r="K305" i="1" s="1"/>
  <c r="EF304" i="1"/>
  <c r="AK304" i="1"/>
  <c r="J304" i="1"/>
  <c r="K304" i="1" s="1"/>
  <c r="EF303" i="1"/>
  <c r="AK303" i="1"/>
  <c r="J303" i="1"/>
  <c r="K303" i="1" s="1"/>
  <c r="EF302" i="1"/>
  <c r="AK302" i="1"/>
  <c r="J302" i="1"/>
  <c r="K302" i="1" s="1"/>
  <c r="EF301" i="1"/>
  <c r="AK301" i="1"/>
  <c r="J301" i="1"/>
  <c r="K301" i="1" s="1"/>
  <c r="EF300" i="1"/>
  <c r="AK300" i="1"/>
  <c r="J300" i="1"/>
  <c r="K300" i="1" s="1"/>
  <c r="EF299" i="1"/>
  <c r="AK299" i="1"/>
  <c r="J299" i="1"/>
  <c r="K299" i="1" s="1"/>
  <c r="EF298" i="1"/>
  <c r="AK298" i="1"/>
  <c r="J298" i="1"/>
  <c r="K298" i="1" s="1"/>
  <c r="EF297" i="1"/>
  <c r="AK297" i="1"/>
  <c r="J297" i="1"/>
  <c r="K297" i="1" s="1"/>
  <c r="EF296" i="1"/>
  <c r="J296" i="1"/>
  <c r="K296" i="1" s="1"/>
  <c r="EF295" i="1"/>
  <c r="J295" i="1"/>
  <c r="K295" i="1" s="1"/>
  <c r="EF294" i="1"/>
  <c r="J294" i="1"/>
  <c r="K294" i="1" s="1"/>
  <c r="EF293" i="1"/>
  <c r="AK293" i="1"/>
  <c r="J293" i="1"/>
  <c r="K293" i="1" s="1"/>
  <c r="EF292" i="1"/>
  <c r="AK292" i="1"/>
  <c r="J292" i="1"/>
  <c r="K292" i="1" s="1"/>
  <c r="EF291" i="1"/>
  <c r="AK291" i="1"/>
  <c r="J291" i="1"/>
  <c r="K29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Diana Rotaru</author>
    <author>M. Agha Davoud Jolfaei</author>
    <author>localuser</author>
  </authors>
  <commentList>
    <comment ref="EE58" authorId="0" shapeId="0" xr:uid="{A1AD4D65-39DC-4646-A596-417CB1196ED5}">
      <text>
        <r>
          <rPr>
            <b/>
            <sz val="9"/>
            <color indexed="81"/>
            <rFont val="Tahoma"/>
            <family val="2"/>
          </rPr>
          <t>Diana Rotaru:</t>
        </r>
        <r>
          <rPr>
            <sz val="9"/>
            <color indexed="81"/>
            <rFont val="Tahoma"/>
            <family val="2"/>
          </rPr>
          <t xml:space="preserve">
the lower group </t>
        </r>
      </text>
    </comment>
    <comment ref="AG232" authorId="1" shapeId="0" xr:uid="{CE9A6188-7984-47C5-A687-5C670723AD4C}">
      <text>
        <r>
          <rPr>
            <b/>
            <sz val="9"/>
            <color indexed="81"/>
            <rFont val="Tahoma"/>
            <family val="2"/>
          </rPr>
          <t>M. Agha Davoud Jolfaei:</t>
        </r>
        <r>
          <rPr>
            <sz val="9"/>
            <color indexed="81"/>
            <rFont val="Tahoma"/>
            <family val="2"/>
          </rPr>
          <t xml:space="preserve">
used for figure</t>
        </r>
      </text>
    </comment>
    <comment ref="AE658" authorId="2" shapeId="0" xr:uid="{35847AEF-5DFE-45BD-92E0-276C0C233EAB}">
      <text>
        <r>
          <rPr>
            <b/>
            <sz val="9"/>
            <color indexed="81"/>
            <rFont val="Tahoma"/>
            <family val="2"/>
          </rPr>
          <t>localuser:</t>
        </r>
        <r>
          <rPr>
            <sz val="9"/>
            <color indexed="81"/>
            <rFont val="Tahoma"/>
            <family val="2"/>
          </rPr>
          <t xml:space="preserve">
noisy rec, maybe exclude</t>
        </r>
      </text>
    </comment>
    <comment ref="AE668" authorId="2" shapeId="0" xr:uid="{98EB5E04-B31C-466A-A52B-023A50B7129A}">
      <text>
        <r>
          <rPr>
            <b/>
            <sz val="9"/>
            <color indexed="81"/>
            <rFont val="Tahoma"/>
            <family val="2"/>
          </rPr>
          <t>check Ra and maybe exclude</t>
        </r>
      </text>
    </comment>
  </commentList>
</comments>
</file>

<file path=xl/sharedStrings.xml><?xml version="1.0" encoding="utf-8"?>
<sst xmlns="http://schemas.openxmlformats.org/spreadsheetml/2006/main" count="10554" uniqueCount="731">
  <si>
    <t>Exclusion</t>
  </si>
  <si>
    <t>Batch number</t>
  </si>
  <si>
    <t>Passage NPCs</t>
  </si>
  <si>
    <t>Density neurons (in k)</t>
  </si>
  <si>
    <t>(NGN2) Density astrocytes</t>
  </si>
  <si>
    <t>Date E-phys Experiment</t>
  </si>
  <si>
    <t>Genotype Neuron</t>
  </si>
  <si>
    <t>(NGN2)Genotype Astrocyte</t>
  </si>
  <si>
    <t>Date of plating (N)</t>
  </si>
  <si>
    <t>Div calculated</t>
  </si>
  <si>
    <t>difference in DIVs</t>
  </si>
  <si>
    <t>DIV</t>
  </si>
  <si>
    <t>Culture treatment</t>
  </si>
  <si>
    <t>Rig</t>
  </si>
  <si>
    <t>NM comments on the  patch</t>
  </si>
  <si>
    <t xml:space="preserve">Patched by </t>
  </si>
  <si>
    <t>Cultured by</t>
  </si>
  <si>
    <t>External solution</t>
  </si>
  <si>
    <t>Internal 
solution</t>
  </si>
  <si>
    <t>Bath temp</t>
  </si>
  <si>
    <t>coverslip number/day</t>
  </si>
  <si>
    <t xml:space="preserve">Cell </t>
  </si>
  <si>
    <t>Comments</t>
  </si>
  <si>
    <t>empty</t>
  </si>
  <si>
    <t>Pipete resistance</t>
  </si>
  <si>
    <t>Capacitance</t>
  </si>
  <si>
    <t>Input Resistance</t>
  </si>
  <si>
    <t>Access resistance</t>
  </si>
  <si>
    <t xml:space="preserve">Resting membrane potential </t>
  </si>
  <si>
    <t>Holding current (NM)</t>
  </si>
  <si>
    <t>sEPSC file#</t>
  </si>
  <si>
    <t>FP file#</t>
  </si>
  <si>
    <t>hyperpolarization file#</t>
  </si>
  <si>
    <t>voltage steps file#</t>
  </si>
  <si>
    <t>EPSC/IPSC file#</t>
  </si>
  <si>
    <t xml:space="preserve">Maximum firing </t>
  </si>
  <si>
    <t>Calculated input resistance</t>
  </si>
  <si>
    <t>Notes Hy</t>
  </si>
  <si>
    <t>Rheobase/2</t>
  </si>
  <si>
    <t>Event start time</t>
  </si>
  <si>
    <t>Action potential threshold</t>
  </si>
  <si>
    <t>Action potentia amplitude</t>
  </si>
  <si>
    <t>Action potentia half width</t>
  </si>
  <si>
    <t>Action potentia maximum rise slope</t>
  </si>
  <si>
    <t xml:space="preserve">Action potentia maximum decay slope </t>
  </si>
  <si>
    <t>rise time 10-90</t>
  </si>
  <si>
    <t>decay time 90-10</t>
  </si>
  <si>
    <t>end of AP analysis</t>
  </si>
  <si>
    <t>EPSC Identifier</t>
  </si>
  <si>
    <t>EPSC starts here</t>
  </si>
  <si>
    <t>EPSC Amplitude</t>
  </si>
  <si>
    <t>Time (NM)</t>
  </si>
  <si>
    <t>Noise (NM)</t>
  </si>
  <si>
    <t>Rise</t>
  </si>
  <si>
    <t>Area</t>
  </si>
  <si>
    <t>Half-width</t>
  </si>
  <si>
    <t>Tau1</t>
  </si>
  <si>
    <t>A1</t>
  </si>
  <si>
    <t>Tau2</t>
  </si>
  <si>
    <t>A2</t>
  </si>
  <si>
    <t>EPSC freq</t>
  </si>
  <si>
    <t>EPSC freq guess</t>
  </si>
  <si>
    <t>NadineNotes Freq EPSCs</t>
  </si>
  <si>
    <t>NadineNotes AP</t>
  </si>
  <si>
    <t>Diana on noisy epsc</t>
  </si>
  <si>
    <t>Diana notes on future analysis of sEPSCs</t>
  </si>
  <si>
    <t>Diana notes on sEPSCs network</t>
  </si>
  <si>
    <t>Diana notes on miniA analysis</t>
  </si>
  <si>
    <t>AHP</t>
  </si>
  <si>
    <t>maturity score Diana</t>
  </si>
  <si>
    <t>maturity score Nadine</t>
  </si>
  <si>
    <t>Score difference</t>
  </si>
  <si>
    <t>Annotations</t>
  </si>
  <si>
    <t>CT4</t>
  </si>
  <si>
    <t>none</t>
  </si>
  <si>
    <t>MA</t>
  </si>
  <si>
    <t>Hilde</t>
  </si>
  <si>
    <t>aCSF</t>
  </si>
  <si>
    <t>K gluconate</t>
  </si>
  <si>
    <t>big events</t>
  </si>
  <si>
    <t>A</t>
  </si>
  <si>
    <t>Not found</t>
  </si>
  <si>
    <t>N/A</t>
  </si>
  <si>
    <t>events</t>
  </si>
  <si>
    <t>few events</t>
  </si>
  <si>
    <t>&gt;0.5</t>
  </si>
  <si>
    <t>&gt;5</t>
  </si>
  <si>
    <t>analyze</t>
  </si>
  <si>
    <t>p4.4</t>
  </si>
  <si>
    <t>TSC12.3</t>
  </si>
  <si>
    <t>Set-up: Ilse (?), Cultured: Ilse/Nadine/Eva</t>
  </si>
  <si>
    <t>22502031.abf G1 T 0 Average Peak to End</t>
  </si>
  <si>
    <t xml:space="preserve">closed </t>
  </si>
  <si>
    <t>5   6</t>
  </si>
  <si>
    <t>22503014.abf G1 T 0 Average Peak to End</t>
  </si>
  <si>
    <t>22503001.abf G1 T 0 Average Peak to End</t>
  </si>
  <si>
    <t>22503018.abf G1 T 0 Average Peak to End</t>
  </si>
  <si>
    <t>events?</t>
  </si>
  <si>
    <t>&gt;0 &lt;0.5</t>
  </si>
  <si>
    <t>noisy</t>
  </si>
  <si>
    <t>22504009.abf G1 T 0 Average Peak to End</t>
  </si>
  <si>
    <t>22504005.abf G1 T 0 Average Peak to End</t>
  </si>
  <si>
    <t>40?(ask Hilde)</t>
  </si>
  <si>
    <t>WTC</t>
  </si>
  <si>
    <t>nice events</t>
  </si>
  <si>
    <t>+T3 chronic</t>
  </si>
  <si>
    <t>Lost G-seal over time?</t>
  </si>
  <si>
    <t>NM</t>
  </si>
  <si>
    <t>Set-up: Eva; Cultured: Eva/Nadine</t>
  </si>
  <si>
    <t>K gluconate + Biocytin</t>
  </si>
  <si>
    <t>Som events (also very broad ones, noise?), ends in rather noisy period. Shorter recording</t>
  </si>
  <si>
    <t>Yes, 4</t>
  </si>
  <si>
    <t>Dives down at 15 pA (and rises again after) but otherwise fine shape</t>
  </si>
  <si>
    <t>I moved these one cell to the right</t>
  </si>
  <si>
    <t>Stable, but noisy at the end, so remove last part</t>
  </si>
  <si>
    <t>Events, very thin</t>
  </si>
  <si>
    <t>Yes, 5</t>
  </si>
  <si>
    <t>Stable (bit wonky)</t>
  </si>
  <si>
    <t>Might've lost cell in or after EPSCs, but came back in firing?</t>
  </si>
  <si>
    <t>Events!</t>
  </si>
  <si>
    <t>7, but noisy start</t>
  </si>
  <si>
    <t>Messy traces, but the I-V is doable (mainly 10 pA bounces up, but general slope is decreasing)</t>
  </si>
  <si>
    <t>Stable</t>
  </si>
  <si>
    <t>Seal on edge of G-seal</t>
  </si>
  <si>
    <t>Events</t>
  </si>
  <si>
    <t>Yes, 5 or 6</t>
  </si>
  <si>
    <t>Already flatlines around trace 15 pA</t>
  </si>
  <si>
    <t>Looks stable</t>
  </si>
  <si>
    <t>Some events</t>
  </si>
  <si>
    <t>Yes, 3 or 4 above 10, but there were more even</t>
  </si>
  <si>
    <t>3 reach over 10, but there were 5 if including all/spiklets</t>
  </si>
  <si>
    <t>Some events, bit noisy in the middle</t>
  </si>
  <si>
    <t>Yes, 4 or 5</t>
  </si>
  <si>
    <t>Stable but noisy area, so measure in between</t>
  </si>
  <si>
    <t>Yes, 2 or 3</t>
  </si>
  <si>
    <t xml:space="preserve">Stable recordings </t>
  </si>
  <si>
    <t>Some small events, lots of big noise at the start of the recording</t>
  </si>
  <si>
    <t>1 + many spiklets</t>
  </si>
  <si>
    <t>Stable but big peaks in the beginning</t>
  </si>
  <si>
    <t>Yes, 1</t>
  </si>
  <si>
    <t>When opening, after a bit of effort on edge G-seal, lost in EPSCs</t>
  </si>
  <si>
    <t>Some events, ends in noise, shorter</t>
  </si>
  <si>
    <t>22509012.abf G1 T 0 Average Peak to End</t>
  </si>
  <si>
    <t>22509036.abf G1 T 0 Average Peak to End</t>
  </si>
  <si>
    <t>not stable</t>
  </si>
  <si>
    <t>22509054.abf G1 T 0 Average Peak to End</t>
  </si>
  <si>
    <t>22509028.abf G1 T 0 Average Peak to End</t>
  </si>
  <si>
    <t>22509066.abf G1 T 0 Average Peak to End</t>
  </si>
  <si>
    <t>events not stable</t>
  </si>
  <si>
    <t>22509058.abf G1 T 0 Average Peak to End</t>
  </si>
  <si>
    <t>22509048.abf G1 T 0 Average Peak to End</t>
  </si>
  <si>
    <t>22509040.abf G1 T 0 Average Peak to End</t>
  </si>
  <si>
    <t>22509016.abf G1 T 0 Average Peak to End</t>
  </si>
  <si>
    <t>22509020.abf G1 T 0 Average Peak to End</t>
  </si>
  <si>
    <t>22509024.abf G1 T 0 Average Peak to End</t>
  </si>
  <si>
    <t>22920043.abf G1 T 0 Average Peak to End</t>
  </si>
  <si>
    <t>22920047.abf G1 T 0 Average Peak to End</t>
  </si>
  <si>
    <t>22920038.abf G1 T 0 Average Peak to End</t>
  </si>
  <si>
    <t>22920053.abf G1 T 0 Average Peak to End</t>
  </si>
  <si>
    <t>depolarized and died</t>
  </si>
  <si>
    <t>22920051.abf G1 T 0 Average Peak to End</t>
  </si>
  <si>
    <t>Set-up: Eva; Cultured: Eva/Dana/Nadine</t>
  </si>
  <si>
    <t>22d12013.abf G1 T 0 Average Peak to End</t>
  </si>
  <si>
    <t xml:space="preserve">few events </t>
  </si>
  <si>
    <t>22d12005.abf G1 T 0 Average Peak to End</t>
  </si>
  <si>
    <t>22d12017.abf G1 T 0 Average Peak to End</t>
  </si>
  <si>
    <t>22510022.abf G1 T 0 Average Peak to End</t>
  </si>
  <si>
    <t>unstable EPSCs</t>
  </si>
  <si>
    <t>22921000.abf G1 T 0 Average Peak to End</t>
  </si>
  <si>
    <t>22921010.abf G1 T 0 Average Peak to End</t>
  </si>
  <si>
    <t>20?(ask Hilde</t>
  </si>
  <si>
    <t>22n16048.abf G1 T 0 Average Peak to End</t>
  </si>
  <si>
    <t>22n16052.abf G1 T 0 Average Peak to End</t>
  </si>
  <si>
    <t>22n16056.abf G1 T 0 Average Peak to End</t>
  </si>
  <si>
    <t>22n16024.abf G1 T 0 Average Peak to End</t>
  </si>
  <si>
    <t>22n16032.abf G1 T 0 Average Peak to End</t>
  </si>
  <si>
    <t>22n16020.abf G1 T 0 Average Peak to End</t>
  </si>
  <si>
    <t>22n16016.abf G1 T 0 Average Peak to End</t>
  </si>
  <si>
    <t>22n16044.abf G1 T 0 Average Peak to End</t>
  </si>
  <si>
    <t>22n16008.abf G1 T 0 Average Peak to End</t>
  </si>
  <si>
    <t>22n16012.abf G1 T 0 Average Peak to End</t>
  </si>
  <si>
    <t>22d08039.abf G1 T 0 Average Peak to End</t>
  </si>
  <si>
    <t>22d08030.abf G1 T 0 Average Peak to End</t>
  </si>
  <si>
    <t>No events</t>
  </si>
  <si>
    <t>Kink, skipped first bump</t>
  </si>
  <si>
    <t>Only 2 minute recording, very small events</t>
  </si>
  <si>
    <t>Barely events</t>
  </si>
  <si>
    <t>Includes noise, recording not super long</t>
  </si>
  <si>
    <t>1?</t>
  </si>
  <si>
    <t>Shorter recording, seems legit</t>
  </si>
  <si>
    <t>No spikes</t>
  </si>
  <si>
    <t>Unstable?</t>
  </si>
  <si>
    <t>Short recording, basically all noise</t>
  </si>
  <si>
    <t>Events, but possibly lost cell</t>
  </si>
  <si>
    <t>Unstable at the end</t>
  </si>
  <si>
    <t>0.150 if you remove all events at the end</t>
  </si>
  <si>
    <t>K Glu + Biocytin</t>
  </si>
  <si>
    <t>Yes, 2</t>
  </si>
  <si>
    <t>Stable, but has some squarish noise areas (shouldn't be picked up)</t>
  </si>
  <si>
    <t>Couldn't assess shape since the I was not in there? (all points were at 0) Trace looked fine enough though</t>
  </si>
  <si>
    <t>Events, but also noise</t>
  </si>
  <si>
    <t>Yes, 6 or 7</t>
  </si>
  <si>
    <t>Noisy</t>
  </si>
  <si>
    <t>atemp to analyze</t>
  </si>
  <si>
    <t>Could also be 5</t>
  </si>
  <si>
    <t>No G-seal, but quite stable recordings</t>
  </si>
  <si>
    <t>New: K Glu + Biocytin</t>
  </si>
  <si>
    <t>Stable (picks up some noise still)</t>
  </si>
  <si>
    <t>Events, noisy</t>
  </si>
  <si>
    <t>Fairly stable, but noisy beginning so skip</t>
  </si>
  <si>
    <t>High Rm</t>
  </si>
  <si>
    <t>Barely 1</t>
  </si>
  <si>
    <t>Steep slope so bit more difficult to determine the kink</t>
  </si>
  <si>
    <t>Stable, but one noisy area in middle&gt; Picked up only one (noise) signal, and doesn't show statistics</t>
  </si>
  <si>
    <t>Edge G-seal</t>
  </si>
  <si>
    <t>Yes, 1 small</t>
  </si>
  <si>
    <t>Very stable traces</t>
  </si>
  <si>
    <t>Could also be 3, as it's basically 0,0</t>
  </si>
  <si>
    <t>Few events, bit of noise towards the end</t>
  </si>
  <si>
    <t>Stable but some noisy areas</t>
  </si>
  <si>
    <t>Rm all over the place (jumps to 5 sometimes), ignore recording 12!</t>
  </si>
  <si>
    <t>Noisy at the start, events</t>
  </si>
  <si>
    <t>1 small</t>
  </si>
  <si>
    <t>Noisy first half, but then stable except one noisy area</t>
  </si>
  <si>
    <t>Removed after 10? Bounces up after 10 pA (and starts spiking)</t>
  </si>
  <si>
    <t>Also had steep-slower-steep-shape in slope, but seemed most logical to take it from the bottom</t>
  </si>
  <si>
    <t>Stable but bit of noise, removed last noise part from data</t>
  </si>
  <si>
    <t>Yes, 3</t>
  </si>
  <si>
    <t>No</t>
  </si>
  <si>
    <t>Could also be 1 still? Since it's 0.0</t>
  </si>
  <si>
    <t>Ra goes from low (5) to a bit higher (15)</t>
  </si>
  <si>
    <t>Doesn't reach 10 mV</t>
  </si>
  <si>
    <t>Fairly stable, but has some noise (noise is too overpowering in recording)</t>
  </si>
  <si>
    <t>TTX</t>
  </si>
  <si>
    <t>ACSF</t>
  </si>
  <si>
    <t>Kgluconate+biocytin</t>
  </si>
  <si>
    <t>VEH</t>
  </si>
  <si>
    <t>by hand</t>
  </si>
  <si>
    <t>noisy and died</t>
  </si>
  <si>
    <t>noisy events</t>
  </si>
  <si>
    <t>29  30</t>
  </si>
  <si>
    <t xml:space="preserve">by hand </t>
  </si>
  <si>
    <t>few events not stable</t>
  </si>
  <si>
    <t>22511020.abf G1 T 0 Average Peak to End</t>
  </si>
  <si>
    <t>Do we include 0.5 in the group &gt; 0 &lt; 0.5 ?</t>
  </si>
  <si>
    <t>22511032.abf G1 T 0 Average Peak to End</t>
  </si>
  <si>
    <t>22511040.abf G1 T 0 Average Peak to End</t>
  </si>
  <si>
    <t>22511052.abf G1 T 0 Average Peak to End</t>
  </si>
  <si>
    <t>22511004.abf G1 T 0 Average Peak to End</t>
  </si>
  <si>
    <t>unstable EPSCs and closed</t>
  </si>
  <si>
    <t>events not stable and closed</t>
  </si>
  <si>
    <t>22n17020.abf G1 T 0 Average Peak to End</t>
  </si>
  <si>
    <t>22n17024.abf G1 T 0 Average Peak to End</t>
  </si>
  <si>
    <t>22n17012.abf G1 T 0 Average Peak to End</t>
  </si>
  <si>
    <t>22n17016.abf G1 T 0 Average Peak to End</t>
  </si>
  <si>
    <t>22n17040.abf G1 T 0 Average Peak to End</t>
  </si>
  <si>
    <t>22n17032.abf G1 T 0 Average Peak to End</t>
  </si>
  <si>
    <t>22n17028.abf G1 T 0 Average Peak to End</t>
  </si>
  <si>
    <t>22n17036.abf G1 T 0 Average Peak to End</t>
  </si>
  <si>
    <t>22d09005.abf G1 T 0 Average Peak to End</t>
  </si>
  <si>
    <t>22d09009.abf G1 T 0 Average Peak to End</t>
  </si>
  <si>
    <t>22d09018.abf G1 T 0 Average Peak to End</t>
  </si>
  <si>
    <t>22d09000.abf G1 T 0 Average Peak to End</t>
  </si>
  <si>
    <t>22d14018.abf G1 T 0 Average Peak to End</t>
  </si>
  <si>
    <t>22d14034.abf G1 T 0 Average Peak to End</t>
  </si>
  <si>
    <t>22d14000.abf G1 T 0 Average Peak to End</t>
  </si>
  <si>
    <t>22d14060.abf G1 T 0 Average Peak to End</t>
  </si>
  <si>
    <t>22d14042.abf G1 T 0 Average Peak to End</t>
  </si>
  <si>
    <t>22d14056.abf G1 T 0 Average Peak to End</t>
  </si>
  <si>
    <t>22d14026.abf G1 T 0 Average Peak to End</t>
  </si>
  <si>
    <t>22d14008.abf G1 T 0 Average Peak to End</t>
  </si>
  <si>
    <t>22d14030.abf G1 T 0 Average Peak to End</t>
  </si>
  <si>
    <t>22d14022.abf G1 T 0 Average Peak to End</t>
  </si>
  <si>
    <t>quick a diana</t>
  </si>
  <si>
    <t>In the beginning not G-sealed, but seemed stable after a while</t>
  </si>
  <si>
    <t>Events! Also a bit noisy over time</t>
  </si>
  <si>
    <t>Lots of bumpyness at baseline (cursor 2), so also IV plot is switching between flatter and steeper lines</t>
  </si>
  <si>
    <t>Edge G-seal (seemed to slowly drop…)</t>
  </si>
  <si>
    <t>Events, noisy, shorter, also 2nd time noisy</t>
  </si>
  <si>
    <t>16 + 19</t>
  </si>
  <si>
    <t>16: Tried, but too wonky; 19: Noisy and short</t>
  </si>
  <si>
    <t>bursts</t>
  </si>
  <si>
    <t>No G-seal, but still stable (sometimes on edge G-seal). Might have been too isolated</t>
  </si>
  <si>
    <t>Basically no events</t>
  </si>
  <si>
    <t>Perfect IV slope</t>
  </si>
  <si>
    <t>Stable, but picked up some noise</t>
  </si>
  <si>
    <t>ask Hilde</t>
  </si>
  <si>
    <t>22o20045.abf G1 T 0 Average Peak to End</t>
  </si>
  <si>
    <t>22o20057.abf G1 T 0 Average Peak to End</t>
  </si>
  <si>
    <t>events  noisy</t>
  </si>
  <si>
    <t>22o20053.abf G1 T 0 Average Peak to End</t>
  </si>
  <si>
    <t>22o20041.abf G1 T 0 Average Peak to End</t>
  </si>
  <si>
    <t>22o20049.abf G1 T 0 Average Peak to End</t>
  </si>
  <si>
    <t>22o20037.abf G1 T 0 Average Peak to End</t>
  </si>
  <si>
    <t>22d15005.abf G1 T 0 Average Peak to End</t>
  </si>
  <si>
    <t>22d15029.abf G1 T 0 Average Peak to End</t>
  </si>
  <si>
    <t>22d15021.abf G1 T 0 Average Peak to End</t>
  </si>
  <si>
    <t>22d15000.abf G1 T 0 Average Peak to End</t>
  </si>
  <si>
    <t>22d15025.abf G1 T 0 Average Peak to End</t>
  </si>
  <si>
    <t>22o21012.abf G1 T 0 Average Peak to End</t>
  </si>
  <si>
    <t>22o21028.abf G1 T 0 Average Peak to End</t>
  </si>
  <si>
    <t>22o21016.abf G1 T 0 Average Peak to End</t>
  </si>
  <si>
    <t>22o21000.abf G1 T 0 Average Peak to End</t>
  </si>
  <si>
    <t>22o21032.abf G1 T 0 Average Peak to End</t>
  </si>
  <si>
    <t>22o21007.abf G1 T 0 Average Peak to End</t>
  </si>
  <si>
    <t>1 or 2?</t>
  </si>
  <si>
    <t xml:space="preserve">Short recording, basically only noise </t>
  </si>
  <si>
    <t>If the &gt;60 amplitude is not removed: 0.555</t>
  </si>
  <si>
    <t>Unstable period</t>
  </si>
  <si>
    <t>Includes no events?, shorter recording</t>
  </si>
  <si>
    <t>Unstable period, includes no events?, shorter recording</t>
  </si>
  <si>
    <t>Short recording</t>
  </si>
  <si>
    <t>events unstable</t>
  </si>
  <si>
    <t>22516028.abf G1 T 0 Average Peak to End</t>
  </si>
  <si>
    <t>22516036.abf G1 T 0 Average Peak to End</t>
  </si>
  <si>
    <t>22516012.abf G1 T 0 Average Peak to End</t>
  </si>
  <si>
    <t>22516024.abf G1 T 0 Average Peak to End</t>
  </si>
  <si>
    <t>22516004.abf G1 T 0 Average Peak to End</t>
  </si>
  <si>
    <t>unstable</t>
  </si>
  <si>
    <t>22516020.abf G1 T 0 Average Peak to End</t>
  </si>
  <si>
    <t>+ T3</t>
  </si>
  <si>
    <t>4 or 5</t>
  </si>
  <si>
    <t>Excluded signal, might include noise (not seen with quick scan)</t>
  </si>
  <si>
    <t>Includes noise, but also excludes events, so also did one without exclusion</t>
  </si>
  <si>
    <t>1 or 2</t>
  </si>
  <si>
    <t>2 or 3</t>
  </si>
  <si>
    <t>Includes few noise peaks still (for all of those on the 19th?)</t>
  </si>
  <si>
    <t>Includes few noise peaks still</t>
  </si>
  <si>
    <t>No events, seal not optimal</t>
  </si>
  <si>
    <t>1  or 2</t>
  </si>
  <si>
    <t>Bit noisy, includes noise but also excludes data</t>
  </si>
  <si>
    <t>Forgot to check, but also probably included some noise (some in 50 amplitude range, but also have 52 amplitude of actual signal)</t>
  </si>
  <si>
    <t>22517018.abf G1 T 0 Average Peak to End</t>
  </si>
  <si>
    <t>22517045.abf G1 T 0 Average Peak to End</t>
  </si>
  <si>
    <t>22517055.abf G1 T 0 Average Peak to End</t>
  </si>
  <si>
    <t>22517014.abf G1 T 0 Average Peak to End</t>
  </si>
  <si>
    <t>few events unstable</t>
  </si>
  <si>
    <t>22517010.abf G1 T 0 Average Peak to End</t>
  </si>
  <si>
    <t>22517059.abf G1 T 0 Average Peak to End</t>
  </si>
  <si>
    <t>22517049.abf G1 T 0 Average Peak to End</t>
  </si>
  <si>
    <t>22517063.abf G1 T 0 Average Peak to End</t>
  </si>
  <si>
    <t>Basically none</t>
  </si>
  <si>
    <t>Short recording, influenced freq?</t>
  </si>
  <si>
    <t>Has unstable period</t>
  </si>
  <si>
    <t>Remove the 10pA-point?</t>
  </si>
  <si>
    <t>Note: Analysed with settings on phone (based on a recording in week 10 with nice events) and all data with amplitudes above 60 were removed first &gt; clearly noise data)</t>
  </si>
  <si>
    <t>Shortened to 20 (can also elongate, but 25 is the outlier)</t>
  </si>
  <si>
    <t xml:space="preserve">Picked up "not events" </t>
  </si>
  <si>
    <t>22518027.abf G1 T 0 Average Peak to End</t>
  </si>
  <si>
    <t>22518053.abf G1 T 0 Average Peak to End</t>
  </si>
  <si>
    <t>22518023.abf G1 T 0 Average Peak to End</t>
  </si>
  <si>
    <t>22518035.abf G1 T 0 Average Peak to End</t>
  </si>
  <si>
    <t>22518013.abf G1 T 0 Average Peak to End</t>
  </si>
  <si>
    <t>22d21000.abf G1 T 0 Average Peak to End</t>
  </si>
  <si>
    <t>22d21034.abf G1 T 0 Average Peak to End</t>
  </si>
  <si>
    <t>22d21030.abf G1 T 0 Average Peak to End</t>
  </si>
  <si>
    <t>22d21013.abf G1 T 0 Average Peak to End</t>
  </si>
  <si>
    <t>22d21008.abf G1 T 0 Average Peak to End</t>
  </si>
  <si>
    <t>Bit noisy in some places, but also excluded some signal</t>
  </si>
  <si>
    <t>Stable enough but there is an unstable period: 130 to 140 s, so it includes noise. Over 60 was also signal, so with that included:</t>
  </si>
  <si>
    <t>Events, died at hyper</t>
  </si>
  <si>
    <t>Excluded some events, without the 60 cut-off:</t>
  </si>
  <si>
    <t>Some events, No G-seal</t>
  </si>
  <si>
    <t>Too noisy for analysis</t>
  </si>
  <si>
    <t>Events,Noisy, lost G-seal</t>
  </si>
  <si>
    <t>22+23</t>
  </si>
  <si>
    <t>Noisy recording</t>
  </si>
  <si>
    <t>Too noisy</t>
  </si>
  <si>
    <t>Some events, lost G-seal</t>
  </si>
  <si>
    <t>Bit (too) noisy</t>
  </si>
  <si>
    <t>22o03027.abf G1 T 0 Average Peak to End</t>
  </si>
  <si>
    <t>22o03013.abf G1 T 0 Average Peak to End</t>
  </si>
  <si>
    <t>22o03031.abf G1 T 0 Average Peak to End</t>
  </si>
  <si>
    <t>22o03009.abf G1 T 0 Average Peak to End</t>
  </si>
  <si>
    <t>22o03017.abf G1 T 0 Average Peak to End</t>
  </si>
  <si>
    <t>22o03004.abf G1 T 0 Average Peak to End</t>
  </si>
  <si>
    <t>22o03020.abf G1 T 0 Average Peak to End</t>
  </si>
  <si>
    <t>22523026.abf G1 T 0 Average Peak to End</t>
  </si>
  <si>
    <t>22523030.abf G1 T 0 Average Peak to End</t>
  </si>
  <si>
    <t>22523013.abf G1 T 0 Average Peak to End</t>
  </si>
  <si>
    <t>22523000.abf G1 T 0 Average Peak to End</t>
  </si>
  <si>
    <t>events unstable closed</t>
  </si>
  <si>
    <t>22523005.abf G1 T 0 Average Peak to End</t>
  </si>
  <si>
    <t>22o04009.abf G1 T 0 Average Peak to End</t>
  </si>
  <si>
    <t>22o04023.abf G1 T 0 Average Peak to End</t>
  </si>
  <si>
    <t>22o04019.abf G1 T 0 Average Peak to End</t>
  </si>
  <si>
    <t>22o04005.abf G1 T 0 Average Peak to End</t>
  </si>
  <si>
    <t>22o04000.abf G1 T 0 Average Peak to End</t>
  </si>
  <si>
    <t>22o31036.abf G1 T 0 Average Peak to End</t>
  </si>
  <si>
    <t>22o31026.abf G1 T 0 Average Peak to End</t>
  </si>
  <si>
    <t>22o31040.abf G1 T 0 Average Peak to End</t>
  </si>
  <si>
    <t>22o31018.abf G1 T 0 Average Peak to End</t>
  </si>
  <si>
    <t>22o31022.abf G1 T 0 Average Peak to End</t>
  </si>
  <si>
    <t>22o31044.abf G1 T 0 Average Peak to End</t>
  </si>
  <si>
    <t>22o31013.abf G1 T 0 Average Peak to End</t>
  </si>
  <si>
    <t>22o31008.abf G1 T 0 Average Peak to End</t>
  </si>
  <si>
    <t>22o31030.abf G1 T 0 Average Peak to End</t>
  </si>
  <si>
    <t>CT3</t>
  </si>
  <si>
    <t>cell died</t>
  </si>
  <si>
    <t>not good</t>
  </si>
  <si>
    <t>Started patching more in clusters from here on (meaning as close to the cluster edge as a nice one can be found) since there were hardly or no cells between them)</t>
  </si>
  <si>
    <t>Events! Rather long ones (Was already 'shaking' when trying to read passive)</t>
  </si>
  <si>
    <t>Yes, 11 or 12</t>
  </si>
  <si>
    <t xml:space="preserve">Stable </t>
  </si>
  <si>
    <t>Edge G-seal till end, Hyper is rubbish</t>
  </si>
  <si>
    <t>Events!, bit noisy in the beginning</t>
  </si>
  <si>
    <t>Nothing happens, the baseline only fluctuates a bit. So also the IV-plot goes everywhere</t>
  </si>
  <si>
    <t>Stable enough if excluding the beginning (and the very last part?)</t>
  </si>
  <si>
    <t>No G-seal</t>
  </si>
  <si>
    <t>Some events, bit noisy</t>
  </si>
  <si>
    <t xml:space="preserve">Rather stable but still too noisy </t>
  </si>
  <si>
    <t>Lost G-seal in EPSCs? But was on edge still afterwards, Firing fine, hyper rubbish?</t>
  </si>
  <si>
    <t>Events, but also noise, shorter recording</t>
  </si>
  <si>
    <t xml:space="preserve">Traces very unstable, IV plot looks like a W </t>
  </si>
  <si>
    <t>Stable till 120 sec, includes some noise</t>
  </si>
  <si>
    <t>Lost G-seal in EPSCs</t>
  </si>
  <si>
    <t>Traces are unstable, but do show a slight response to stimulation, but with a very fluctuating line. IV plot is also partly just straight on</t>
  </si>
  <si>
    <t>Only stable in first 90 seconds</t>
  </si>
  <si>
    <t>Events, bit noisy</t>
  </si>
  <si>
    <t>Yes, 10 or so</t>
  </si>
  <si>
    <t>Stable enough if excluding the beginning (not necessary, hardly picked up noise there)</t>
  </si>
  <si>
    <t>Events! Broad ones</t>
  </si>
  <si>
    <t>Yes, 1 or 2</t>
  </si>
  <si>
    <t xml:space="preserve">Events, not too many </t>
  </si>
  <si>
    <t>Stable, includes some noise</t>
  </si>
  <si>
    <t>Either events or noise areas. Besides that, nothing… Did not lose G-seal when checked</t>
  </si>
  <si>
    <t>Already straight at the end, but traces look fine</t>
  </si>
  <si>
    <t>Relatively stable till 160 sec, more noise than signal still</t>
  </si>
  <si>
    <t>Lost cell in VoS</t>
  </si>
  <si>
    <t>Yes, 2, but also spiklets</t>
  </si>
  <si>
    <t>Is first peak over 10 mV, but second of the trace</t>
  </si>
  <si>
    <t>Stable enough</t>
  </si>
  <si>
    <t>22524013.abf G1 T 0 Average Peak to End</t>
  </si>
  <si>
    <t>22524021.abf G1 T 0 Average Peak to End</t>
  </si>
  <si>
    <t>22524054.abf G1 T 0 Average Peak to End</t>
  </si>
  <si>
    <t>22524046.abf G1 T 0 Average Peak to End</t>
  </si>
  <si>
    <t>22524038.abf G1 T 0 Average Peak to End</t>
  </si>
  <si>
    <t>22524017.abf G1 T 0 Average Peak to End</t>
  </si>
  <si>
    <t>22524005.abf G1 T 0 Average Peak to End</t>
  </si>
  <si>
    <t>22524042.abf G1 T 0 Average Peak to End</t>
  </si>
  <si>
    <t>22524050.abf G1 T 0 Average Peak to End</t>
  </si>
  <si>
    <t>22524025.abf G1 T 0 Average Peak to End</t>
  </si>
  <si>
    <t>22o05000.abf G1 T 0 Average Peak to End</t>
  </si>
  <si>
    <t>22o05008.abf G1 T 0 Average Peak to End</t>
  </si>
  <si>
    <t>22o05004.abf G1 T 0 Average Peak to End</t>
  </si>
  <si>
    <t>22o05016.abf G1 T 0 Average Peak to End</t>
  </si>
  <si>
    <t>few events and depolarized</t>
  </si>
  <si>
    <t>22n01022.abf G1 T 0 Average Peak to End</t>
  </si>
  <si>
    <t>22n01000.abf G1 T 0 Average Peak to End</t>
  </si>
  <si>
    <t>22n01004.abf G1 T 0 Average Peak to End</t>
  </si>
  <si>
    <t>22n01008.abf G1 T 0 Average Peak to End</t>
  </si>
  <si>
    <t>22n01013.abf G1 T 0 Average Peak to End</t>
  </si>
  <si>
    <t>22n01017.abf G1 T 0 Average Peak to End</t>
  </si>
  <si>
    <t>22n30012.abf G1 T 0 Average Peak to End</t>
  </si>
  <si>
    <t>22n30004.abf G1 T 0 Average Peak to End</t>
  </si>
  <si>
    <t>22n30008.abf G1 T 0 Average Peak to End</t>
  </si>
  <si>
    <t>22n30030.abf G1 T 0 Average Peak to End</t>
  </si>
  <si>
    <t>22n30016.abf G1 T 0 Average Peak to End</t>
  </si>
  <si>
    <t>22n30025.abf G1 T 0 Average Peak to End</t>
  </si>
  <si>
    <t>event</t>
  </si>
  <si>
    <t>Few Events, noisy</t>
  </si>
  <si>
    <t>Yes, 6</t>
  </si>
  <si>
    <t>Hyper prob useless, lost cell after VoS?</t>
  </si>
  <si>
    <t>Events! Baseline fluctuates quite a lot</t>
  </si>
  <si>
    <t>Yes, 8</t>
  </si>
  <si>
    <t>Unstable traces, has big rise at 20 pA in IV plot</t>
  </si>
  <si>
    <t>Spikes twice in sweep 2 and then from sweep 14 onwards</t>
  </si>
  <si>
    <t>Stable but has massive dip at 190 sec so analysed till there</t>
  </si>
  <si>
    <t>Nice cell</t>
  </si>
  <si>
    <t>Events, bit long recording</t>
  </si>
  <si>
    <t>Hardly any events</t>
  </si>
  <si>
    <t>Relatively stable but with noise in the middle&gt; analysed till there (120 sec) (all was freq 0.173)</t>
  </si>
  <si>
    <t>Few events, noisy</t>
  </si>
  <si>
    <t>Too short</t>
  </si>
  <si>
    <t>Lost G-seal in/after EPSCs</t>
  </si>
  <si>
    <t>Some events, bit noisy + ends in noise</t>
  </si>
  <si>
    <t>Possibly till 130 sec &gt; still too much noise</t>
  </si>
  <si>
    <t>Few events, starts noisy</t>
  </si>
  <si>
    <t>Stable, excluded beginning, still includes some noise</t>
  </si>
  <si>
    <t>Could be 3</t>
  </si>
  <si>
    <t>Events, thin, baseline fluctuates quite a bit</t>
  </si>
  <si>
    <t>Wonky &gt; started after noisy period in beginning</t>
  </si>
  <si>
    <t>Few events, Noisy, 2nd recording not much better, probably stick to first</t>
  </si>
  <si>
    <t>38 + 41</t>
  </si>
  <si>
    <t>Unstable traces, IV plot surprisingly not too terrible</t>
  </si>
  <si>
    <t>38: Stable enough but exclude beginning (and end); 41: Too short and noisy</t>
  </si>
  <si>
    <t>Noisy again, already in passive properties there was a lot of fluctuation (especially in the hold…)</t>
  </si>
  <si>
    <t>Events!, Noisy but also odd in the beginning</t>
  </si>
  <si>
    <t>Yes, 5 (bit odd recording at first)</t>
  </si>
  <si>
    <t>14 + 17</t>
  </si>
  <si>
    <t>Weird traces, i.e. spiking stops and returns</t>
  </si>
  <si>
    <t>14: Stable, but with too much noise from black lines; 17: Too short and noisy</t>
  </si>
  <si>
    <t>Discard due to noise?? Also visible in membrane test window (baseline jiggles up &amp; down a lot)</t>
  </si>
  <si>
    <t>Lots of noise (but not fluctuating the baseline…) 2nd is a bit better, but shows no events. At the end, high hold (-94) and lsot G-seal (but still sat around 700). Ra still similar</t>
  </si>
  <si>
    <t>6 + 9</t>
  </si>
  <si>
    <t>Too short and/or noisy (looks like eeg oid almost)</t>
  </si>
  <si>
    <t>yes</t>
  </si>
  <si>
    <t>died</t>
  </si>
  <si>
    <t>no</t>
  </si>
  <si>
    <t>&lt;0.5</t>
  </si>
  <si>
    <t>22525000.abf G1 T 0 Average Peak to End</t>
  </si>
  <si>
    <t>unstable and closed</t>
  </si>
  <si>
    <t>events closed</t>
  </si>
  <si>
    <t>22525016.abf G1 T 0 Average Peak to End</t>
  </si>
  <si>
    <t>22d01004.abf G1 T 0 Average Peak to End</t>
  </si>
  <si>
    <t>22d01026.abf G1 T 0 Average Peak to End</t>
  </si>
  <si>
    <t>22d01040.abf G1 T 0 Average Peak to End</t>
  </si>
  <si>
    <t>22d01008.abf G1 T 0 Average Peak to End</t>
  </si>
  <si>
    <t>22d01000.abf G1 T 0 Average Peak to End</t>
  </si>
  <si>
    <t>22d01012.abf G1 T 0 Average Peak to End</t>
  </si>
  <si>
    <t>22d23017.abf G1 T 0 Average Peak to End</t>
  </si>
  <si>
    <t>hard to find good cells lot of process</t>
  </si>
  <si>
    <t>22d23008.abf G1 T 0 Average Peak to End</t>
  </si>
  <si>
    <t>22d23004.abf G1 T 0 Average Peak to End</t>
  </si>
  <si>
    <t>22d23000.abf G1 T 0 Average Peak to End</t>
  </si>
  <si>
    <t>22d23021.abf G1 T 0 Average Peak to End</t>
  </si>
  <si>
    <t>not goo</t>
  </si>
  <si>
    <t>really beautifull</t>
  </si>
  <si>
    <t>beutirful events, not all selected</t>
  </si>
  <si>
    <t>v noisy</t>
  </si>
  <si>
    <t>some</t>
  </si>
  <si>
    <t>few</t>
  </si>
  <si>
    <t>analyse by hand</t>
  </si>
  <si>
    <t>lots</t>
  </si>
  <si>
    <t>Sakshi</t>
  </si>
  <si>
    <t>24108036.abf G1 T 0 Average Decay 10%-90%</t>
  </si>
  <si>
    <t>slow and fast events</t>
  </si>
  <si>
    <t>microglia 6 weekes</t>
  </si>
  <si>
    <t>24108000.abf G1 T 0 Average Decay 10%-90%</t>
  </si>
  <si>
    <t>noysy</t>
  </si>
  <si>
    <t>24108015.abf G1 T 0 Average Decay 10%-90%</t>
  </si>
  <si>
    <t>2.07</t>
  </si>
  <si>
    <t>fast, slow and very slow events</t>
  </si>
  <si>
    <t>24108039.abf G1 T 0 Average Decay 10%-90%</t>
  </si>
  <si>
    <t>3.3</t>
  </si>
  <si>
    <t>fast slow and very slow</t>
  </si>
  <si>
    <t>24108003.abf G1 T 0 Average Decay 10%-90%</t>
  </si>
  <si>
    <t>32 events</t>
  </si>
  <si>
    <t>hard to trust</t>
  </si>
  <si>
    <t>24108018.abf G1 T 0 Average Decay 10%-90%</t>
  </si>
  <si>
    <t>4.5</t>
  </si>
  <si>
    <t>24108042.abf G1 T 0 Average Decay 10%-90%</t>
  </si>
  <si>
    <t>10.7</t>
  </si>
  <si>
    <t>fast and tall</t>
  </si>
  <si>
    <t>24108006.abf G1 T 0 Average Decay 10%-90%</t>
  </si>
  <si>
    <t>0.6</t>
  </si>
  <si>
    <t>mostly slow events</t>
  </si>
  <si>
    <t>24108021.abf G1 T 0 Average Decay 10%-90%</t>
  </si>
  <si>
    <t>0.24</t>
  </si>
  <si>
    <t>43 events only</t>
  </si>
  <si>
    <t xml:space="preserve">fast, </t>
  </si>
  <si>
    <t>24108009.abf G1 T 0 Average Decay 10%-90%</t>
  </si>
  <si>
    <t>2.3</t>
  </si>
  <si>
    <t>24108024.abf G1 T 0 Average Decay 10%-90%</t>
  </si>
  <si>
    <t>2.4</t>
  </si>
  <si>
    <t xml:space="preserve">very slow </t>
  </si>
  <si>
    <t>24108048.abf G1 T 0 Average Decay 10%-90%</t>
  </si>
  <si>
    <t>6.5</t>
  </si>
  <si>
    <t>noisy after 12 sec</t>
  </si>
  <si>
    <t>fast and slowsss</t>
  </si>
  <si>
    <t>24108012.abf G1 T 0 Average Decay 10%-90%</t>
  </si>
  <si>
    <t>24108027.abf G1 T 0 Average Decay 10%-90%</t>
  </si>
  <si>
    <t>0.17</t>
  </si>
  <si>
    <t>24108051.abf G1 T 0 Average Decay 10%-90%</t>
  </si>
  <si>
    <t>24108030.abf G1 T 0 Average Decay 10%-90%</t>
  </si>
  <si>
    <t>0.37</t>
  </si>
  <si>
    <t>24108033.abf G1 T 0 Average Decay 10%-90%</t>
  </si>
  <si>
    <t>recopy</t>
  </si>
  <si>
    <t>24109000.abf G1 T 0 Average Decay 10%-90%</t>
  </si>
  <si>
    <t>24109021.abf G1 T 0 Average Decay 10%-90%</t>
  </si>
  <si>
    <t>0.22</t>
  </si>
  <si>
    <t>fast</t>
  </si>
  <si>
    <t>24109039.abf G1 T 0 Average Decay 10%-90%</t>
  </si>
  <si>
    <t>slow</t>
  </si>
  <si>
    <t>24109003.abf G1 T 0 Average Decay 10%-90%</t>
  </si>
  <si>
    <t>0.55</t>
  </si>
  <si>
    <t>24109024.abf G1 T 0 Average Decay 10%-90%</t>
  </si>
  <si>
    <t>1.5</t>
  </si>
  <si>
    <t>0.1</t>
  </si>
  <si>
    <t>24109006.abf G1 T 0 Average Decay 10%-90%</t>
  </si>
  <si>
    <t>5.6</t>
  </si>
  <si>
    <t>24109027.abf G1 T 0 Average Decay 10%-90%</t>
  </si>
  <si>
    <t>7.6</t>
  </si>
  <si>
    <t xml:space="preserve">fast </t>
  </si>
  <si>
    <t>24109045.abf G1 T 0 Average Decay 10%-90%</t>
  </si>
  <si>
    <t>4.7</t>
  </si>
  <si>
    <t>fast and slow</t>
  </si>
  <si>
    <t>24109009.abf G1 T 0 Average Decay 10%-90%</t>
  </si>
  <si>
    <t xml:space="preserve">fast and slow </t>
  </si>
  <si>
    <t>24109030.abf G1 T 0 Average Decay 10%-90%</t>
  </si>
  <si>
    <t>24109048.abf G1 T 0 Average Decay 10%-90%</t>
  </si>
  <si>
    <t>4.9</t>
  </si>
  <si>
    <t>24109012.abf G1 T 0 Average Decay 10%-90%</t>
  </si>
  <si>
    <t>0.67</t>
  </si>
  <si>
    <t>24109033.abf G1 T 0 Average Decay 10%-90%</t>
  </si>
  <si>
    <t>smtg wrong here</t>
  </si>
  <si>
    <t>24109051.abf G1 T 0 Average Decay 10%-90%</t>
  </si>
  <si>
    <t>0.9</t>
  </si>
  <si>
    <t>24109036.abf G1 T 0 Average Decay 10%-90%</t>
  </si>
  <si>
    <t>24109054.abf G1 T 0 Average Decay 10%-90%</t>
  </si>
  <si>
    <t>1.4</t>
  </si>
  <si>
    <t>22530015.abf G1 T 0 Average Peak to End</t>
  </si>
  <si>
    <t>22530004.abf G1 T 0 Average Peak to End</t>
  </si>
  <si>
    <t>22530043.abf G1 T 0 Average Peak to End</t>
  </si>
  <si>
    <t>22530028.abf G1 T 0 Average Peak to End</t>
  </si>
  <si>
    <t>22530000.abf G1 T 0 Average Peak to End</t>
  </si>
  <si>
    <t>2nd if you include &gt; 60, since there is signal there:</t>
  </si>
  <si>
    <t>22530024.abf G1 T 0 Average Peak to End</t>
  </si>
  <si>
    <t>22530020.abf G1 T 0 Average Peak to End</t>
  </si>
  <si>
    <t>22530034.abf G1 T 0 Average Peak to End</t>
  </si>
  <si>
    <t>22530032.abf G1 T 0 Average Peak to End</t>
  </si>
  <si>
    <t>22530008.abf G1 T 0 Average Peak to End</t>
  </si>
  <si>
    <t>multiple</t>
  </si>
  <si>
    <t>22530038.abf G1 T 0 Average Peak to End</t>
  </si>
  <si>
    <t>23102013.abf G1 T 0 Average Peak to End</t>
  </si>
  <si>
    <t>23102004.abf G1 T 0 Average Peak to End</t>
  </si>
  <si>
    <t>23102036.abf G1 T 0 Average Peak to End</t>
  </si>
  <si>
    <t xml:space="preserve"> </t>
  </si>
  <si>
    <t>23102027.abf G1 T 0 Average Peak to End</t>
  </si>
  <si>
    <t>23102018.abf G1 T 0 Average Peak to End</t>
  </si>
  <si>
    <t>23102023.abf G1 T 0 Average Peak to End</t>
  </si>
  <si>
    <t>too many events</t>
  </si>
  <si>
    <t>22531019.abf G1 T 0 Average Peak to End</t>
  </si>
  <si>
    <t>events ?</t>
  </si>
  <si>
    <t>22531010.abf G1 T 0 Average Peak to End</t>
  </si>
  <si>
    <t>22531000.abf G1 T 0 Average Peak to End</t>
  </si>
  <si>
    <t>22531023.abf G1 T 0 Average Peak to End</t>
  </si>
  <si>
    <t>22531015.abf G1 T 0 Average Peak to End</t>
  </si>
  <si>
    <t>22531031.abf G1 T 0 Average Peak to End</t>
  </si>
  <si>
    <t>22d07022.abf G1 T 0 Average Peak to End</t>
  </si>
  <si>
    <t>22d07036.abf G1 T 0 Average Peak to End</t>
  </si>
  <si>
    <t>22d07031.abf G1 T 0 Average Peak to End</t>
  </si>
  <si>
    <t>22d07040.abf G1 T 0 Average Peak to End</t>
  </si>
  <si>
    <t>22d07008.abf G1 T 0 Average Peak to End</t>
  </si>
  <si>
    <t>22d07018.abf G1 T 0 Average Peak to End</t>
  </si>
  <si>
    <t>22d07000.abf G1 T 0 Average Peak to End</t>
  </si>
  <si>
    <t>22d07045.abf G1 T 0 Average Peak to End</t>
  </si>
  <si>
    <t xml:space="preserve">Events </t>
  </si>
  <si>
    <t>No Events, Edge of  G-seal</t>
  </si>
  <si>
    <t>Second bump where measurement was started</t>
  </si>
  <si>
    <t>Events, No G-seal</t>
  </si>
  <si>
    <t>22601031.abf G1 T 0 Average Peak to End</t>
  </si>
  <si>
    <t>22601023.abf G1 T 0 Average Peak to End</t>
  </si>
  <si>
    <t>22601027.abf G1 T 0 Average Peak to End</t>
  </si>
  <si>
    <t>22601036.abf G1 T 0 Average Peak to End</t>
  </si>
  <si>
    <t>3.032 if you only measure till the first clearly noisy area</t>
  </si>
  <si>
    <t>22601020.abf G1 T 0 Average Peak to End</t>
  </si>
  <si>
    <t>22d08008.abf G1 T 0 Average Peak to End</t>
  </si>
  <si>
    <t>22d08022.abf G1 T 0 Average Peak to End</t>
  </si>
  <si>
    <t>22d08000.abf G1 T 0 Average Peak to End</t>
  </si>
  <si>
    <t>22d08018.abf G1 T 0 Average Peak to End</t>
  </si>
  <si>
    <t>22d08004.abf G1 T 0 Average Peak to End</t>
  </si>
  <si>
    <t>23104039.abf G1 T 0 Average Peak to End</t>
  </si>
  <si>
    <t>23104027.abf G1 T 0 Average Peak to End</t>
  </si>
  <si>
    <t>23104000.abf G1 T 0 Average Peak to End</t>
  </si>
  <si>
    <t>23104008.abf G1 T 0 Average Peak to End</t>
  </si>
  <si>
    <t>23104035.abf G1 T 0 Average Peak to End</t>
  </si>
  <si>
    <t>23104031.abf G1 T 0 Average Peak to End</t>
  </si>
  <si>
    <t>23104023.abf G1 T 0 Average Peak to End</t>
  </si>
  <si>
    <t>23104012.abf G1 T 0 Average Peak to End</t>
  </si>
  <si>
    <t>23104018.abf G1 T 0 Average Peak to End</t>
  </si>
  <si>
    <t>22o14006.abf G1 T 0 Average Peak to End</t>
  </si>
  <si>
    <t>22o14049.abf G1 T 0 Average Peak to End</t>
  </si>
  <si>
    <t>22o14028.abf G1 T 0 Average Peak to End</t>
  </si>
  <si>
    <t>22o14058.abf G1 T 0 Average Peak to End</t>
  </si>
  <si>
    <t>22o14024.abf G1 T 0 Average Peak to End</t>
  </si>
  <si>
    <t>22o14010.abf G1 T 0 Average Peak to End</t>
  </si>
  <si>
    <t>22o14054.abf G1 T 0 Average Peak to End</t>
  </si>
  <si>
    <t>22o14044.abf G1 T 0 Average Peak to End</t>
  </si>
  <si>
    <t>22o14040.abf G1 T 0 Average Peak to End</t>
  </si>
  <si>
    <t>22o14019.abf G1 T 0 Average Peak to End</t>
  </si>
  <si>
    <t>22o14036.abf G1 T 0 Average Peak to End</t>
  </si>
  <si>
    <t>22o14002.abf G1 T 0 Average Peak to End</t>
  </si>
  <si>
    <t>23105037.abf G1 T 0 Average Peak to End</t>
  </si>
  <si>
    <t>23105008.abf G1 T 0 Average Peak to End</t>
  </si>
  <si>
    <t>23105025.abf G1 T 0 Average Peak to End</t>
  </si>
  <si>
    <t>23105047.abf G1 T 0 Average Peak to End</t>
  </si>
  <si>
    <t>23105012.abf G1 T 0 Average Peak to End</t>
  </si>
  <si>
    <t>23105033.abf G1 T 0 Average Peak to End</t>
  </si>
  <si>
    <t>23105018.abf G1 T 0 Average Peak to End</t>
  </si>
  <si>
    <t>23105022.abf G1 T 0 Average Peak to End</t>
  </si>
  <si>
    <t>Lot of signal?!</t>
  </si>
  <si>
    <t>3.228 if you include &gt;60, since there is signal there</t>
  </si>
  <si>
    <t>Has unstable area</t>
  </si>
  <si>
    <t>Some events, Seal not great?</t>
  </si>
  <si>
    <t>1.052 when removing one of those areas</t>
  </si>
  <si>
    <t>Unstable area</t>
  </si>
  <si>
    <t>+ Phenol Red</t>
  </si>
  <si>
    <t>Stable, excludes some events and noise</t>
  </si>
  <si>
    <t xml:space="preserve">Events, lost G-seal </t>
  </si>
  <si>
    <t>Stable, one above 60, was event, so:</t>
  </si>
  <si>
    <t>Events, lost G-seal?</t>
  </si>
  <si>
    <t>Bit noisy but okay? &gt; Over noise is often signal, so when included:</t>
  </si>
  <si>
    <t>No 20, was from cell with lost G-seal</t>
  </si>
  <si>
    <t>Stable, above 60 almost all events, so included:</t>
  </si>
  <si>
    <t>New intracellular from here</t>
  </si>
  <si>
    <t>Has noisy areas</t>
  </si>
  <si>
    <t>Stable enough, included quite some noise?</t>
  </si>
  <si>
    <t>No events, starts without G-seal, but present at the end</t>
  </si>
  <si>
    <t>Stable but short recording</t>
  </si>
  <si>
    <t>Little events,  lost G-seal, noisy recording</t>
  </si>
  <si>
    <t xml:space="preserve">Not very stable </t>
  </si>
  <si>
    <t>22608036.abf G1 T 0 Average Peak to End</t>
  </si>
  <si>
    <t>22608004.abf G1 T 0 Average Peak to End</t>
  </si>
  <si>
    <t>22608040.abf G1 T 0 Average Peak to End</t>
  </si>
  <si>
    <t>22608008.abf G1 T 0 Average Peak to End</t>
  </si>
  <si>
    <t>22608013.abf G1 T 0 Average Peak to End</t>
  </si>
  <si>
    <t>22608032.abf G1 T 0 Average Peak to End</t>
  </si>
  <si>
    <t>22o20011.abf G1 T 0 Average Peak to End</t>
  </si>
  <si>
    <t>died after firing</t>
  </si>
  <si>
    <t>22o20004.abf G1 T 0 Average Peak to End</t>
  </si>
  <si>
    <t>22o20025.abf G1 T 0 Average Peak to End</t>
  </si>
  <si>
    <t>22o20021.abf G1 T 0 Average Peak to End</t>
  </si>
  <si>
    <t>23111004.abf G1 T 0 Average Peak to End</t>
  </si>
  <si>
    <t>burts</t>
  </si>
  <si>
    <t>23111000.abf G1 T 0 Average Peak to End</t>
  </si>
  <si>
    <t>23111008.abf G1 T 0 Average Peak to End</t>
  </si>
  <si>
    <t>23111012.abf G1 T 0 Average Peak to End</t>
  </si>
  <si>
    <t>23112026.abf G1 T 0 Average Peak to End</t>
  </si>
  <si>
    <t>23112018.abf G1 T 0 Average Peak to End</t>
  </si>
  <si>
    <t>23112022.abf G1 T 0 Average Peak to End</t>
  </si>
  <si>
    <t>23112030.abf G1 T 0 Average Peak to End</t>
  </si>
  <si>
    <t>23112040.abf G1 T 0 Average Peak to End</t>
  </si>
  <si>
    <t>+ Acute Phenol Red</t>
  </si>
  <si>
    <t>Little noise picked up, excluded some events</t>
  </si>
  <si>
    <t>New intracellular</t>
  </si>
  <si>
    <t>Includes some noise</t>
  </si>
  <si>
    <t>Events, noisy recording</t>
  </si>
  <si>
    <t>Not the most stable one, but fine I think (unless it performs odd)</t>
  </si>
  <si>
    <t>Rheobase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</si>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</sst>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i/>
      <u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color theme="0" tint="-0.249977111117893"/>
      <name val="Calibri"/>
      <family val="2"/>
      <scheme val="minor"/>
    </font>
    <font>
      <sz val="11"/>
      <color rgb="FFA6A6A6"/>
      <name val="Calibri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i/>
      <u/>
      <sz val="10"/>
      <name val="Arial"/>
      <family val="2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/>
  </cellStyleXfs>
  <cellXfs count="106">
    <xf numFmtId="0" fontId="0" fillId="0" borderId="0" xfId="0"/>
    <xf numFmtId="2" fontId="3" fillId="0" borderId="0" xfId="0" applyNumberFormat="1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64" fontId="9" fillId="0" borderId="0" xfId="0" applyNumberFormat="1" applyFont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6" borderId="0" xfId="0" applyFont="1" applyFill="1" applyAlignment="1">
      <alignment horizontal="center" vertical="center"/>
    </xf>
    <xf numFmtId="0" fontId="12" fillId="0" borderId="0" xfId="1" applyAlignment="1">
      <alignment horizontal="center" vertical="center"/>
    </xf>
    <xf numFmtId="0" fontId="10" fillId="7" borderId="0" xfId="1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13" fillId="2" borderId="0" xfId="0" quotePrefix="1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" borderId="0" xfId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0" fillId="5" borderId="0" xfId="1" applyFont="1" applyFill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16" fillId="6" borderId="0" xfId="1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6" borderId="0" xfId="0" applyFill="1" applyAlignment="1">
      <alignment horizont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6" borderId="0" xfId="0" applyFill="1"/>
    <xf numFmtId="0" fontId="18" fillId="0" borderId="0" xfId="1" applyFont="1" applyAlignment="1">
      <alignment horizontal="center" vertical="center"/>
    </xf>
    <xf numFmtId="0" fontId="12" fillId="4" borderId="0" xfId="1" applyFill="1" applyAlignment="1">
      <alignment horizontal="center" vertical="center"/>
    </xf>
    <xf numFmtId="0" fontId="12" fillId="3" borderId="0" xfId="1" applyFill="1" applyAlignment="1">
      <alignment horizontal="center" vertical="center"/>
    </xf>
    <xf numFmtId="0" fontId="19" fillId="5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0" fillId="0" borderId="0" xfId="1" applyFont="1" applyAlignment="1">
      <alignment horizontal="center" vertical="center"/>
    </xf>
    <xf numFmtId="164" fontId="12" fillId="0" borderId="0" xfId="1" applyNumberFormat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6" fillId="2" borderId="0" xfId="0" quotePrefix="1" applyFont="1" applyFill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6" fillId="3" borderId="0" xfId="1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10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0" fillId="10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2" fillId="6" borderId="0" xfId="1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11" borderId="0" xfId="0" applyFont="1" applyFill="1" applyAlignment="1">
      <alignment horizontal="center" vertical="center" wrapText="1"/>
    </xf>
  </cellXfs>
  <cellStyles count="2">
    <cellStyle name="Normal" xfId="0" builtinId="0"/>
    <cellStyle name="Normal 2" xfId="1" xr:uid="{B5BDB745-244D-4570-A25E-21B3AD88C9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6292153682938"/>
          <c:y val="0.10195440033502816"/>
          <c:w val="0.6787066664326058"/>
          <c:h val="0.7747530637412355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'+stimulators (N&amp;M)'!#REF!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'+stimulators (N&amp;M)'!#REF!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'+stimulators (N&amp;M)'!#REF!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'+stimulators (N&amp;M)'!#REF!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'[3]all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'[3]all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'[3]all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A11-467D-A4BD-7E75941AD05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'+stimulators (N&amp;M)'!#REF!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'+stimulators (N&amp;M)'!#REF!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'+stimulators (N&amp;M)'!#REF!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'+stimulators (N&amp;M)'!#REF!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'[4]+stimulators (N&amp;M)'!#REF!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'[4]+stimulators (N&amp;M)'!#REF!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'[4]+stimulators (N&amp;M)'!#REF!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A11-467D-A4BD-7E75941AD05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'[3]all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'[3]all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'[3]all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A11-467D-A4BD-7E75941AD05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'[3]all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'[3]all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'[3]all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A11-467D-A4BD-7E75941AD05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'[3]all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'[3]all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'[3]all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BA11-467D-A4BD-7E75941AD05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'[3]all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'[3]all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'[3]all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BA11-467D-A4BD-7E75941AD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264943"/>
        <c:axId val="1732263695"/>
        <c:extLst/>
      </c:scatterChart>
      <c:valAx>
        <c:axId val="1732264943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63695"/>
        <c:crossesAt val="-50"/>
        <c:crossBetween val="midCat"/>
      </c:valAx>
      <c:valAx>
        <c:axId val="1732263695"/>
        <c:scaling>
          <c:orientation val="minMax"/>
          <c:max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Rest (mV)</a:t>
                </a:r>
              </a:p>
            </c:rich>
          </c:tx>
          <c:layout>
            <c:manualLayout>
              <c:xMode val="edge"/>
              <c:yMode val="edge"/>
              <c:x val="7.5546397725541045E-2"/>
              <c:y val="0.41909538892510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6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02188171392458"/>
          <c:y val="0.15387362819868064"/>
          <c:w val="0.11428732975229883"/>
          <c:h val="0.324718673816172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6292153682938"/>
          <c:y val="0.10195440033502816"/>
          <c:w val="0.6787066664326058"/>
          <c:h val="0.7747530637412355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'+stimulators (N&amp;M)'!#REF!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'+stimulators (N&amp;M)'!#REF!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'+stimulators (N&amp;M)'!#REF!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'+stimulators (N&amp;M)'!#REF!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'[3]all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'[3]all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'[3]all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A2A-4396-97C4-9E97D0F8DB7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'+stimulators (N&amp;M)'!#REF!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'+stimulators (N&amp;M)'!#REF!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'+stimulators (N&amp;M)'!#REF!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'+stimulators (N&amp;M)'!#REF!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'[4]+stimulators (N&amp;M)'!#REF!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'[4]+stimulators (N&amp;M)'!#REF!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'[4]+stimulators (N&amp;M)'!#REF!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A2A-4396-97C4-9E97D0F8DB7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rgbClr val="FF8B8B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'[3]all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'[3]all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'[3]all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A2A-4396-97C4-9E97D0F8DB7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'[3]all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'[3]all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'[3]all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A2A-4396-97C4-9E97D0F8DB7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'[3]all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'[3]all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'[3]all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7A2A-4396-97C4-9E97D0F8DB7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'[3]all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'[3]all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'[3]all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7A2A-4396-97C4-9E97D0F8D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264943"/>
        <c:axId val="1732263695"/>
        <c:extLst/>
      </c:scatterChart>
      <c:valAx>
        <c:axId val="1732264943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63695"/>
        <c:crosses val="autoZero"/>
        <c:crossBetween val="midCat"/>
      </c:valAx>
      <c:valAx>
        <c:axId val="173226369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 Amplitude (mV)</a:t>
                </a:r>
              </a:p>
            </c:rich>
          </c:tx>
          <c:layout>
            <c:manualLayout>
              <c:xMode val="edge"/>
              <c:yMode val="edge"/>
              <c:x val="7.2416405644704182E-2"/>
              <c:y val="0.35427317458830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6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02188171392458"/>
          <c:y val="0.15387362819868064"/>
          <c:w val="0.11417164753721813"/>
          <c:h val="0.32806636416865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6292153682938"/>
          <c:y val="0.10195440033502816"/>
          <c:w val="0.6787066664326058"/>
          <c:h val="0.7747530637412355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#REF!$L$179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#REF!$L$179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#REF!$AC$179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#REF!$AC$179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'[5]all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'[5]all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'[5]all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71B-4F17-B635-9622A3C829B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#REF!$AC$180:$AC$183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#REF!$AC$180:$AC$183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#REF!$L$180:$L$183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#REF!$L$180:$L$183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#REF!$L$175:$L$178</c:f>
            </c:numRef>
          </c:xVal>
          <c:yVal>
            <c:numRef>
              <c:f>#REF!$AC$175:$AC$178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#REF!$A$176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71B-4F17-B635-9622A3C829B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'[5]all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'[5]all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'[5]all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71B-4F17-B635-9622A3C829B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'[5]all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'[5]all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'[5]all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71B-4F17-B635-9622A3C829B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'[5]all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'[5]all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'[5]all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271B-4F17-B635-9622A3C829B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'[5]all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'[5]all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'[5]all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271B-4F17-B635-9622A3C82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264943"/>
        <c:axId val="1732263695"/>
        <c:extLst/>
      </c:scatterChart>
      <c:valAx>
        <c:axId val="1732264943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63695"/>
        <c:crossesAt val="-50"/>
        <c:crossBetween val="midCat"/>
      </c:valAx>
      <c:valAx>
        <c:axId val="1732263695"/>
        <c:scaling>
          <c:orientation val="minMax"/>
          <c:max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Rest (mV)</a:t>
                </a:r>
              </a:p>
            </c:rich>
          </c:tx>
          <c:layout>
            <c:manualLayout>
              <c:xMode val="edge"/>
              <c:yMode val="edge"/>
              <c:x val="7.5546397725541045E-2"/>
              <c:y val="0.41909538892510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6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02188171392458"/>
          <c:y val="0.15387362819868064"/>
          <c:w val="0.11428732975229883"/>
          <c:h val="0.324718673816172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6292153682938"/>
          <c:y val="0.10195440033502816"/>
          <c:w val="0.6787066664326058"/>
          <c:h val="0.7747530637412355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#REF!$L$179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#REF!$L$179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#REF!$BZ$179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#REF!$BZ$179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'[5]all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'[5]all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'[5]all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5E5-44A1-B578-5782781AFA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#REF!$BZ$180:$BZ$183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#REF!$BZ$180:$BZ$183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#REF!$L$180:$L$183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#REF!$L$180:$L$183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#REF!$L$175:$L$178</c:f>
            </c:numRef>
          </c:xVal>
          <c:yVal>
            <c:numRef>
              <c:f>#REF!$BZ$175:$BZ$178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#REF!$A$176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5E5-44A1-B578-5782781AFA6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rgbClr val="FF8B8B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'[5]all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'[5]all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'[5]all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5E5-44A1-B578-5782781AFA6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'[5]all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'[5]all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'[5]all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5E5-44A1-B578-5782781AFA6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'[5]all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'[5]all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'[5]all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C5E5-44A1-B578-5782781AFA6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'[5]all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'[5]all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'[5]all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C5E5-44A1-B578-5782781A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264943"/>
        <c:axId val="1732263695"/>
        <c:extLst/>
      </c:scatterChart>
      <c:valAx>
        <c:axId val="1732264943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63695"/>
        <c:crosses val="autoZero"/>
        <c:crossBetween val="midCat"/>
      </c:valAx>
      <c:valAx>
        <c:axId val="173226369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 Amplitude (mV)</a:t>
                </a:r>
              </a:p>
            </c:rich>
          </c:tx>
          <c:layout>
            <c:manualLayout>
              <c:xMode val="edge"/>
              <c:yMode val="edge"/>
              <c:x val="7.2416405644704182E-2"/>
              <c:y val="0.35427317458830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6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02188171392458"/>
          <c:y val="0.15387362819868064"/>
          <c:w val="0.11417164753721813"/>
          <c:h val="0.32806636416865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6292153682938"/>
          <c:y val="0.10195440033502816"/>
          <c:w val="0.6787066664326058"/>
          <c:h val="0.7747530637412355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#REF!$L$179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#REF!$L$179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#REF!$BZ$179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#REF!$BZ$179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'[5]all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'[5]all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'[5]all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915-4FA7-93C9-92BC2B49C3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#REF!$BZ$180:$BZ$183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#REF!$BZ$180:$BZ$183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#REF!$L$180:$L$183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#REF!$L$180:$L$183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#REF!$L$175:$L$178</c:f>
            </c:numRef>
          </c:xVal>
          <c:yVal>
            <c:numRef>
              <c:f>#REF!$BZ$175:$BZ$178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#REF!$A$176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915-4FA7-93C9-92BC2B49C31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rgbClr val="FF8B8B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'[5]all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'[5]all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'[5]all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915-4FA7-93C9-92BC2B49C31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'[5]all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'[5]all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'[5]all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915-4FA7-93C9-92BC2B49C31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'[5]all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'[5]all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'[5]all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9915-4FA7-93C9-92BC2B49C31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'[5]all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'[5]all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'[5]all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9915-4FA7-93C9-92BC2B49C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264943"/>
        <c:axId val="1732263695"/>
        <c:extLst/>
      </c:scatterChart>
      <c:valAx>
        <c:axId val="1732264943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63695"/>
        <c:crosses val="autoZero"/>
        <c:crossBetween val="midCat"/>
      </c:valAx>
      <c:valAx>
        <c:axId val="173226369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 Amplitude (mV)</a:t>
                </a:r>
              </a:p>
            </c:rich>
          </c:tx>
          <c:layout>
            <c:manualLayout>
              <c:xMode val="edge"/>
              <c:yMode val="edge"/>
              <c:x val="7.2416405644704182E-2"/>
              <c:y val="0.35427317458830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6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02188171392458"/>
          <c:y val="0.15387362819868064"/>
          <c:w val="0.11417164753721813"/>
          <c:h val="0.32806636416865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6292153682938"/>
          <c:y val="0.10195440033502816"/>
          <c:w val="0.6787066664326058"/>
          <c:h val="0.7747530637412355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#REF!$L$179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#REF!$L$179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#REF!$AC$179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#REF!$AC$179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'[5]all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'[5]all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'[5]all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4EC-4090-9B62-D778C0E7AD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#REF!$AC$180:$AC$183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#REF!$AC$180:$AC$183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#REF!$L$180:$L$183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#REF!$L$180:$L$183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#REF!$L$175:$L$178</c:f>
            </c:numRef>
          </c:xVal>
          <c:yVal>
            <c:numRef>
              <c:f>#REF!$AC$175:$AC$178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#REF!$A$176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4EC-4090-9B62-D778C0E7AD9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'[5]all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'[5]all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'[5]all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4EC-4090-9B62-D778C0E7AD9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'[5]all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'[5]all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'[5]all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4EC-4090-9B62-D778C0E7AD9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'[5]all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'[5]all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'[5]all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A4EC-4090-9B62-D778C0E7AD9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'[5]all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'[5]all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'[5]all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A4EC-4090-9B62-D778C0E7A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264943"/>
        <c:axId val="1732263695"/>
        <c:extLst/>
      </c:scatterChart>
      <c:valAx>
        <c:axId val="1732264943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63695"/>
        <c:crossesAt val="-50"/>
        <c:crossBetween val="midCat"/>
      </c:valAx>
      <c:valAx>
        <c:axId val="1732263695"/>
        <c:scaling>
          <c:orientation val="minMax"/>
          <c:max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Rest (mV)</a:t>
                </a:r>
              </a:p>
            </c:rich>
          </c:tx>
          <c:layout>
            <c:manualLayout>
              <c:xMode val="edge"/>
              <c:yMode val="edge"/>
              <c:x val="7.5546397725541045E-2"/>
              <c:y val="0.41909538892510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6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02188171392458"/>
          <c:y val="0.15387362819868064"/>
          <c:w val="0.11428732975229883"/>
          <c:h val="0.324718673816172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6292153682938"/>
          <c:y val="0.10195440033502816"/>
          <c:w val="0.6787066664326058"/>
          <c:h val="0.7747530637412355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#REF!$L$179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#REF!$L$179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#REF!$BZ$179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#REF!$BZ$179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'[5]all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'[5]all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'[5]all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602-4485-ADB3-82CAAD00E3D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#REF!$BZ$180:$BZ$183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#REF!$BZ$180:$BZ$183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#REF!$L$180:$L$183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#REF!$L$180:$L$183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#REF!$L$175:$L$178</c:f>
            </c:numRef>
          </c:xVal>
          <c:yVal>
            <c:numRef>
              <c:f>#REF!$BZ$175:$BZ$178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#REF!$A$176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602-4485-ADB3-82CAAD00E3D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rgbClr val="FF8B8B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'[5]all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'[5]all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'[5]all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602-4485-ADB3-82CAAD00E3D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'[5]all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'[5]all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'[5]all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602-4485-ADB3-82CAAD00E3D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'[5]all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'[5]all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'[5]all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9602-4485-ADB3-82CAAD00E3D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'[5]all cells (pulled and remov (2)'!#REF!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'[5]all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'[5]all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9602-4485-ADB3-82CAAD00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264943"/>
        <c:axId val="1732263695"/>
        <c:extLst/>
      </c:scatterChart>
      <c:valAx>
        <c:axId val="1732264943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63695"/>
        <c:crosses val="autoZero"/>
        <c:crossBetween val="midCat"/>
      </c:valAx>
      <c:valAx>
        <c:axId val="173226369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 Amplitude (mV)</a:t>
                </a:r>
              </a:p>
            </c:rich>
          </c:tx>
          <c:layout>
            <c:manualLayout>
              <c:xMode val="edge"/>
              <c:yMode val="edge"/>
              <c:x val="7.2416405644704182E-2"/>
              <c:y val="0.35427317458830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6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02188171392458"/>
          <c:y val="0.15387362819868064"/>
          <c:w val="0.11417164753721813"/>
          <c:h val="0.32806636416865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6292153682938"/>
          <c:y val="0.10195440033502816"/>
          <c:w val="0.6787066664326058"/>
          <c:h val="0.7747530637412355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WTC!#REF!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WTC!#REF!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WTC!#REF!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WTC!#REF!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cells (pulled and remov (2)'!#REF!</c:f>
            </c:numRef>
          </c:xVal>
          <c:yVal>
            <c:numRef>
              <c:f>'all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FB8-4696-B1FE-32CC2CE4C0F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WTC!#REF!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WTC!#REF!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WTC!#REF!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WTC!#REF!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WTC!#REF!</c:f>
            </c:numRef>
          </c:xVal>
          <c:yVal>
            <c:numRef>
              <c:f>WTC!#REF!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WTC!#REF!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FB8-4696-B1FE-32CC2CE4C0F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cells (pulled and remov (2)'!#REF!</c:f>
            </c:numRef>
          </c:xVal>
          <c:yVal>
            <c:numRef>
              <c:f>'all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FB8-4696-B1FE-32CC2CE4C0F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cells (pulled and remov (2)'!#REF!</c:f>
            </c:numRef>
          </c:xVal>
          <c:yVal>
            <c:numRef>
              <c:f>'all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FB8-4696-B1FE-32CC2CE4C0F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cells (pulled and remov (2)'!#REF!</c:f>
            </c:numRef>
          </c:xVal>
          <c:yVal>
            <c:numRef>
              <c:f>'all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7FB8-4696-B1FE-32CC2CE4C0F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cells (pulled and remov (2)'!#REF!</c:f>
            </c:numRef>
          </c:xVal>
          <c:yVal>
            <c:numRef>
              <c:f>'all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7FB8-4696-B1FE-32CC2CE4C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13792"/>
        <c:axId val="123724160"/>
        <c:extLst/>
      </c:scatterChart>
      <c:valAx>
        <c:axId val="123713792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24160"/>
        <c:crossesAt val="-50"/>
        <c:crossBetween val="midCat"/>
      </c:valAx>
      <c:valAx>
        <c:axId val="123724160"/>
        <c:scaling>
          <c:orientation val="minMax"/>
          <c:max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Rest (mV)</a:t>
                </a:r>
              </a:p>
            </c:rich>
          </c:tx>
          <c:layout>
            <c:manualLayout>
              <c:xMode val="edge"/>
              <c:yMode val="edge"/>
              <c:x val="7.5546397725541045E-2"/>
              <c:y val="0.419095388925103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1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02188171392458"/>
          <c:y val="0.15387362819868064"/>
          <c:w val="0.11428732975229883"/>
          <c:h val="0.324718673816172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6292153682938"/>
          <c:y val="0.10195440033502816"/>
          <c:w val="0.6787066664326058"/>
          <c:h val="0.7747530637412355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WTC!#REF!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WTC!#REF!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WTC!#REF!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WTC!#REF!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cells (pulled and remov (2)'!#REF!</c:f>
            </c:numRef>
          </c:xVal>
          <c:yVal>
            <c:numRef>
              <c:f>'all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90F-4F37-BB5B-FA5D9E3AEC7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WTC!#REF!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WTC!#REF!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WTC!#REF!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WTC!#REF!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WTC!#REF!</c:f>
            </c:numRef>
          </c:xVal>
          <c:yVal>
            <c:numRef>
              <c:f>WTC!#REF!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WTC!#REF!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90F-4F37-BB5B-FA5D9E3AEC7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rgbClr val="FF8B8B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cells (pulled and remov (2)'!#REF!</c:f>
            </c:numRef>
          </c:xVal>
          <c:yVal>
            <c:numRef>
              <c:f>'all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90F-4F37-BB5B-FA5D9E3AEC7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cells (pulled and remov (2)'!#REF!</c:f>
            </c:numRef>
          </c:xVal>
          <c:yVal>
            <c:numRef>
              <c:f>'all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90F-4F37-BB5B-FA5D9E3AEC7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cells (pulled and remov (2)'!#REF!</c:f>
            </c:numRef>
          </c:xVal>
          <c:yVal>
            <c:numRef>
              <c:f>'all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790F-4F37-BB5B-FA5D9E3AEC7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'all cells (pulled and remov (2)'!#REF!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'all cells (pulled and remov (2)'!#REF!</c:f>
            </c:numRef>
          </c:xVal>
          <c:yVal>
            <c:numRef>
              <c:f>'all cells (pulled and remov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'all cells (pulled and remov (2)'!#REF!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790F-4F37-BB5B-FA5D9E3AE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24672"/>
        <c:axId val="132126592"/>
        <c:extLst/>
      </c:scatterChart>
      <c:valAx>
        <c:axId val="132124672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6592"/>
        <c:crosses val="autoZero"/>
        <c:crossBetween val="midCat"/>
      </c:valAx>
      <c:valAx>
        <c:axId val="13212659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 Amplitude (mV)</a:t>
                </a:r>
              </a:p>
            </c:rich>
          </c:tx>
          <c:layout>
            <c:manualLayout>
              <c:xMode val="edge"/>
              <c:yMode val="edge"/>
              <c:x val="7.2416405644704182E-2"/>
              <c:y val="0.354273174588308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02188171392458"/>
          <c:y val="0.15387362819868064"/>
          <c:w val="0.11417164753721813"/>
          <c:h val="0.32806636416865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133928</xdr:colOff>
      <xdr:row>494</xdr:row>
      <xdr:rowOff>0</xdr:rowOff>
    </xdr:from>
    <xdr:to>
      <xdr:col>33</xdr:col>
      <xdr:colOff>536565</xdr:colOff>
      <xdr:row>494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A5759-1CBD-4802-ADD3-C625F0531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21499</xdr:colOff>
      <xdr:row>494</xdr:row>
      <xdr:rowOff>0</xdr:rowOff>
    </xdr:from>
    <xdr:to>
      <xdr:col>79</xdr:col>
      <xdr:colOff>0</xdr:colOff>
      <xdr:row>494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7FE8D-2A52-42CD-83CF-279458872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133928</xdr:colOff>
      <xdr:row>327</xdr:row>
      <xdr:rowOff>0</xdr:rowOff>
    </xdr:from>
    <xdr:to>
      <xdr:col>33</xdr:col>
      <xdr:colOff>536565</xdr:colOff>
      <xdr:row>327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053411-1A82-47D9-9B42-08CF55EB8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21499</xdr:colOff>
      <xdr:row>327</xdr:row>
      <xdr:rowOff>0</xdr:rowOff>
    </xdr:from>
    <xdr:to>
      <xdr:col>57</xdr:col>
      <xdr:colOff>0</xdr:colOff>
      <xdr:row>327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8E6E08-F7AC-4A4F-BAAC-48EFC6222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0</xdr:colOff>
      <xdr:row>327</xdr:row>
      <xdr:rowOff>0</xdr:rowOff>
    </xdr:from>
    <xdr:to>
      <xdr:col>79</xdr:col>
      <xdr:colOff>0</xdr:colOff>
      <xdr:row>327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B4A402-9FD1-4B3B-955F-28DC0C3DF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133928</xdr:colOff>
      <xdr:row>327</xdr:row>
      <xdr:rowOff>0</xdr:rowOff>
    </xdr:from>
    <xdr:to>
      <xdr:col>33</xdr:col>
      <xdr:colOff>536565</xdr:colOff>
      <xdr:row>327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FE0D21-1400-40A0-B951-82B377AB7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21499</xdr:colOff>
      <xdr:row>327</xdr:row>
      <xdr:rowOff>0</xdr:rowOff>
    </xdr:from>
    <xdr:to>
      <xdr:col>57</xdr:col>
      <xdr:colOff>0</xdr:colOff>
      <xdr:row>327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A2AB4D-24FD-404E-9FB7-53DB42791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133928</xdr:colOff>
      <xdr:row>610</xdr:row>
      <xdr:rowOff>0</xdr:rowOff>
    </xdr:from>
    <xdr:to>
      <xdr:col>33</xdr:col>
      <xdr:colOff>536565</xdr:colOff>
      <xdr:row>610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E1DD519-7F4E-4786-BC30-620D262A5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21499</xdr:colOff>
      <xdr:row>610</xdr:row>
      <xdr:rowOff>0</xdr:rowOff>
    </xdr:from>
    <xdr:to>
      <xdr:col>79</xdr:col>
      <xdr:colOff>0</xdr:colOff>
      <xdr:row>610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A3D0ED-A51C-4191-AAD8-2CDCA6CC5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C847-2D56-4E6F-B792-24C3E49B2092}">
  <dimension ref="A1:IJ689"/>
  <sheetViews>
    <sheetView tabSelected="1" zoomScale="55" zoomScaleNormal="55" workbookViewId="0">
      <pane ySplit="1" topLeftCell="A2" activePane="bottomLeft" state="frozen"/>
      <selection pane="bottomLeft" activeCell="M1" sqref="M1:M1048576"/>
    </sheetView>
  </sheetViews>
  <sheetFormatPr defaultColWidth="8.88671875" defaultRowHeight="14.4" x14ac:dyDescent="0.3"/>
  <cols>
    <col min="1" max="1" width="8.88671875" style="21"/>
    <col min="2" max="5" width="8.88671875" style="21" customWidth="1"/>
    <col min="6" max="6" width="37" style="21" customWidth="1"/>
    <col min="7" max="7" width="17.77734375" style="21" customWidth="1"/>
    <col min="8" max="8" width="8.88671875" style="21" customWidth="1"/>
    <col min="9" max="9" width="15.77734375" style="21" customWidth="1"/>
    <col min="10" max="21" width="8.88671875" style="21" customWidth="1"/>
    <col min="22" max="22" width="6.33203125" style="21" customWidth="1"/>
    <col min="23" max="23" width="11.6640625" style="21" customWidth="1"/>
    <col min="24" max="28" width="8.88671875" style="21" customWidth="1"/>
    <col min="29" max="29" width="17.6640625" style="21" customWidth="1"/>
    <col min="30" max="30" width="12.33203125" style="21" customWidth="1"/>
    <col min="31" max="31" width="8.88671875" style="104" customWidth="1"/>
    <col min="32" max="32" width="11.88671875" style="21" customWidth="1"/>
    <col min="33" max="34" width="8.88671875" style="21" customWidth="1"/>
    <col min="35" max="35" width="14.109375" style="21" customWidth="1"/>
    <col min="36" max="36" width="16.33203125" style="21" customWidth="1"/>
    <col min="37" max="53" width="8.88671875" style="21" customWidth="1"/>
    <col min="54" max="54" width="13.33203125" style="21" customWidth="1"/>
    <col min="55" max="55" width="13.109375" style="21" customWidth="1"/>
    <col min="56" max="60" width="8.88671875" style="21" customWidth="1"/>
    <col min="61" max="61" width="13.6640625" style="21" customWidth="1"/>
    <col min="62" max="101" width="8.88671875" style="21" customWidth="1"/>
    <col min="102" max="102" width="8.88671875" style="52"/>
    <col min="103" max="103" width="10.109375" style="21" customWidth="1"/>
    <col min="104" max="104" width="8.88671875" style="21" customWidth="1"/>
    <col min="105" max="105" width="15.33203125" style="21" customWidth="1"/>
    <col min="106" max="108" width="8.88671875" style="21" customWidth="1"/>
    <col min="109" max="109" width="22" style="21" customWidth="1"/>
    <col min="110" max="110" width="16.33203125" style="21" customWidth="1"/>
    <col min="111" max="111" width="23.44140625" style="21" customWidth="1"/>
    <col min="112" max="112" width="20.88671875" style="21" customWidth="1"/>
    <col min="113" max="132" width="8.88671875" style="21" customWidth="1"/>
    <col min="133" max="133" width="9.109375" style="21" customWidth="1"/>
    <col min="134" max="136" width="8.88671875" style="21"/>
    <col min="137" max="137" width="9.109375" style="24" customWidth="1"/>
    <col min="138" max="16384" width="8.88671875" style="21"/>
  </cols>
  <sheetData>
    <row r="1" spans="1:244" s="8" customFormat="1" ht="63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3" t="s">
        <v>7</v>
      </c>
      <c r="I1" s="4" t="s">
        <v>8</v>
      </c>
      <c r="J1" s="2" t="s">
        <v>9</v>
      </c>
      <c r="K1" s="3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2" t="s">
        <v>25</v>
      </c>
      <c r="AA1" s="2" t="s">
        <v>26</v>
      </c>
      <c r="AB1" s="3" t="s">
        <v>27</v>
      </c>
      <c r="AC1" s="2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2" t="s">
        <v>35</v>
      </c>
      <c r="AK1" s="2" t="s">
        <v>36</v>
      </c>
      <c r="AL1" s="3">
        <v>0</v>
      </c>
      <c r="AM1" s="5">
        <v>5</v>
      </c>
      <c r="AN1" s="5">
        <v>10</v>
      </c>
      <c r="AO1" s="5">
        <v>15</v>
      </c>
      <c r="AP1" s="5">
        <v>20</v>
      </c>
      <c r="AQ1" s="3">
        <v>25</v>
      </c>
      <c r="AR1" s="3">
        <v>30</v>
      </c>
      <c r="AS1" s="3">
        <v>35</v>
      </c>
      <c r="AT1" s="3" t="s">
        <v>37</v>
      </c>
      <c r="AU1" s="9" t="s">
        <v>729</v>
      </c>
      <c r="AV1" s="3" t="s">
        <v>38</v>
      </c>
      <c r="AW1" s="3"/>
      <c r="AX1" s="3"/>
      <c r="AY1" s="3"/>
      <c r="AZ1" s="3" t="s">
        <v>39</v>
      </c>
      <c r="BA1" s="3"/>
      <c r="BB1" s="6" t="s">
        <v>40</v>
      </c>
      <c r="BC1" s="5" t="s">
        <v>41</v>
      </c>
      <c r="BD1" s="3"/>
      <c r="BE1" s="3"/>
      <c r="BF1" s="3"/>
      <c r="BG1" s="3"/>
      <c r="BH1" s="3"/>
      <c r="BI1" s="6" t="s">
        <v>42</v>
      </c>
      <c r="BJ1" s="3"/>
      <c r="BK1" s="3"/>
      <c r="BL1" s="3"/>
      <c r="BM1" s="3"/>
      <c r="BN1" s="3"/>
      <c r="BO1" s="3" t="s">
        <v>43</v>
      </c>
      <c r="BP1" s="3"/>
      <c r="BQ1" s="3" t="s">
        <v>44</v>
      </c>
      <c r="BR1" s="3"/>
      <c r="BS1" s="3"/>
      <c r="BT1" s="3"/>
      <c r="BU1" s="3" t="s">
        <v>45</v>
      </c>
      <c r="BV1" s="3" t="s">
        <v>46</v>
      </c>
      <c r="BW1" s="3"/>
      <c r="BX1" s="3"/>
      <c r="BY1" s="3"/>
      <c r="BZ1" s="3"/>
      <c r="CA1" s="3" t="s">
        <v>47</v>
      </c>
      <c r="CB1" s="3"/>
      <c r="CC1" s="3" t="s">
        <v>48</v>
      </c>
      <c r="CD1" s="3" t="s">
        <v>49</v>
      </c>
      <c r="CE1" s="7" t="s">
        <v>50</v>
      </c>
      <c r="CF1" s="8" t="s">
        <v>51</v>
      </c>
      <c r="CG1" s="8" t="s">
        <v>52</v>
      </c>
      <c r="CH1" s="8" t="s">
        <v>53</v>
      </c>
      <c r="CI1" s="8" t="s">
        <v>54</v>
      </c>
      <c r="CJ1" s="8" t="s">
        <v>55</v>
      </c>
      <c r="CK1" s="8" t="s">
        <v>56</v>
      </c>
      <c r="CL1" s="8" t="s">
        <v>57</v>
      </c>
      <c r="CM1" s="3" t="s">
        <v>58</v>
      </c>
      <c r="CN1" s="3" t="s">
        <v>59</v>
      </c>
      <c r="CO1" s="105" t="s">
        <v>730</v>
      </c>
      <c r="CP1" s="3"/>
      <c r="CQ1" s="3"/>
      <c r="CR1" s="3"/>
      <c r="CS1" s="3"/>
      <c r="CT1" s="3"/>
      <c r="CU1" s="3"/>
      <c r="CV1" s="3"/>
      <c r="CW1" s="3"/>
      <c r="CX1" s="9" t="s">
        <v>60</v>
      </c>
      <c r="CY1" s="3" t="s">
        <v>61</v>
      </c>
      <c r="CZ1" s="3" t="s">
        <v>62</v>
      </c>
      <c r="DA1" s="3" t="s">
        <v>63</v>
      </c>
      <c r="DB1" s="3"/>
      <c r="DC1" s="3"/>
      <c r="DD1" s="3"/>
      <c r="DE1" s="3" t="s">
        <v>64</v>
      </c>
      <c r="DF1" s="3" t="s">
        <v>65</v>
      </c>
      <c r="DG1" s="3" t="s">
        <v>66</v>
      </c>
      <c r="DH1" s="3" t="s">
        <v>67</v>
      </c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EB1" s="8" t="s">
        <v>68</v>
      </c>
      <c r="EC1" s="10" t="s">
        <v>69</v>
      </c>
      <c r="ED1" s="10" t="s">
        <v>70</v>
      </c>
      <c r="EF1" s="8" t="s">
        <v>71</v>
      </c>
      <c r="EG1" s="11" t="s">
        <v>72</v>
      </c>
    </row>
    <row r="2" spans="1:244" s="25" customFormat="1" ht="15" customHeight="1" x14ac:dyDescent="0.3">
      <c r="A2" s="12"/>
      <c r="B2" s="13">
        <v>1</v>
      </c>
      <c r="C2" s="12" t="s">
        <v>88</v>
      </c>
      <c r="D2" s="12">
        <v>20</v>
      </c>
      <c r="E2" s="12"/>
      <c r="F2" s="14">
        <v>44683</v>
      </c>
      <c r="G2" s="13" t="s">
        <v>89</v>
      </c>
      <c r="H2" s="12"/>
      <c r="I2" s="15">
        <v>44650</v>
      </c>
      <c r="J2" s="13">
        <f t="shared" ref="J2:J65" si="0">F2-I2</f>
        <v>33</v>
      </c>
      <c r="K2" s="31">
        <f t="shared" ref="K2:K65" si="1">J2-L2</f>
        <v>4</v>
      </c>
      <c r="L2" s="12">
        <v>29</v>
      </c>
      <c r="M2" s="16" t="s">
        <v>74</v>
      </c>
      <c r="N2" s="12">
        <v>1</v>
      </c>
      <c r="O2" s="12"/>
      <c r="P2" s="12" t="s">
        <v>75</v>
      </c>
      <c r="Q2" s="12" t="s">
        <v>90</v>
      </c>
      <c r="R2" s="12" t="s">
        <v>77</v>
      </c>
      <c r="S2" s="17" t="s">
        <v>78</v>
      </c>
      <c r="T2" s="12">
        <v>28</v>
      </c>
      <c r="U2" s="12">
        <v>2</v>
      </c>
      <c r="V2" s="12">
        <v>4</v>
      </c>
      <c r="W2" s="12" t="s">
        <v>83</v>
      </c>
      <c r="X2" s="12"/>
      <c r="Y2" s="12"/>
      <c r="Z2" s="13">
        <v>54</v>
      </c>
      <c r="AA2" s="13">
        <v>2100</v>
      </c>
      <c r="AB2" s="12">
        <v>11</v>
      </c>
      <c r="AC2" s="13">
        <v>-26</v>
      </c>
      <c r="AD2" s="12"/>
      <c r="AE2" s="12">
        <v>31</v>
      </c>
      <c r="AF2" s="12">
        <v>32</v>
      </c>
      <c r="AG2" s="12">
        <v>33</v>
      </c>
      <c r="AH2" s="12">
        <v>34</v>
      </c>
      <c r="AI2" s="12"/>
      <c r="AJ2" s="13">
        <v>3</v>
      </c>
      <c r="AK2" s="16">
        <f>SLOPE(AL2:AP2,AL$1:AP$1)*-1000</f>
        <v>1866.4550781249802</v>
      </c>
      <c r="AL2" s="12">
        <v>-75.225830078125</v>
      </c>
      <c r="AM2" s="18">
        <v>-80.38330078125</v>
      </c>
      <c r="AN2" s="18">
        <v>-87.6007080078125</v>
      </c>
      <c r="AO2" s="18">
        <v>-98.846435546875</v>
      </c>
      <c r="AP2" s="18">
        <v>-112.655639648437</v>
      </c>
      <c r="AQ2" s="12">
        <v>-116.8212890625</v>
      </c>
      <c r="AR2" s="12">
        <v>-112.442016601562</v>
      </c>
      <c r="AS2" s="12">
        <v>-134.063720703125</v>
      </c>
      <c r="AT2" s="12"/>
      <c r="AU2" s="12">
        <f t="shared" ref="AU2:AU65" si="2">AV2*2</f>
        <v>20</v>
      </c>
      <c r="AV2" s="12">
        <v>10</v>
      </c>
      <c r="AW2" s="12">
        <v>1</v>
      </c>
      <c r="AX2" s="12">
        <v>1</v>
      </c>
      <c r="AY2" s="12" t="s">
        <v>80</v>
      </c>
      <c r="AZ2" s="12">
        <v>512.59948730468705</v>
      </c>
      <c r="BA2" s="12">
        <v>516.39959716796795</v>
      </c>
      <c r="BB2" s="19">
        <v>-20.920000076293899</v>
      </c>
      <c r="BC2" s="18">
        <v>46.814163208007798</v>
      </c>
      <c r="BD2" s="12">
        <v>1.7001953125</v>
      </c>
      <c r="BE2" s="12">
        <v>514.29968261718705</v>
      </c>
      <c r="BF2" s="12">
        <v>-9.6433544158935494</v>
      </c>
      <c r="BG2" s="12">
        <v>0</v>
      </c>
      <c r="BH2" s="12">
        <v>512.59948730468705</v>
      </c>
      <c r="BI2" s="19">
        <v>1.8990892171859699</v>
      </c>
      <c r="BJ2" s="12">
        <v>23.407081604003899</v>
      </c>
      <c r="BK2" s="12">
        <v>0.99286365509033203</v>
      </c>
      <c r="BL2" s="12">
        <v>2.8919527530670099</v>
      </c>
      <c r="BM2" s="12">
        <v>1.9455924034118599</v>
      </c>
      <c r="BN2" s="12">
        <v>4.1567239761352504</v>
      </c>
      <c r="BO2" s="12">
        <v>60.983009338378899</v>
      </c>
      <c r="BP2" s="12">
        <v>1.05029296875</v>
      </c>
      <c r="BQ2" s="12">
        <v>-27.113969802856399</v>
      </c>
      <c r="BR2" s="12">
        <v>1.150390625</v>
      </c>
      <c r="BS2" s="12">
        <v>49.902133941650298</v>
      </c>
      <c r="BT2" s="12">
        <v>0.77007007598876998</v>
      </c>
      <c r="BU2" s="12">
        <v>-25.284938812255799</v>
      </c>
      <c r="BV2" s="12">
        <v>1.5276458263397199</v>
      </c>
      <c r="BW2" s="12">
        <v>85.510894775390597</v>
      </c>
      <c r="BX2" s="12" t="s">
        <v>82</v>
      </c>
      <c r="BY2" s="12" t="s">
        <v>81</v>
      </c>
      <c r="BZ2" s="12" t="s">
        <v>82</v>
      </c>
      <c r="CA2" s="12" t="s">
        <v>82</v>
      </c>
      <c r="CB2" s="12"/>
      <c r="CC2" s="12" t="s">
        <v>91</v>
      </c>
      <c r="CD2" s="12"/>
      <c r="CE2" s="20">
        <v>-17.09</v>
      </c>
      <c r="CF2" s="21">
        <v>0</v>
      </c>
      <c r="CG2" s="21">
        <v>0.45800000000000002</v>
      </c>
      <c r="CH2" s="21">
        <v>0.55200000000000005</v>
      </c>
      <c r="CI2" s="21">
        <v>-64.97</v>
      </c>
      <c r="CJ2" s="21">
        <v>3.45</v>
      </c>
      <c r="CK2" s="21">
        <v>2.8380000000000001</v>
      </c>
      <c r="CL2" s="21">
        <v>-11.502000000000001</v>
      </c>
      <c r="CM2" s="12">
        <v>12.936999999999999</v>
      </c>
      <c r="CN2" s="12">
        <v>-5.7480000000000002</v>
      </c>
      <c r="CO2" s="62">
        <f>(CL2*CK2+CN2*CM2)/(CL2+CN2)</f>
        <v>6.203162434782608</v>
      </c>
      <c r="CP2" s="12">
        <v>0.94799999999999995</v>
      </c>
      <c r="CQ2" s="12">
        <v>0</v>
      </c>
      <c r="CR2" s="12">
        <v>0</v>
      </c>
      <c r="CS2" s="12">
        <v>0</v>
      </c>
      <c r="CT2" s="12">
        <v>0</v>
      </c>
      <c r="CU2" s="12">
        <v>0</v>
      </c>
      <c r="CV2" s="12">
        <v>0</v>
      </c>
      <c r="CW2" s="12">
        <v>0</v>
      </c>
      <c r="CX2" s="22">
        <v>1.002</v>
      </c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21"/>
      <c r="DW2" s="21"/>
      <c r="DX2" s="21"/>
      <c r="DY2" s="21"/>
      <c r="DZ2" s="21"/>
      <c r="EA2" s="21"/>
      <c r="EB2" s="21"/>
      <c r="EC2" s="12">
        <v>7</v>
      </c>
      <c r="ED2" s="32">
        <v>7</v>
      </c>
      <c r="EE2" s="21"/>
      <c r="EF2" s="21">
        <f t="shared" ref="EF2:EF65" si="3">EC2-ED2</f>
        <v>0</v>
      </c>
      <c r="EG2" s="28">
        <v>7</v>
      </c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</row>
    <row r="3" spans="1:244" x14ac:dyDescent="0.3">
      <c r="A3" s="12"/>
      <c r="B3" s="13">
        <v>1</v>
      </c>
      <c r="C3" s="12" t="s">
        <v>88</v>
      </c>
      <c r="D3" s="12">
        <v>20</v>
      </c>
      <c r="E3" s="12"/>
      <c r="F3" s="14">
        <v>44683</v>
      </c>
      <c r="G3" s="13" t="s">
        <v>89</v>
      </c>
      <c r="H3" s="12"/>
      <c r="I3" s="15">
        <v>44650</v>
      </c>
      <c r="J3" s="13">
        <f t="shared" si="0"/>
        <v>33</v>
      </c>
      <c r="K3" s="31">
        <f t="shared" si="1"/>
        <v>4</v>
      </c>
      <c r="L3" s="12">
        <v>29</v>
      </c>
      <c r="M3" s="16" t="s">
        <v>74</v>
      </c>
      <c r="N3" s="12">
        <v>1</v>
      </c>
      <c r="O3" s="12"/>
      <c r="P3" s="12" t="s">
        <v>75</v>
      </c>
      <c r="Q3" s="12" t="s">
        <v>90</v>
      </c>
      <c r="R3" s="12" t="s">
        <v>77</v>
      </c>
      <c r="S3" s="17" t="s">
        <v>78</v>
      </c>
      <c r="T3" s="12">
        <v>28</v>
      </c>
      <c r="U3" s="12">
        <v>2</v>
      </c>
      <c r="V3" s="12">
        <v>2</v>
      </c>
      <c r="W3" s="12"/>
      <c r="X3" s="12"/>
      <c r="Y3" s="12"/>
      <c r="Z3" s="13">
        <v>20</v>
      </c>
      <c r="AA3" s="13">
        <v>1700</v>
      </c>
      <c r="AB3" s="12">
        <v>8</v>
      </c>
      <c r="AC3" s="13">
        <v>-32</v>
      </c>
      <c r="AD3" s="12"/>
      <c r="AE3" s="12">
        <v>23</v>
      </c>
      <c r="AF3" s="12">
        <v>24</v>
      </c>
      <c r="AG3" s="12">
        <v>25</v>
      </c>
      <c r="AH3" s="12">
        <v>26</v>
      </c>
      <c r="AI3" s="12"/>
      <c r="AJ3" s="13">
        <v>3</v>
      </c>
      <c r="AK3" s="16">
        <f>SLOPE(AL3:AP3,AL$1:AP$1)*-1000</f>
        <v>2072.75390625</v>
      </c>
      <c r="AL3" s="12">
        <v>-39.154052734375</v>
      </c>
      <c r="AM3" s="18">
        <v>-46.4019775390625</v>
      </c>
      <c r="AN3" s="18">
        <v>-57.2357177734375</v>
      </c>
      <c r="AO3" s="18">
        <v>-81.6192626953125</v>
      </c>
      <c r="AP3" s="18">
        <v>-73.3642578125</v>
      </c>
      <c r="AQ3" s="12">
        <v>-72.235107421875</v>
      </c>
      <c r="AR3" s="12">
        <v>-85.6170654296875</v>
      </c>
      <c r="AS3" s="12">
        <v>-89.263916015625</v>
      </c>
      <c r="AT3" s="12"/>
      <c r="AU3" s="12">
        <f t="shared" si="2"/>
        <v>14</v>
      </c>
      <c r="AV3" s="12">
        <v>7</v>
      </c>
      <c r="AW3" s="12">
        <v>1</v>
      </c>
      <c r="AX3" s="12">
        <v>1</v>
      </c>
      <c r="AY3" s="12" t="s">
        <v>80</v>
      </c>
      <c r="AZ3" s="12">
        <v>588.10009765625</v>
      </c>
      <c r="BA3" s="12">
        <v>592.2001953125</v>
      </c>
      <c r="BB3" s="19">
        <v>-7.8299999237060502</v>
      </c>
      <c r="BC3" s="18">
        <v>40.758468627929602</v>
      </c>
      <c r="BD3" s="12">
        <v>1.69970703125</v>
      </c>
      <c r="BE3" s="12">
        <v>589.7998046875</v>
      </c>
      <c r="BF3" s="12">
        <v>-15.592241287231399</v>
      </c>
      <c r="BG3" s="12">
        <v>0</v>
      </c>
      <c r="BH3" s="12">
        <v>588.10009765625</v>
      </c>
      <c r="BI3" s="19">
        <v>1.7999337911605799</v>
      </c>
      <c r="BJ3" s="12">
        <v>20.379234313964801</v>
      </c>
      <c r="BK3" s="12">
        <v>1.08406138420105</v>
      </c>
      <c r="BL3" s="12">
        <v>2.8839952945709202</v>
      </c>
      <c r="BM3" s="12">
        <v>1.3852342367172199</v>
      </c>
      <c r="BN3" s="12">
        <v>3.6238815784454301</v>
      </c>
      <c r="BO3" s="12">
        <v>69.054878234863196</v>
      </c>
      <c r="BP3" s="12">
        <v>1.050048828125</v>
      </c>
      <c r="BQ3" s="12">
        <v>-25.457317352294901</v>
      </c>
      <c r="BR3" s="12">
        <v>1.350341796875</v>
      </c>
      <c r="BS3" s="12">
        <v>57.130962371826101</v>
      </c>
      <c r="BT3" s="12">
        <v>0.60618257522582997</v>
      </c>
      <c r="BU3" s="12">
        <v>-24.135713577270501</v>
      </c>
      <c r="BV3" s="12">
        <v>1.38553786277771</v>
      </c>
      <c r="BW3" s="12">
        <v>64.723655700683494</v>
      </c>
      <c r="BX3" s="12" t="s">
        <v>82</v>
      </c>
      <c r="BY3" s="12" t="s">
        <v>81</v>
      </c>
      <c r="BZ3" s="12" t="s">
        <v>82</v>
      </c>
      <c r="CA3" s="12" t="s">
        <v>82</v>
      </c>
      <c r="CB3" s="12"/>
      <c r="CC3" s="12"/>
      <c r="CD3" s="12"/>
      <c r="CE3" s="20"/>
      <c r="CM3" s="12"/>
      <c r="CN3" s="12"/>
      <c r="CO3" s="62"/>
      <c r="CP3" s="12"/>
      <c r="CQ3" s="12"/>
      <c r="CR3" s="12"/>
      <c r="CS3" s="12"/>
      <c r="CT3" s="12"/>
      <c r="CU3" s="12"/>
      <c r="CV3" s="12"/>
      <c r="CW3" s="12"/>
      <c r="CX3" s="22">
        <v>0</v>
      </c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EC3" s="21">
        <v>5</v>
      </c>
      <c r="ED3" s="21">
        <v>5</v>
      </c>
      <c r="EF3" s="21">
        <f t="shared" si="3"/>
        <v>0</v>
      </c>
      <c r="EG3" s="24">
        <v>5</v>
      </c>
    </row>
    <row r="4" spans="1:244" x14ac:dyDescent="0.3">
      <c r="A4" s="12"/>
      <c r="B4" s="13">
        <v>1</v>
      </c>
      <c r="C4" s="12" t="s">
        <v>88</v>
      </c>
      <c r="D4" s="12">
        <v>20</v>
      </c>
      <c r="E4" s="12"/>
      <c r="F4" s="14">
        <v>44683</v>
      </c>
      <c r="G4" s="13" t="s">
        <v>89</v>
      </c>
      <c r="H4" s="12"/>
      <c r="I4" s="15">
        <v>44650</v>
      </c>
      <c r="J4" s="13">
        <f t="shared" si="0"/>
        <v>33</v>
      </c>
      <c r="K4" s="31">
        <f t="shared" si="1"/>
        <v>4</v>
      </c>
      <c r="L4" s="12">
        <v>29</v>
      </c>
      <c r="M4" s="16" t="s">
        <v>74</v>
      </c>
      <c r="N4" s="12">
        <v>1</v>
      </c>
      <c r="O4" s="12"/>
      <c r="P4" s="12" t="s">
        <v>75</v>
      </c>
      <c r="Q4" s="12" t="s">
        <v>90</v>
      </c>
      <c r="R4" s="12" t="s">
        <v>77</v>
      </c>
      <c r="S4" s="17" t="s">
        <v>78</v>
      </c>
      <c r="T4" s="12">
        <v>28</v>
      </c>
      <c r="U4" s="12">
        <v>2</v>
      </c>
      <c r="V4" s="12">
        <v>6</v>
      </c>
      <c r="W4" s="12"/>
      <c r="X4" s="12"/>
      <c r="Y4" s="12"/>
      <c r="Z4" s="13">
        <v>43</v>
      </c>
      <c r="AA4" s="13">
        <v>1600</v>
      </c>
      <c r="AB4" s="12">
        <v>9</v>
      </c>
      <c r="AC4" s="13">
        <v>-28</v>
      </c>
      <c r="AD4" s="12"/>
      <c r="AE4" s="12">
        <v>36</v>
      </c>
      <c r="AF4" s="12">
        <v>37</v>
      </c>
      <c r="AG4" s="12">
        <v>38</v>
      </c>
      <c r="AH4" s="12">
        <v>39</v>
      </c>
      <c r="AI4" s="12"/>
      <c r="AJ4" s="13">
        <v>7</v>
      </c>
      <c r="AK4" s="16">
        <f>SLOPE(AL4:AP4,AL$1:AP$1)*-1000</f>
        <v>2347.10693359374</v>
      </c>
      <c r="AL4" s="12">
        <v>-75.74462890625</v>
      </c>
      <c r="AM4" s="18">
        <v>-94.268798828125</v>
      </c>
      <c r="AN4" s="18">
        <v>-105.087280273437</v>
      </c>
      <c r="AO4" s="18">
        <v>-114.028930664062</v>
      </c>
      <c r="AP4" s="18">
        <v>-124.542236328125</v>
      </c>
      <c r="AQ4" s="12">
        <v>-136.3525390625</v>
      </c>
      <c r="AR4" s="12">
        <v>-138.519287109375</v>
      </c>
      <c r="AS4" s="12">
        <v>-112.380981445312</v>
      </c>
      <c r="AT4" s="12"/>
      <c r="AU4" s="12">
        <f t="shared" si="2"/>
        <v>14</v>
      </c>
      <c r="AV4" s="12">
        <v>7</v>
      </c>
      <c r="AW4" s="12">
        <v>1</v>
      </c>
      <c r="AX4" s="12">
        <v>1</v>
      </c>
      <c r="AY4" s="12" t="s">
        <v>80</v>
      </c>
      <c r="AZ4" s="12">
        <v>670.2001953125</v>
      </c>
      <c r="BA4" s="12">
        <v>674.50012207031205</v>
      </c>
      <c r="BB4" s="19">
        <v>-12.619999885559</v>
      </c>
      <c r="BC4" s="18">
        <v>45.502689361572202</v>
      </c>
      <c r="BD4" s="12">
        <v>1.69970703125</v>
      </c>
      <c r="BE4" s="12">
        <v>671.89990234375</v>
      </c>
      <c r="BF4" s="12">
        <v>-6.91125011444091</v>
      </c>
      <c r="BG4" s="12">
        <v>0</v>
      </c>
      <c r="BH4" s="12">
        <v>670.2001953125</v>
      </c>
      <c r="BI4" s="19">
        <v>2.0973632335662802</v>
      </c>
      <c r="BJ4" s="12">
        <v>22.751344680786101</v>
      </c>
      <c r="BK4" s="12">
        <v>1.01148688793182</v>
      </c>
      <c r="BL4" s="12">
        <v>3.1088500022888099</v>
      </c>
      <c r="BM4" s="12">
        <v>2.9463541507720898</v>
      </c>
      <c r="BN4" s="12">
        <v>4.1598544120788503</v>
      </c>
      <c r="BO4" s="12">
        <v>75.674018859863196</v>
      </c>
      <c r="BP4" s="12">
        <v>1.0498046875</v>
      </c>
      <c r="BQ4" s="12">
        <v>-24.390243530273398</v>
      </c>
      <c r="BR4" s="12">
        <v>1.550048828125</v>
      </c>
      <c r="BS4" s="12">
        <v>57.067996978759702</v>
      </c>
      <c r="BT4" s="12">
        <v>0.66566956043243397</v>
      </c>
      <c r="BU4" s="12">
        <v>-23.058580398559499</v>
      </c>
      <c r="BV4" s="12">
        <v>1.6208790540695099</v>
      </c>
      <c r="BW4" s="12">
        <v>93.099723815917898</v>
      </c>
      <c r="BX4" s="12" t="s">
        <v>82</v>
      </c>
      <c r="BY4" s="12" t="s">
        <v>81</v>
      </c>
      <c r="BZ4" s="12" t="s">
        <v>82</v>
      </c>
      <c r="CA4" s="12" t="s">
        <v>82</v>
      </c>
      <c r="CB4" s="12"/>
      <c r="CC4" s="12"/>
      <c r="CD4" s="12"/>
      <c r="CE4" s="20"/>
      <c r="CM4" s="12"/>
      <c r="CN4" s="12"/>
      <c r="CO4" s="62"/>
      <c r="CP4" s="12"/>
      <c r="CQ4" s="12"/>
      <c r="CR4" s="12"/>
      <c r="CS4" s="12"/>
      <c r="CT4" s="12"/>
      <c r="CU4" s="12"/>
      <c r="CV4" s="12"/>
      <c r="CW4" s="12"/>
      <c r="CX4" s="22">
        <v>0</v>
      </c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EC4" s="21">
        <v>7</v>
      </c>
      <c r="ED4" s="21">
        <v>7</v>
      </c>
      <c r="EF4" s="21">
        <f t="shared" si="3"/>
        <v>0</v>
      </c>
      <c r="EG4" s="24">
        <v>7</v>
      </c>
    </row>
    <row r="5" spans="1:244" ht="15" customHeight="1" x14ac:dyDescent="0.3">
      <c r="A5" s="12"/>
      <c r="B5" s="13">
        <v>1</v>
      </c>
      <c r="C5" s="12" t="s">
        <v>88</v>
      </c>
      <c r="D5" s="12">
        <v>20</v>
      </c>
      <c r="E5" s="12"/>
      <c r="F5" s="14">
        <v>44683</v>
      </c>
      <c r="G5" s="13" t="s">
        <v>89</v>
      </c>
      <c r="H5" s="12"/>
      <c r="I5" s="15">
        <v>44650</v>
      </c>
      <c r="J5" s="13">
        <f t="shared" si="0"/>
        <v>33</v>
      </c>
      <c r="K5" s="31">
        <f t="shared" si="1"/>
        <v>4</v>
      </c>
      <c r="L5" s="12">
        <v>29</v>
      </c>
      <c r="M5" s="16" t="s">
        <v>74</v>
      </c>
      <c r="N5" s="12">
        <v>1</v>
      </c>
      <c r="O5" s="12"/>
      <c r="P5" s="12" t="s">
        <v>75</v>
      </c>
      <c r="Q5" s="12" t="s">
        <v>90</v>
      </c>
      <c r="R5" s="12" t="s">
        <v>77</v>
      </c>
      <c r="S5" s="17" t="s">
        <v>78</v>
      </c>
      <c r="T5" s="12">
        <v>28</v>
      </c>
      <c r="U5" s="12">
        <v>1</v>
      </c>
      <c r="V5" s="12">
        <v>1</v>
      </c>
      <c r="W5" s="12" t="s">
        <v>92</v>
      </c>
      <c r="X5" s="12"/>
      <c r="Y5" s="12"/>
      <c r="Z5" s="13">
        <v>18</v>
      </c>
      <c r="AA5" s="13">
        <v>2300</v>
      </c>
      <c r="AB5" s="12">
        <v>7.5</v>
      </c>
      <c r="AC5" s="13">
        <v>-31</v>
      </c>
      <c r="AD5" s="12"/>
      <c r="AE5" s="12">
        <v>0</v>
      </c>
      <c r="AF5" s="12"/>
      <c r="AG5" s="12"/>
      <c r="AH5" s="12"/>
      <c r="AI5" s="12"/>
      <c r="AJ5" s="16">
        <v>0</v>
      </c>
      <c r="AK5" s="16"/>
      <c r="AL5" s="12"/>
      <c r="AM5" s="18"/>
      <c r="AN5" s="18"/>
      <c r="AO5" s="18"/>
      <c r="AP5" s="18"/>
      <c r="AQ5" s="12"/>
      <c r="AR5" s="12"/>
      <c r="AS5" s="12"/>
      <c r="AT5" s="12"/>
      <c r="AU5" s="12">
        <f t="shared" si="2"/>
        <v>0</v>
      </c>
      <c r="AV5" s="12"/>
      <c r="AW5" s="12"/>
      <c r="AX5" s="12"/>
      <c r="AY5" s="12"/>
      <c r="AZ5" s="12"/>
      <c r="BA5" s="12"/>
      <c r="BB5" s="19"/>
      <c r="BC5" s="18"/>
      <c r="BD5" s="12"/>
      <c r="BE5" s="12"/>
      <c r="BF5" s="12"/>
      <c r="BG5" s="12"/>
      <c r="BH5" s="12"/>
      <c r="BI5" s="19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20"/>
      <c r="CM5" s="12"/>
      <c r="CN5" s="12"/>
      <c r="CO5" s="62"/>
      <c r="CP5" s="12"/>
      <c r="CQ5" s="12"/>
      <c r="CR5" s="12"/>
      <c r="CS5" s="12"/>
      <c r="CT5" s="12"/>
      <c r="CU5" s="12"/>
      <c r="CV5" s="12"/>
      <c r="CW5" s="12"/>
      <c r="CX5" s="22">
        <v>0</v>
      </c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EC5" s="12">
        <v>0</v>
      </c>
      <c r="ED5" s="21">
        <v>0</v>
      </c>
      <c r="EE5" s="12"/>
      <c r="EF5" s="21">
        <f t="shared" si="3"/>
        <v>0</v>
      </c>
      <c r="EG5" s="28">
        <v>0</v>
      </c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</row>
    <row r="6" spans="1:244" x14ac:dyDescent="0.3">
      <c r="A6" s="12"/>
      <c r="B6" s="13">
        <v>1</v>
      </c>
      <c r="C6" s="12" t="s">
        <v>88</v>
      </c>
      <c r="D6" s="12">
        <v>20</v>
      </c>
      <c r="E6" s="12"/>
      <c r="F6" s="14">
        <v>44683</v>
      </c>
      <c r="G6" s="13" t="s">
        <v>89</v>
      </c>
      <c r="H6" s="12"/>
      <c r="I6" s="15">
        <v>44650</v>
      </c>
      <c r="J6" s="13">
        <f t="shared" si="0"/>
        <v>33</v>
      </c>
      <c r="K6" s="31">
        <f t="shared" si="1"/>
        <v>4</v>
      </c>
      <c r="L6" s="12">
        <v>29</v>
      </c>
      <c r="M6" s="16" t="s">
        <v>74</v>
      </c>
      <c r="N6" s="12">
        <v>1</v>
      </c>
      <c r="O6" s="12"/>
      <c r="P6" s="12" t="s">
        <v>75</v>
      </c>
      <c r="Q6" s="12" t="s">
        <v>90</v>
      </c>
      <c r="R6" s="12" t="s">
        <v>77</v>
      </c>
      <c r="S6" s="17" t="s">
        <v>78</v>
      </c>
      <c r="T6" s="12">
        <v>28</v>
      </c>
      <c r="U6" s="12">
        <v>2</v>
      </c>
      <c r="V6" s="12">
        <v>3</v>
      </c>
      <c r="W6" s="12"/>
      <c r="X6" s="12"/>
      <c r="Y6" s="12"/>
      <c r="Z6" s="13">
        <v>18</v>
      </c>
      <c r="AA6" s="13">
        <v>2600</v>
      </c>
      <c r="AB6" s="12">
        <v>9</v>
      </c>
      <c r="AC6" s="13">
        <v>-27</v>
      </c>
      <c r="AD6" s="12"/>
      <c r="AE6" s="12">
        <v>27</v>
      </c>
      <c r="AF6" s="12">
        <v>28</v>
      </c>
      <c r="AG6" s="12">
        <v>29</v>
      </c>
      <c r="AH6" s="12">
        <v>30</v>
      </c>
      <c r="AI6" s="12"/>
      <c r="AJ6" s="13">
        <v>0</v>
      </c>
      <c r="AK6" s="16">
        <f>SLOPE(AL6:AP6,AL$1:AP$1)*-1000</f>
        <v>3494.87304687498</v>
      </c>
      <c r="AL6" s="12">
        <v>-68.7713623046875</v>
      </c>
      <c r="AM6" s="18">
        <v>-88.56201171875</v>
      </c>
      <c r="AN6" s="18">
        <v>-110.015869140625</v>
      </c>
      <c r="AO6" s="18">
        <v>-119.140625</v>
      </c>
      <c r="AP6" s="18">
        <v>-140.85388183593699</v>
      </c>
      <c r="AQ6" s="12">
        <v>-146.22497558593699</v>
      </c>
      <c r="AR6" s="12">
        <v>-161.041259765625</v>
      </c>
      <c r="AS6" s="12">
        <v>-162.91809082031199</v>
      </c>
      <c r="AT6" s="12"/>
      <c r="AU6" s="12">
        <f t="shared" si="2"/>
        <v>0</v>
      </c>
      <c r="AV6" s="12"/>
      <c r="AW6" s="12"/>
      <c r="AX6" s="12"/>
      <c r="AY6" s="12"/>
      <c r="AZ6" s="12"/>
      <c r="BA6" s="12"/>
      <c r="BB6" s="19"/>
      <c r="BC6" s="18"/>
      <c r="BD6" s="12"/>
      <c r="BE6" s="12"/>
      <c r="BF6" s="12"/>
      <c r="BG6" s="12"/>
      <c r="BH6" s="12"/>
      <c r="BI6" s="19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20"/>
      <c r="CM6" s="12"/>
      <c r="CN6" s="12"/>
      <c r="CO6" s="62"/>
      <c r="CP6" s="12"/>
      <c r="CQ6" s="12"/>
      <c r="CR6" s="12"/>
      <c r="CS6" s="12"/>
      <c r="CT6" s="12"/>
      <c r="CU6" s="12"/>
      <c r="CV6" s="12"/>
      <c r="CW6" s="12"/>
      <c r="CX6" s="22">
        <v>0</v>
      </c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EC6" s="12">
        <v>0</v>
      </c>
      <c r="ED6" s="21">
        <v>0</v>
      </c>
      <c r="EE6" s="12"/>
      <c r="EF6" s="21">
        <f t="shared" si="3"/>
        <v>0</v>
      </c>
      <c r="EG6" s="28">
        <v>0</v>
      </c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</row>
    <row r="7" spans="1:244" x14ac:dyDescent="0.3">
      <c r="A7" s="12"/>
      <c r="B7" s="13">
        <v>1</v>
      </c>
      <c r="C7" s="12" t="s">
        <v>88</v>
      </c>
      <c r="D7" s="12">
        <v>20</v>
      </c>
      <c r="E7" s="12"/>
      <c r="F7" s="14">
        <v>44683</v>
      </c>
      <c r="G7" s="13" t="s">
        <v>89</v>
      </c>
      <c r="H7" s="12"/>
      <c r="I7" s="15">
        <v>44650</v>
      </c>
      <c r="J7" s="13">
        <f t="shared" si="0"/>
        <v>33</v>
      </c>
      <c r="K7" s="31">
        <f t="shared" si="1"/>
        <v>4</v>
      </c>
      <c r="L7" s="12">
        <v>29</v>
      </c>
      <c r="M7" s="16" t="s">
        <v>74</v>
      </c>
      <c r="N7" s="12">
        <v>1</v>
      </c>
      <c r="O7" s="12"/>
      <c r="P7" s="12" t="s">
        <v>75</v>
      </c>
      <c r="Q7" s="12" t="s">
        <v>90</v>
      </c>
      <c r="R7" s="12" t="s">
        <v>77</v>
      </c>
      <c r="S7" s="17" t="s">
        <v>78</v>
      </c>
      <c r="T7" s="12">
        <v>28</v>
      </c>
      <c r="U7" s="12">
        <v>1</v>
      </c>
      <c r="V7" s="12">
        <v>4</v>
      </c>
      <c r="W7" s="12"/>
      <c r="X7" s="12"/>
      <c r="Y7" s="12"/>
      <c r="Z7" s="13">
        <v>24</v>
      </c>
      <c r="AA7" s="13">
        <v>1500</v>
      </c>
      <c r="AB7" s="12">
        <v>6</v>
      </c>
      <c r="AC7" s="13">
        <v>-21</v>
      </c>
      <c r="AD7" s="12"/>
      <c r="AE7" s="12">
        <v>11</v>
      </c>
      <c r="AF7" s="12">
        <v>12</v>
      </c>
      <c r="AG7" s="12">
        <v>13</v>
      </c>
      <c r="AH7" s="12">
        <v>14</v>
      </c>
      <c r="AI7" s="12"/>
      <c r="AJ7" s="16">
        <v>0</v>
      </c>
      <c r="AK7" s="16">
        <f>SLOPE(AL7:AP7,AL$1:AP$1)*-1000</f>
        <v>56.15234375</v>
      </c>
      <c r="AL7" s="12">
        <v>-74.1729736328125</v>
      </c>
      <c r="AM7" s="18">
        <v>-71.83837890625</v>
      </c>
      <c r="AN7" s="18">
        <v>-68.9544677734375</v>
      </c>
      <c r="AO7" s="18">
        <v>-72.998046875</v>
      </c>
      <c r="AP7" s="18">
        <v>-74.9969482421875</v>
      </c>
      <c r="AQ7" s="12">
        <v>-70.892333984375</v>
      </c>
      <c r="AR7" s="12">
        <v>-64.178466796875</v>
      </c>
      <c r="AS7" s="12">
        <v>-70.9991455078125</v>
      </c>
      <c r="AT7" s="12"/>
      <c r="AU7" s="12">
        <f t="shared" si="2"/>
        <v>0</v>
      </c>
      <c r="AV7" s="12"/>
      <c r="AW7" s="12"/>
      <c r="AX7" s="12"/>
      <c r="AY7" s="12"/>
      <c r="AZ7" s="12"/>
      <c r="BA7" s="12"/>
      <c r="BB7" s="19"/>
      <c r="BC7" s="18"/>
      <c r="BD7" s="12"/>
      <c r="BE7" s="12"/>
      <c r="BF7" s="12"/>
      <c r="BG7" s="12"/>
      <c r="BH7" s="12"/>
      <c r="BI7" s="19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20"/>
      <c r="CM7" s="12"/>
      <c r="CN7" s="12"/>
      <c r="CO7" s="62"/>
      <c r="CP7" s="12"/>
      <c r="CQ7" s="12"/>
      <c r="CR7" s="12"/>
      <c r="CS7" s="12"/>
      <c r="CT7" s="12"/>
      <c r="CU7" s="12"/>
      <c r="CV7" s="12"/>
      <c r="CW7" s="12"/>
      <c r="CX7" s="22">
        <v>0</v>
      </c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EC7" s="12">
        <v>1</v>
      </c>
      <c r="ED7" s="33">
        <v>1</v>
      </c>
      <c r="EE7" s="33"/>
      <c r="EF7" s="21">
        <f t="shared" si="3"/>
        <v>0</v>
      </c>
      <c r="EG7" s="28">
        <v>1</v>
      </c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33"/>
      <c r="II7" s="33"/>
      <c r="IJ7" s="33"/>
    </row>
    <row r="8" spans="1:244" ht="14.4" customHeight="1" x14ac:dyDescent="0.3">
      <c r="A8" s="12"/>
      <c r="B8" s="13">
        <v>1</v>
      </c>
      <c r="C8" s="12" t="s">
        <v>88</v>
      </c>
      <c r="D8" s="12">
        <v>20</v>
      </c>
      <c r="E8" s="12"/>
      <c r="F8" s="14">
        <v>44683</v>
      </c>
      <c r="G8" s="13" t="s">
        <v>89</v>
      </c>
      <c r="H8" s="12"/>
      <c r="I8" s="15">
        <v>44650</v>
      </c>
      <c r="J8" s="13">
        <f t="shared" si="0"/>
        <v>33</v>
      </c>
      <c r="K8" s="31">
        <f t="shared" si="1"/>
        <v>4</v>
      </c>
      <c r="L8" s="12">
        <v>29</v>
      </c>
      <c r="M8" s="16" t="s">
        <v>74</v>
      </c>
      <c r="N8" s="12">
        <v>1</v>
      </c>
      <c r="O8" s="12"/>
      <c r="P8" s="12" t="s">
        <v>75</v>
      </c>
      <c r="Q8" s="12" t="s">
        <v>90</v>
      </c>
      <c r="R8" s="12" t="s">
        <v>77</v>
      </c>
      <c r="S8" s="17" t="s">
        <v>78</v>
      </c>
      <c r="T8" s="12">
        <v>28</v>
      </c>
      <c r="U8" s="12">
        <v>2</v>
      </c>
      <c r="V8" s="12">
        <v>5</v>
      </c>
      <c r="W8" s="12" t="s">
        <v>92</v>
      </c>
      <c r="X8" s="12"/>
      <c r="Y8" s="12"/>
      <c r="Z8" s="13">
        <v>27</v>
      </c>
      <c r="AA8" s="13">
        <v>1100</v>
      </c>
      <c r="AB8" s="12">
        <v>17</v>
      </c>
      <c r="AC8" s="13">
        <v>-21</v>
      </c>
      <c r="AD8" s="12"/>
      <c r="AE8" s="12">
        <v>35</v>
      </c>
      <c r="AF8" s="12"/>
      <c r="AG8" s="12"/>
      <c r="AH8" s="12"/>
      <c r="AI8" s="12"/>
      <c r="AJ8" s="16">
        <v>0</v>
      </c>
      <c r="AK8" s="16"/>
      <c r="AL8" s="12"/>
      <c r="AM8" s="18"/>
      <c r="AN8" s="18"/>
      <c r="AO8" s="18"/>
      <c r="AP8" s="18"/>
      <c r="AQ8" s="12"/>
      <c r="AR8" s="12"/>
      <c r="AS8" s="12"/>
      <c r="AT8" s="12"/>
      <c r="AU8" s="12">
        <f t="shared" si="2"/>
        <v>0</v>
      </c>
      <c r="AV8" s="12"/>
      <c r="AW8" s="12"/>
      <c r="AX8" s="12"/>
      <c r="AY8" s="12"/>
      <c r="AZ8" s="12"/>
      <c r="BA8" s="12"/>
      <c r="BB8" s="19"/>
      <c r="BC8" s="18"/>
      <c r="BD8" s="12"/>
      <c r="BE8" s="12"/>
      <c r="BF8" s="12"/>
      <c r="BG8" s="12"/>
      <c r="BH8" s="12"/>
      <c r="BI8" s="19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20"/>
      <c r="CM8" s="12"/>
      <c r="CN8" s="12"/>
      <c r="CO8" s="62"/>
      <c r="CP8" s="12"/>
      <c r="CQ8" s="12"/>
      <c r="CR8" s="12"/>
      <c r="CS8" s="12"/>
      <c r="CT8" s="12"/>
      <c r="CU8" s="12"/>
      <c r="CV8" s="12"/>
      <c r="CW8" s="12"/>
      <c r="CX8" s="22">
        <v>0</v>
      </c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EC8" s="12">
        <v>1</v>
      </c>
      <c r="ED8" s="33">
        <v>1</v>
      </c>
      <c r="EE8" s="12"/>
      <c r="EF8" s="21">
        <f t="shared" si="3"/>
        <v>0</v>
      </c>
      <c r="EG8" s="28">
        <v>1</v>
      </c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</row>
    <row r="9" spans="1:244" ht="14.4" customHeight="1" x14ac:dyDescent="0.3">
      <c r="A9" s="12"/>
      <c r="B9" s="13">
        <v>1</v>
      </c>
      <c r="C9" s="12" t="s">
        <v>88</v>
      </c>
      <c r="D9" s="12">
        <v>20</v>
      </c>
      <c r="E9" s="12"/>
      <c r="F9" s="14">
        <v>44683</v>
      </c>
      <c r="G9" s="13" t="s">
        <v>89</v>
      </c>
      <c r="H9" s="12"/>
      <c r="I9" s="15">
        <v>44650</v>
      </c>
      <c r="J9" s="13">
        <f t="shared" si="0"/>
        <v>33</v>
      </c>
      <c r="K9" s="31">
        <f t="shared" si="1"/>
        <v>4</v>
      </c>
      <c r="L9" s="12">
        <v>29</v>
      </c>
      <c r="M9" s="16" t="s">
        <v>74</v>
      </c>
      <c r="N9" s="12">
        <v>1</v>
      </c>
      <c r="O9" s="12"/>
      <c r="P9" s="12" t="s">
        <v>75</v>
      </c>
      <c r="Q9" s="12" t="s">
        <v>90</v>
      </c>
      <c r="R9" s="12" t="s">
        <v>77</v>
      </c>
      <c r="S9" s="17" t="s">
        <v>78</v>
      </c>
      <c r="T9" s="12">
        <v>28</v>
      </c>
      <c r="U9" s="12">
        <v>1</v>
      </c>
      <c r="V9" s="12">
        <v>3</v>
      </c>
      <c r="W9" s="12"/>
      <c r="X9" s="12"/>
      <c r="Y9" s="12"/>
      <c r="Z9" s="13">
        <v>13</v>
      </c>
      <c r="AA9" s="13">
        <v>1400</v>
      </c>
      <c r="AB9" s="12">
        <v>12</v>
      </c>
      <c r="AC9" s="13">
        <v>-22</v>
      </c>
      <c r="AD9" s="12"/>
      <c r="AE9" s="12">
        <v>7</v>
      </c>
      <c r="AF9" s="12">
        <v>8</v>
      </c>
      <c r="AG9" s="12">
        <v>9</v>
      </c>
      <c r="AH9" s="12">
        <v>10</v>
      </c>
      <c r="AI9" s="12"/>
      <c r="AJ9" s="13">
        <v>1</v>
      </c>
      <c r="AK9" s="16">
        <f>SLOPE(AL9:AP9,AL$1:AP$1)*-1000</f>
        <v>2966.30859374998</v>
      </c>
      <c r="AL9" s="12">
        <v>-81.0699462890625</v>
      </c>
      <c r="AM9" s="18">
        <v>-91.73583984375</v>
      </c>
      <c r="AN9" s="18">
        <v>-109.222412109375</v>
      </c>
      <c r="AO9" s="18">
        <v>-125.8544921875</v>
      </c>
      <c r="AP9" s="18">
        <v>-138.16833496093699</v>
      </c>
      <c r="AQ9" s="12">
        <v>-151.47399902343699</v>
      </c>
      <c r="AR9" s="12">
        <v>-154.022216796875</v>
      </c>
      <c r="AS9" s="12">
        <v>-88.6993408203125</v>
      </c>
      <c r="AT9" s="12"/>
      <c r="AU9" s="12">
        <f t="shared" si="2"/>
        <v>30</v>
      </c>
      <c r="AV9" s="12">
        <v>15</v>
      </c>
      <c r="AW9" s="12">
        <v>1</v>
      </c>
      <c r="AX9" s="12">
        <v>1</v>
      </c>
      <c r="AY9" s="12" t="s">
        <v>80</v>
      </c>
      <c r="AZ9" s="12">
        <v>269.19918823242102</v>
      </c>
      <c r="BA9" s="12">
        <v>272.00012207031199</v>
      </c>
      <c r="BB9" s="19">
        <v>-18.370000839233299</v>
      </c>
      <c r="BC9" s="18">
        <v>28.425542831420799</v>
      </c>
      <c r="BD9" s="12">
        <v>1.30078125</v>
      </c>
      <c r="BE9" s="12">
        <v>270.49996948242102</v>
      </c>
      <c r="BF9" s="12">
        <v>20.506231307983299</v>
      </c>
      <c r="BG9" s="12">
        <v>0</v>
      </c>
      <c r="BH9" s="12">
        <v>269.19918823242102</v>
      </c>
      <c r="BI9" s="19"/>
      <c r="BJ9" s="12">
        <v>14.212771415710399</v>
      </c>
      <c r="BK9" s="12" t="s">
        <v>81</v>
      </c>
      <c r="BL9" s="12" t="s">
        <v>81</v>
      </c>
      <c r="BM9" s="12">
        <v>0.68954128026962302</v>
      </c>
      <c r="BN9" s="12">
        <v>0.93684971332550004</v>
      </c>
      <c r="BO9" s="12">
        <v>10.6670675277709</v>
      </c>
      <c r="BP9" s="12">
        <v>5.078125E-2</v>
      </c>
      <c r="BQ9" s="12">
        <v>-4.1360292434692303</v>
      </c>
      <c r="BR9" s="12">
        <v>1.1494140625</v>
      </c>
      <c r="BS9" s="12" t="s">
        <v>81</v>
      </c>
      <c r="BT9" s="12" t="s">
        <v>81</v>
      </c>
      <c r="BU9" s="12" t="s">
        <v>81</v>
      </c>
      <c r="BV9" s="12" t="s">
        <v>81</v>
      </c>
      <c r="BW9" s="12">
        <v>73.802330017089801</v>
      </c>
      <c r="BX9" s="12" t="s">
        <v>82</v>
      </c>
      <c r="BY9" s="12" t="s">
        <v>81</v>
      </c>
      <c r="BZ9" s="12" t="s">
        <v>82</v>
      </c>
      <c r="CA9" s="12" t="s">
        <v>82</v>
      </c>
      <c r="CB9" s="12"/>
      <c r="CC9" s="12"/>
      <c r="CD9" s="12"/>
      <c r="CE9" s="20"/>
      <c r="CM9" s="12"/>
      <c r="CN9" s="12"/>
      <c r="CO9" s="62"/>
      <c r="CP9" s="12"/>
      <c r="CQ9" s="12"/>
      <c r="CR9" s="12"/>
      <c r="CS9" s="12"/>
      <c r="CT9" s="12"/>
      <c r="CU9" s="12"/>
      <c r="CV9" s="12"/>
      <c r="CW9" s="12"/>
      <c r="CX9" s="22">
        <v>0</v>
      </c>
      <c r="CY9" s="17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EC9" s="17">
        <v>3</v>
      </c>
      <c r="ED9" s="12">
        <v>3</v>
      </c>
      <c r="EF9" s="21">
        <f t="shared" si="3"/>
        <v>0</v>
      </c>
      <c r="EG9" s="27">
        <v>3</v>
      </c>
    </row>
    <row r="10" spans="1:244" x14ac:dyDescent="0.3">
      <c r="A10" s="12"/>
      <c r="B10" s="13">
        <v>1</v>
      </c>
      <c r="C10" s="12" t="s">
        <v>88</v>
      </c>
      <c r="D10" s="12">
        <v>20</v>
      </c>
      <c r="E10" s="12"/>
      <c r="F10" s="14">
        <v>44683</v>
      </c>
      <c r="G10" s="13" t="s">
        <v>89</v>
      </c>
      <c r="H10" s="12"/>
      <c r="I10" s="15">
        <v>44650</v>
      </c>
      <c r="J10" s="13">
        <f t="shared" si="0"/>
        <v>33</v>
      </c>
      <c r="K10" s="31">
        <f t="shared" si="1"/>
        <v>4</v>
      </c>
      <c r="L10" s="12">
        <v>29</v>
      </c>
      <c r="M10" s="16" t="s">
        <v>74</v>
      </c>
      <c r="N10" s="12">
        <v>1</v>
      </c>
      <c r="O10" s="12"/>
      <c r="P10" s="12" t="s">
        <v>75</v>
      </c>
      <c r="Q10" s="12" t="s">
        <v>90</v>
      </c>
      <c r="R10" s="12" t="s">
        <v>77</v>
      </c>
      <c r="S10" s="17" t="s">
        <v>78</v>
      </c>
      <c r="T10" s="12">
        <v>28</v>
      </c>
      <c r="U10" s="12">
        <v>2</v>
      </c>
      <c r="V10" s="12">
        <v>1</v>
      </c>
      <c r="W10" s="12"/>
      <c r="X10" s="12"/>
      <c r="Y10" s="12"/>
      <c r="Z10" s="13">
        <v>17</v>
      </c>
      <c r="AA10" s="13">
        <v>2700</v>
      </c>
      <c r="AB10" s="12">
        <v>9</v>
      </c>
      <c r="AC10" s="13">
        <v>-30</v>
      </c>
      <c r="AD10" s="12"/>
      <c r="AE10" s="12">
        <v>19</v>
      </c>
      <c r="AF10" s="12">
        <v>20</v>
      </c>
      <c r="AG10" s="12">
        <v>21</v>
      </c>
      <c r="AH10" s="12">
        <v>22</v>
      </c>
      <c r="AI10" s="12"/>
      <c r="AJ10" s="13">
        <v>1</v>
      </c>
      <c r="AK10" s="16">
        <f>SLOPE(AL10:AP10,AL$1:AP$1)*-1000</f>
        <v>3432.92236328124</v>
      </c>
      <c r="AL10" s="12">
        <v>-95.64208984375</v>
      </c>
      <c r="AM10" s="18">
        <v>-121.826171875</v>
      </c>
      <c r="AN10" s="18">
        <v>-138.01574707031199</v>
      </c>
      <c r="AO10" s="18">
        <v>-163.58947753906199</v>
      </c>
      <c r="AP10" s="18">
        <v>-160.58349609375</v>
      </c>
      <c r="AQ10" s="12">
        <v>-49.774169921875</v>
      </c>
      <c r="AR10" s="12">
        <v>-51.483154296875</v>
      </c>
      <c r="AS10" s="12">
        <v>-54.534912109375</v>
      </c>
      <c r="AT10" s="12"/>
      <c r="AU10" s="12">
        <f t="shared" si="2"/>
        <v>32</v>
      </c>
      <c r="AV10" s="12">
        <v>16</v>
      </c>
      <c r="AW10" s="12">
        <v>1</v>
      </c>
      <c r="AX10" s="12">
        <v>1</v>
      </c>
      <c r="AY10" s="12" t="s">
        <v>80</v>
      </c>
      <c r="AZ10" s="12">
        <v>302</v>
      </c>
      <c r="BA10" s="12">
        <v>304.69909667968699</v>
      </c>
      <c r="BB10" s="19">
        <v>-15.569999694824199</v>
      </c>
      <c r="BC10" s="18">
        <v>25.961235046386701</v>
      </c>
      <c r="BD10" s="12">
        <v>1.30078125</v>
      </c>
      <c r="BE10" s="12">
        <v>303.30078125</v>
      </c>
      <c r="BF10" s="12">
        <v>12.564018249511699</v>
      </c>
      <c r="BG10" s="12">
        <v>0</v>
      </c>
      <c r="BH10" s="12">
        <v>302</v>
      </c>
      <c r="BI10" s="19"/>
      <c r="BJ10" s="12">
        <v>12.980617523193301</v>
      </c>
      <c r="BK10" s="12" t="s">
        <v>81</v>
      </c>
      <c r="BL10" s="12" t="s">
        <v>81</v>
      </c>
      <c r="BM10" s="12">
        <v>0.63398152589797996</v>
      </c>
      <c r="BN10" s="12">
        <v>0.94167357683181796</v>
      </c>
      <c r="BO10" s="12">
        <v>17.616420745849599</v>
      </c>
      <c r="BP10" s="12">
        <v>0.1494140625</v>
      </c>
      <c r="BQ10" s="12">
        <v>-6.5870099067687899</v>
      </c>
      <c r="BR10" s="12">
        <v>1.1494140625</v>
      </c>
      <c r="BS10" s="12" t="s">
        <v>81</v>
      </c>
      <c r="BT10" s="12" t="s">
        <v>81</v>
      </c>
      <c r="BU10" s="12" t="s">
        <v>81</v>
      </c>
      <c r="BV10" s="12" t="s">
        <v>81</v>
      </c>
      <c r="BW10" s="12">
        <v>60.732383728027301</v>
      </c>
      <c r="BX10" s="12" t="s">
        <v>82</v>
      </c>
      <c r="BY10" s="12" t="s">
        <v>81</v>
      </c>
      <c r="BZ10" s="12" t="s">
        <v>82</v>
      </c>
      <c r="CA10" s="12" t="s">
        <v>82</v>
      </c>
      <c r="CB10" s="12"/>
      <c r="CC10" s="12"/>
      <c r="CD10" s="12"/>
      <c r="CE10" s="20"/>
      <c r="CM10" s="12"/>
      <c r="CN10" s="12"/>
      <c r="CO10" s="62"/>
      <c r="CP10" s="12"/>
      <c r="CQ10" s="12"/>
      <c r="CR10" s="12"/>
      <c r="CS10" s="12"/>
      <c r="CT10" s="12"/>
      <c r="CU10" s="12"/>
      <c r="CV10" s="12"/>
      <c r="CW10" s="12"/>
      <c r="CX10" s="22">
        <v>0</v>
      </c>
      <c r="CY10" s="17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EC10" s="17">
        <v>3</v>
      </c>
      <c r="ED10" s="12">
        <v>3</v>
      </c>
      <c r="EE10" s="33"/>
      <c r="EF10" s="21">
        <f t="shared" si="3"/>
        <v>0</v>
      </c>
      <c r="EG10" s="27">
        <v>3</v>
      </c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H10" s="33"/>
      <c r="II10" s="33"/>
      <c r="IJ10" s="33"/>
    </row>
    <row r="11" spans="1:244" x14ac:dyDescent="0.3">
      <c r="A11" s="12"/>
      <c r="B11" s="13">
        <v>1</v>
      </c>
      <c r="C11" s="12" t="s">
        <v>88</v>
      </c>
      <c r="D11" s="12">
        <v>20</v>
      </c>
      <c r="E11" s="12"/>
      <c r="F11" s="14">
        <v>44683</v>
      </c>
      <c r="G11" s="13" t="s">
        <v>89</v>
      </c>
      <c r="H11" s="12"/>
      <c r="I11" s="15">
        <v>44650</v>
      </c>
      <c r="J11" s="13">
        <f t="shared" si="0"/>
        <v>33</v>
      </c>
      <c r="K11" s="31">
        <f t="shared" si="1"/>
        <v>4</v>
      </c>
      <c r="L11" s="12">
        <v>29</v>
      </c>
      <c r="M11" s="16" t="s">
        <v>74</v>
      </c>
      <c r="N11" s="12">
        <v>1</v>
      </c>
      <c r="O11" s="12"/>
      <c r="P11" s="12" t="s">
        <v>75</v>
      </c>
      <c r="Q11" s="12" t="s">
        <v>90</v>
      </c>
      <c r="R11" s="12" t="s">
        <v>77</v>
      </c>
      <c r="S11" s="17" t="s">
        <v>78</v>
      </c>
      <c r="T11" s="12">
        <v>28</v>
      </c>
      <c r="U11" s="12">
        <v>1</v>
      </c>
      <c r="V11" s="12">
        <v>5</v>
      </c>
      <c r="W11" s="12"/>
      <c r="X11" s="12"/>
      <c r="Y11" s="12"/>
      <c r="Z11" s="13">
        <v>23</v>
      </c>
      <c r="AA11" s="13">
        <v>1500</v>
      </c>
      <c r="AB11" s="12">
        <v>8</v>
      </c>
      <c r="AC11" s="13">
        <v>-28</v>
      </c>
      <c r="AD11" s="12"/>
      <c r="AE11" s="12">
        <v>15</v>
      </c>
      <c r="AF11" s="12">
        <v>16</v>
      </c>
      <c r="AG11" s="12">
        <v>17</v>
      </c>
      <c r="AH11" s="12">
        <v>18</v>
      </c>
      <c r="AI11" s="12"/>
      <c r="AJ11" s="13">
        <v>1</v>
      </c>
      <c r="AK11" s="16"/>
      <c r="AL11" s="12">
        <v>-55.938720703125</v>
      </c>
      <c r="AM11" s="18">
        <v>-56.1981201171875</v>
      </c>
      <c r="AN11" s="18">
        <v>-57.586669921875</v>
      </c>
      <c r="AO11" s="18">
        <v>-56.732177734375</v>
      </c>
      <c r="AP11" s="18">
        <v>-56.304931640625</v>
      </c>
      <c r="AQ11" s="12">
        <v>-56.8695068359375</v>
      </c>
      <c r="AR11" s="12">
        <v>-58.258056640625</v>
      </c>
      <c r="AS11" s="12">
        <v>-58.807373046875</v>
      </c>
      <c r="AT11" s="12"/>
      <c r="AU11" s="12">
        <f t="shared" si="2"/>
        <v>0</v>
      </c>
      <c r="AV11" s="12"/>
      <c r="AW11" s="12"/>
      <c r="AX11" s="12"/>
      <c r="AY11" s="12"/>
      <c r="AZ11" s="12"/>
      <c r="BA11" s="12"/>
      <c r="BB11" s="19"/>
      <c r="BC11" s="18"/>
      <c r="BD11" s="12"/>
      <c r="BE11" s="12"/>
      <c r="BF11" s="12"/>
      <c r="BG11" s="12"/>
      <c r="BH11" s="12"/>
      <c r="BI11" s="19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20"/>
      <c r="CM11" s="12"/>
      <c r="CN11" s="12"/>
      <c r="CO11" s="62"/>
      <c r="CP11" s="12"/>
      <c r="CQ11" s="12"/>
      <c r="CR11" s="12"/>
      <c r="CS11" s="12"/>
      <c r="CT11" s="12"/>
      <c r="CU11" s="12"/>
      <c r="CV11" s="12"/>
      <c r="CW11" s="12"/>
      <c r="CX11" s="22">
        <v>0</v>
      </c>
      <c r="CY11" s="17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EC11" s="17">
        <v>3</v>
      </c>
      <c r="ED11" s="12">
        <v>3</v>
      </c>
      <c r="EE11" s="33"/>
      <c r="EF11" s="21">
        <f t="shared" si="3"/>
        <v>0</v>
      </c>
      <c r="EG11" s="27">
        <v>3</v>
      </c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3"/>
      <c r="IC11" s="33"/>
      <c r="ID11" s="33"/>
      <c r="IE11" s="33"/>
      <c r="IF11" s="33"/>
      <c r="IG11" s="33"/>
      <c r="IH11" s="33"/>
      <c r="II11" s="33"/>
      <c r="IJ11" s="33"/>
    </row>
    <row r="12" spans="1:244" ht="15" customHeight="1" x14ac:dyDescent="0.3">
      <c r="A12" s="12"/>
      <c r="B12" s="13">
        <v>1</v>
      </c>
      <c r="C12" s="12" t="s">
        <v>88</v>
      </c>
      <c r="D12" s="12">
        <v>20</v>
      </c>
      <c r="E12" s="12"/>
      <c r="F12" s="14">
        <v>44683</v>
      </c>
      <c r="G12" s="13" t="s">
        <v>89</v>
      </c>
      <c r="H12" s="12"/>
      <c r="I12" s="15">
        <v>44650</v>
      </c>
      <c r="J12" s="13">
        <f t="shared" si="0"/>
        <v>33</v>
      </c>
      <c r="K12" s="31">
        <f t="shared" si="1"/>
        <v>4</v>
      </c>
      <c r="L12" s="12">
        <v>29</v>
      </c>
      <c r="M12" s="16" t="s">
        <v>74</v>
      </c>
      <c r="N12" s="12">
        <v>1</v>
      </c>
      <c r="O12" s="12"/>
      <c r="P12" s="12" t="s">
        <v>75</v>
      </c>
      <c r="Q12" s="12" t="s">
        <v>90</v>
      </c>
      <c r="R12" s="12" t="s">
        <v>77</v>
      </c>
      <c r="S12" s="17" t="s">
        <v>78</v>
      </c>
      <c r="T12" s="12">
        <v>28</v>
      </c>
      <c r="U12" s="12">
        <v>1</v>
      </c>
      <c r="V12" s="12">
        <v>2</v>
      </c>
      <c r="W12" s="12"/>
      <c r="X12" s="12"/>
      <c r="Y12" s="12"/>
      <c r="Z12" s="13">
        <v>26</v>
      </c>
      <c r="AA12" s="13">
        <v>1400</v>
      </c>
      <c r="AB12" s="12">
        <v>5.5</v>
      </c>
      <c r="AC12" s="13">
        <v>-36</v>
      </c>
      <c r="AD12" s="12"/>
      <c r="AE12" s="12">
        <v>2</v>
      </c>
      <c r="AF12" s="12">
        <v>3</v>
      </c>
      <c r="AG12" s="12">
        <v>4</v>
      </c>
      <c r="AH12" s="12" t="s">
        <v>93</v>
      </c>
      <c r="AI12" s="12"/>
      <c r="AJ12" s="13">
        <v>1</v>
      </c>
      <c r="AK12" s="16">
        <f t="shared" ref="AK12:AK20" si="4">SLOPE(AL12:AP12,AL$1:AP$1)*-1000</f>
        <v>729.06494140625</v>
      </c>
      <c r="AL12" s="12">
        <v>-63.995361328125</v>
      </c>
      <c r="AM12" s="18">
        <v>-64.239501953125</v>
      </c>
      <c r="AN12" s="18">
        <v>-70.00732421875</v>
      </c>
      <c r="AO12" s="18">
        <v>-71.1822509765625</v>
      </c>
      <c r="AP12" s="18">
        <v>-78.7506103515625</v>
      </c>
      <c r="AQ12" s="12">
        <v>-74.920654296875</v>
      </c>
      <c r="AR12" s="12">
        <v>-95.458984375</v>
      </c>
      <c r="AS12" s="12">
        <v>-96.00830078125</v>
      </c>
      <c r="AT12" s="12"/>
      <c r="AU12" s="12">
        <f t="shared" si="2"/>
        <v>152</v>
      </c>
      <c r="AV12" s="12">
        <v>76</v>
      </c>
      <c r="AW12" s="12">
        <v>1</v>
      </c>
      <c r="AX12" s="12">
        <v>1</v>
      </c>
      <c r="AY12" s="12" t="s">
        <v>80</v>
      </c>
      <c r="AZ12" s="12">
        <v>230.10150146484301</v>
      </c>
      <c r="BA12" s="12">
        <v>232.6015625</v>
      </c>
      <c r="BB12" s="19">
        <v>-15.619999885559</v>
      </c>
      <c r="BC12" s="18">
        <v>33.442264556884702</v>
      </c>
      <c r="BD12" s="12">
        <v>1.1953125</v>
      </c>
      <c r="BE12" s="12">
        <v>231.29681396484301</v>
      </c>
      <c r="BF12" s="12">
        <v>19.724615097045799</v>
      </c>
      <c r="BG12" s="12">
        <v>0</v>
      </c>
      <c r="BH12" s="12">
        <v>230.10150146484301</v>
      </c>
      <c r="BI12" s="19"/>
      <c r="BJ12" s="12">
        <v>16.721132278442301</v>
      </c>
      <c r="BK12" s="12" t="s">
        <v>81</v>
      </c>
      <c r="BL12" s="12" t="s">
        <v>81</v>
      </c>
      <c r="BM12" s="12">
        <v>0.72054326534271196</v>
      </c>
      <c r="BN12" s="12">
        <v>0.78251403570175204</v>
      </c>
      <c r="BO12" s="12">
        <v>19.3684902191162</v>
      </c>
      <c r="BP12" s="12">
        <v>0.1484375</v>
      </c>
      <c r="BQ12" s="12">
        <v>-10.6670675277709</v>
      </c>
      <c r="BR12" s="12">
        <v>1.15234375</v>
      </c>
      <c r="BS12" s="12" t="s">
        <v>81</v>
      </c>
      <c r="BT12" s="12" t="s">
        <v>81</v>
      </c>
      <c r="BU12" s="12" t="s">
        <v>81</v>
      </c>
      <c r="BV12" s="12" t="s">
        <v>81</v>
      </c>
      <c r="BW12" s="12">
        <v>73.357482910156193</v>
      </c>
      <c r="BX12" s="12" t="s">
        <v>82</v>
      </c>
      <c r="BY12" s="12" t="s">
        <v>81</v>
      </c>
      <c r="BZ12" s="12" t="s">
        <v>82</v>
      </c>
      <c r="CA12" s="12" t="s">
        <v>82</v>
      </c>
      <c r="CB12" s="12"/>
      <c r="CC12" s="12"/>
      <c r="CD12" s="12"/>
      <c r="CE12" s="20"/>
      <c r="CM12" s="12"/>
      <c r="CN12" s="12"/>
      <c r="CO12" s="62"/>
      <c r="CP12" s="12"/>
      <c r="CQ12" s="12"/>
      <c r="CR12" s="12"/>
      <c r="CS12" s="12"/>
      <c r="CT12" s="12"/>
      <c r="CU12" s="12"/>
      <c r="CV12" s="12"/>
      <c r="CW12" s="12"/>
      <c r="CX12" s="22">
        <v>0</v>
      </c>
      <c r="CY12" s="17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EC12" s="17">
        <v>3</v>
      </c>
      <c r="ED12" s="12">
        <v>3</v>
      </c>
      <c r="EF12" s="21">
        <f t="shared" si="3"/>
        <v>0</v>
      </c>
      <c r="EG12" s="27">
        <v>3</v>
      </c>
    </row>
    <row r="13" spans="1:244" ht="15" customHeight="1" x14ac:dyDescent="0.3">
      <c r="A13" s="12"/>
      <c r="B13" s="13">
        <v>1</v>
      </c>
      <c r="C13" s="12" t="s">
        <v>88</v>
      </c>
      <c r="D13" s="12">
        <v>20</v>
      </c>
      <c r="E13" s="12"/>
      <c r="F13" s="14">
        <v>44684</v>
      </c>
      <c r="G13" s="13" t="s">
        <v>89</v>
      </c>
      <c r="H13" s="12"/>
      <c r="I13" s="15">
        <v>44650</v>
      </c>
      <c r="J13" s="13">
        <f t="shared" si="0"/>
        <v>34</v>
      </c>
      <c r="K13" s="31">
        <f t="shared" si="1"/>
        <v>4</v>
      </c>
      <c r="L13" s="12">
        <v>30</v>
      </c>
      <c r="M13" s="16" t="s">
        <v>74</v>
      </c>
      <c r="N13" s="12">
        <v>1</v>
      </c>
      <c r="O13" s="12"/>
      <c r="P13" s="12" t="s">
        <v>75</v>
      </c>
      <c r="Q13" s="12" t="s">
        <v>90</v>
      </c>
      <c r="R13" s="12" t="s">
        <v>77</v>
      </c>
      <c r="S13" s="17" t="s">
        <v>78</v>
      </c>
      <c r="T13" s="12">
        <v>28</v>
      </c>
      <c r="U13" s="12">
        <v>1</v>
      </c>
      <c r="V13" s="12">
        <v>5</v>
      </c>
      <c r="W13" s="12" t="s">
        <v>83</v>
      </c>
      <c r="X13" s="12"/>
      <c r="Y13" s="12"/>
      <c r="Z13" s="13">
        <v>57</v>
      </c>
      <c r="AA13" s="13">
        <v>1800</v>
      </c>
      <c r="AB13" s="12">
        <v>8</v>
      </c>
      <c r="AC13" s="13">
        <v>-30</v>
      </c>
      <c r="AD13" s="12"/>
      <c r="AE13" s="12">
        <v>14</v>
      </c>
      <c r="AF13" s="12">
        <v>15</v>
      </c>
      <c r="AG13" s="12">
        <v>16</v>
      </c>
      <c r="AH13" s="12">
        <v>17</v>
      </c>
      <c r="AI13" s="12"/>
      <c r="AJ13" s="13">
        <v>6</v>
      </c>
      <c r="AK13" s="16">
        <f t="shared" si="4"/>
        <v>1699.82910156247</v>
      </c>
      <c r="AL13" s="12">
        <v>-70.0836181640625</v>
      </c>
      <c r="AM13" s="18">
        <v>-82.6263427734375</v>
      </c>
      <c r="AN13" s="18">
        <v>-93.6279296875</v>
      </c>
      <c r="AO13" s="18">
        <v>-100.784301757812</v>
      </c>
      <c r="AP13" s="18">
        <v>-103.500366210937</v>
      </c>
      <c r="AQ13" s="12">
        <v>-119.918823242187</v>
      </c>
      <c r="AR13" s="12">
        <v>-108.016967773437</v>
      </c>
      <c r="AS13" s="12">
        <v>-107.940673828125</v>
      </c>
      <c r="AT13" s="12"/>
      <c r="AU13" s="12">
        <f t="shared" si="2"/>
        <v>14</v>
      </c>
      <c r="AV13" s="12">
        <v>7</v>
      </c>
      <c r="AW13" s="12">
        <v>1</v>
      </c>
      <c r="AX13" s="12">
        <v>1</v>
      </c>
      <c r="AY13" s="12" t="s">
        <v>80</v>
      </c>
      <c r="AZ13" s="12">
        <v>669.7001953125</v>
      </c>
      <c r="BA13" s="12">
        <v>673.80029296875</v>
      </c>
      <c r="BB13" s="19">
        <v>-15.8100004196166</v>
      </c>
      <c r="BC13" s="18">
        <v>41.704166412353501</v>
      </c>
      <c r="BD13" s="12">
        <v>1.7998046875</v>
      </c>
      <c r="BE13" s="12">
        <v>671.5</v>
      </c>
      <c r="BF13" s="12">
        <v>-3.2940039634704501</v>
      </c>
      <c r="BG13" s="12">
        <v>0</v>
      </c>
      <c r="BH13" s="12">
        <v>669.7001953125</v>
      </c>
      <c r="BI13" s="19">
        <v>2.0964295864105198</v>
      </c>
      <c r="BJ13" s="12">
        <v>20.852083206176701</v>
      </c>
      <c r="BK13" s="12">
        <v>1.0169271230697601</v>
      </c>
      <c r="BL13" s="12">
        <v>3.1133565902709899</v>
      </c>
      <c r="BM13" s="12">
        <v>56.196556091308501</v>
      </c>
      <c r="BN13" s="12">
        <v>3.4742197990417401</v>
      </c>
      <c r="BO13" s="12">
        <v>51.776962280273402</v>
      </c>
      <c r="BP13" s="12">
        <v>1.0498046875</v>
      </c>
      <c r="BQ13" s="12">
        <v>-23.932926177978501</v>
      </c>
      <c r="BR13" s="12">
        <v>1.349853515625</v>
      </c>
      <c r="BS13" s="12">
        <v>39.934551239013601</v>
      </c>
      <c r="BT13" s="12">
        <v>0.87775939702987704</v>
      </c>
      <c r="BU13" s="12">
        <v>-22.2630710601806</v>
      </c>
      <c r="BV13" s="12">
        <v>1.5769848823547301</v>
      </c>
      <c r="BW13" s="12">
        <v>87.3861083984375</v>
      </c>
      <c r="BX13" s="12" t="s">
        <v>82</v>
      </c>
      <c r="BY13" s="12" t="s">
        <v>81</v>
      </c>
      <c r="BZ13" s="12" t="s">
        <v>82</v>
      </c>
      <c r="CA13" s="12" t="s">
        <v>82</v>
      </c>
      <c r="CB13" s="12"/>
      <c r="CC13" s="12" t="s">
        <v>94</v>
      </c>
      <c r="CD13" s="12"/>
      <c r="CE13" s="20">
        <v>-16.265999999999998</v>
      </c>
      <c r="CF13" s="21">
        <v>0</v>
      </c>
      <c r="CG13" s="21">
        <v>0.48799999999999999</v>
      </c>
      <c r="CH13" s="21">
        <v>0.41599999999999998</v>
      </c>
      <c r="CI13" s="21">
        <v>66.866</v>
      </c>
      <c r="CJ13" s="21">
        <v>2.5</v>
      </c>
      <c r="CK13" s="21">
        <v>1.9430000000000001</v>
      </c>
      <c r="CL13" s="21">
        <v>-6.9269999999999996</v>
      </c>
      <c r="CM13" s="12">
        <v>2.044</v>
      </c>
      <c r="CN13" s="12">
        <v>-11.603999999999999</v>
      </c>
      <c r="CO13" s="62">
        <f>(CL13*CK13+CN13*CM13)/(CL13+CN13)</f>
        <v>2.006245588473369</v>
      </c>
      <c r="CP13" s="12">
        <v>0.85499999999999998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22">
        <v>1.4370000000000001</v>
      </c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EC13" s="21">
        <v>9</v>
      </c>
      <c r="ED13" s="12">
        <v>9</v>
      </c>
      <c r="EF13" s="21">
        <f t="shared" si="3"/>
        <v>0</v>
      </c>
      <c r="EG13" s="24">
        <v>9</v>
      </c>
    </row>
    <row r="14" spans="1:244" ht="15" customHeight="1" x14ac:dyDescent="0.3">
      <c r="A14" s="12"/>
      <c r="B14" s="13">
        <v>1</v>
      </c>
      <c r="C14" s="12" t="s">
        <v>88</v>
      </c>
      <c r="D14" s="12">
        <v>20</v>
      </c>
      <c r="E14" s="12"/>
      <c r="F14" s="14">
        <v>44684</v>
      </c>
      <c r="G14" s="13" t="s">
        <v>89</v>
      </c>
      <c r="H14" s="12"/>
      <c r="I14" s="15">
        <v>44650</v>
      </c>
      <c r="J14" s="13">
        <f t="shared" si="0"/>
        <v>34</v>
      </c>
      <c r="K14" s="31">
        <f t="shared" si="1"/>
        <v>4</v>
      </c>
      <c r="L14" s="12">
        <v>30</v>
      </c>
      <c r="M14" s="16" t="s">
        <v>74</v>
      </c>
      <c r="N14" s="12">
        <v>1</v>
      </c>
      <c r="O14" s="12"/>
      <c r="P14" s="12" t="s">
        <v>75</v>
      </c>
      <c r="Q14" s="12" t="s">
        <v>90</v>
      </c>
      <c r="R14" s="12" t="s">
        <v>77</v>
      </c>
      <c r="S14" s="17" t="s">
        <v>78</v>
      </c>
      <c r="T14" s="12">
        <v>28</v>
      </c>
      <c r="U14" s="12">
        <v>1</v>
      </c>
      <c r="V14" s="12">
        <v>1</v>
      </c>
      <c r="W14" s="12" t="s">
        <v>84</v>
      </c>
      <c r="X14" s="12"/>
      <c r="Y14" s="12"/>
      <c r="Z14" s="13">
        <v>30</v>
      </c>
      <c r="AA14" s="13">
        <v>1400</v>
      </c>
      <c r="AB14" s="12">
        <v>5</v>
      </c>
      <c r="AC14" s="13">
        <v>-48</v>
      </c>
      <c r="AD14" s="12"/>
      <c r="AE14" s="12">
        <v>1</v>
      </c>
      <c r="AF14" s="12">
        <v>2</v>
      </c>
      <c r="AG14" s="12">
        <v>3</v>
      </c>
      <c r="AH14" s="12">
        <v>4</v>
      </c>
      <c r="AI14" s="12"/>
      <c r="AJ14" s="13">
        <v>6</v>
      </c>
      <c r="AK14" s="16">
        <f t="shared" si="4"/>
        <v>2002.5634765625</v>
      </c>
      <c r="AL14" s="12">
        <v>-67.5506591796875</v>
      </c>
      <c r="AM14" s="18">
        <v>-77.972412109375</v>
      </c>
      <c r="AN14" s="18">
        <v>-88.836669921875</v>
      </c>
      <c r="AO14" s="18">
        <v>-98.846435546875</v>
      </c>
      <c r="AP14" s="18">
        <v>-107.177734375</v>
      </c>
      <c r="AQ14" s="12">
        <v>-118.698120117187</v>
      </c>
      <c r="AR14" s="12">
        <v>-122.146606445312</v>
      </c>
      <c r="AS14" s="12">
        <v>-136.12365722656199</v>
      </c>
      <c r="AT14" s="12"/>
      <c r="AU14" s="12">
        <f t="shared" si="2"/>
        <v>20</v>
      </c>
      <c r="AV14" s="12">
        <v>10</v>
      </c>
      <c r="AW14" s="12">
        <v>1</v>
      </c>
      <c r="AX14" s="12">
        <v>1</v>
      </c>
      <c r="AY14" s="12" t="s">
        <v>80</v>
      </c>
      <c r="AZ14" s="12">
        <v>593.90051269531205</v>
      </c>
      <c r="BA14" s="12">
        <v>598.39959716796795</v>
      </c>
      <c r="BB14" s="19">
        <v>-12.939999580383301</v>
      </c>
      <c r="BC14" s="18">
        <v>43.243953704833899</v>
      </c>
      <c r="BD14" s="12">
        <v>1.8994140625</v>
      </c>
      <c r="BE14" s="12">
        <v>595.79992675781205</v>
      </c>
      <c r="BF14" s="12">
        <v>-4.7754540443420401</v>
      </c>
      <c r="BG14" s="12">
        <v>0</v>
      </c>
      <c r="BH14" s="12">
        <v>593.90051269531205</v>
      </c>
      <c r="BI14" s="19">
        <v>2.3686597347259499</v>
      </c>
      <c r="BJ14" s="12">
        <v>21.6219768524169</v>
      </c>
      <c r="BK14" s="12">
        <v>1.0090483427047701</v>
      </c>
      <c r="BL14" s="12">
        <v>3.3777081966400102</v>
      </c>
      <c r="BM14" s="12">
        <v>2.6426315307617099</v>
      </c>
      <c r="BN14" s="12">
        <v>5.1237406730651802</v>
      </c>
      <c r="BO14" s="12">
        <v>38.909313201904197</v>
      </c>
      <c r="BP14" s="12">
        <v>1.1494140625</v>
      </c>
      <c r="BQ14" s="12">
        <v>-20.373773574829102</v>
      </c>
      <c r="BR14" s="12">
        <v>1.25</v>
      </c>
      <c r="BS14" s="12">
        <v>35.568073272705</v>
      </c>
      <c r="BT14" s="12">
        <v>1.0115543603897099</v>
      </c>
      <c r="BU14" s="12">
        <v>-19.1021728515625</v>
      </c>
      <c r="BV14" s="12">
        <v>1.8622281551361</v>
      </c>
      <c r="BW14" s="12">
        <v>101.027740478515</v>
      </c>
      <c r="BX14" s="12" t="s">
        <v>82</v>
      </c>
      <c r="BY14" s="12" t="s">
        <v>81</v>
      </c>
      <c r="BZ14" s="12" t="s">
        <v>82</v>
      </c>
      <c r="CA14" s="12" t="s">
        <v>82</v>
      </c>
      <c r="CB14" s="12"/>
      <c r="CC14" s="12" t="s">
        <v>95</v>
      </c>
      <c r="CD14" s="12"/>
      <c r="CE14" s="20">
        <v>-25.481999999999999</v>
      </c>
      <c r="CF14" s="21">
        <v>0</v>
      </c>
      <c r="CG14" s="21">
        <v>0.70199999999999996</v>
      </c>
      <c r="CH14" s="21">
        <v>7.4999999999999997E-2</v>
      </c>
      <c r="CI14" s="21">
        <v>14.148999999999999</v>
      </c>
      <c r="CJ14" s="21">
        <v>0.2</v>
      </c>
      <c r="CK14" s="21">
        <v>1.806</v>
      </c>
      <c r="CL14" s="21">
        <v>-4.4640000000000004</v>
      </c>
      <c r="CM14" s="12">
        <v>1.8520000000000001</v>
      </c>
      <c r="CN14" s="12">
        <v>-14.502000000000001</v>
      </c>
      <c r="CO14" s="62">
        <f>(CL14*CK14+CN14*CM14)/(CL14+CN14)</f>
        <v>1.8411730465042708</v>
      </c>
      <c r="CP14" s="12">
        <v>0.754</v>
      </c>
      <c r="CQ14" s="12">
        <v>0</v>
      </c>
      <c r="CR14" s="12">
        <v>0</v>
      </c>
      <c r="CS14" s="12">
        <v>0</v>
      </c>
      <c r="CT14" s="12">
        <v>0</v>
      </c>
      <c r="CU14" s="12">
        <v>0</v>
      </c>
      <c r="CV14" s="12">
        <v>0</v>
      </c>
      <c r="CW14" s="12">
        <v>0</v>
      </c>
      <c r="CX14" s="22">
        <v>5.8000000000000003E-2</v>
      </c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EC14" s="12">
        <v>8</v>
      </c>
      <c r="ED14" s="12">
        <v>8</v>
      </c>
      <c r="EE14" s="12"/>
      <c r="EF14" s="21">
        <f t="shared" si="3"/>
        <v>0</v>
      </c>
      <c r="EG14" s="28">
        <v>8</v>
      </c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</row>
    <row r="15" spans="1:244" x14ac:dyDescent="0.3">
      <c r="A15" s="12"/>
      <c r="B15" s="13">
        <v>1</v>
      </c>
      <c r="C15" s="12" t="s">
        <v>88</v>
      </c>
      <c r="D15" s="12">
        <v>20</v>
      </c>
      <c r="E15" s="12"/>
      <c r="F15" s="14">
        <v>44684</v>
      </c>
      <c r="G15" s="13" t="s">
        <v>89</v>
      </c>
      <c r="H15" s="12"/>
      <c r="I15" s="15">
        <v>44650</v>
      </c>
      <c r="J15" s="13">
        <f t="shared" si="0"/>
        <v>34</v>
      </c>
      <c r="K15" s="31">
        <f t="shared" si="1"/>
        <v>4</v>
      </c>
      <c r="L15" s="12">
        <v>30</v>
      </c>
      <c r="M15" s="16" t="s">
        <v>74</v>
      </c>
      <c r="N15" s="12">
        <v>1</v>
      </c>
      <c r="O15" s="12"/>
      <c r="P15" s="12" t="s">
        <v>75</v>
      </c>
      <c r="Q15" s="12" t="s">
        <v>90</v>
      </c>
      <c r="R15" s="12" t="s">
        <v>77</v>
      </c>
      <c r="S15" s="17" t="s">
        <v>78</v>
      </c>
      <c r="T15" s="12">
        <v>28</v>
      </c>
      <c r="U15" s="12">
        <v>2</v>
      </c>
      <c r="V15" s="12">
        <v>1</v>
      </c>
      <c r="W15" s="12"/>
      <c r="X15" s="12"/>
      <c r="Y15" s="12"/>
      <c r="Z15" s="13">
        <v>67</v>
      </c>
      <c r="AA15" s="13">
        <v>1100</v>
      </c>
      <c r="AB15" s="12">
        <v>14</v>
      </c>
      <c r="AC15" s="13">
        <v>-29</v>
      </c>
      <c r="AD15" s="12"/>
      <c r="AE15" s="12">
        <v>22</v>
      </c>
      <c r="AF15" s="12">
        <v>23</v>
      </c>
      <c r="AG15" s="12">
        <v>24</v>
      </c>
      <c r="AH15" s="12">
        <v>25</v>
      </c>
      <c r="AI15" s="12"/>
      <c r="AJ15" s="13">
        <v>5</v>
      </c>
      <c r="AK15" s="16">
        <f t="shared" si="4"/>
        <v>1896.6674804687302</v>
      </c>
      <c r="AL15" s="12">
        <v>-70.73974609375</v>
      </c>
      <c r="AM15" s="18">
        <v>-80.9173583984375</v>
      </c>
      <c r="AN15" s="18">
        <v>-90.0421142578125</v>
      </c>
      <c r="AO15" s="18">
        <v>-99.365234375</v>
      </c>
      <c r="AP15" s="18">
        <v>-108.932495117187</v>
      </c>
      <c r="AQ15" s="12">
        <v>-118.0419921875</v>
      </c>
      <c r="AR15" s="12">
        <v>-123.916625976562</v>
      </c>
      <c r="AS15" s="12">
        <v>-129.50134277343699</v>
      </c>
      <c r="AT15" s="12"/>
      <c r="AU15" s="12">
        <f t="shared" si="2"/>
        <v>24</v>
      </c>
      <c r="AV15" s="12">
        <v>12</v>
      </c>
      <c r="AW15" s="12">
        <v>1</v>
      </c>
      <c r="AX15" s="12">
        <v>1</v>
      </c>
      <c r="AY15" s="12" t="s">
        <v>80</v>
      </c>
      <c r="AZ15" s="12">
        <v>644.40051269531205</v>
      </c>
      <c r="BA15" s="12">
        <v>648.39959716796795</v>
      </c>
      <c r="BB15" s="19">
        <v>-8.7880001068115199</v>
      </c>
      <c r="BC15" s="18">
        <v>42.174228668212798</v>
      </c>
      <c r="BD15" s="12">
        <v>1.69921875</v>
      </c>
      <c r="BE15" s="12">
        <v>646.09973144531205</v>
      </c>
      <c r="BF15" s="12">
        <v>-18.204797744750898</v>
      </c>
      <c r="BG15" s="12">
        <v>0</v>
      </c>
      <c r="BH15" s="12">
        <v>644.40051269531205</v>
      </c>
      <c r="BI15" s="19">
        <v>1.6633607149124101</v>
      </c>
      <c r="BJ15" s="12">
        <v>21.087114334106399</v>
      </c>
      <c r="BK15" s="12">
        <v>1.1028958559036199</v>
      </c>
      <c r="BL15" s="12">
        <v>2.76625657081604</v>
      </c>
      <c r="BM15" s="12">
        <v>0.92592042684555098</v>
      </c>
      <c r="BN15" s="12">
        <v>3.0321774482727002</v>
      </c>
      <c r="BO15" s="12">
        <v>79.6568603515625</v>
      </c>
      <c r="BP15" s="12">
        <v>1.0498046875</v>
      </c>
      <c r="BQ15" s="12">
        <v>-29.105392456054599</v>
      </c>
      <c r="BR15" s="12">
        <v>1.3505859375</v>
      </c>
      <c r="BS15" s="12">
        <v>67.368843078613196</v>
      </c>
      <c r="BT15" s="12">
        <v>0.54319053888320901</v>
      </c>
      <c r="BU15" s="12">
        <v>-26.849309921264599</v>
      </c>
      <c r="BV15" s="12">
        <v>1.2865641117095901</v>
      </c>
      <c r="BW15" s="12">
        <v>58.284652709960902</v>
      </c>
      <c r="BX15" s="12" t="s">
        <v>82</v>
      </c>
      <c r="BY15" s="12" t="s">
        <v>81</v>
      </c>
      <c r="BZ15" s="12" t="s">
        <v>82</v>
      </c>
      <c r="CA15" s="12" t="s">
        <v>82</v>
      </c>
      <c r="CB15" s="12"/>
      <c r="CC15" s="12"/>
      <c r="CD15" s="12"/>
      <c r="CE15" s="20"/>
      <c r="CM15" s="12"/>
      <c r="CN15" s="12"/>
      <c r="CO15" s="62"/>
      <c r="CP15" s="12"/>
      <c r="CQ15" s="12"/>
      <c r="CR15" s="12"/>
      <c r="CS15" s="12"/>
      <c r="CT15" s="12"/>
      <c r="CU15" s="12"/>
      <c r="CV15" s="12"/>
      <c r="CW15" s="12"/>
      <c r="CX15" s="22">
        <v>0</v>
      </c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EC15" s="21">
        <v>5</v>
      </c>
      <c r="ED15" s="21">
        <v>5</v>
      </c>
      <c r="EF15" s="21">
        <f t="shared" si="3"/>
        <v>0</v>
      </c>
      <c r="EG15" s="24">
        <v>5</v>
      </c>
    </row>
    <row r="16" spans="1:244" ht="15" customHeight="1" x14ac:dyDescent="0.3">
      <c r="A16" s="12"/>
      <c r="B16" s="13">
        <v>1</v>
      </c>
      <c r="C16" s="12" t="s">
        <v>88</v>
      </c>
      <c r="D16" s="12">
        <v>20</v>
      </c>
      <c r="E16" s="12"/>
      <c r="F16" s="14">
        <v>44684</v>
      </c>
      <c r="G16" s="13" t="s">
        <v>89</v>
      </c>
      <c r="H16" s="12"/>
      <c r="I16" s="15">
        <v>44650</v>
      </c>
      <c r="J16" s="13">
        <f t="shared" si="0"/>
        <v>34</v>
      </c>
      <c r="K16" s="31">
        <f t="shared" si="1"/>
        <v>4</v>
      </c>
      <c r="L16" s="12">
        <v>30</v>
      </c>
      <c r="M16" s="16" t="s">
        <v>74</v>
      </c>
      <c r="N16" s="12">
        <v>1</v>
      </c>
      <c r="O16" s="12"/>
      <c r="P16" s="12" t="s">
        <v>75</v>
      </c>
      <c r="Q16" s="12" t="s">
        <v>90</v>
      </c>
      <c r="R16" s="12" t="s">
        <v>77</v>
      </c>
      <c r="S16" s="17" t="s">
        <v>78</v>
      </c>
      <c r="T16" s="12">
        <v>28</v>
      </c>
      <c r="U16" s="12">
        <v>2</v>
      </c>
      <c r="V16" s="12">
        <v>3</v>
      </c>
      <c r="W16" s="12"/>
      <c r="X16" s="12"/>
      <c r="Y16" s="12"/>
      <c r="Z16" s="13">
        <v>54</v>
      </c>
      <c r="AA16" s="13">
        <v>614</v>
      </c>
      <c r="AB16" s="12">
        <v>15</v>
      </c>
      <c r="AC16" s="13">
        <v>-30</v>
      </c>
      <c r="AD16" s="12"/>
      <c r="AE16" s="12">
        <v>30</v>
      </c>
      <c r="AF16" s="12">
        <v>31</v>
      </c>
      <c r="AG16" s="12">
        <v>32</v>
      </c>
      <c r="AH16" s="12">
        <v>33</v>
      </c>
      <c r="AI16" s="12"/>
      <c r="AJ16" s="13">
        <v>6</v>
      </c>
      <c r="AK16" s="16">
        <f t="shared" si="4"/>
        <v>1399.84130859375</v>
      </c>
      <c r="AL16" s="12">
        <v>-76.3092041015625</v>
      </c>
      <c r="AM16" s="18">
        <v>-81.8023681640625</v>
      </c>
      <c r="AN16" s="18">
        <v>-85.75439453125</v>
      </c>
      <c r="AO16" s="18">
        <v>-97.503662109375</v>
      </c>
      <c r="AP16" s="18">
        <v>-103.45458984375</v>
      </c>
      <c r="AQ16" s="12">
        <v>-101.6845703125</v>
      </c>
      <c r="AR16" s="12">
        <v>-101.058959960937</v>
      </c>
      <c r="AS16" s="12">
        <v>-106.918334960937</v>
      </c>
      <c r="AT16" s="12"/>
      <c r="AU16" s="12">
        <f t="shared" si="2"/>
        <v>38</v>
      </c>
      <c r="AV16" s="12">
        <v>19</v>
      </c>
      <c r="AW16" s="12">
        <v>1</v>
      </c>
      <c r="AX16" s="12">
        <v>1</v>
      </c>
      <c r="AY16" s="12" t="s">
        <v>80</v>
      </c>
      <c r="AZ16" s="12">
        <v>678.5</v>
      </c>
      <c r="BA16" s="12">
        <v>682.50012207031205</v>
      </c>
      <c r="BB16" s="19">
        <v>-10.699999809265099</v>
      </c>
      <c r="BC16" s="18">
        <v>41.370166778564403</v>
      </c>
      <c r="BD16" s="12">
        <v>1.80078125</v>
      </c>
      <c r="BE16" s="12">
        <v>680.30078125</v>
      </c>
      <c r="BF16" s="12">
        <v>-8.9990968704223597</v>
      </c>
      <c r="BG16" s="12">
        <v>3.900390625</v>
      </c>
      <c r="BH16" s="12">
        <v>682.400390625</v>
      </c>
      <c r="BI16" s="19">
        <v>1.77574574947357</v>
      </c>
      <c r="BJ16" s="12">
        <v>20.685083389282202</v>
      </c>
      <c r="BK16" s="12">
        <v>1.0212488174438401</v>
      </c>
      <c r="BL16" s="12">
        <v>2.7969944477081299</v>
      </c>
      <c r="BM16" s="12">
        <v>2.3235323429107599</v>
      </c>
      <c r="BN16" s="12">
        <v>2.9490106105804399</v>
      </c>
      <c r="BO16" s="12">
        <v>52.696079254150298</v>
      </c>
      <c r="BP16" s="12">
        <v>1.0498046875</v>
      </c>
      <c r="BQ16" s="12">
        <v>-30.790441513061499</v>
      </c>
      <c r="BR16" s="12">
        <v>1.1494140625</v>
      </c>
      <c r="BS16" s="12">
        <v>44.225311279296797</v>
      </c>
      <c r="BT16" s="12">
        <v>0.79519391059875499</v>
      </c>
      <c r="BU16" s="12">
        <v>-28.773452758788999</v>
      </c>
      <c r="BV16" s="12">
        <v>1.19013631343841</v>
      </c>
      <c r="BW16" s="12">
        <v>69.142364501953097</v>
      </c>
      <c r="BX16" s="12" t="s">
        <v>82</v>
      </c>
      <c r="BY16" s="12" t="s">
        <v>81</v>
      </c>
      <c r="BZ16" s="12" t="s">
        <v>82</v>
      </c>
      <c r="CA16" s="12" t="s">
        <v>82</v>
      </c>
      <c r="CB16" s="12"/>
      <c r="CC16" s="12"/>
      <c r="CD16" s="12"/>
      <c r="CE16" s="20"/>
      <c r="CM16" s="12"/>
      <c r="CN16" s="12"/>
      <c r="CO16" s="62"/>
      <c r="CP16" s="12"/>
      <c r="CQ16" s="12"/>
      <c r="CR16" s="12"/>
      <c r="CS16" s="12"/>
      <c r="CT16" s="12"/>
      <c r="CU16" s="12"/>
      <c r="CV16" s="12"/>
      <c r="CW16" s="12"/>
      <c r="CX16" s="22">
        <v>0</v>
      </c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EC16" s="21">
        <v>7</v>
      </c>
      <c r="ED16" s="21">
        <v>7</v>
      </c>
      <c r="EF16" s="21">
        <f t="shared" si="3"/>
        <v>0</v>
      </c>
      <c r="EG16" s="24">
        <v>7</v>
      </c>
    </row>
    <row r="17" spans="1:244" ht="15" customHeight="1" x14ac:dyDescent="0.3">
      <c r="A17" s="12"/>
      <c r="B17" s="13">
        <v>1</v>
      </c>
      <c r="C17" s="12" t="s">
        <v>88</v>
      </c>
      <c r="D17" s="12">
        <v>20</v>
      </c>
      <c r="E17" s="12"/>
      <c r="F17" s="14">
        <v>44684</v>
      </c>
      <c r="G17" s="13" t="s">
        <v>89</v>
      </c>
      <c r="H17" s="12"/>
      <c r="I17" s="15">
        <v>44650</v>
      </c>
      <c r="J17" s="13">
        <f t="shared" si="0"/>
        <v>34</v>
      </c>
      <c r="K17" s="31">
        <f t="shared" si="1"/>
        <v>4</v>
      </c>
      <c r="L17" s="12">
        <v>30</v>
      </c>
      <c r="M17" s="16" t="s">
        <v>74</v>
      </c>
      <c r="N17" s="12">
        <v>1</v>
      </c>
      <c r="O17" s="12"/>
      <c r="P17" s="12" t="s">
        <v>75</v>
      </c>
      <c r="Q17" s="12" t="s">
        <v>90</v>
      </c>
      <c r="R17" s="12" t="s">
        <v>77</v>
      </c>
      <c r="S17" s="17" t="s">
        <v>78</v>
      </c>
      <c r="T17" s="12">
        <v>28</v>
      </c>
      <c r="U17" s="12">
        <v>2</v>
      </c>
      <c r="V17" s="12">
        <v>4</v>
      </c>
      <c r="W17" s="12"/>
      <c r="X17" s="12"/>
      <c r="Y17" s="12"/>
      <c r="Z17" s="13">
        <v>22</v>
      </c>
      <c r="AA17" s="13">
        <v>1700</v>
      </c>
      <c r="AB17" s="12">
        <v>7</v>
      </c>
      <c r="AC17" s="13">
        <v>-37</v>
      </c>
      <c r="AD17" s="12"/>
      <c r="AE17" s="12">
        <v>34</v>
      </c>
      <c r="AF17" s="12">
        <v>35</v>
      </c>
      <c r="AG17" s="12">
        <v>36</v>
      </c>
      <c r="AH17" s="12">
        <v>37</v>
      </c>
      <c r="AI17" s="12"/>
      <c r="AJ17" s="13">
        <v>5</v>
      </c>
      <c r="AK17" s="16">
        <f t="shared" si="4"/>
        <v>2328.49121093749</v>
      </c>
      <c r="AL17" s="12">
        <v>-72.9217529296875</v>
      </c>
      <c r="AM17" s="18">
        <v>-84.8846435546875</v>
      </c>
      <c r="AN17" s="18">
        <v>-96.832275390625</v>
      </c>
      <c r="AO17" s="18">
        <v>-108.139038085937</v>
      </c>
      <c r="AP17" s="18">
        <v>-119.5068359375</v>
      </c>
      <c r="AQ17" s="12">
        <v>-125.152587890625</v>
      </c>
      <c r="AR17" s="12">
        <v>-145.1416015625</v>
      </c>
      <c r="AS17" s="12">
        <v>-127.532958984375</v>
      </c>
      <c r="AT17" s="12"/>
      <c r="AU17" s="12">
        <f t="shared" si="2"/>
        <v>26</v>
      </c>
      <c r="AV17" s="12">
        <v>13</v>
      </c>
      <c r="AW17" s="12">
        <v>1</v>
      </c>
      <c r="AX17" s="12">
        <v>1</v>
      </c>
      <c r="AY17" s="12" t="s">
        <v>80</v>
      </c>
      <c r="AZ17" s="12">
        <v>410.2001953125</v>
      </c>
      <c r="BA17" s="12">
        <v>414.50109863281199</v>
      </c>
      <c r="BB17" s="19">
        <v>-8.1490001678466797</v>
      </c>
      <c r="BC17" s="18">
        <v>42.527050018310497</v>
      </c>
      <c r="BD17" s="12">
        <v>1.8994140625</v>
      </c>
      <c r="BE17" s="12">
        <v>412.099609375</v>
      </c>
      <c r="BF17" s="12">
        <v>-6.8961658477783203</v>
      </c>
      <c r="BG17" s="12">
        <v>4.2001953125</v>
      </c>
      <c r="BH17" s="12">
        <v>414.400390625</v>
      </c>
      <c r="BI17" s="19">
        <v>1.86484122276306</v>
      </c>
      <c r="BJ17" s="12">
        <v>21.263525009155199</v>
      </c>
      <c r="BK17" s="12">
        <v>1.14425373077392</v>
      </c>
      <c r="BL17" s="12">
        <v>3.0090949535369802</v>
      </c>
      <c r="BM17" s="12">
        <v>1.64082908630371</v>
      </c>
      <c r="BN17" s="12">
        <v>3.9590654373168901</v>
      </c>
      <c r="BO17" s="12">
        <v>48.695388793945298</v>
      </c>
      <c r="BP17" s="12">
        <v>1.14990234375</v>
      </c>
      <c r="BQ17" s="12">
        <v>-27.7267150878906</v>
      </c>
      <c r="BR17" s="12">
        <v>0.9501953125</v>
      </c>
      <c r="BS17" s="12">
        <v>43.235519409179602</v>
      </c>
      <c r="BT17" s="12">
        <v>0.83554542064666704</v>
      </c>
      <c r="BU17" s="12">
        <v>-26.399171829223601</v>
      </c>
      <c r="BV17" s="12">
        <v>1.3336435556411701</v>
      </c>
      <c r="BW17" s="12">
        <v>74.285621643066406</v>
      </c>
      <c r="BX17" s="12" t="s">
        <v>82</v>
      </c>
      <c r="BY17" s="12" t="s">
        <v>81</v>
      </c>
      <c r="BZ17" s="12" t="s">
        <v>82</v>
      </c>
      <c r="CA17" s="12" t="s">
        <v>82</v>
      </c>
      <c r="CB17" s="12"/>
      <c r="CC17" s="12"/>
      <c r="CD17" s="12"/>
      <c r="CE17" s="20"/>
      <c r="CM17" s="12"/>
      <c r="CN17" s="12"/>
      <c r="CO17" s="62"/>
      <c r="CP17" s="12"/>
      <c r="CQ17" s="12"/>
      <c r="CR17" s="12"/>
      <c r="CS17" s="12"/>
      <c r="CT17" s="12"/>
      <c r="CU17" s="12"/>
      <c r="CV17" s="12"/>
      <c r="CW17" s="12"/>
      <c r="CX17" s="22">
        <v>0</v>
      </c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EC17" s="21">
        <v>5</v>
      </c>
      <c r="ED17" s="12">
        <v>5</v>
      </c>
      <c r="EE17" s="12"/>
      <c r="EF17" s="21">
        <f t="shared" si="3"/>
        <v>0</v>
      </c>
      <c r="EG17" s="24">
        <v>5</v>
      </c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</row>
    <row r="18" spans="1:244" x14ac:dyDescent="0.3">
      <c r="A18" s="12"/>
      <c r="B18" s="13">
        <v>1</v>
      </c>
      <c r="C18" s="12" t="s">
        <v>88</v>
      </c>
      <c r="D18" s="12">
        <v>20</v>
      </c>
      <c r="E18" s="12"/>
      <c r="F18" s="14">
        <v>44684</v>
      </c>
      <c r="G18" s="13" t="s">
        <v>89</v>
      </c>
      <c r="H18" s="12"/>
      <c r="I18" s="15">
        <v>44650</v>
      </c>
      <c r="J18" s="13">
        <f t="shared" si="0"/>
        <v>34</v>
      </c>
      <c r="K18" s="31">
        <f t="shared" si="1"/>
        <v>4</v>
      </c>
      <c r="L18" s="12">
        <v>30</v>
      </c>
      <c r="M18" s="16" t="s">
        <v>74</v>
      </c>
      <c r="N18" s="12">
        <v>1</v>
      </c>
      <c r="O18" s="12"/>
      <c r="P18" s="12" t="s">
        <v>75</v>
      </c>
      <c r="Q18" s="12" t="s">
        <v>90</v>
      </c>
      <c r="R18" s="12" t="s">
        <v>77</v>
      </c>
      <c r="S18" s="17" t="s">
        <v>78</v>
      </c>
      <c r="T18" s="12">
        <v>28</v>
      </c>
      <c r="U18" s="12">
        <v>2</v>
      </c>
      <c r="V18" s="12">
        <v>5</v>
      </c>
      <c r="W18" s="12"/>
      <c r="X18" s="12"/>
      <c r="Y18" s="12"/>
      <c r="Z18" s="13">
        <v>40</v>
      </c>
      <c r="AA18" s="13">
        <v>1200</v>
      </c>
      <c r="AB18" s="12">
        <v>4</v>
      </c>
      <c r="AC18" s="13">
        <v>-41</v>
      </c>
      <c r="AD18" s="12"/>
      <c r="AE18" s="12">
        <v>39</v>
      </c>
      <c r="AF18" s="12">
        <v>40</v>
      </c>
      <c r="AG18" s="12">
        <v>41</v>
      </c>
      <c r="AH18" s="12">
        <v>42</v>
      </c>
      <c r="AI18" s="12"/>
      <c r="AJ18" s="13">
        <v>2</v>
      </c>
      <c r="AK18" s="16">
        <f t="shared" si="4"/>
        <v>809.326171875</v>
      </c>
      <c r="AL18" s="12">
        <v>-63.0340576171875</v>
      </c>
      <c r="AM18" s="18">
        <v>-67.5048828125</v>
      </c>
      <c r="AN18" s="18">
        <v>-75.6988525390625</v>
      </c>
      <c r="AO18" s="18">
        <v>-77.20947265625</v>
      </c>
      <c r="AP18" s="18">
        <v>-78.4149169921875</v>
      </c>
      <c r="AQ18" s="12">
        <v>-64.02587890625</v>
      </c>
      <c r="AR18" s="12">
        <v>-93.20068359375</v>
      </c>
      <c r="AS18" s="12">
        <v>-89.4927978515625</v>
      </c>
      <c r="AT18" s="12"/>
      <c r="AU18" s="12">
        <f t="shared" si="2"/>
        <v>42</v>
      </c>
      <c r="AV18" s="12">
        <v>21</v>
      </c>
      <c r="AW18" s="12">
        <v>1</v>
      </c>
      <c r="AX18" s="12">
        <v>1</v>
      </c>
      <c r="AY18" s="12" t="s">
        <v>80</v>
      </c>
      <c r="AZ18" s="12">
        <v>399.09948730468699</v>
      </c>
      <c r="BA18" s="12">
        <v>403.19909667968699</v>
      </c>
      <c r="BB18" s="19">
        <v>-18.690000534057599</v>
      </c>
      <c r="BC18" s="18">
        <v>48.108943939208899</v>
      </c>
      <c r="BD18" s="12">
        <v>1.80078125</v>
      </c>
      <c r="BE18" s="12">
        <v>400.90026855468699</v>
      </c>
      <c r="BF18" s="12">
        <v>-1.7262597084045399</v>
      </c>
      <c r="BG18" s="12">
        <v>0</v>
      </c>
      <c r="BH18" s="12">
        <v>399.09948730468699</v>
      </c>
      <c r="BI18" s="19">
        <v>2.24798583984375</v>
      </c>
      <c r="BJ18" s="12">
        <v>24.0544719696044</v>
      </c>
      <c r="BK18" s="12">
        <v>0.91686797142028797</v>
      </c>
      <c r="BL18" s="12">
        <v>3.1648538112640301</v>
      </c>
      <c r="BM18" s="12">
        <v>5.85713768005371</v>
      </c>
      <c r="BN18" s="12">
        <v>5.4655570983886701</v>
      </c>
      <c r="BO18" s="12">
        <v>53.308822631835902</v>
      </c>
      <c r="BP18" s="12">
        <v>0.9501953125</v>
      </c>
      <c r="BQ18" s="12">
        <v>-23.284313201904201</v>
      </c>
      <c r="BR18" s="12">
        <v>1.1494140625</v>
      </c>
      <c r="BS18" s="12">
        <v>44.333389282226499</v>
      </c>
      <c r="BT18" s="12">
        <v>0.91953724622726396</v>
      </c>
      <c r="BU18" s="12" t="s">
        <v>81</v>
      </c>
      <c r="BV18" s="12" t="s">
        <v>81</v>
      </c>
      <c r="BW18" s="12">
        <v>107.71580505371</v>
      </c>
      <c r="BX18" s="12" t="s">
        <v>82</v>
      </c>
      <c r="BY18" s="12" t="s">
        <v>81</v>
      </c>
      <c r="BZ18" s="12" t="s">
        <v>82</v>
      </c>
      <c r="CA18" s="12" t="s">
        <v>82</v>
      </c>
      <c r="CB18" s="12"/>
      <c r="CC18" s="12"/>
      <c r="CD18" s="12"/>
      <c r="CE18" s="20"/>
      <c r="CM18" s="12"/>
      <c r="CN18" s="12"/>
      <c r="CO18" s="62"/>
      <c r="CP18" s="12"/>
      <c r="CQ18" s="12"/>
      <c r="CR18" s="12"/>
      <c r="CS18" s="12"/>
      <c r="CT18" s="12"/>
      <c r="CU18" s="12"/>
      <c r="CV18" s="12"/>
      <c r="CW18" s="12"/>
      <c r="CX18" s="22">
        <v>0</v>
      </c>
      <c r="CY18" s="17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EC18" s="17">
        <v>3</v>
      </c>
      <c r="ED18" s="33">
        <v>3</v>
      </c>
      <c r="EF18" s="21">
        <f t="shared" si="3"/>
        <v>0</v>
      </c>
      <c r="EG18" s="27">
        <v>3</v>
      </c>
    </row>
    <row r="19" spans="1:244" x14ac:dyDescent="0.3">
      <c r="A19" s="12"/>
      <c r="B19" s="13">
        <v>1</v>
      </c>
      <c r="C19" s="12" t="s">
        <v>88</v>
      </c>
      <c r="D19" s="12">
        <v>20</v>
      </c>
      <c r="E19" s="12"/>
      <c r="F19" s="14">
        <v>44684</v>
      </c>
      <c r="G19" s="13" t="s">
        <v>89</v>
      </c>
      <c r="H19" s="12"/>
      <c r="I19" s="15">
        <v>44650</v>
      </c>
      <c r="J19" s="13">
        <f t="shared" si="0"/>
        <v>34</v>
      </c>
      <c r="K19" s="31">
        <f t="shared" si="1"/>
        <v>4</v>
      </c>
      <c r="L19" s="12">
        <v>30</v>
      </c>
      <c r="M19" s="16" t="s">
        <v>74</v>
      </c>
      <c r="N19" s="12">
        <v>1</v>
      </c>
      <c r="O19" s="12"/>
      <c r="P19" s="12" t="s">
        <v>75</v>
      </c>
      <c r="Q19" s="12" t="s">
        <v>90</v>
      </c>
      <c r="R19" s="12" t="s">
        <v>77</v>
      </c>
      <c r="S19" s="17" t="s">
        <v>78</v>
      </c>
      <c r="T19" s="12">
        <v>28</v>
      </c>
      <c r="U19" s="12">
        <v>2</v>
      </c>
      <c r="V19" s="12">
        <v>2</v>
      </c>
      <c r="W19" s="12"/>
      <c r="X19" s="12"/>
      <c r="Y19" s="12"/>
      <c r="Z19" s="13">
        <v>45</v>
      </c>
      <c r="AA19" s="13">
        <v>1400</v>
      </c>
      <c r="AB19" s="12">
        <v>13</v>
      </c>
      <c r="AC19" s="13">
        <v>-31</v>
      </c>
      <c r="AD19" s="12"/>
      <c r="AE19" s="12">
        <v>26</v>
      </c>
      <c r="AF19" s="12">
        <v>27</v>
      </c>
      <c r="AG19" s="12">
        <v>28</v>
      </c>
      <c r="AH19" s="12">
        <v>29</v>
      </c>
      <c r="AI19" s="12"/>
      <c r="AJ19" s="13">
        <v>1</v>
      </c>
      <c r="AK19" s="16">
        <f t="shared" si="4"/>
        <v>809.326171875</v>
      </c>
      <c r="AL19" s="12">
        <v>-64.0869140625</v>
      </c>
      <c r="AM19" s="18">
        <v>-70.404052734375</v>
      </c>
      <c r="AN19" s="18">
        <v>-74.6002197265625</v>
      </c>
      <c r="AO19" s="18">
        <v>-76.2939453125</v>
      </c>
      <c r="AP19" s="18">
        <v>-81.3751220703125</v>
      </c>
      <c r="AQ19" s="12">
        <v>-86.0595703125</v>
      </c>
      <c r="AR19" s="12">
        <v>-88.1500244140625</v>
      </c>
      <c r="AS19" s="12">
        <v>-95.0164794921875</v>
      </c>
      <c r="AT19" s="12"/>
      <c r="AU19" s="12">
        <f t="shared" si="2"/>
        <v>34</v>
      </c>
      <c r="AV19" s="12">
        <v>17</v>
      </c>
      <c r="AW19" s="12">
        <v>1</v>
      </c>
      <c r="AX19" s="12">
        <v>1</v>
      </c>
      <c r="AY19" s="12" t="s">
        <v>80</v>
      </c>
      <c r="AZ19" s="12">
        <v>575.5</v>
      </c>
      <c r="BA19" s="12">
        <v>579.402587890625</v>
      </c>
      <c r="BB19" s="19">
        <v>-8.1490001678466797</v>
      </c>
      <c r="BC19" s="18">
        <v>25.238843917846602</v>
      </c>
      <c r="BD19" s="12">
        <v>1.80078125</v>
      </c>
      <c r="BE19" s="12">
        <v>577.30078125</v>
      </c>
      <c r="BF19" s="12">
        <v>2.1828134059906001</v>
      </c>
      <c r="BG19" s="12">
        <v>0</v>
      </c>
      <c r="BH19" s="12">
        <v>575.5</v>
      </c>
      <c r="BI19" s="19">
        <v>2.68156743049621</v>
      </c>
      <c r="BJ19" s="12">
        <v>12.619421958923301</v>
      </c>
      <c r="BK19" s="12">
        <v>0.69919800758361805</v>
      </c>
      <c r="BL19" s="12">
        <v>3.38076543807983</v>
      </c>
      <c r="BM19" s="12">
        <v>2.2440147399902299</v>
      </c>
      <c r="BN19" s="12">
        <v>1.8439857959747299</v>
      </c>
      <c r="BO19" s="12">
        <v>20.526960372924801</v>
      </c>
      <c r="BP19" s="12">
        <v>0.8505859375</v>
      </c>
      <c r="BQ19" s="12">
        <v>-12.2549018859863</v>
      </c>
      <c r="BR19" s="12">
        <v>1.7490234375</v>
      </c>
      <c r="BS19" s="12">
        <v>16.9705486297607</v>
      </c>
      <c r="BT19" s="12">
        <v>1.2519167661666799</v>
      </c>
      <c r="BU19" s="12" t="s">
        <v>81</v>
      </c>
      <c r="BV19" s="12" t="s">
        <v>81</v>
      </c>
      <c r="BW19" s="12">
        <v>64.980079650878906</v>
      </c>
      <c r="BX19" s="12" t="s">
        <v>82</v>
      </c>
      <c r="BY19" s="12" t="s">
        <v>81</v>
      </c>
      <c r="BZ19" s="12" t="s">
        <v>82</v>
      </c>
      <c r="CA19" s="12" t="s">
        <v>82</v>
      </c>
      <c r="CB19" s="12"/>
      <c r="CC19" s="12"/>
      <c r="CD19" s="12"/>
      <c r="CE19" s="20"/>
      <c r="CM19" s="12"/>
      <c r="CN19" s="12"/>
      <c r="CO19" s="62"/>
      <c r="CP19" s="12"/>
      <c r="CQ19" s="12"/>
      <c r="CR19" s="12"/>
      <c r="CS19" s="12"/>
      <c r="CT19" s="12"/>
      <c r="CU19" s="12"/>
      <c r="CV19" s="12"/>
      <c r="CW19" s="12"/>
      <c r="CX19" s="22">
        <v>0</v>
      </c>
      <c r="CY19" s="17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EC19" s="17">
        <v>3</v>
      </c>
      <c r="ED19" s="12">
        <v>3</v>
      </c>
      <c r="EF19" s="21">
        <f t="shared" si="3"/>
        <v>0</v>
      </c>
      <c r="EG19" s="27">
        <v>3</v>
      </c>
    </row>
    <row r="20" spans="1:244" ht="14.4" customHeight="1" x14ac:dyDescent="0.3">
      <c r="A20" s="12"/>
      <c r="B20" s="13">
        <v>1</v>
      </c>
      <c r="C20" s="12" t="s">
        <v>88</v>
      </c>
      <c r="D20" s="12">
        <v>20</v>
      </c>
      <c r="E20" s="12"/>
      <c r="F20" s="14">
        <v>44684</v>
      </c>
      <c r="G20" s="13" t="s">
        <v>89</v>
      </c>
      <c r="H20" s="12"/>
      <c r="I20" s="15">
        <v>44650</v>
      </c>
      <c r="J20" s="13">
        <f t="shared" si="0"/>
        <v>34</v>
      </c>
      <c r="K20" s="31">
        <f t="shared" si="1"/>
        <v>4</v>
      </c>
      <c r="L20" s="12">
        <v>30</v>
      </c>
      <c r="M20" s="16" t="s">
        <v>74</v>
      </c>
      <c r="N20" s="12">
        <v>1</v>
      </c>
      <c r="O20" s="12"/>
      <c r="P20" s="12" t="s">
        <v>75</v>
      </c>
      <c r="Q20" s="12" t="s">
        <v>90</v>
      </c>
      <c r="R20" s="12" t="s">
        <v>77</v>
      </c>
      <c r="S20" s="17" t="s">
        <v>78</v>
      </c>
      <c r="T20" s="12">
        <v>28</v>
      </c>
      <c r="U20" s="12">
        <v>1</v>
      </c>
      <c r="V20" s="12">
        <v>6</v>
      </c>
      <c r="W20" s="12" t="s">
        <v>83</v>
      </c>
      <c r="X20" s="12"/>
      <c r="Y20" s="12"/>
      <c r="Z20" s="13">
        <v>37</v>
      </c>
      <c r="AA20" s="13">
        <v>1200</v>
      </c>
      <c r="AB20" s="12">
        <v>14</v>
      </c>
      <c r="AC20" s="13">
        <v>-35</v>
      </c>
      <c r="AD20" s="12"/>
      <c r="AE20" s="12">
        <v>18</v>
      </c>
      <c r="AF20" s="12">
        <v>19</v>
      </c>
      <c r="AG20" s="12">
        <v>20</v>
      </c>
      <c r="AH20" s="12">
        <v>21</v>
      </c>
      <c r="AI20" s="12"/>
      <c r="AJ20" s="13">
        <v>1</v>
      </c>
      <c r="AK20" s="16">
        <f t="shared" si="4"/>
        <v>336.60888671875</v>
      </c>
      <c r="AL20" s="12">
        <v>-65.216064453125</v>
      </c>
      <c r="AM20" s="18">
        <v>-67.413330078125</v>
      </c>
      <c r="AN20" s="18">
        <v>-68.572998046875</v>
      </c>
      <c r="AO20" s="18">
        <v>-70.8770751953125</v>
      </c>
      <c r="AP20" s="18">
        <v>-71.8994140625</v>
      </c>
      <c r="AQ20" s="12">
        <v>-76.6448974609375</v>
      </c>
      <c r="AR20" s="12">
        <v>-76.5838623046875</v>
      </c>
      <c r="AS20" s="12">
        <v>-80.841064453125</v>
      </c>
      <c r="AT20" s="12"/>
      <c r="AU20" s="12">
        <f t="shared" si="2"/>
        <v>0</v>
      </c>
      <c r="AV20" s="12"/>
      <c r="AW20" s="12"/>
      <c r="AX20" s="12"/>
      <c r="AY20" s="12"/>
      <c r="AZ20" s="12"/>
      <c r="BA20" s="12"/>
      <c r="BB20" s="19"/>
      <c r="BC20" s="18"/>
      <c r="BD20" s="12"/>
      <c r="BE20" s="12"/>
      <c r="BF20" s="12"/>
      <c r="BG20" s="12"/>
      <c r="BH20" s="12"/>
      <c r="BI20" s="19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 t="s">
        <v>96</v>
      </c>
      <c r="CD20" s="12"/>
      <c r="CE20" s="20">
        <v>-13.946999999999999</v>
      </c>
      <c r="CF20" s="21">
        <v>0</v>
      </c>
      <c r="CG20" s="21">
        <v>0.54900000000000004</v>
      </c>
      <c r="CH20" s="21">
        <v>1.131</v>
      </c>
      <c r="CI20" s="21">
        <v>-69.320999999999998</v>
      </c>
      <c r="CJ20" s="21">
        <v>4.2</v>
      </c>
      <c r="CK20" s="21">
        <v>2.5489999999999999</v>
      </c>
      <c r="CL20" s="21">
        <v>-9.4960000000000004</v>
      </c>
      <c r="CM20" s="12">
        <v>11.693</v>
      </c>
      <c r="CN20" s="12">
        <v>-5.32</v>
      </c>
      <c r="CO20" s="62">
        <f>(CL20*CK20+CN20*CM20)/(CL20+CN20)</f>
        <v>5.8323477321814252</v>
      </c>
      <c r="CP20" s="12">
        <v>0.95199999999999996</v>
      </c>
      <c r="CQ20" s="12">
        <v>0</v>
      </c>
      <c r="CR20" s="12">
        <v>0</v>
      </c>
      <c r="CS20" s="12">
        <v>0</v>
      </c>
      <c r="CT20" s="12">
        <v>0</v>
      </c>
      <c r="CU20" s="12">
        <v>0</v>
      </c>
      <c r="CV20" s="12">
        <v>0</v>
      </c>
      <c r="CW20" s="12">
        <v>0</v>
      </c>
      <c r="CX20" s="22">
        <v>0.39400000000000002</v>
      </c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EC20" s="12">
        <v>4</v>
      </c>
      <c r="ED20" s="21">
        <v>4</v>
      </c>
      <c r="EF20" s="21">
        <f t="shared" si="3"/>
        <v>0</v>
      </c>
      <c r="EG20" s="28">
        <v>4</v>
      </c>
    </row>
    <row r="21" spans="1:244" x14ac:dyDescent="0.3">
      <c r="A21" s="12"/>
      <c r="B21" s="13">
        <v>1</v>
      </c>
      <c r="C21" s="12" t="s">
        <v>88</v>
      </c>
      <c r="D21" s="12">
        <v>20</v>
      </c>
      <c r="E21" s="12"/>
      <c r="F21" s="14">
        <v>44684</v>
      </c>
      <c r="G21" s="13" t="s">
        <v>89</v>
      </c>
      <c r="H21" s="12"/>
      <c r="I21" s="15">
        <v>44650</v>
      </c>
      <c r="J21" s="13">
        <f t="shared" si="0"/>
        <v>34</v>
      </c>
      <c r="K21" s="31">
        <f t="shared" si="1"/>
        <v>4</v>
      </c>
      <c r="L21" s="12">
        <v>30</v>
      </c>
      <c r="M21" s="16" t="s">
        <v>74</v>
      </c>
      <c r="N21" s="12">
        <v>1</v>
      </c>
      <c r="O21" s="12"/>
      <c r="P21" s="12" t="s">
        <v>75</v>
      </c>
      <c r="Q21" s="12" t="s">
        <v>90</v>
      </c>
      <c r="R21" s="12" t="s">
        <v>77</v>
      </c>
      <c r="S21" s="17" t="s">
        <v>78</v>
      </c>
      <c r="T21" s="12">
        <v>28</v>
      </c>
      <c r="U21" s="12">
        <v>2</v>
      </c>
      <c r="V21" s="12">
        <v>6</v>
      </c>
      <c r="W21" s="12" t="s">
        <v>92</v>
      </c>
      <c r="X21" s="12"/>
      <c r="Y21" s="12"/>
      <c r="Z21" s="13">
        <v>23</v>
      </c>
      <c r="AA21" s="13">
        <v>953</v>
      </c>
      <c r="AB21" s="12">
        <v>17</v>
      </c>
      <c r="AC21" s="13">
        <v>-25</v>
      </c>
      <c r="AD21" s="12"/>
      <c r="AE21" s="12">
        <v>43</v>
      </c>
      <c r="AF21" s="12"/>
      <c r="AG21" s="12"/>
      <c r="AH21" s="12"/>
      <c r="AI21" s="12"/>
      <c r="AJ21" s="16">
        <v>0</v>
      </c>
      <c r="AK21" s="16"/>
      <c r="AL21" s="12"/>
      <c r="AM21" s="18"/>
      <c r="AN21" s="18"/>
      <c r="AO21" s="18"/>
      <c r="AP21" s="18"/>
      <c r="AQ21" s="12"/>
      <c r="AR21" s="12"/>
      <c r="AS21" s="12"/>
      <c r="AT21" s="12"/>
      <c r="AU21" s="12">
        <f t="shared" si="2"/>
        <v>0</v>
      </c>
      <c r="AV21" s="12"/>
      <c r="AW21" s="12"/>
      <c r="AX21" s="12"/>
      <c r="AY21" s="12"/>
      <c r="AZ21" s="12"/>
      <c r="BA21" s="12"/>
      <c r="BB21" s="19"/>
      <c r="BC21" s="18"/>
      <c r="BD21" s="12"/>
      <c r="BE21" s="12"/>
      <c r="BF21" s="12"/>
      <c r="BG21" s="12"/>
      <c r="BH21" s="12"/>
      <c r="BI21" s="19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20"/>
      <c r="CM21" s="12"/>
      <c r="CN21" s="12"/>
      <c r="CO21" s="62"/>
      <c r="CP21" s="12"/>
      <c r="CQ21" s="12"/>
      <c r="CR21" s="12"/>
      <c r="CS21" s="12"/>
      <c r="CT21" s="12"/>
      <c r="CU21" s="12"/>
      <c r="CV21" s="12"/>
      <c r="CW21" s="12"/>
      <c r="CX21" s="34">
        <v>0</v>
      </c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EC21" s="12">
        <v>1</v>
      </c>
      <c r="ED21" s="12">
        <v>1</v>
      </c>
      <c r="EE21" s="12"/>
      <c r="EF21" s="21">
        <f t="shared" si="3"/>
        <v>0</v>
      </c>
      <c r="EG21" s="28">
        <v>1</v>
      </c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</row>
    <row r="22" spans="1:244" x14ac:dyDescent="0.3">
      <c r="A22" s="12"/>
      <c r="B22" s="13">
        <v>1</v>
      </c>
      <c r="C22" s="12" t="s">
        <v>88</v>
      </c>
      <c r="D22" s="12">
        <v>20</v>
      </c>
      <c r="E22" s="12"/>
      <c r="F22" s="14">
        <v>44684</v>
      </c>
      <c r="G22" s="13" t="s">
        <v>89</v>
      </c>
      <c r="H22" s="12"/>
      <c r="I22" s="15">
        <v>44650</v>
      </c>
      <c r="J22" s="13">
        <f t="shared" si="0"/>
        <v>34</v>
      </c>
      <c r="K22" s="31">
        <f t="shared" si="1"/>
        <v>4</v>
      </c>
      <c r="L22" s="12">
        <v>30</v>
      </c>
      <c r="M22" s="16" t="s">
        <v>74</v>
      </c>
      <c r="N22" s="12">
        <v>1</v>
      </c>
      <c r="O22" s="12"/>
      <c r="P22" s="12" t="s">
        <v>75</v>
      </c>
      <c r="Q22" s="12" t="s">
        <v>90</v>
      </c>
      <c r="R22" s="12" t="s">
        <v>77</v>
      </c>
      <c r="S22" s="17" t="s">
        <v>78</v>
      </c>
      <c r="T22" s="12">
        <v>28</v>
      </c>
      <c r="U22" s="12">
        <v>1</v>
      </c>
      <c r="V22" s="12">
        <v>2</v>
      </c>
      <c r="W22" s="12" t="s">
        <v>92</v>
      </c>
      <c r="X22" s="12"/>
      <c r="Y22" s="12"/>
      <c r="Z22" s="13">
        <v>33</v>
      </c>
      <c r="AA22" s="13">
        <v>2000</v>
      </c>
      <c r="AB22" s="12">
        <v>5</v>
      </c>
      <c r="AC22" s="13">
        <v>-43</v>
      </c>
      <c r="AD22" s="12"/>
      <c r="AE22" s="30">
        <v>5</v>
      </c>
      <c r="AF22" s="12"/>
      <c r="AG22" s="12"/>
      <c r="AH22" s="12"/>
      <c r="AI22" s="12"/>
      <c r="AJ22" s="16">
        <v>0</v>
      </c>
      <c r="AK22" s="16"/>
      <c r="AL22" s="12"/>
      <c r="AM22" s="18"/>
      <c r="AN22" s="18"/>
      <c r="AO22" s="18"/>
      <c r="AP22" s="18"/>
      <c r="AQ22" s="12"/>
      <c r="AR22" s="12"/>
      <c r="AS22" s="12"/>
      <c r="AT22" s="12"/>
      <c r="AU22" s="12">
        <f t="shared" si="2"/>
        <v>0</v>
      </c>
      <c r="AV22" s="12"/>
      <c r="AW22" s="12"/>
      <c r="AX22" s="12"/>
      <c r="AY22" s="12"/>
      <c r="AZ22" s="12"/>
      <c r="BA22" s="12"/>
      <c r="BB22" s="19"/>
      <c r="BC22" s="18"/>
      <c r="BD22" s="12"/>
      <c r="BE22" s="12"/>
      <c r="BF22" s="12"/>
      <c r="BG22" s="12"/>
      <c r="BH22" s="12"/>
      <c r="BI22" s="19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20"/>
      <c r="CM22" s="12"/>
      <c r="CN22" s="12"/>
      <c r="CO22" s="62"/>
      <c r="CP22" s="12"/>
      <c r="CQ22" s="12"/>
      <c r="CR22" s="12"/>
      <c r="CS22" s="12"/>
      <c r="CT22" s="12"/>
      <c r="CU22" s="12"/>
      <c r="CV22" s="12"/>
      <c r="CW22" s="12"/>
      <c r="CX22" s="22">
        <v>0</v>
      </c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EC22" s="12">
        <v>1</v>
      </c>
      <c r="ED22" s="21">
        <v>1</v>
      </c>
      <c r="EE22" s="35"/>
      <c r="EF22" s="21">
        <f t="shared" si="3"/>
        <v>0</v>
      </c>
      <c r="EG22" s="28">
        <v>1</v>
      </c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</row>
    <row r="23" spans="1:244" ht="14.4" customHeight="1" x14ac:dyDescent="0.3">
      <c r="A23" s="12"/>
      <c r="B23" s="13">
        <v>1</v>
      </c>
      <c r="C23" s="12" t="s">
        <v>88</v>
      </c>
      <c r="D23" s="12">
        <v>20</v>
      </c>
      <c r="E23" s="12"/>
      <c r="F23" s="14">
        <v>44684</v>
      </c>
      <c r="G23" s="13" t="s">
        <v>89</v>
      </c>
      <c r="H23" s="12"/>
      <c r="I23" s="15">
        <v>44650</v>
      </c>
      <c r="J23" s="13">
        <f t="shared" si="0"/>
        <v>34</v>
      </c>
      <c r="K23" s="31">
        <f t="shared" si="1"/>
        <v>4</v>
      </c>
      <c r="L23" s="12">
        <v>30</v>
      </c>
      <c r="M23" s="16" t="s">
        <v>74</v>
      </c>
      <c r="N23" s="12">
        <v>1</v>
      </c>
      <c r="O23" s="12"/>
      <c r="P23" s="12" t="s">
        <v>75</v>
      </c>
      <c r="Q23" s="12" t="s">
        <v>90</v>
      </c>
      <c r="R23" s="12" t="s">
        <v>77</v>
      </c>
      <c r="S23" s="17" t="s">
        <v>78</v>
      </c>
      <c r="T23" s="12">
        <v>28</v>
      </c>
      <c r="U23" s="12">
        <v>1</v>
      </c>
      <c r="V23" s="12">
        <v>3</v>
      </c>
      <c r="W23" s="12"/>
      <c r="X23" s="12"/>
      <c r="Y23" s="12"/>
      <c r="Z23" s="13">
        <v>20</v>
      </c>
      <c r="AA23" s="13">
        <v>2300</v>
      </c>
      <c r="AB23" s="12">
        <v>15</v>
      </c>
      <c r="AC23" s="13">
        <v>-36</v>
      </c>
      <c r="AD23" s="12"/>
      <c r="AE23" s="12">
        <v>6</v>
      </c>
      <c r="AF23" s="12">
        <v>7</v>
      </c>
      <c r="AG23" s="12">
        <v>8</v>
      </c>
      <c r="AH23" s="12">
        <v>9</v>
      </c>
      <c r="AI23" s="12"/>
      <c r="AJ23" s="13">
        <v>1</v>
      </c>
      <c r="AK23" s="16">
        <f t="shared" ref="AK23:AK30" si="5">SLOPE(AL23:AP23,AL$1:AP$1)*-1000</f>
        <v>1256.7138671875</v>
      </c>
      <c r="AL23" s="12">
        <v>-66.7572021484375</v>
      </c>
      <c r="AM23" s="18">
        <v>-102.569580078125</v>
      </c>
      <c r="AN23" s="18">
        <v>-135.66589355468699</v>
      </c>
      <c r="AO23" s="18">
        <v>-68.572998046875</v>
      </c>
      <c r="AP23" s="18">
        <v>-115.17333984375</v>
      </c>
      <c r="AQ23" s="12">
        <v>-114.898681640625</v>
      </c>
      <c r="AR23" s="12">
        <v>-102.066040039062</v>
      </c>
      <c r="AS23" s="12">
        <v>-118.59130859375</v>
      </c>
      <c r="AT23" s="12"/>
      <c r="AU23" s="12">
        <f t="shared" si="2"/>
        <v>0</v>
      </c>
      <c r="AV23" s="12"/>
      <c r="AW23" s="12"/>
      <c r="AX23" s="12"/>
      <c r="AY23" s="12"/>
      <c r="AZ23" s="12"/>
      <c r="BA23" s="12"/>
      <c r="BB23" s="19"/>
      <c r="BC23" s="18"/>
      <c r="BD23" s="12"/>
      <c r="BE23" s="12"/>
      <c r="BF23" s="12"/>
      <c r="BG23" s="12"/>
      <c r="BH23" s="12"/>
      <c r="BI23" s="19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20"/>
      <c r="CM23" s="12"/>
      <c r="CN23" s="12"/>
      <c r="CO23" s="62"/>
      <c r="CP23" s="12"/>
      <c r="CQ23" s="12"/>
      <c r="CR23" s="12"/>
      <c r="CS23" s="12"/>
      <c r="CT23" s="12"/>
      <c r="CU23" s="12"/>
      <c r="CV23" s="12"/>
      <c r="CW23" s="12"/>
      <c r="CX23" s="22">
        <v>0</v>
      </c>
      <c r="CY23" s="17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EC23" s="17">
        <v>3</v>
      </c>
      <c r="ED23" s="12">
        <v>3</v>
      </c>
      <c r="EF23" s="21">
        <f t="shared" si="3"/>
        <v>0</v>
      </c>
      <c r="EG23" s="27">
        <v>3</v>
      </c>
    </row>
    <row r="24" spans="1:244" ht="15" customHeight="1" x14ac:dyDescent="0.3">
      <c r="A24" s="12"/>
      <c r="B24" s="13">
        <v>1</v>
      </c>
      <c r="C24" s="12" t="s">
        <v>88</v>
      </c>
      <c r="D24" s="12">
        <v>20</v>
      </c>
      <c r="E24" s="12"/>
      <c r="F24" s="14">
        <v>44684</v>
      </c>
      <c r="G24" s="13" t="s">
        <v>89</v>
      </c>
      <c r="H24" s="12"/>
      <c r="I24" s="15">
        <v>44650</v>
      </c>
      <c r="J24" s="13">
        <f t="shared" si="0"/>
        <v>34</v>
      </c>
      <c r="K24" s="31">
        <f t="shared" si="1"/>
        <v>4</v>
      </c>
      <c r="L24" s="12">
        <v>30</v>
      </c>
      <c r="M24" s="16" t="s">
        <v>74</v>
      </c>
      <c r="N24" s="12">
        <v>1</v>
      </c>
      <c r="O24" s="12"/>
      <c r="P24" s="12" t="s">
        <v>75</v>
      </c>
      <c r="Q24" s="12" t="s">
        <v>90</v>
      </c>
      <c r="R24" s="12" t="s">
        <v>77</v>
      </c>
      <c r="S24" s="17" t="s">
        <v>78</v>
      </c>
      <c r="T24" s="12">
        <v>28</v>
      </c>
      <c r="U24" s="12">
        <v>1</v>
      </c>
      <c r="V24" s="12">
        <v>4</v>
      </c>
      <c r="W24" s="12"/>
      <c r="X24" s="12"/>
      <c r="Y24" s="12"/>
      <c r="Z24" s="13">
        <v>35</v>
      </c>
      <c r="AA24" s="13">
        <v>1000</v>
      </c>
      <c r="AB24" s="12">
        <v>10</v>
      </c>
      <c r="AC24" s="13">
        <v>-30</v>
      </c>
      <c r="AD24" s="12"/>
      <c r="AE24" s="12">
        <v>10</v>
      </c>
      <c r="AF24" s="12">
        <v>11</v>
      </c>
      <c r="AG24" s="12">
        <v>12</v>
      </c>
      <c r="AH24" s="12">
        <v>13</v>
      </c>
      <c r="AI24" s="12"/>
      <c r="AJ24" s="13">
        <v>1</v>
      </c>
      <c r="AK24" s="16">
        <f t="shared" si="5"/>
        <v>1229.8583984375</v>
      </c>
      <c r="AL24" s="12">
        <v>-62.9425048828125</v>
      </c>
      <c r="AM24" s="18">
        <v>-65.8416748046875</v>
      </c>
      <c r="AN24" s="18">
        <v>-74.3865966796875</v>
      </c>
      <c r="AO24" s="18">
        <v>-79.8797607421875</v>
      </c>
      <c r="AP24" s="18">
        <v>-86.669921875</v>
      </c>
      <c r="AQ24" s="12">
        <v>-97.7020263671875</v>
      </c>
      <c r="AR24" s="12">
        <v>-106.14013671875</v>
      </c>
      <c r="AS24" s="12">
        <v>-81.512451171875</v>
      </c>
      <c r="AT24" s="12"/>
      <c r="AU24" s="12">
        <f t="shared" si="2"/>
        <v>44</v>
      </c>
      <c r="AV24" s="12">
        <v>22</v>
      </c>
      <c r="AW24" s="12">
        <v>1</v>
      </c>
      <c r="AX24" s="12">
        <v>1</v>
      </c>
      <c r="AY24" s="12" t="s">
        <v>80</v>
      </c>
      <c r="AZ24" s="12">
        <v>317.80099487304602</v>
      </c>
      <c r="BA24" s="12">
        <v>320.599609375</v>
      </c>
      <c r="BB24" s="19">
        <v>-15.8100004196166</v>
      </c>
      <c r="BC24" s="18">
        <v>25.194154739379801</v>
      </c>
      <c r="BD24" s="12">
        <v>1.298828125</v>
      </c>
      <c r="BE24" s="12">
        <v>319.09982299804602</v>
      </c>
      <c r="BF24" s="12">
        <v>16.405092239379801</v>
      </c>
      <c r="BG24" s="12">
        <v>0</v>
      </c>
      <c r="BH24" s="12">
        <v>317.80099487304602</v>
      </c>
      <c r="BI24" s="19"/>
      <c r="BJ24" s="12">
        <v>12.597077369689901</v>
      </c>
      <c r="BK24" s="12" t="s">
        <v>81</v>
      </c>
      <c r="BL24" s="12" t="s">
        <v>81</v>
      </c>
      <c r="BM24" s="12">
        <v>0.80297905206680298</v>
      </c>
      <c r="BN24" s="12">
        <v>0.624045550823212</v>
      </c>
      <c r="BO24" s="12">
        <v>11.6421566009521</v>
      </c>
      <c r="BP24" s="12">
        <v>0.1494140625</v>
      </c>
      <c r="BQ24" s="12">
        <v>-6.7401962280273402</v>
      </c>
      <c r="BR24" s="12">
        <v>1.3505859375</v>
      </c>
      <c r="BS24" s="12" t="s">
        <v>81</v>
      </c>
      <c r="BT24" s="12" t="s">
        <v>81</v>
      </c>
      <c r="BU24" s="12" t="s">
        <v>81</v>
      </c>
      <c r="BV24" s="12" t="s">
        <v>81</v>
      </c>
      <c r="BW24" s="12">
        <v>63.607898712158203</v>
      </c>
      <c r="BX24" s="12" t="s">
        <v>82</v>
      </c>
      <c r="BY24" s="12" t="s">
        <v>81</v>
      </c>
      <c r="BZ24" s="12" t="s">
        <v>82</v>
      </c>
      <c r="CA24" s="12" t="s">
        <v>82</v>
      </c>
      <c r="CB24" s="12"/>
      <c r="CC24" s="12"/>
      <c r="CD24" s="12"/>
      <c r="CE24" s="20"/>
      <c r="CM24" s="12"/>
      <c r="CN24" s="12"/>
      <c r="CO24" s="62"/>
      <c r="CP24" s="12"/>
      <c r="CQ24" s="12"/>
      <c r="CR24" s="12"/>
      <c r="CS24" s="12"/>
      <c r="CT24" s="12"/>
      <c r="CU24" s="12"/>
      <c r="CV24" s="12"/>
      <c r="CW24" s="12"/>
      <c r="CX24" s="22">
        <v>0</v>
      </c>
      <c r="CY24" s="17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EC24" s="17">
        <v>3</v>
      </c>
      <c r="ED24" s="12">
        <v>3</v>
      </c>
      <c r="EF24" s="21">
        <f t="shared" si="3"/>
        <v>0</v>
      </c>
      <c r="EG24" s="27">
        <v>3</v>
      </c>
    </row>
    <row r="25" spans="1:244" x14ac:dyDescent="0.3">
      <c r="A25" s="12"/>
      <c r="B25" s="13">
        <v>1</v>
      </c>
      <c r="C25" s="12" t="s">
        <v>88</v>
      </c>
      <c r="D25" s="12">
        <v>20</v>
      </c>
      <c r="E25" s="12"/>
      <c r="F25" s="14">
        <v>44685</v>
      </c>
      <c r="G25" s="13" t="s">
        <v>89</v>
      </c>
      <c r="H25" s="12"/>
      <c r="I25" s="15">
        <v>44650</v>
      </c>
      <c r="J25" s="13">
        <f t="shared" si="0"/>
        <v>35</v>
      </c>
      <c r="K25" s="31">
        <f t="shared" si="1"/>
        <v>4</v>
      </c>
      <c r="L25" s="12">
        <v>31</v>
      </c>
      <c r="M25" s="16" t="s">
        <v>74</v>
      </c>
      <c r="N25" s="12">
        <v>1</v>
      </c>
      <c r="O25" s="12"/>
      <c r="P25" s="12" t="s">
        <v>75</v>
      </c>
      <c r="Q25" s="12" t="s">
        <v>90</v>
      </c>
      <c r="R25" s="12" t="s">
        <v>77</v>
      </c>
      <c r="S25" s="17" t="s">
        <v>78</v>
      </c>
      <c r="T25" s="12">
        <v>28</v>
      </c>
      <c r="U25" s="12">
        <v>1</v>
      </c>
      <c r="V25" s="12">
        <v>2</v>
      </c>
      <c r="W25" s="12" t="s">
        <v>84</v>
      </c>
      <c r="X25" s="12"/>
      <c r="Y25" s="12"/>
      <c r="Z25" s="13">
        <v>39</v>
      </c>
      <c r="AA25" s="13">
        <v>2000</v>
      </c>
      <c r="AB25" s="12">
        <v>9</v>
      </c>
      <c r="AC25" s="13">
        <v>-36</v>
      </c>
      <c r="AD25" s="12"/>
      <c r="AE25" s="12">
        <v>9</v>
      </c>
      <c r="AF25" s="12">
        <v>10</v>
      </c>
      <c r="AG25" s="12">
        <v>11</v>
      </c>
      <c r="AH25" s="12">
        <v>12</v>
      </c>
      <c r="AI25" s="12"/>
      <c r="AJ25" s="13">
        <v>7</v>
      </c>
      <c r="AK25" s="16">
        <f t="shared" si="5"/>
        <v>2572.63183593749</v>
      </c>
      <c r="AL25" s="12">
        <v>-72.44873046875</v>
      </c>
      <c r="AM25" s="18">
        <v>-80.3985595703125</v>
      </c>
      <c r="AN25" s="18">
        <v>-100.433349609375</v>
      </c>
      <c r="AO25" s="18">
        <v>-110.519409179687</v>
      </c>
      <c r="AP25" s="18">
        <v>-121.7041015625</v>
      </c>
      <c r="AQ25" s="12">
        <v>-131.14929199218699</v>
      </c>
      <c r="AR25" s="12">
        <v>-125.808715820312</v>
      </c>
      <c r="AS25" s="12">
        <v>-62.896728515625</v>
      </c>
      <c r="AT25" s="12"/>
      <c r="AU25" s="12">
        <f t="shared" si="2"/>
        <v>14</v>
      </c>
      <c r="AV25" s="12">
        <v>7</v>
      </c>
      <c r="AW25" s="12">
        <v>1</v>
      </c>
      <c r="AX25" s="12">
        <v>1</v>
      </c>
      <c r="AY25" s="12" t="s">
        <v>80</v>
      </c>
      <c r="AZ25" s="12">
        <v>696.5</v>
      </c>
      <c r="BA25" s="12">
        <v>699.2001953125</v>
      </c>
      <c r="BB25" s="19">
        <v>-2.0829999446868901</v>
      </c>
      <c r="BC25" s="18">
        <v>21.400627136230401</v>
      </c>
      <c r="BD25" s="12">
        <v>1.2998046875</v>
      </c>
      <c r="BE25" s="12">
        <v>697.7998046875</v>
      </c>
      <c r="BF25" s="12">
        <v>4.9669113159179599</v>
      </c>
      <c r="BG25" s="12">
        <v>0</v>
      </c>
      <c r="BH25" s="12">
        <v>696.5</v>
      </c>
      <c r="BI25" s="19">
        <v>2.2213869094848602</v>
      </c>
      <c r="BJ25" s="12">
        <v>10.700313568115201</v>
      </c>
      <c r="BK25" s="12">
        <v>0.29571467638015703</v>
      </c>
      <c r="BL25" s="12">
        <v>2.5171015262603702</v>
      </c>
      <c r="BM25" s="12">
        <v>0.77032363414764404</v>
      </c>
      <c r="BN25" s="12">
        <v>0.800453841686249</v>
      </c>
      <c r="BO25" s="12">
        <v>20.121952056884702</v>
      </c>
      <c r="BP25" s="12">
        <v>0.349853515625</v>
      </c>
      <c r="BQ25" s="12">
        <v>-15.3963413238525</v>
      </c>
      <c r="BR25" s="12">
        <v>1.250244140625</v>
      </c>
      <c r="BS25" s="12" t="s">
        <v>81</v>
      </c>
      <c r="BT25" s="12" t="s">
        <v>81</v>
      </c>
      <c r="BU25" s="12" t="s">
        <v>81</v>
      </c>
      <c r="BV25" s="12" t="s">
        <v>81</v>
      </c>
      <c r="BW25" s="12">
        <v>43.261539459228501</v>
      </c>
      <c r="BX25" s="12" t="s">
        <v>82</v>
      </c>
      <c r="BY25" s="12" t="s">
        <v>81</v>
      </c>
      <c r="BZ25" s="12" t="s">
        <v>82</v>
      </c>
      <c r="CA25" s="12" t="s">
        <v>82</v>
      </c>
      <c r="CB25" s="12"/>
      <c r="CC25" s="12" t="s">
        <v>100</v>
      </c>
      <c r="CD25" s="12"/>
      <c r="CE25" s="20">
        <v>-20.111000000000001</v>
      </c>
      <c r="CF25" s="21">
        <v>0</v>
      </c>
      <c r="CG25" s="21">
        <v>0.76300000000000001</v>
      </c>
      <c r="CH25" s="21">
        <v>6.2E-2</v>
      </c>
      <c r="CI25" s="21">
        <v>-53.746000000000002</v>
      </c>
      <c r="CJ25" s="21">
        <v>0.2</v>
      </c>
      <c r="CK25" s="21">
        <v>2.0070000000000001</v>
      </c>
      <c r="CL25" s="21">
        <v>-3.48</v>
      </c>
      <c r="CM25" s="12">
        <v>2.3250000000000002</v>
      </c>
      <c r="CN25" s="12">
        <v>-11.084</v>
      </c>
      <c r="CO25" s="62">
        <f>(CL25*CK25+CN25*CM25)/(CL25+CN25)</f>
        <v>2.249015380390003</v>
      </c>
      <c r="CP25" s="12">
        <v>0.78800000000000003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22">
        <v>0.123</v>
      </c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EC25" s="12">
        <v>8</v>
      </c>
      <c r="ED25" s="21">
        <v>8</v>
      </c>
      <c r="EF25" s="21">
        <f t="shared" si="3"/>
        <v>0</v>
      </c>
      <c r="EG25" s="28">
        <v>8</v>
      </c>
    </row>
    <row r="26" spans="1:244" ht="15" customHeight="1" x14ac:dyDescent="0.3">
      <c r="A26" s="12"/>
      <c r="B26" s="13">
        <v>1</v>
      </c>
      <c r="C26" s="12" t="s">
        <v>88</v>
      </c>
      <c r="D26" s="12">
        <v>20</v>
      </c>
      <c r="E26" s="12"/>
      <c r="F26" s="14">
        <v>44685</v>
      </c>
      <c r="G26" s="13" t="s">
        <v>89</v>
      </c>
      <c r="H26" s="12"/>
      <c r="I26" s="15">
        <v>44650</v>
      </c>
      <c r="J26" s="13">
        <f t="shared" si="0"/>
        <v>35</v>
      </c>
      <c r="K26" s="31">
        <f t="shared" si="1"/>
        <v>4</v>
      </c>
      <c r="L26" s="12">
        <v>31</v>
      </c>
      <c r="M26" s="16" t="s">
        <v>74</v>
      </c>
      <c r="N26" s="12">
        <v>1</v>
      </c>
      <c r="O26" s="12"/>
      <c r="P26" s="12" t="s">
        <v>75</v>
      </c>
      <c r="Q26" s="12" t="s">
        <v>90</v>
      </c>
      <c r="R26" s="12" t="s">
        <v>77</v>
      </c>
      <c r="S26" s="17" t="s">
        <v>78</v>
      </c>
      <c r="T26" s="12">
        <v>28</v>
      </c>
      <c r="U26" s="12">
        <v>1</v>
      </c>
      <c r="V26" s="12">
        <v>1</v>
      </c>
      <c r="W26" s="12" t="s">
        <v>83</v>
      </c>
      <c r="X26" s="12"/>
      <c r="Y26" s="12"/>
      <c r="Z26" s="13">
        <v>44</v>
      </c>
      <c r="AA26" s="13">
        <v>2500</v>
      </c>
      <c r="AB26" s="12">
        <v>11</v>
      </c>
      <c r="AC26" s="13">
        <v>-33</v>
      </c>
      <c r="AD26" s="12"/>
      <c r="AE26" s="12">
        <v>5</v>
      </c>
      <c r="AF26" s="12">
        <v>6</v>
      </c>
      <c r="AG26" s="12">
        <v>7</v>
      </c>
      <c r="AH26" s="12">
        <v>8</v>
      </c>
      <c r="AI26" s="12"/>
      <c r="AJ26" s="13">
        <v>3</v>
      </c>
      <c r="AK26" s="16">
        <f t="shared" si="5"/>
        <v>985.107421875</v>
      </c>
      <c r="AL26" s="12">
        <v>-74.64599609375</v>
      </c>
      <c r="AM26" s="18">
        <v>-88.287353515625</v>
      </c>
      <c r="AN26" s="18">
        <v>-96.9085693359375</v>
      </c>
      <c r="AO26" s="18">
        <v>-99.395751953125</v>
      </c>
      <c r="AP26" s="18">
        <v>-93.719482421875</v>
      </c>
      <c r="AQ26" s="12">
        <v>-109.954833984375</v>
      </c>
      <c r="AR26" s="12">
        <v>-122.4365234375</v>
      </c>
      <c r="AS26" s="12">
        <v>-130.9814453125</v>
      </c>
      <c r="AT26" s="12"/>
      <c r="AU26" s="12">
        <f t="shared" si="2"/>
        <v>16</v>
      </c>
      <c r="AV26" s="12">
        <v>8</v>
      </c>
      <c r="AW26" s="12">
        <v>1</v>
      </c>
      <c r="AX26" s="12">
        <v>1</v>
      </c>
      <c r="AY26" s="12" t="s">
        <v>80</v>
      </c>
      <c r="AZ26" s="12">
        <v>670.7001953125</v>
      </c>
      <c r="BA26" s="12">
        <v>675.00109863281205</v>
      </c>
      <c r="BB26" s="19">
        <v>-11.9799995422363</v>
      </c>
      <c r="BC26" s="18">
        <v>40.9564399719238</v>
      </c>
      <c r="BD26" s="12">
        <v>1.7998046875</v>
      </c>
      <c r="BE26" s="12">
        <v>672.5</v>
      </c>
      <c r="BF26" s="12">
        <v>-1.5850634574890099</v>
      </c>
      <c r="BG26" s="12">
        <v>0</v>
      </c>
      <c r="BH26" s="12">
        <v>670.7001953125</v>
      </c>
      <c r="BI26" s="19">
        <v>2.2693784236907901</v>
      </c>
      <c r="BJ26" s="12">
        <v>20.4782199859619</v>
      </c>
      <c r="BK26" s="12">
        <v>0.970556139945984</v>
      </c>
      <c r="BL26" s="12">
        <v>3.23993468284606</v>
      </c>
      <c r="BM26" s="12">
        <v>54.919586181640597</v>
      </c>
      <c r="BN26" s="12">
        <v>4.3344302177429199</v>
      </c>
      <c r="BO26" s="12">
        <v>45.802696228027301</v>
      </c>
      <c r="BP26" s="12">
        <v>1.0498046875</v>
      </c>
      <c r="BQ26" s="12">
        <v>-20.373773574829102</v>
      </c>
      <c r="BR26" s="12">
        <v>1.4501953125</v>
      </c>
      <c r="BS26" s="12">
        <v>36.229335784912102</v>
      </c>
      <c r="BT26" s="12">
        <v>0.93979269266128496</v>
      </c>
      <c r="BU26" s="12">
        <v>-18.9246215820312</v>
      </c>
      <c r="BV26" s="12">
        <v>1.7882899045944201</v>
      </c>
      <c r="BW26" s="12">
        <v>93.053405761718693</v>
      </c>
      <c r="BX26" s="12" t="s">
        <v>82</v>
      </c>
      <c r="BY26" s="12" t="s">
        <v>81</v>
      </c>
      <c r="BZ26" s="12" t="s">
        <v>82</v>
      </c>
      <c r="CA26" s="12" t="s">
        <v>82</v>
      </c>
      <c r="CB26" s="12"/>
      <c r="CC26" s="12" t="s">
        <v>101</v>
      </c>
      <c r="CD26" s="12"/>
      <c r="CE26" s="20">
        <v>-13.092000000000001</v>
      </c>
      <c r="CF26" s="21">
        <v>0</v>
      </c>
      <c r="CG26" s="21">
        <v>0.214</v>
      </c>
      <c r="CH26" s="21">
        <v>0.64</v>
      </c>
      <c r="CI26" s="21">
        <v>47.265999999999998</v>
      </c>
      <c r="CJ26" s="21">
        <v>2.4</v>
      </c>
      <c r="CK26" s="21">
        <v>1.361</v>
      </c>
      <c r="CL26" s="21">
        <v>-6.7</v>
      </c>
      <c r="CM26" s="12">
        <v>3.8809999999999998</v>
      </c>
      <c r="CN26" s="12">
        <v>-7.2249999999999996</v>
      </c>
      <c r="CO26" s="62">
        <f>(CL26*CK26+CN26*CM26)/(CL26+CN26)</f>
        <v>2.6685044883303406</v>
      </c>
      <c r="CP26" s="12">
        <v>0.78800000000000003</v>
      </c>
      <c r="CQ26" s="12">
        <v>0</v>
      </c>
      <c r="CR26" s="12">
        <v>0</v>
      </c>
      <c r="CS26" s="12">
        <v>0</v>
      </c>
      <c r="CT26" s="12">
        <v>0</v>
      </c>
      <c r="CU26" s="12">
        <v>0</v>
      </c>
      <c r="CV26" s="12">
        <v>0</v>
      </c>
      <c r="CW26" s="12">
        <v>0</v>
      </c>
      <c r="CX26" s="22">
        <v>0.23899999999999999</v>
      </c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EC26" s="32">
        <v>6</v>
      </c>
      <c r="ED26" s="21">
        <v>6</v>
      </c>
      <c r="EF26" s="21">
        <f t="shared" si="3"/>
        <v>0</v>
      </c>
      <c r="EG26" s="36">
        <v>6</v>
      </c>
    </row>
    <row r="27" spans="1:244" ht="15" customHeight="1" x14ac:dyDescent="0.3">
      <c r="A27" s="12"/>
      <c r="B27" s="13">
        <v>1</v>
      </c>
      <c r="C27" s="12" t="s">
        <v>88</v>
      </c>
      <c r="D27" s="12">
        <v>20</v>
      </c>
      <c r="E27" s="12"/>
      <c r="F27" s="14">
        <v>44685</v>
      </c>
      <c r="G27" s="13" t="s">
        <v>89</v>
      </c>
      <c r="H27" s="12"/>
      <c r="I27" s="15">
        <v>44650</v>
      </c>
      <c r="J27" s="13">
        <f t="shared" si="0"/>
        <v>35</v>
      </c>
      <c r="K27" s="31">
        <f t="shared" si="1"/>
        <v>4</v>
      </c>
      <c r="L27" s="12">
        <v>31</v>
      </c>
      <c r="M27" s="16" t="s">
        <v>74</v>
      </c>
      <c r="N27" s="12">
        <v>1</v>
      </c>
      <c r="O27" s="12"/>
      <c r="P27" s="12" t="s">
        <v>75</v>
      </c>
      <c r="Q27" s="12" t="s">
        <v>90</v>
      </c>
      <c r="R27" s="12" t="s">
        <v>77</v>
      </c>
      <c r="S27" s="17" t="s">
        <v>78</v>
      </c>
      <c r="T27" s="12">
        <v>28</v>
      </c>
      <c r="U27" s="12">
        <v>1</v>
      </c>
      <c r="V27" s="12">
        <v>7</v>
      </c>
      <c r="W27" s="12" t="s">
        <v>97</v>
      </c>
      <c r="X27" s="12"/>
      <c r="Y27" s="12"/>
      <c r="Z27" s="13">
        <v>46</v>
      </c>
      <c r="AA27" s="13">
        <v>1000</v>
      </c>
      <c r="AB27" s="12">
        <v>12</v>
      </c>
      <c r="AC27" s="13">
        <v>-23</v>
      </c>
      <c r="AD27" s="12"/>
      <c r="AE27" s="30">
        <v>29</v>
      </c>
      <c r="AF27" s="12">
        <v>30</v>
      </c>
      <c r="AG27" s="12">
        <v>31</v>
      </c>
      <c r="AH27" s="12">
        <v>32</v>
      </c>
      <c r="AI27" s="12"/>
      <c r="AJ27" s="13">
        <v>4</v>
      </c>
      <c r="AK27" s="16">
        <f t="shared" si="5"/>
        <v>332.33642578125</v>
      </c>
      <c r="AL27" s="12">
        <v>-57.0220947265625</v>
      </c>
      <c r="AM27" s="18">
        <v>-58.013916015625</v>
      </c>
      <c r="AN27" s="18">
        <v>-63.262939453125</v>
      </c>
      <c r="AO27" s="18">
        <v>-67.1844482421875</v>
      </c>
      <c r="AP27" s="18">
        <v>-60.7452392578125</v>
      </c>
      <c r="AQ27" s="12">
        <v>-64.39208984375</v>
      </c>
      <c r="AR27" s="12">
        <v>-64.971923828125</v>
      </c>
      <c r="AS27" s="12">
        <v>-71.3043212890625</v>
      </c>
      <c r="AT27" s="12"/>
      <c r="AU27" s="12">
        <f t="shared" si="2"/>
        <v>68</v>
      </c>
      <c r="AV27" s="12">
        <v>34</v>
      </c>
      <c r="AW27" s="12">
        <v>1</v>
      </c>
      <c r="AX27" s="12">
        <v>1</v>
      </c>
      <c r="AY27" s="12" t="s">
        <v>80</v>
      </c>
      <c r="AZ27" s="12">
        <v>290.5</v>
      </c>
      <c r="BA27" s="12">
        <v>294.49615478515602</v>
      </c>
      <c r="BB27" s="19">
        <v>-13.579999923706</v>
      </c>
      <c r="BC27" s="18">
        <v>42.647994995117102</v>
      </c>
      <c r="BD27" s="12">
        <v>1.80078125</v>
      </c>
      <c r="BE27" s="12">
        <v>292.30078125</v>
      </c>
      <c r="BF27" s="12">
        <v>-11.413896560668899</v>
      </c>
      <c r="BG27" s="12">
        <v>0</v>
      </c>
      <c r="BH27" s="12">
        <v>290.5</v>
      </c>
      <c r="BI27" s="19">
        <v>2.0499951839446999</v>
      </c>
      <c r="BJ27" s="12">
        <v>21.323997497558501</v>
      </c>
      <c r="BK27" s="12">
        <v>0.98097795248031605</v>
      </c>
      <c r="BL27" s="12">
        <v>3.03097295761108</v>
      </c>
      <c r="BM27" s="12">
        <v>1.3733173608779901</v>
      </c>
      <c r="BN27" s="12">
        <v>3.4212059974670401</v>
      </c>
      <c r="BO27" s="12">
        <v>53.335334777832003</v>
      </c>
      <c r="BP27" s="12">
        <v>0.94921875</v>
      </c>
      <c r="BQ27" s="12">
        <v>-25</v>
      </c>
      <c r="BR27" s="12">
        <v>1.349609375</v>
      </c>
      <c r="BS27" s="12">
        <v>47.535636901855398</v>
      </c>
      <c r="BT27" s="12">
        <v>0.77555340528488204</v>
      </c>
      <c r="BU27" s="12">
        <v>-23.198436737060501</v>
      </c>
      <c r="BV27" s="12">
        <v>1.5215206146240201</v>
      </c>
      <c r="BW27" s="12">
        <v>82.133499145507798</v>
      </c>
      <c r="BX27" s="12" t="s">
        <v>82</v>
      </c>
      <c r="BY27" s="12" t="s">
        <v>81</v>
      </c>
      <c r="BZ27" s="12" t="s">
        <v>82</v>
      </c>
      <c r="CA27" s="12" t="s">
        <v>82</v>
      </c>
      <c r="CB27" s="12"/>
      <c r="CC27" s="12"/>
      <c r="CD27" s="12"/>
      <c r="CE27" s="20"/>
      <c r="CM27" s="12"/>
      <c r="CN27" s="12"/>
      <c r="CO27" s="62"/>
      <c r="CP27" s="12"/>
      <c r="CQ27" s="12"/>
      <c r="CR27" s="12"/>
      <c r="CS27" s="12"/>
      <c r="CT27" s="12"/>
      <c r="CU27" s="12"/>
      <c r="CV27" s="12"/>
      <c r="CW27" s="12"/>
      <c r="CX27" s="22" t="s">
        <v>98</v>
      </c>
      <c r="CY27" s="12" t="s">
        <v>98</v>
      </c>
      <c r="CZ27" s="12"/>
      <c r="DA27" s="12"/>
      <c r="DB27" s="12"/>
      <c r="DC27" s="12"/>
      <c r="DD27" s="12"/>
      <c r="DE27" s="12" t="s">
        <v>99</v>
      </c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EC27" s="12">
        <v>6</v>
      </c>
      <c r="ED27" s="21">
        <v>6</v>
      </c>
      <c r="EF27" s="21">
        <f t="shared" si="3"/>
        <v>0</v>
      </c>
      <c r="EG27" s="28">
        <v>6</v>
      </c>
    </row>
    <row r="28" spans="1:244" ht="15" customHeight="1" x14ac:dyDescent="0.3">
      <c r="A28" s="12"/>
      <c r="B28" s="13">
        <v>1</v>
      </c>
      <c r="C28" s="12" t="s">
        <v>88</v>
      </c>
      <c r="D28" s="12">
        <v>20</v>
      </c>
      <c r="E28" s="12"/>
      <c r="F28" s="14">
        <v>44685</v>
      </c>
      <c r="G28" s="13" t="s">
        <v>89</v>
      </c>
      <c r="H28" s="12"/>
      <c r="I28" s="15">
        <v>44650</v>
      </c>
      <c r="J28" s="13">
        <f t="shared" si="0"/>
        <v>35</v>
      </c>
      <c r="K28" s="31">
        <f t="shared" si="1"/>
        <v>4</v>
      </c>
      <c r="L28" s="12">
        <v>31</v>
      </c>
      <c r="M28" s="16" t="s">
        <v>74</v>
      </c>
      <c r="N28" s="12">
        <v>1</v>
      </c>
      <c r="O28" s="12"/>
      <c r="P28" s="12" t="s">
        <v>75</v>
      </c>
      <c r="Q28" s="12" t="s">
        <v>90</v>
      </c>
      <c r="R28" s="12" t="s">
        <v>77</v>
      </c>
      <c r="S28" s="17" t="s">
        <v>78</v>
      </c>
      <c r="T28" s="12">
        <v>28</v>
      </c>
      <c r="U28" s="12">
        <v>1</v>
      </c>
      <c r="V28" s="12">
        <v>4</v>
      </c>
      <c r="W28" s="12"/>
      <c r="X28" s="12"/>
      <c r="Y28" s="12"/>
      <c r="Z28" s="13">
        <v>29</v>
      </c>
      <c r="AA28" s="13">
        <v>1100</v>
      </c>
      <c r="AB28" s="12">
        <v>13</v>
      </c>
      <c r="AC28" s="13">
        <v>-34</v>
      </c>
      <c r="AD28" s="12"/>
      <c r="AE28" s="12">
        <v>17</v>
      </c>
      <c r="AF28" s="12">
        <v>18</v>
      </c>
      <c r="AG28" s="12">
        <v>19</v>
      </c>
      <c r="AH28" s="12">
        <v>20</v>
      </c>
      <c r="AI28" s="12"/>
      <c r="AJ28" s="13">
        <v>6</v>
      </c>
      <c r="AK28" s="16">
        <f t="shared" si="5"/>
        <v>1356.8115234375</v>
      </c>
      <c r="AL28" s="12">
        <v>-73.760986328125</v>
      </c>
      <c r="AM28" s="18">
        <v>-91.9189453125</v>
      </c>
      <c r="AN28" s="18">
        <v>-87.982177734375</v>
      </c>
      <c r="AO28" s="18">
        <v>-99.395751953125</v>
      </c>
      <c r="AP28" s="18">
        <v>-103.94287109375</v>
      </c>
      <c r="AQ28" s="12">
        <v>-105.926513671875</v>
      </c>
      <c r="AR28" s="12">
        <v>-109.359741210937</v>
      </c>
      <c r="AS28" s="12">
        <v>-100.64697265625</v>
      </c>
      <c r="AT28" s="12"/>
      <c r="AU28" s="12">
        <f t="shared" si="2"/>
        <v>20</v>
      </c>
      <c r="AV28" s="12">
        <v>10</v>
      </c>
      <c r="AW28" s="12">
        <v>1</v>
      </c>
      <c r="AX28" s="12">
        <v>1</v>
      </c>
      <c r="AY28" s="12" t="s">
        <v>80</v>
      </c>
      <c r="AZ28" s="12">
        <v>523</v>
      </c>
      <c r="BA28" s="12">
        <v>527.30078125</v>
      </c>
      <c r="BB28" s="19">
        <v>-19.639999389648398</v>
      </c>
      <c r="BC28" s="18">
        <v>49.837142944335902</v>
      </c>
      <c r="BD28" s="12">
        <v>1.900390625</v>
      </c>
      <c r="BE28" s="12">
        <v>524.900390625</v>
      </c>
      <c r="BF28" s="12">
        <v>-5.0487208366393999</v>
      </c>
      <c r="BG28" s="12">
        <v>0</v>
      </c>
      <c r="BH28" s="12">
        <v>523</v>
      </c>
      <c r="BI28" s="19">
        <v>2.4631066322326598</v>
      </c>
      <c r="BJ28" s="12">
        <v>24.918571472167901</v>
      </c>
      <c r="BK28" s="12">
        <v>0.88918995857238803</v>
      </c>
      <c r="BL28" s="12">
        <v>3.3522965908050502</v>
      </c>
      <c r="BM28" s="12">
        <v>1.7211004495620701</v>
      </c>
      <c r="BN28" s="12">
        <v>3.2731294631957999</v>
      </c>
      <c r="BO28" s="12">
        <v>42.892158508300703</v>
      </c>
      <c r="BP28" s="12">
        <v>1.0498046875</v>
      </c>
      <c r="BQ28" s="12">
        <v>-24.726942062377901</v>
      </c>
      <c r="BR28" s="12">
        <v>1.44970703125</v>
      </c>
      <c r="BS28" s="12">
        <v>38.628772735595703</v>
      </c>
      <c r="BT28" s="12">
        <v>1.0595066547393801</v>
      </c>
      <c r="BU28" s="12" t="s">
        <v>81</v>
      </c>
      <c r="BV28" s="12" t="s">
        <v>81</v>
      </c>
      <c r="BW28" s="12">
        <v>120.822616577148</v>
      </c>
      <c r="BX28" s="12" t="s">
        <v>82</v>
      </c>
      <c r="BY28" s="12" t="s">
        <v>81</v>
      </c>
      <c r="BZ28" s="12" t="s">
        <v>82</v>
      </c>
      <c r="CA28" s="12" t="s">
        <v>82</v>
      </c>
      <c r="CB28" s="12"/>
      <c r="CC28" s="12"/>
      <c r="CD28" s="12"/>
      <c r="CE28" s="20"/>
      <c r="CM28" s="12"/>
      <c r="CN28" s="12"/>
      <c r="CO28" s="62"/>
      <c r="CP28" s="12"/>
      <c r="CQ28" s="12"/>
      <c r="CR28" s="12"/>
      <c r="CS28" s="12"/>
      <c r="CT28" s="12"/>
      <c r="CU28" s="12"/>
      <c r="CV28" s="12"/>
      <c r="CW28" s="12"/>
      <c r="CX28" s="22">
        <v>0</v>
      </c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EC28" s="21">
        <v>7</v>
      </c>
      <c r="ED28" s="21">
        <v>7</v>
      </c>
      <c r="EF28" s="21">
        <f t="shared" si="3"/>
        <v>0</v>
      </c>
      <c r="EG28" s="24">
        <v>7</v>
      </c>
    </row>
    <row r="29" spans="1:244" ht="15" customHeight="1" x14ac:dyDescent="0.3">
      <c r="A29" s="12"/>
      <c r="B29" s="13">
        <v>1</v>
      </c>
      <c r="C29" s="12" t="s">
        <v>88</v>
      </c>
      <c r="D29" s="12">
        <v>20</v>
      </c>
      <c r="E29" s="12"/>
      <c r="F29" s="14">
        <v>44685</v>
      </c>
      <c r="G29" s="13" t="s">
        <v>89</v>
      </c>
      <c r="H29" s="12"/>
      <c r="I29" s="15">
        <v>44650</v>
      </c>
      <c r="J29" s="13">
        <f t="shared" si="0"/>
        <v>35</v>
      </c>
      <c r="K29" s="31">
        <f t="shared" si="1"/>
        <v>4</v>
      </c>
      <c r="L29" s="12">
        <v>31</v>
      </c>
      <c r="M29" s="16" t="s">
        <v>74</v>
      </c>
      <c r="N29" s="12">
        <v>1</v>
      </c>
      <c r="O29" s="12"/>
      <c r="P29" s="12" t="s">
        <v>75</v>
      </c>
      <c r="Q29" s="12" t="s">
        <v>90</v>
      </c>
      <c r="R29" s="12" t="s">
        <v>77</v>
      </c>
      <c r="S29" s="17" t="s">
        <v>78</v>
      </c>
      <c r="T29" s="12">
        <v>28</v>
      </c>
      <c r="U29" s="12">
        <v>1</v>
      </c>
      <c r="V29" s="12">
        <v>8</v>
      </c>
      <c r="W29" s="12"/>
      <c r="X29" s="12"/>
      <c r="Y29" s="12"/>
      <c r="Z29" s="13">
        <v>48</v>
      </c>
      <c r="AA29" s="13">
        <v>2000</v>
      </c>
      <c r="AB29" s="12">
        <v>10</v>
      </c>
      <c r="AC29" s="13">
        <v>-47</v>
      </c>
      <c r="AD29" s="12"/>
      <c r="AE29" s="12">
        <v>33</v>
      </c>
      <c r="AF29" s="12">
        <v>34</v>
      </c>
      <c r="AG29" s="12">
        <v>35</v>
      </c>
      <c r="AH29" s="12">
        <v>36</v>
      </c>
      <c r="AI29" s="12"/>
      <c r="AJ29" s="13">
        <v>2</v>
      </c>
      <c r="AK29" s="16">
        <f t="shared" si="5"/>
        <v>1271.66748046875</v>
      </c>
      <c r="AL29" s="12">
        <v>-72.0062255859375</v>
      </c>
      <c r="AM29" s="18">
        <v>-72.0672607421875</v>
      </c>
      <c r="AN29" s="18">
        <v>-82.7178955078125</v>
      </c>
      <c r="AO29" s="18">
        <v>-97.10693359375</v>
      </c>
      <c r="AP29" s="18">
        <v>-91.278076171875</v>
      </c>
      <c r="AQ29" s="12">
        <v>-95.550537109375</v>
      </c>
      <c r="AR29" s="12">
        <v>-103.805541992187</v>
      </c>
      <c r="AS29" s="12">
        <v>-98.9532470703125</v>
      </c>
      <c r="AT29" s="12"/>
      <c r="AU29" s="12">
        <f t="shared" si="2"/>
        <v>26</v>
      </c>
      <c r="AV29" s="12">
        <v>13</v>
      </c>
      <c r="AW29" s="12">
        <v>1</v>
      </c>
      <c r="AX29" s="12">
        <v>1</v>
      </c>
      <c r="AY29" s="12" t="s">
        <v>80</v>
      </c>
      <c r="AZ29" s="12">
        <v>406.90051269531199</v>
      </c>
      <c r="BA29" s="12">
        <v>411.39959716796801</v>
      </c>
      <c r="BB29" s="19">
        <v>-17.090000152587798</v>
      </c>
      <c r="BC29" s="18">
        <v>38.543857574462798</v>
      </c>
      <c r="BD29" s="12">
        <v>1.8994140625</v>
      </c>
      <c r="BE29" s="12">
        <v>408.79992675781199</v>
      </c>
      <c r="BF29" s="12">
        <v>5.5543556213378897</v>
      </c>
      <c r="BG29" s="12">
        <v>0</v>
      </c>
      <c r="BH29" s="12">
        <v>406.90051269531199</v>
      </c>
      <c r="BI29" s="19">
        <v>3.1700696945190399</v>
      </c>
      <c r="BJ29" s="12">
        <v>19.271928787231399</v>
      </c>
      <c r="BK29" s="12">
        <v>0.75182110071182295</v>
      </c>
      <c r="BL29" s="12">
        <v>3.9218909740447998</v>
      </c>
      <c r="BM29" s="12">
        <v>3.68295049667358</v>
      </c>
      <c r="BN29" s="12">
        <v>2.4449052810668901</v>
      </c>
      <c r="BO29" s="12">
        <v>28.519416809081999</v>
      </c>
      <c r="BP29" s="12">
        <v>0.94970703125</v>
      </c>
      <c r="BQ29" s="12">
        <v>-14.259708404541</v>
      </c>
      <c r="BR29" s="12">
        <v>2.05029296875</v>
      </c>
      <c r="BS29" s="12" t="s">
        <v>81</v>
      </c>
      <c r="BT29" s="12" t="s">
        <v>81</v>
      </c>
      <c r="BU29" s="12" t="s">
        <v>81</v>
      </c>
      <c r="BV29" s="12" t="s">
        <v>81</v>
      </c>
      <c r="BW29" s="12">
        <v>117.297470092773</v>
      </c>
      <c r="BX29" s="12" t="s">
        <v>82</v>
      </c>
      <c r="BY29" s="12" t="s">
        <v>81</v>
      </c>
      <c r="BZ29" s="12" t="s">
        <v>82</v>
      </c>
      <c r="CA29" s="12" t="s">
        <v>82</v>
      </c>
      <c r="CB29" s="12"/>
      <c r="CC29" s="12"/>
      <c r="CD29" s="12"/>
      <c r="CE29" s="20"/>
      <c r="CM29" s="12"/>
      <c r="CN29" s="12"/>
      <c r="CO29" s="62"/>
      <c r="CP29" s="12"/>
      <c r="CQ29" s="12"/>
      <c r="CR29" s="12"/>
      <c r="CS29" s="12"/>
      <c r="CT29" s="12"/>
      <c r="CU29" s="12"/>
      <c r="CV29" s="12"/>
      <c r="CW29" s="12"/>
      <c r="CX29" s="22">
        <v>0</v>
      </c>
      <c r="CY29" s="17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EC29" s="17">
        <v>3</v>
      </c>
      <c r="ED29" s="12">
        <v>3</v>
      </c>
      <c r="EF29" s="21">
        <f t="shared" si="3"/>
        <v>0</v>
      </c>
      <c r="EG29" s="27">
        <v>3</v>
      </c>
    </row>
    <row r="30" spans="1:244" x14ac:dyDescent="0.3">
      <c r="A30" s="12"/>
      <c r="B30" s="13">
        <v>1</v>
      </c>
      <c r="C30" s="12" t="s">
        <v>88</v>
      </c>
      <c r="D30" s="12">
        <v>20</v>
      </c>
      <c r="E30" s="12"/>
      <c r="F30" s="14">
        <v>44685</v>
      </c>
      <c r="G30" s="13" t="s">
        <v>89</v>
      </c>
      <c r="H30" s="12"/>
      <c r="I30" s="15">
        <v>44650</v>
      </c>
      <c r="J30" s="13">
        <f t="shared" si="0"/>
        <v>35</v>
      </c>
      <c r="K30" s="31">
        <f t="shared" si="1"/>
        <v>4</v>
      </c>
      <c r="L30" s="12">
        <v>31</v>
      </c>
      <c r="M30" s="16" t="s">
        <v>74</v>
      </c>
      <c r="N30" s="12">
        <v>1</v>
      </c>
      <c r="O30" s="12"/>
      <c r="P30" s="12" t="s">
        <v>75</v>
      </c>
      <c r="Q30" s="12" t="s">
        <v>90</v>
      </c>
      <c r="R30" s="12" t="s">
        <v>77</v>
      </c>
      <c r="S30" s="17" t="s">
        <v>78</v>
      </c>
      <c r="T30" s="12">
        <v>28</v>
      </c>
      <c r="U30" s="12">
        <v>1</v>
      </c>
      <c r="V30" s="12">
        <v>3</v>
      </c>
      <c r="W30" s="12"/>
      <c r="X30" s="12"/>
      <c r="Y30" s="12"/>
      <c r="Z30" s="13">
        <v>15</v>
      </c>
      <c r="AA30" s="13">
        <v>811</v>
      </c>
      <c r="AB30" s="12">
        <v>10</v>
      </c>
      <c r="AC30" s="13">
        <v>-39</v>
      </c>
      <c r="AD30" s="12"/>
      <c r="AE30" s="12">
        <v>13</v>
      </c>
      <c r="AF30" s="12">
        <v>14</v>
      </c>
      <c r="AG30" s="12">
        <v>15</v>
      </c>
      <c r="AH30" s="12">
        <v>16</v>
      </c>
      <c r="AI30" s="12"/>
      <c r="AJ30" s="16">
        <v>0</v>
      </c>
      <c r="AK30" s="16">
        <f t="shared" si="5"/>
        <v>382.6904296875</v>
      </c>
      <c r="AL30" s="12">
        <v>-43.060302734375</v>
      </c>
      <c r="AM30" s="18">
        <v>-46.6766357421875</v>
      </c>
      <c r="AN30" s="18">
        <v>-48.2940673828125</v>
      </c>
      <c r="AO30" s="18">
        <v>-50.8270263671875</v>
      </c>
      <c r="AP30" s="18">
        <v>-50.5523681640625</v>
      </c>
      <c r="AQ30" s="12">
        <v>-57.7850341796875</v>
      </c>
      <c r="AR30" s="12">
        <v>-63.140869140625</v>
      </c>
      <c r="AS30" s="12">
        <v>-62.7899169921875</v>
      </c>
      <c r="AT30" s="12"/>
      <c r="AU30" s="12">
        <f t="shared" si="2"/>
        <v>0</v>
      </c>
      <c r="AV30" s="12"/>
      <c r="AW30" s="12"/>
      <c r="AX30" s="12"/>
      <c r="AY30" s="12"/>
      <c r="AZ30" s="12"/>
      <c r="BA30" s="12"/>
      <c r="BB30" s="19"/>
      <c r="BC30" s="18"/>
      <c r="BD30" s="12"/>
      <c r="BE30" s="12"/>
      <c r="BF30" s="12"/>
      <c r="BG30" s="12"/>
      <c r="BH30" s="12"/>
      <c r="BI30" s="19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20"/>
      <c r="CM30" s="12"/>
      <c r="CN30" s="12"/>
      <c r="CO30" s="62"/>
      <c r="CP30" s="12"/>
      <c r="CQ30" s="12"/>
      <c r="CR30" s="12"/>
      <c r="CS30" s="12"/>
      <c r="CT30" s="12"/>
      <c r="CU30" s="12"/>
      <c r="CV30" s="12"/>
      <c r="CW30" s="12"/>
      <c r="CX30" s="22">
        <v>0</v>
      </c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EC30" s="12">
        <v>0</v>
      </c>
      <c r="ED30" s="12">
        <v>0</v>
      </c>
      <c r="EF30" s="21">
        <f t="shared" si="3"/>
        <v>0</v>
      </c>
      <c r="EG30" s="28">
        <v>0</v>
      </c>
    </row>
    <row r="31" spans="1:244" ht="15" customHeight="1" x14ac:dyDescent="0.3">
      <c r="A31" s="12"/>
      <c r="B31" s="13">
        <v>1</v>
      </c>
      <c r="C31" s="12" t="s">
        <v>88</v>
      </c>
      <c r="D31" s="12">
        <v>20</v>
      </c>
      <c r="E31" s="12"/>
      <c r="F31" s="14">
        <v>44685</v>
      </c>
      <c r="G31" s="13" t="s">
        <v>89</v>
      </c>
      <c r="H31" s="12"/>
      <c r="I31" s="15">
        <v>44650</v>
      </c>
      <c r="J31" s="13">
        <f t="shared" si="0"/>
        <v>35</v>
      </c>
      <c r="K31" s="31">
        <f t="shared" si="1"/>
        <v>4</v>
      </c>
      <c r="L31" s="12">
        <v>31</v>
      </c>
      <c r="M31" s="16" t="s">
        <v>74</v>
      </c>
      <c r="N31" s="12">
        <v>1</v>
      </c>
      <c r="O31" s="12"/>
      <c r="P31" s="12" t="s">
        <v>75</v>
      </c>
      <c r="Q31" s="12" t="s">
        <v>90</v>
      </c>
      <c r="R31" s="12" t="s">
        <v>77</v>
      </c>
      <c r="S31" s="17" t="s">
        <v>78</v>
      </c>
      <c r="T31" s="12">
        <v>28</v>
      </c>
      <c r="U31" s="12">
        <v>1</v>
      </c>
      <c r="V31" s="12">
        <v>9</v>
      </c>
      <c r="W31" s="12" t="s">
        <v>92</v>
      </c>
      <c r="X31" s="12"/>
      <c r="Y31" s="12"/>
      <c r="Z31" s="13">
        <v>42</v>
      </c>
      <c r="AA31" s="13">
        <v>1700</v>
      </c>
      <c r="AB31" s="12">
        <v>8</v>
      </c>
      <c r="AC31" s="13">
        <v>-35</v>
      </c>
      <c r="AD31" s="12"/>
      <c r="AE31" s="30">
        <v>37</v>
      </c>
      <c r="AF31" s="12"/>
      <c r="AG31" s="12"/>
      <c r="AH31" s="12"/>
      <c r="AI31" s="12"/>
      <c r="AJ31" s="16">
        <v>0</v>
      </c>
      <c r="AK31" s="16"/>
      <c r="AL31" s="12"/>
      <c r="AM31" s="18"/>
      <c r="AN31" s="18"/>
      <c r="AO31" s="18"/>
      <c r="AP31" s="18"/>
      <c r="AQ31" s="12"/>
      <c r="AR31" s="12"/>
      <c r="AS31" s="12"/>
      <c r="AT31" s="12"/>
      <c r="AU31" s="12">
        <f t="shared" si="2"/>
        <v>0</v>
      </c>
      <c r="AV31" s="12"/>
      <c r="AW31" s="12"/>
      <c r="AX31" s="12"/>
      <c r="AY31" s="12"/>
      <c r="AZ31" s="12"/>
      <c r="BA31" s="12"/>
      <c r="BB31" s="19"/>
      <c r="BC31" s="18"/>
      <c r="BD31" s="12"/>
      <c r="BE31" s="12"/>
      <c r="BF31" s="12"/>
      <c r="BG31" s="12"/>
      <c r="BH31" s="12"/>
      <c r="BI31" s="19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20"/>
      <c r="CM31" s="12"/>
      <c r="CN31" s="12"/>
      <c r="CO31" s="62"/>
      <c r="CP31" s="12"/>
      <c r="CQ31" s="12"/>
      <c r="CR31" s="12"/>
      <c r="CS31" s="12"/>
      <c r="CT31" s="12"/>
      <c r="CU31" s="12"/>
      <c r="CV31" s="12"/>
      <c r="CW31" s="12"/>
      <c r="CX31" s="22">
        <v>0</v>
      </c>
      <c r="CY31" s="12">
        <v>0</v>
      </c>
      <c r="CZ31" s="12"/>
      <c r="DA31" s="12"/>
      <c r="DB31" s="12"/>
      <c r="DC31" s="12"/>
      <c r="DD31" s="12"/>
      <c r="DE31" s="12" t="s">
        <v>99</v>
      </c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EC31" s="12">
        <v>1</v>
      </c>
      <c r="ED31" s="21">
        <v>1</v>
      </c>
      <c r="EE31" s="12"/>
      <c r="EF31" s="21">
        <f t="shared" si="3"/>
        <v>0</v>
      </c>
      <c r="EG31" s="28">
        <v>1</v>
      </c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</row>
    <row r="32" spans="1:244" x14ac:dyDescent="0.3">
      <c r="A32" s="12"/>
      <c r="B32" s="13">
        <v>1</v>
      </c>
      <c r="C32" s="12" t="s">
        <v>88</v>
      </c>
      <c r="D32" s="12">
        <v>20</v>
      </c>
      <c r="E32" s="12"/>
      <c r="F32" s="14">
        <v>44685</v>
      </c>
      <c r="G32" s="13" t="s">
        <v>89</v>
      </c>
      <c r="H32" s="12"/>
      <c r="I32" s="15">
        <v>44650</v>
      </c>
      <c r="J32" s="13">
        <f t="shared" si="0"/>
        <v>35</v>
      </c>
      <c r="K32" s="31">
        <f t="shared" si="1"/>
        <v>4</v>
      </c>
      <c r="L32" s="12">
        <v>31</v>
      </c>
      <c r="M32" s="16" t="s">
        <v>74</v>
      </c>
      <c r="N32" s="12">
        <v>1</v>
      </c>
      <c r="O32" s="12"/>
      <c r="P32" s="12" t="s">
        <v>75</v>
      </c>
      <c r="Q32" s="12" t="s">
        <v>90</v>
      </c>
      <c r="R32" s="12" t="s">
        <v>77</v>
      </c>
      <c r="S32" s="17" t="s">
        <v>78</v>
      </c>
      <c r="T32" s="12">
        <v>28</v>
      </c>
      <c r="U32" s="12">
        <v>1</v>
      </c>
      <c r="V32" s="12">
        <v>6</v>
      </c>
      <c r="W32" s="12"/>
      <c r="X32" s="12"/>
      <c r="Y32" s="12"/>
      <c r="Z32" s="13">
        <v>43</v>
      </c>
      <c r="AA32" s="13">
        <v>1000</v>
      </c>
      <c r="AB32" s="12">
        <v>12</v>
      </c>
      <c r="AC32" s="13">
        <v>-16</v>
      </c>
      <c r="AD32" s="12"/>
      <c r="AE32" s="12">
        <v>25</v>
      </c>
      <c r="AF32" s="12">
        <v>26</v>
      </c>
      <c r="AG32" s="12">
        <v>27</v>
      </c>
      <c r="AH32" s="12">
        <v>28</v>
      </c>
      <c r="AI32" s="12"/>
      <c r="AJ32" s="16">
        <v>0</v>
      </c>
      <c r="AK32" s="16">
        <f t="shared" ref="AK32:AK64" si="6">SLOPE(AL32:AP32,AL$1:AP$1)*-1000</f>
        <v>278.3203125</v>
      </c>
      <c r="AL32" s="12">
        <v>-50.5218505859375</v>
      </c>
      <c r="AM32" s="18">
        <v>-51.483154296875</v>
      </c>
      <c r="AN32" s="18">
        <v>-51.727294921875</v>
      </c>
      <c r="AO32" s="18">
        <v>-53.5888671875</v>
      </c>
      <c r="AP32" s="18">
        <v>-56.427001953125</v>
      </c>
      <c r="AQ32" s="12">
        <v>-56.243896484375</v>
      </c>
      <c r="AR32" s="12">
        <v>-56.4727783203125</v>
      </c>
      <c r="AS32" s="12">
        <v>-55.8319091796875</v>
      </c>
      <c r="AT32" s="12"/>
      <c r="AU32" s="12">
        <f t="shared" si="2"/>
        <v>0</v>
      </c>
      <c r="AV32" s="12"/>
      <c r="AW32" s="12"/>
      <c r="AX32" s="12"/>
      <c r="AY32" s="12"/>
      <c r="AZ32" s="12"/>
      <c r="BA32" s="12"/>
      <c r="BB32" s="19"/>
      <c r="BC32" s="18"/>
      <c r="BD32" s="12"/>
      <c r="BE32" s="12"/>
      <c r="BF32" s="12"/>
      <c r="BG32" s="12"/>
      <c r="BH32" s="12"/>
      <c r="BI32" s="19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20"/>
      <c r="CM32" s="12"/>
      <c r="CN32" s="12"/>
      <c r="CO32" s="62"/>
      <c r="CP32" s="12"/>
      <c r="CQ32" s="12"/>
      <c r="CR32" s="12"/>
      <c r="CS32" s="12"/>
      <c r="CT32" s="12"/>
      <c r="CU32" s="12"/>
      <c r="CV32" s="12"/>
      <c r="CW32" s="12"/>
      <c r="CX32" s="22">
        <v>0</v>
      </c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EC32" s="12">
        <v>1</v>
      </c>
      <c r="ED32" s="12">
        <v>1</v>
      </c>
      <c r="EE32" s="33"/>
      <c r="EF32" s="21">
        <f t="shared" si="3"/>
        <v>0</v>
      </c>
      <c r="EG32" s="28">
        <v>1</v>
      </c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</row>
    <row r="33" spans="1:244" ht="15" customHeight="1" x14ac:dyDescent="0.3">
      <c r="A33" s="12"/>
      <c r="B33" s="13">
        <v>1</v>
      </c>
      <c r="C33" s="12" t="s">
        <v>88</v>
      </c>
      <c r="D33" s="12">
        <v>20</v>
      </c>
      <c r="E33" s="12"/>
      <c r="F33" s="14">
        <v>44685</v>
      </c>
      <c r="G33" s="13" t="s">
        <v>89</v>
      </c>
      <c r="H33" s="12"/>
      <c r="I33" s="15">
        <v>44650</v>
      </c>
      <c r="J33" s="13">
        <f t="shared" si="0"/>
        <v>35</v>
      </c>
      <c r="K33" s="31">
        <f t="shared" si="1"/>
        <v>4</v>
      </c>
      <c r="L33" s="12">
        <v>31</v>
      </c>
      <c r="M33" s="16" t="s">
        <v>74</v>
      </c>
      <c r="N33" s="12">
        <v>1</v>
      </c>
      <c r="O33" s="12"/>
      <c r="P33" s="12" t="s">
        <v>75</v>
      </c>
      <c r="Q33" s="12" t="s">
        <v>90</v>
      </c>
      <c r="R33" s="12" t="s">
        <v>77</v>
      </c>
      <c r="S33" s="17" t="s">
        <v>78</v>
      </c>
      <c r="T33" s="12">
        <v>28</v>
      </c>
      <c r="U33" s="12">
        <v>1</v>
      </c>
      <c r="V33" s="12">
        <v>5</v>
      </c>
      <c r="W33" s="12"/>
      <c r="X33" s="12"/>
      <c r="Y33" s="12"/>
      <c r="Z33" s="13">
        <v>47</v>
      </c>
      <c r="AA33" s="13">
        <v>2000</v>
      </c>
      <c r="AB33" s="12">
        <v>12</v>
      </c>
      <c r="AC33" s="13">
        <v>-40</v>
      </c>
      <c r="AD33" s="12"/>
      <c r="AE33" s="12">
        <v>21</v>
      </c>
      <c r="AF33" s="12">
        <v>22</v>
      </c>
      <c r="AG33" s="12">
        <v>23</v>
      </c>
      <c r="AH33" s="12">
        <v>24</v>
      </c>
      <c r="AI33" s="12"/>
      <c r="AJ33" s="13">
        <v>1</v>
      </c>
      <c r="AK33" s="16">
        <f t="shared" si="6"/>
        <v>2293.70117187498</v>
      </c>
      <c r="AL33" s="12">
        <v>-79.681396484375</v>
      </c>
      <c r="AM33" s="18">
        <v>-94.23828125</v>
      </c>
      <c r="AN33" s="18">
        <v>-103.775024414062</v>
      </c>
      <c r="AO33" s="18">
        <v>-111.358642578125</v>
      </c>
      <c r="AP33" s="18">
        <v>-128.46374511718699</v>
      </c>
      <c r="AQ33" s="12">
        <v>-142.974853515625</v>
      </c>
      <c r="AR33" s="12">
        <v>-145.721435546875</v>
      </c>
      <c r="AS33" s="12">
        <v>-118.59130859375</v>
      </c>
      <c r="AT33" s="12"/>
      <c r="AU33" s="12">
        <f t="shared" si="2"/>
        <v>40</v>
      </c>
      <c r="AV33" s="12">
        <v>20</v>
      </c>
      <c r="AW33" s="12">
        <v>1</v>
      </c>
      <c r="AX33" s="12">
        <v>1</v>
      </c>
      <c r="AY33" s="12" t="s">
        <v>80</v>
      </c>
      <c r="AZ33" s="12">
        <v>330.5</v>
      </c>
      <c r="BA33" s="12">
        <v>333.79879760742102</v>
      </c>
      <c r="BB33" s="19">
        <v>-9.7460002899169904</v>
      </c>
      <c r="BC33" s="18">
        <v>19.4505901336669</v>
      </c>
      <c r="BD33" s="12">
        <v>1.5</v>
      </c>
      <c r="BE33" s="12">
        <v>332</v>
      </c>
      <c r="BF33" s="12">
        <v>13.7132854461669</v>
      </c>
      <c r="BG33" s="12">
        <v>0</v>
      </c>
      <c r="BH33" s="12">
        <v>330.5</v>
      </c>
      <c r="BI33" s="19"/>
      <c r="BJ33" s="12">
        <v>9.7252950668334908</v>
      </c>
      <c r="BK33" s="12" t="s">
        <v>81</v>
      </c>
      <c r="BL33" s="12" t="s">
        <v>81</v>
      </c>
      <c r="BM33" s="12">
        <v>1.2750953435897801</v>
      </c>
      <c r="BN33" s="12">
        <v>0.91207641363143899</v>
      </c>
      <c r="BO33" s="12">
        <v>5.9742646217346103</v>
      </c>
      <c r="BP33" s="12">
        <v>4.98046875E-2</v>
      </c>
      <c r="BQ33" s="12">
        <v>-4.5955882072448704</v>
      </c>
      <c r="BR33" s="12">
        <v>1.6494140625</v>
      </c>
      <c r="BS33" s="12" t="s">
        <v>81</v>
      </c>
      <c r="BT33" s="12" t="s">
        <v>81</v>
      </c>
      <c r="BU33" s="12" t="s">
        <v>81</v>
      </c>
      <c r="BV33" s="12" t="s">
        <v>81</v>
      </c>
      <c r="BW33" s="12">
        <v>58.315059661865199</v>
      </c>
      <c r="BX33" s="12" t="s">
        <v>82</v>
      </c>
      <c r="BY33" s="12" t="s">
        <v>81</v>
      </c>
      <c r="BZ33" s="12" t="s">
        <v>82</v>
      </c>
      <c r="CA33" s="12" t="s">
        <v>82</v>
      </c>
      <c r="CB33" s="12"/>
      <c r="CC33" s="12"/>
      <c r="CD33" s="12"/>
      <c r="CE33" s="20"/>
      <c r="CM33" s="12"/>
      <c r="CN33" s="12"/>
      <c r="CO33" s="62"/>
      <c r="CP33" s="12"/>
      <c r="CQ33" s="12"/>
      <c r="CR33" s="12"/>
      <c r="CS33" s="12"/>
      <c r="CT33" s="12"/>
      <c r="CU33" s="12"/>
      <c r="CV33" s="12"/>
      <c r="CW33" s="12"/>
      <c r="CX33" s="22">
        <v>0</v>
      </c>
      <c r="CY33" s="17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EC33" s="17">
        <v>3</v>
      </c>
      <c r="ED33" s="12">
        <v>3</v>
      </c>
      <c r="EF33" s="21">
        <f t="shared" si="3"/>
        <v>0</v>
      </c>
      <c r="EG33" s="27">
        <v>3</v>
      </c>
    </row>
    <row r="34" spans="1:244" ht="15" customHeight="1" x14ac:dyDescent="0.3">
      <c r="A34" s="12"/>
      <c r="B34" s="13">
        <v>1</v>
      </c>
      <c r="C34" s="12" t="s">
        <v>88</v>
      </c>
      <c r="D34" s="12">
        <v>20</v>
      </c>
      <c r="E34" s="12"/>
      <c r="F34" s="14">
        <v>44690</v>
      </c>
      <c r="G34" s="13" t="s">
        <v>89</v>
      </c>
      <c r="H34" s="12"/>
      <c r="I34" s="15">
        <v>44650</v>
      </c>
      <c r="J34" s="13">
        <f t="shared" si="0"/>
        <v>40</v>
      </c>
      <c r="K34" s="31">
        <f t="shared" si="1"/>
        <v>4</v>
      </c>
      <c r="L34" s="12">
        <v>36</v>
      </c>
      <c r="M34" s="16" t="s">
        <v>74</v>
      </c>
      <c r="N34" s="12">
        <v>1</v>
      </c>
      <c r="O34" s="12"/>
      <c r="P34" s="12" t="s">
        <v>75</v>
      </c>
      <c r="Q34" s="12" t="s">
        <v>90</v>
      </c>
      <c r="R34" s="12" t="s">
        <v>77</v>
      </c>
      <c r="S34" s="17" t="s">
        <v>78</v>
      </c>
      <c r="T34" s="12">
        <v>28</v>
      </c>
      <c r="U34" s="12">
        <v>1</v>
      </c>
      <c r="V34" s="12">
        <v>1</v>
      </c>
      <c r="W34" s="12" t="s">
        <v>84</v>
      </c>
      <c r="X34" s="12"/>
      <c r="Y34" s="12"/>
      <c r="Z34" s="13">
        <v>28</v>
      </c>
      <c r="AA34" s="13">
        <v>2500</v>
      </c>
      <c r="AB34" s="12">
        <v>5</v>
      </c>
      <c r="AC34" s="13">
        <v>-32</v>
      </c>
      <c r="AD34" s="12"/>
      <c r="AE34" s="12">
        <v>12</v>
      </c>
      <c r="AF34" s="12">
        <v>13</v>
      </c>
      <c r="AG34" s="12">
        <v>14</v>
      </c>
      <c r="AH34" s="12">
        <v>15</v>
      </c>
      <c r="AI34" s="12"/>
      <c r="AJ34" s="13">
        <v>7</v>
      </c>
      <c r="AK34" s="16">
        <f t="shared" si="6"/>
        <v>2075.50048828125</v>
      </c>
      <c r="AL34" s="12">
        <v>-76.4007568359375</v>
      </c>
      <c r="AM34" s="18">
        <v>-87.1429443359375</v>
      </c>
      <c r="AN34" s="18">
        <v>-99.5025634765625</v>
      </c>
      <c r="AO34" s="18">
        <v>-110.626220703125</v>
      </c>
      <c r="AP34" s="18">
        <v>-116.546630859375</v>
      </c>
      <c r="AQ34" s="12">
        <v>-122.13134765625</v>
      </c>
      <c r="AR34" s="12">
        <v>-125.381469726562</v>
      </c>
      <c r="AS34" s="12">
        <v>-137.77160644531199</v>
      </c>
      <c r="AT34" s="12"/>
      <c r="AU34" s="12">
        <f t="shared" si="2"/>
        <v>18</v>
      </c>
      <c r="AV34" s="12">
        <v>9</v>
      </c>
      <c r="AW34" s="12">
        <v>1</v>
      </c>
      <c r="AX34" s="12">
        <v>1</v>
      </c>
      <c r="AY34" s="12" t="s">
        <v>80</v>
      </c>
      <c r="AZ34" s="12">
        <v>441.90051269531199</v>
      </c>
      <c r="BA34" s="12">
        <v>445.599609375</v>
      </c>
      <c r="BB34" s="19">
        <v>-9.4259996414184499</v>
      </c>
      <c r="BC34" s="18">
        <v>40.187717437744098</v>
      </c>
      <c r="BD34" s="12">
        <v>1.69921875</v>
      </c>
      <c r="BE34" s="12">
        <v>443.59973144531199</v>
      </c>
      <c r="BF34" s="12">
        <v>-13.141749382019</v>
      </c>
      <c r="BG34" s="12">
        <v>3.599609375</v>
      </c>
      <c r="BH34" s="12">
        <v>445.50012207031199</v>
      </c>
      <c r="BI34" s="19">
        <v>1.4994376897811801</v>
      </c>
      <c r="BJ34" s="12">
        <v>20.093858718871999</v>
      </c>
      <c r="BK34" s="12">
        <v>1.06231617927551</v>
      </c>
      <c r="BL34" s="12">
        <v>2.5617539882659899</v>
      </c>
      <c r="BM34" s="12">
        <v>1.23555147647857</v>
      </c>
      <c r="BN34" s="12">
        <v>1.9248920679092401</v>
      </c>
      <c r="BO34" s="12">
        <v>64.185050964355398</v>
      </c>
      <c r="BP34" s="12">
        <v>1.0498046875</v>
      </c>
      <c r="BQ34" s="12">
        <v>-36.151962280273402</v>
      </c>
      <c r="BR34" s="12">
        <v>1.150390625</v>
      </c>
      <c r="BS34" s="12">
        <v>55.147117614746001</v>
      </c>
      <c r="BT34" s="12">
        <v>0.61380106210708596</v>
      </c>
      <c r="BU34" s="12">
        <v>-33.7034301757812</v>
      </c>
      <c r="BV34" s="12">
        <v>0.99547928571701105</v>
      </c>
      <c r="BW34" s="12">
        <v>51.348506927490199</v>
      </c>
      <c r="BX34" s="12" t="s">
        <v>82</v>
      </c>
      <c r="BY34" s="12" t="s">
        <v>81</v>
      </c>
      <c r="BZ34" s="12" t="s">
        <v>82</v>
      </c>
      <c r="CA34" s="12" t="s">
        <v>82</v>
      </c>
      <c r="CB34" s="12"/>
      <c r="CC34" s="12" t="s">
        <v>142</v>
      </c>
      <c r="CD34" s="12"/>
      <c r="CE34" s="20">
        <v>-9.8569999999999993</v>
      </c>
      <c r="CF34" s="21">
        <v>0</v>
      </c>
      <c r="CG34" s="21">
        <v>0.57999999999999996</v>
      </c>
      <c r="CH34" s="21">
        <v>0.48099999999999998</v>
      </c>
      <c r="CI34" s="21">
        <v>-55.194000000000003</v>
      </c>
      <c r="CJ34" s="21">
        <v>4.8499999999999996</v>
      </c>
      <c r="CK34" s="21">
        <v>2.0710000000000002</v>
      </c>
      <c r="CL34" s="21">
        <v>-3.63</v>
      </c>
      <c r="CM34" s="12">
        <v>14.972</v>
      </c>
      <c r="CN34" s="12">
        <v>-6.226</v>
      </c>
      <c r="CO34" s="62">
        <f t="shared" ref="CO34:CO44" si="7">(CL34*CK34+CN34*CM34)/(CL34+CN34)</f>
        <v>10.220515624999999</v>
      </c>
      <c r="CP34" s="12">
        <v>0.92500000000000004</v>
      </c>
      <c r="CQ34" s="12">
        <v>0</v>
      </c>
      <c r="CR34" s="12">
        <v>0</v>
      </c>
      <c r="CS34" s="12">
        <v>0</v>
      </c>
      <c r="CT34" s="12">
        <v>0</v>
      </c>
      <c r="CU34" s="12">
        <v>0</v>
      </c>
      <c r="CV34" s="12">
        <v>0</v>
      </c>
      <c r="CW34" s="12">
        <v>0</v>
      </c>
      <c r="CX34" s="22">
        <v>0.34</v>
      </c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EC34" s="12">
        <v>8</v>
      </c>
      <c r="ED34" s="21">
        <v>8</v>
      </c>
      <c r="EF34" s="21">
        <f t="shared" si="3"/>
        <v>0</v>
      </c>
      <c r="EG34" s="28">
        <v>8</v>
      </c>
    </row>
    <row r="35" spans="1:244" ht="15" customHeight="1" x14ac:dyDescent="0.3">
      <c r="A35" s="12"/>
      <c r="B35" s="13">
        <v>1</v>
      </c>
      <c r="C35" s="12" t="s">
        <v>88</v>
      </c>
      <c r="D35" s="12">
        <v>20</v>
      </c>
      <c r="E35" s="12"/>
      <c r="F35" s="14">
        <v>44690</v>
      </c>
      <c r="G35" s="13" t="s">
        <v>89</v>
      </c>
      <c r="H35" s="12"/>
      <c r="I35" s="15">
        <v>44650</v>
      </c>
      <c r="J35" s="13">
        <f t="shared" si="0"/>
        <v>40</v>
      </c>
      <c r="K35" s="31">
        <f t="shared" si="1"/>
        <v>4</v>
      </c>
      <c r="L35" s="12">
        <v>36</v>
      </c>
      <c r="M35" s="16" t="s">
        <v>74</v>
      </c>
      <c r="N35" s="12">
        <v>1</v>
      </c>
      <c r="O35" s="12"/>
      <c r="P35" s="12" t="s">
        <v>75</v>
      </c>
      <c r="Q35" s="12" t="s">
        <v>90</v>
      </c>
      <c r="R35" s="12" t="s">
        <v>77</v>
      </c>
      <c r="S35" s="17" t="s">
        <v>78</v>
      </c>
      <c r="T35" s="12">
        <v>28</v>
      </c>
      <c r="U35" s="12">
        <v>2</v>
      </c>
      <c r="V35" s="12">
        <v>1</v>
      </c>
      <c r="W35" s="12" t="s">
        <v>83</v>
      </c>
      <c r="X35" s="12"/>
      <c r="Y35" s="12"/>
      <c r="Z35" s="13">
        <v>44</v>
      </c>
      <c r="AA35" s="13">
        <v>1500</v>
      </c>
      <c r="AB35" s="12">
        <v>11</v>
      </c>
      <c r="AC35" s="13">
        <v>-40</v>
      </c>
      <c r="AD35" s="12"/>
      <c r="AE35" s="12">
        <v>36</v>
      </c>
      <c r="AF35" s="12">
        <v>37</v>
      </c>
      <c r="AG35" s="12">
        <v>38</v>
      </c>
      <c r="AH35" s="12">
        <v>39</v>
      </c>
      <c r="AI35" s="12"/>
      <c r="AJ35" s="13">
        <v>5</v>
      </c>
      <c r="AK35" s="16">
        <f t="shared" si="6"/>
        <v>2646.1791992187204</v>
      </c>
      <c r="AL35" s="12">
        <v>-68.2525634765625</v>
      </c>
      <c r="AM35" s="18">
        <v>-82.733154296875</v>
      </c>
      <c r="AN35" s="18">
        <v>-95.4437255859375</v>
      </c>
      <c r="AO35" s="18">
        <v>-108.963012695312</v>
      </c>
      <c r="AP35" s="18">
        <v>-121.292114257812</v>
      </c>
      <c r="AQ35" s="12">
        <v>-83.7860107421875</v>
      </c>
      <c r="AR35" s="12">
        <v>-72.174072265625</v>
      </c>
      <c r="AS35" s="12">
        <v>-59.295654296875</v>
      </c>
      <c r="AT35" s="12"/>
      <c r="AU35" s="12">
        <f t="shared" si="2"/>
        <v>10</v>
      </c>
      <c r="AV35" s="12">
        <v>5</v>
      </c>
      <c r="AW35" s="12">
        <v>1</v>
      </c>
      <c r="AX35" s="12">
        <v>1</v>
      </c>
      <c r="AY35" s="12" t="s">
        <v>80</v>
      </c>
      <c r="AZ35" s="12">
        <v>604.90002441406205</v>
      </c>
      <c r="BA35" s="12">
        <v>609.10009765625</v>
      </c>
      <c r="BB35" s="19">
        <v>-9.9049997329711896</v>
      </c>
      <c r="BC35" s="18">
        <v>52.736419677734297</v>
      </c>
      <c r="BD35" s="12">
        <v>1.60009765625</v>
      </c>
      <c r="BE35" s="12">
        <v>606.50012207031205</v>
      </c>
      <c r="BF35" s="12">
        <v>-22.0926799774169</v>
      </c>
      <c r="BG35" s="12">
        <v>0</v>
      </c>
      <c r="BH35" s="12">
        <v>604.90002441406205</v>
      </c>
      <c r="BI35" s="19">
        <v>1.7792658805847099</v>
      </c>
      <c r="BJ35" s="12">
        <v>26.368209838867099</v>
      </c>
      <c r="BK35" s="12">
        <v>1.1109383106231601</v>
      </c>
      <c r="BL35" s="12">
        <v>2.89020419120788</v>
      </c>
      <c r="BM35" s="12">
        <v>1.3377872705459599</v>
      </c>
      <c r="BN35" s="12">
        <v>2.7868030071258501</v>
      </c>
      <c r="BO35" s="12">
        <v>118.140243530273</v>
      </c>
      <c r="BP35" s="12">
        <v>1.150146484375</v>
      </c>
      <c r="BQ35" s="12">
        <v>-32.935047149658203</v>
      </c>
      <c r="BR35" s="12">
        <v>1.25</v>
      </c>
      <c r="BS35" s="12">
        <v>94.611755371093693</v>
      </c>
      <c r="BT35" s="12">
        <v>0.45299571752548201</v>
      </c>
      <c r="BU35" s="12">
        <v>-30.626049041748001</v>
      </c>
      <c r="BV35" s="12">
        <v>1.4343892335891699</v>
      </c>
      <c r="BW35" s="12">
        <v>80.618125915527301</v>
      </c>
      <c r="BX35" s="12" t="s">
        <v>82</v>
      </c>
      <c r="BY35" s="12" t="s">
        <v>81</v>
      </c>
      <c r="BZ35" s="12" t="s">
        <v>82</v>
      </c>
      <c r="CA35" s="12" t="s">
        <v>82</v>
      </c>
      <c r="CB35" s="12"/>
      <c r="CC35" s="12" t="s">
        <v>143</v>
      </c>
      <c r="CD35" s="12"/>
      <c r="CE35" s="20">
        <v>-20.905000000000001</v>
      </c>
      <c r="CF35" s="21">
        <v>0</v>
      </c>
      <c r="CG35" s="21">
        <v>0.27500000000000002</v>
      </c>
      <c r="CH35" s="21">
        <v>0.32</v>
      </c>
      <c r="CI35" s="21">
        <v>62.238</v>
      </c>
      <c r="CJ35" s="21">
        <v>1.4</v>
      </c>
      <c r="CK35" s="21">
        <v>1.0980000000000001</v>
      </c>
      <c r="CL35" s="21">
        <v>-8.1549999999999994</v>
      </c>
      <c r="CM35" s="12">
        <v>1.3660000000000001</v>
      </c>
      <c r="CN35" s="12">
        <v>-14.792999999999999</v>
      </c>
      <c r="CO35" s="62">
        <f t="shared" si="7"/>
        <v>1.2707611992330488</v>
      </c>
      <c r="CP35" s="12">
        <v>0.86499999999999999</v>
      </c>
      <c r="CQ35" s="12">
        <v>0</v>
      </c>
      <c r="CR35" s="12">
        <v>0</v>
      </c>
      <c r="CS35" s="12">
        <v>0</v>
      </c>
      <c r="CT35" s="12">
        <v>0</v>
      </c>
      <c r="CU35" s="12">
        <v>0</v>
      </c>
      <c r="CV35" s="12">
        <v>0</v>
      </c>
      <c r="CW35" s="12">
        <v>0</v>
      </c>
      <c r="CX35" s="22">
        <v>0.54300000000000004</v>
      </c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EC35" s="12">
        <v>7</v>
      </c>
      <c r="ED35" s="12">
        <v>7</v>
      </c>
      <c r="EE35" s="33"/>
      <c r="EF35" s="21">
        <f t="shared" si="3"/>
        <v>0</v>
      </c>
      <c r="EG35" s="28">
        <v>7</v>
      </c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  <c r="IH35" s="33"/>
      <c r="II35" s="33"/>
      <c r="IJ35" s="33"/>
    </row>
    <row r="36" spans="1:244" ht="14.4" customHeight="1" x14ac:dyDescent="0.3">
      <c r="A36" s="12"/>
      <c r="B36" s="13">
        <v>1</v>
      </c>
      <c r="C36" s="12" t="s">
        <v>88</v>
      </c>
      <c r="D36" s="12">
        <v>20</v>
      </c>
      <c r="E36" s="12"/>
      <c r="F36" s="14">
        <v>44690</v>
      </c>
      <c r="G36" s="13" t="s">
        <v>89</v>
      </c>
      <c r="H36" s="12"/>
      <c r="I36" s="15">
        <v>44650</v>
      </c>
      <c r="J36" s="13">
        <f t="shared" si="0"/>
        <v>40</v>
      </c>
      <c r="K36" s="31">
        <f t="shared" si="1"/>
        <v>4</v>
      </c>
      <c r="L36" s="12">
        <v>36</v>
      </c>
      <c r="M36" s="16" t="s">
        <v>74</v>
      </c>
      <c r="N36" s="12">
        <v>1</v>
      </c>
      <c r="O36" s="12"/>
      <c r="P36" s="12" t="s">
        <v>75</v>
      </c>
      <c r="Q36" s="12" t="s">
        <v>90</v>
      </c>
      <c r="R36" s="12" t="s">
        <v>77</v>
      </c>
      <c r="S36" s="17" t="s">
        <v>78</v>
      </c>
      <c r="T36" s="12">
        <v>28</v>
      </c>
      <c r="U36" s="12">
        <v>2</v>
      </c>
      <c r="V36" s="12">
        <v>5</v>
      </c>
      <c r="W36" s="12" t="s">
        <v>83</v>
      </c>
      <c r="X36" s="12"/>
      <c r="Y36" s="12"/>
      <c r="Z36" s="13">
        <v>37</v>
      </c>
      <c r="AA36" s="13">
        <v>2200</v>
      </c>
      <c r="AB36" s="12">
        <v>13</v>
      </c>
      <c r="AC36" s="13">
        <v>-30</v>
      </c>
      <c r="AD36" s="12"/>
      <c r="AE36" s="12">
        <v>54</v>
      </c>
      <c r="AF36" s="12">
        <v>55</v>
      </c>
      <c r="AG36" s="12">
        <v>56</v>
      </c>
      <c r="AH36" s="12">
        <v>57</v>
      </c>
      <c r="AI36" s="12"/>
      <c r="AJ36" s="13">
        <v>2</v>
      </c>
      <c r="AK36" s="16">
        <f t="shared" si="6"/>
        <v>1159.66796875</v>
      </c>
      <c r="AL36" s="12">
        <v>-59.5245361328125</v>
      </c>
      <c r="AM36" s="18">
        <v>-71.0296630859375</v>
      </c>
      <c r="AN36" s="18">
        <v>-75.4547119140625</v>
      </c>
      <c r="AO36" s="18">
        <v>-77.9571533203125</v>
      </c>
      <c r="AP36" s="18">
        <v>-85.052490234375</v>
      </c>
      <c r="AQ36" s="12">
        <v>-93.475341796875</v>
      </c>
      <c r="AR36" s="12">
        <v>-94.3145751953125</v>
      </c>
      <c r="AS36" s="12">
        <v>-102.615356445312</v>
      </c>
      <c r="AT36" s="12"/>
      <c r="AU36" s="12">
        <f t="shared" si="2"/>
        <v>22</v>
      </c>
      <c r="AV36" s="12">
        <v>11</v>
      </c>
      <c r="AW36" s="12">
        <v>1</v>
      </c>
      <c r="AX36" s="12">
        <v>1</v>
      </c>
      <c r="AY36" s="12" t="s">
        <v>80</v>
      </c>
      <c r="AZ36" s="12">
        <v>576.09948730468705</v>
      </c>
      <c r="BA36" s="12">
        <v>580.099609375</v>
      </c>
      <c r="BB36" s="19">
        <v>-12.619999885559</v>
      </c>
      <c r="BC36" s="18">
        <v>39.856937408447202</v>
      </c>
      <c r="BD36" s="12">
        <v>1.80078125</v>
      </c>
      <c r="BE36" s="12">
        <v>577.90026855468705</v>
      </c>
      <c r="BF36" s="12">
        <v>-4.57665538787841</v>
      </c>
      <c r="BG36" s="12">
        <v>3.900390625</v>
      </c>
      <c r="BH36" s="12">
        <v>579.99987792968705</v>
      </c>
      <c r="BI36" s="19">
        <v>1.89435374736785</v>
      </c>
      <c r="BJ36" s="12">
        <v>19.928468704223601</v>
      </c>
      <c r="BK36" s="12">
        <v>1.0207700729370099</v>
      </c>
      <c r="BL36" s="12">
        <v>2.9151239395141602</v>
      </c>
      <c r="BM36" s="12">
        <v>280.005615234375</v>
      </c>
      <c r="BN36" s="12">
        <v>3.1013605594635001</v>
      </c>
      <c r="BO36" s="12">
        <v>50.667476654052699</v>
      </c>
      <c r="BP36" s="12">
        <v>1.05029296875</v>
      </c>
      <c r="BQ36" s="12">
        <v>-26.9607849121093</v>
      </c>
      <c r="BR36" s="12">
        <v>1.1494140625</v>
      </c>
      <c r="BS36" s="12">
        <v>39.065303802490199</v>
      </c>
      <c r="BT36" s="12">
        <v>0.84606516361236594</v>
      </c>
      <c r="BU36" s="12">
        <v>-25.130790710449201</v>
      </c>
      <c r="BV36" s="12">
        <v>1.32476317882537</v>
      </c>
      <c r="BW36" s="12">
        <v>74.081947326660099</v>
      </c>
      <c r="BX36" s="12" t="s">
        <v>82</v>
      </c>
      <c r="BY36" s="12" t="s">
        <v>81</v>
      </c>
      <c r="BZ36" s="12" t="s">
        <v>82</v>
      </c>
      <c r="CA36" s="12" t="s">
        <v>82</v>
      </c>
      <c r="CB36" s="12"/>
      <c r="CC36" s="12" t="s">
        <v>145</v>
      </c>
      <c r="CD36" s="12"/>
      <c r="CE36" s="20">
        <v>-11.444000000000001</v>
      </c>
      <c r="CF36" s="21">
        <v>0</v>
      </c>
      <c r="CG36" s="21">
        <v>0.153</v>
      </c>
      <c r="CH36" s="21">
        <v>0.97199999999999998</v>
      </c>
      <c r="CI36" s="21">
        <v>93.25</v>
      </c>
      <c r="CJ36" s="21">
        <v>3.55</v>
      </c>
      <c r="CK36" s="21">
        <v>2.169</v>
      </c>
      <c r="CL36" s="21">
        <v>-5.548</v>
      </c>
      <c r="CM36" s="12">
        <v>3.3239999999999998</v>
      </c>
      <c r="CN36" s="12">
        <v>-7.03</v>
      </c>
      <c r="CO36" s="62">
        <f t="shared" si="7"/>
        <v>2.8145438066465256</v>
      </c>
      <c r="CP36" s="12">
        <v>0.72199999999999998</v>
      </c>
      <c r="CQ36" s="12">
        <v>0</v>
      </c>
      <c r="CR36" s="12">
        <v>0</v>
      </c>
      <c r="CS36" s="12">
        <v>0</v>
      </c>
      <c r="CT36" s="12">
        <v>0</v>
      </c>
      <c r="CU36" s="12">
        <v>0</v>
      </c>
      <c r="CV36" s="12">
        <v>0</v>
      </c>
      <c r="CW36" s="12">
        <v>0</v>
      </c>
      <c r="CX36" s="22">
        <v>0.96699999999999997</v>
      </c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EC36" s="12">
        <v>5</v>
      </c>
      <c r="ED36" s="21">
        <v>5</v>
      </c>
      <c r="EF36" s="21">
        <f t="shared" si="3"/>
        <v>0</v>
      </c>
      <c r="EG36" s="28">
        <v>5</v>
      </c>
    </row>
    <row r="37" spans="1:244" ht="15" customHeight="1" x14ac:dyDescent="0.3">
      <c r="A37" s="12"/>
      <c r="B37" s="13">
        <v>1</v>
      </c>
      <c r="C37" s="12" t="s">
        <v>88</v>
      </c>
      <c r="D37" s="12">
        <v>20</v>
      </c>
      <c r="E37" s="12"/>
      <c r="F37" s="14">
        <v>44690</v>
      </c>
      <c r="G37" s="13" t="s">
        <v>89</v>
      </c>
      <c r="H37" s="12"/>
      <c r="I37" s="15">
        <v>44650</v>
      </c>
      <c r="J37" s="13">
        <f t="shared" si="0"/>
        <v>40</v>
      </c>
      <c r="K37" s="31">
        <f t="shared" si="1"/>
        <v>4</v>
      </c>
      <c r="L37" s="12">
        <v>36</v>
      </c>
      <c r="M37" s="16" t="s">
        <v>74</v>
      </c>
      <c r="N37" s="12">
        <v>1</v>
      </c>
      <c r="O37" s="12"/>
      <c r="P37" s="12" t="s">
        <v>75</v>
      </c>
      <c r="Q37" s="12" t="s">
        <v>90</v>
      </c>
      <c r="R37" s="12" t="s">
        <v>77</v>
      </c>
      <c r="S37" s="17" t="s">
        <v>78</v>
      </c>
      <c r="T37" s="12">
        <v>28</v>
      </c>
      <c r="U37" s="12">
        <v>1</v>
      </c>
      <c r="V37" s="12">
        <v>5</v>
      </c>
      <c r="W37" s="12" t="s">
        <v>83</v>
      </c>
      <c r="X37" s="12"/>
      <c r="Y37" s="12"/>
      <c r="Z37" s="13">
        <v>70</v>
      </c>
      <c r="AA37" s="13">
        <v>1200</v>
      </c>
      <c r="AB37" s="12">
        <v>8</v>
      </c>
      <c r="AC37" s="13">
        <v>-27</v>
      </c>
      <c r="AD37" s="12"/>
      <c r="AE37" s="12">
        <v>28</v>
      </c>
      <c r="AF37" s="12">
        <v>29</v>
      </c>
      <c r="AG37" s="12">
        <v>30</v>
      </c>
      <c r="AH37" s="12">
        <v>31</v>
      </c>
      <c r="AI37" s="12"/>
      <c r="AJ37" s="13">
        <v>4</v>
      </c>
      <c r="AK37" s="16">
        <f t="shared" si="6"/>
        <v>585.9375</v>
      </c>
      <c r="AL37" s="12">
        <v>-57.952880859375</v>
      </c>
      <c r="AM37" s="18">
        <v>-61.21826171875</v>
      </c>
      <c r="AN37" s="18">
        <v>-68.2373046875</v>
      </c>
      <c r="AO37" s="18">
        <v>-64.117431640625</v>
      </c>
      <c r="AP37" s="18">
        <v>-71.1517333984375</v>
      </c>
      <c r="AQ37" s="12">
        <v>-76.0955810546875</v>
      </c>
      <c r="AR37" s="12">
        <v>-72.8302001953125</v>
      </c>
      <c r="AS37" s="12">
        <v>-73.8525390625</v>
      </c>
      <c r="AT37" s="12"/>
      <c r="AU37" s="12">
        <f t="shared" si="2"/>
        <v>26</v>
      </c>
      <c r="AV37" s="12">
        <v>13</v>
      </c>
      <c r="AW37" s="12">
        <v>1</v>
      </c>
      <c r="AX37" s="12">
        <v>1</v>
      </c>
      <c r="AY37" s="12" t="s">
        <v>80</v>
      </c>
      <c r="AZ37" s="12">
        <v>414.79998779296801</v>
      </c>
      <c r="BA37" s="12">
        <v>418.80078125</v>
      </c>
      <c r="BB37" s="19">
        <v>-10.0600004196166</v>
      </c>
      <c r="BC37" s="18">
        <v>35.069156646728501</v>
      </c>
      <c r="BD37" s="12">
        <v>1.7998046875</v>
      </c>
      <c r="BE37" s="12">
        <v>416.59979248046801</v>
      </c>
      <c r="BF37" s="12">
        <v>-5.5955176353454501</v>
      </c>
      <c r="BG37" s="12">
        <v>0</v>
      </c>
      <c r="BH37" s="12">
        <v>414.79998779296801</v>
      </c>
      <c r="BI37" s="19">
        <v>1.9682146310806199</v>
      </c>
      <c r="BJ37" s="12">
        <v>17.534578323364201</v>
      </c>
      <c r="BK37" s="12">
        <v>0.94084805250167802</v>
      </c>
      <c r="BL37" s="12">
        <v>2.9090626239776598</v>
      </c>
      <c r="BM37" s="12">
        <v>1.8959211111068699</v>
      </c>
      <c r="BN37" s="12">
        <v>3.4620547294616699</v>
      </c>
      <c r="BO37" s="12">
        <v>36.151962280273402</v>
      </c>
      <c r="BP37" s="12">
        <v>0.9501953125</v>
      </c>
      <c r="BQ37" s="12">
        <v>-23.131128311157202</v>
      </c>
      <c r="BR37" s="12">
        <v>1.150390625</v>
      </c>
      <c r="BS37" s="12">
        <v>32.301155090332003</v>
      </c>
      <c r="BT37" s="12">
        <v>0.901558637619019</v>
      </c>
      <c r="BU37" s="12">
        <v>-21.773878097534102</v>
      </c>
      <c r="BV37" s="12">
        <v>1.33841669559478</v>
      </c>
      <c r="BW37" s="12">
        <v>66.4444580078125</v>
      </c>
      <c r="BX37" s="12" t="s">
        <v>82</v>
      </c>
      <c r="BY37" s="12" t="s">
        <v>81</v>
      </c>
      <c r="BZ37" s="12" t="s">
        <v>82</v>
      </c>
      <c r="CA37" s="12" t="s">
        <v>82</v>
      </c>
      <c r="CB37" s="12"/>
      <c r="CC37" s="12" t="s">
        <v>146</v>
      </c>
      <c r="CD37" s="12"/>
      <c r="CE37" s="20">
        <v>-11.475</v>
      </c>
      <c r="CF37" s="21">
        <v>0</v>
      </c>
      <c r="CG37" s="21">
        <v>0.42699999999999999</v>
      </c>
      <c r="CH37" s="21">
        <v>0.71099999999999997</v>
      </c>
      <c r="CI37" s="21">
        <v>-93.39</v>
      </c>
      <c r="CJ37" s="21">
        <v>2.9</v>
      </c>
      <c r="CK37" s="21">
        <v>1.671</v>
      </c>
      <c r="CL37" s="21">
        <v>-6.2720000000000002</v>
      </c>
      <c r="CM37" s="12">
        <v>4.7350000000000003</v>
      </c>
      <c r="CN37" s="12">
        <v>-6.157</v>
      </c>
      <c r="CO37" s="62">
        <f t="shared" si="7"/>
        <v>3.1888250864912711</v>
      </c>
      <c r="CP37" s="12">
        <v>0.82799999999999996</v>
      </c>
      <c r="CQ37" s="12">
        <v>0</v>
      </c>
      <c r="CR37" s="12">
        <v>0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22">
        <v>0.751</v>
      </c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EC37" s="12">
        <v>7</v>
      </c>
      <c r="ED37" s="12">
        <v>7</v>
      </c>
      <c r="EF37" s="21">
        <f t="shared" si="3"/>
        <v>0</v>
      </c>
      <c r="EG37" s="28">
        <v>7</v>
      </c>
    </row>
    <row r="38" spans="1:244" ht="15" customHeight="1" x14ac:dyDescent="0.3">
      <c r="A38" s="12"/>
      <c r="B38" s="13">
        <v>1</v>
      </c>
      <c r="C38" s="12" t="s">
        <v>88</v>
      </c>
      <c r="D38" s="12">
        <v>20</v>
      </c>
      <c r="E38" s="12"/>
      <c r="F38" s="14">
        <v>44690</v>
      </c>
      <c r="G38" s="13" t="s">
        <v>89</v>
      </c>
      <c r="H38" s="12"/>
      <c r="I38" s="15">
        <v>44650</v>
      </c>
      <c r="J38" s="13">
        <f t="shared" si="0"/>
        <v>40</v>
      </c>
      <c r="K38" s="31">
        <f t="shared" si="1"/>
        <v>4</v>
      </c>
      <c r="L38" s="12">
        <v>36</v>
      </c>
      <c r="M38" s="16" t="s">
        <v>74</v>
      </c>
      <c r="N38" s="12">
        <v>1</v>
      </c>
      <c r="O38" s="12"/>
      <c r="P38" s="12" t="s">
        <v>75</v>
      </c>
      <c r="Q38" s="12" t="s">
        <v>90</v>
      </c>
      <c r="R38" s="12" t="s">
        <v>77</v>
      </c>
      <c r="S38" s="17" t="s">
        <v>78</v>
      </c>
      <c r="T38" s="12">
        <v>28</v>
      </c>
      <c r="U38" s="12">
        <v>2</v>
      </c>
      <c r="V38" s="12">
        <v>7</v>
      </c>
      <c r="W38" s="12" t="s">
        <v>83</v>
      </c>
      <c r="X38" s="12"/>
      <c r="Y38" s="12"/>
      <c r="Z38" s="13">
        <v>34</v>
      </c>
      <c r="AA38" s="13">
        <v>1200</v>
      </c>
      <c r="AB38" s="12">
        <v>9</v>
      </c>
      <c r="AC38" s="13">
        <v>-44</v>
      </c>
      <c r="AD38" s="12"/>
      <c r="AE38" s="12">
        <v>66</v>
      </c>
      <c r="AF38" s="12">
        <v>67</v>
      </c>
      <c r="AG38" s="12">
        <v>68</v>
      </c>
      <c r="AH38" s="12">
        <v>69</v>
      </c>
      <c r="AI38" s="12"/>
      <c r="AJ38" s="13">
        <v>6</v>
      </c>
      <c r="AK38" s="16">
        <f t="shared" si="6"/>
        <v>1700.7446289062302</v>
      </c>
      <c r="AL38" s="12">
        <v>-70.556640625</v>
      </c>
      <c r="AM38" s="18">
        <v>-79.6356201171875</v>
      </c>
      <c r="AN38" s="18">
        <v>-88.409423828125</v>
      </c>
      <c r="AO38" s="18">
        <v>-92.742919921875</v>
      </c>
      <c r="AP38" s="18">
        <v>-106.521606445312</v>
      </c>
      <c r="AQ38" s="12">
        <v>-113.250732421875</v>
      </c>
      <c r="AR38" s="12">
        <v>-88.6077880859375</v>
      </c>
      <c r="AS38" s="12">
        <v>-123.397827148437</v>
      </c>
      <c r="AT38" s="12"/>
      <c r="AU38" s="12">
        <f t="shared" si="2"/>
        <v>20</v>
      </c>
      <c r="AV38" s="12">
        <v>10</v>
      </c>
      <c r="AW38" s="12">
        <v>1</v>
      </c>
      <c r="AX38" s="12">
        <v>1</v>
      </c>
      <c r="AY38" s="12" t="s">
        <v>80</v>
      </c>
      <c r="AZ38" s="12">
        <v>710.2001953125</v>
      </c>
      <c r="BA38" s="12">
        <v>714.00109863281205</v>
      </c>
      <c r="BB38" s="19">
        <v>-21</v>
      </c>
      <c r="BC38" s="18">
        <v>47.885986328125</v>
      </c>
      <c r="BD38" s="12">
        <v>1.7998046875</v>
      </c>
      <c r="BE38" s="12">
        <v>712</v>
      </c>
      <c r="BF38" s="12">
        <v>-1.552490234375</v>
      </c>
      <c r="BG38" s="12">
        <v>0</v>
      </c>
      <c r="BH38" s="12">
        <v>710.2001953125</v>
      </c>
      <c r="BI38" s="19">
        <v>2.0094947814941402</v>
      </c>
      <c r="BJ38" s="12">
        <v>23.9429931640625</v>
      </c>
      <c r="BK38" s="12">
        <v>0.91831374168395996</v>
      </c>
      <c r="BL38" s="12">
        <v>2.9278085231781001</v>
      </c>
      <c r="BM38" s="12">
        <v>27.7522888183593</v>
      </c>
      <c r="BN38" s="12">
        <v>3.1835415363311701</v>
      </c>
      <c r="BO38" s="12">
        <v>48.253677368163999</v>
      </c>
      <c r="BP38" s="12">
        <v>1.0498046875</v>
      </c>
      <c r="BQ38" s="12">
        <v>-32.311893463134702</v>
      </c>
      <c r="BR38" s="12">
        <v>1.14990234375</v>
      </c>
      <c r="BS38" s="12">
        <v>37.355232238769503</v>
      </c>
      <c r="BT38" s="12">
        <v>1.06413781642913</v>
      </c>
      <c r="BU38" s="12">
        <v>-28.249700546264599</v>
      </c>
      <c r="BV38" s="12">
        <v>1.39486360549926</v>
      </c>
      <c r="BW38" s="12">
        <v>97.150810241699205</v>
      </c>
      <c r="BX38" s="12" t="s">
        <v>82</v>
      </c>
      <c r="BY38" s="12" t="s">
        <v>81</v>
      </c>
      <c r="BZ38" s="12" t="s">
        <v>82</v>
      </c>
      <c r="CA38" s="12" t="s">
        <v>82</v>
      </c>
      <c r="CB38" s="12"/>
      <c r="CC38" s="12" t="s">
        <v>147</v>
      </c>
      <c r="CD38" s="12"/>
      <c r="CE38" s="20">
        <v>-14.648</v>
      </c>
      <c r="CF38" s="21">
        <v>0</v>
      </c>
      <c r="CG38" s="21">
        <v>0.70199999999999996</v>
      </c>
      <c r="CH38" s="21">
        <v>0.504</v>
      </c>
      <c r="CI38" s="21">
        <v>-48.981999999999999</v>
      </c>
      <c r="CJ38" s="21">
        <v>2.4500000000000002</v>
      </c>
      <c r="CK38" s="21">
        <v>1.4750000000000001</v>
      </c>
      <c r="CL38" s="21">
        <v>-8.8079999999999998</v>
      </c>
      <c r="CM38" s="12">
        <v>5.7809999999999997</v>
      </c>
      <c r="CN38" s="12">
        <v>-7.2220000000000004</v>
      </c>
      <c r="CO38" s="62">
        <f t="shared" si="7"/>
        <v>3.4149832813474732</v>
      </c>
      <c r="CP38" s="12">
        <v>0.91300000000000003</v>
      </c>
      <c r="CQ38" s="12">
        <v>0</v>
      </c>
      <c r="CR38" s="12">
        <v>0</v>
      </c>
      <c r="CS38" s="12">
        <v>0</v>
      </c>
      <c r="CT38" s="12">
        <v>0</v>
      </c>
      <c r="CU38" s="12">
        <v>0</v>
      </c>
      <c r="CV38" s="12">
        <v>0</v>
      </c>
      <c r="CW38" s="12">
        <v>0</v>
      </c>
      <c r="CX38" s="22">
        <v>0.32100000000000001</v>
      </c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EC38" s="12">
        <v>8</v>
      </c>
      <c r="ED38" s="21">
        <v>8</v>
      </c>
      <c r="EF38" s="21">
        <f t="shared" si="3"/>
        <v>0</v>
      </c>
      <c r="EG38" s="28">
        <v>8</v>
      </c>
    </row>
    <row r="39" spans="1:244" x14ac:dyDescent="0.3">
      <c r="A39" s="12"/>
      <c r="B39" s="13">
        <v>1</v>
      </c>
      <c r="C39" s="12" t="s">
        <v>88</v>
      </c>
      <c r="D39" s="12">
        <v>20</v>
      </c>
      <c r="E39" s="12"/>
      <c r="F39" s="14">
        <v>44690</v>
      </c>
      <c r="G39" s="13" t="s">
        <v>89</v>
      </c>
      <c r="H39" s="12"/>
      <c r="I39" s="15">
        <v>44650</v>
      </c>
      <c r="J39" s="13">
        <f t="shared" si="0"/>
        <v>40</v>
      </c>
      <c r="K39" s="31">
        <f t="shared" si="1"/>
        <v>4</v>
      </c>
      <c r="L39" s="12">
        <v>36</v>
      </c>
      <c r="M39" s="16" t="s">
        <v>74</v>
      </c>
      <c r="N39" s="12">
        <v>1</v>
      </c>
      <c r="O39" s="12"/>
      <c r="P39" s="12" t="s">
        <v>75</v>
      </c>
      <c r="Q39" s="12" t="s">
        <v>90</v>
      </c>
      <c r="R39" s="12" t="s">
        <v>77</v>
      </c>
      <c r="S39" s="17" t="s">
        <v>78</v>
      </c>
      <c r="T39" s="12">
        <v>28</v>
      </c>
      <c r="U39" s="12">
        <v>2</v>
      </c>
      <c r="V39" s="12">
        <v>6</v>
      </c>
      <c r="W39" s="12" t="s">
        <v>148</v>
      </c>
      <c r="X39" s="12"/>
      <c r="Y39" s="12"/>
      <c r="Z39" s="13">
        <v>22</v>
      </c>
      <c r="AA39" s="13">
        <v>1500</v>
      </c>
      <c r="AB39" s="12">
        <v>7</v>
      </c>
      <c r="AC39" s="13">
        <v>-27</v>
      </c>
      <c r="AD39" s="12"/>
      <c r="AE39" s="12">
        <v>58</v>
      </c>
      <c r="AF39" s="12">
        <v>59</v>
      </c>
      <c r="AG39" s="12">
        <v>60</v>
      </c>
      <c r="AH39" s="12">
        <v>61</v>
      </c>
      <c r="AI39" s="12"/>
      <c r="AJ39" s="13">
        <v>3</v>
      </c>
      <c r="AK39" s="16">
        <f t="shared" si="6"/>
        <v>1109.31396484375</v>
      </c>
      <c r="AL39" s="12">
        <v>-67.7337646484375</v>
      </c>
      <c r="AM39" s="18">
        <v>-76.1260986328125</v>
      </c>
      <c r="AN39" s="18">
        <v>-93.0328369140625</v>
      </c>
      <c r="AO39" s="18">
        <v>-86.7919921875</v>
      </c>
      <c r="AP39" s="18">
        <v>-90.1336669921875</v>
      </c>
      <c r="AQ39" s="12">
        <v>-78.9031982421875</v>
      </c>
      <c r="AR39" s="12">
        <v>-82.58056640625</v>
      </c>
      <c r="AS39" s="12">
        <v>-85.9832763671875</v>
      </c>
      <c r="AT39" s="12"/>
      <c r="AU39" s="12">
        <f t="shared" si="2"/>
        <v>34</v>
      </c>
      <c r="AV39" s="12">
        <v>17</v>
      </c>
      <c r="AW39" s="12">
        <v>1</v>
      </c>
      <c r="AX39" s="12">
        <v>1</v>
      </c>
      <c r="AY39" s="12" t="s">
        <v>80</v>
      </c>
      <c r="AZ39" s="12">
        <v>290.90051269531199</v>
      </c>
      <c r="BA39" s="12">
        <v>294.69909667968699</v>
      </c>
      <c r="BB39" s="19">
        <v>-17.090000152587798</v>
      </c>
      <c r="BC39" s="18">
        <v>41.549839019775298</v>
      </c>
      <c r="BD39" s="12">
        <v>1.798828125</v>
      </c>
      <c r="BE39" s="12">
        <v>292.69934082031199</v>
      </c>
      <c r="BF39" s="12">
        <v>0.18326172232627899</v>
      </c>
      <c r="BG39" s="12">
        <v>0</v>
      </c>
      <c r="BH39" s="12">
        <v>290.90051269531199</v>
      </c>
      <c r="BI39" s="19">
        <v>2.01497149467468</v>
      </c>
      <c r="BJ39" s="12">
        <v>20.774919509887599</v>
      </c>
      <c r="BK39" s="12">
        <v>0.90260618925094604</v>
      </c>
      <c r="BL39" s="12">
        <v>2.9175777435302699</v>
      </c>
      <c r="BM39" s="12">
        <v>36.080493927001903</v>
      </c>
      <c r="BN39" s="12">
        <v>3.84413719177246</v>
      </c>
      <c r="BO39" s="12">
        <v>44.730392456054602</v>
      </c>
      <c r="BP39" s="12">
        <v>0.9501953125</v>
      </c>
      <c r="BQ39" s="12">
        <v>-26.1948528289794</v>
      </c>
      <c r="BR39" s="12">
        <v>1.1513671875</v>
      </c>
      <c r="BS39" s="12">
        <v>32.220390319824197</v>
      </c>
      <c r="BT39" s="12">
        <v>1.04556488990783</v>
      </c>
      <c r="BU39" s="12">
        <v>-24.2030715942382</v>
      </c>
      <c r="BV39" s="12">
        <v>1.41412425041198</v>
      </c>
      <c r="BW39" s="12">
        <v>85.106636047363196</v>
      </c>
      <c r="BX39" s="12" t="s">
        <v>82</v>
      </c>
      <c r="BY39" s="12" t="s">
        <v>81</v>
      </c>
      <c r="BZ39" s="12" t="s">
        <v>82</v>
      </c>
      <c r="CA39" s="12" t="s">
        <v>82</v>
      </c>
      <c r="CB39" s="12"/>
      <c r="CC39" s="12" t="s">
        <v>149</v>
      </c>
      <c r="CD39" s="12"/>
      <c r="CE39" s="20">
        <v>-11.536</v>
      </c>
      <c r="CF39" s="21">
        <v>0</v>
      </c>
      <c r="CG39" s="21">
        <v>0.33600000000000002</v>
      </c>
      <c r="CH39" s="21">
        <v>0.67</v>
      </c>
      <c r="CI39" s="21">
        <v>-46.23</v>
      </c>
      <c r="CJ39" s="21">
        <v>3.45</v>
      </c>
      <c r="CK39" s="21">
        <v>2.7269999999999999</v>
      </c>
      <c r="CL39" s="21">
        <v>-8.9789999999999992</v>
      </c>
      <c r="CM39" s="12">
        <v>19.015000000000001</v>
      </c>
      <c r="CN39" s="12">
        <v>-3.1989999999999998</v>
      </c>
      <c r="CO39" s="62">
        <f t="shared" si="7"/>
        <v>7.0056427984890792</v>
      </c>
      <c r="CP39" s="12">
        <v>0.88400000000000001</v>
      </c>
      <c r="CQ39" s="12">
        <v>0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22">
        <v>0.86299999999999999</v>
      </c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EC39" s="12">
        <v>7</v>
      </c>
      <c r="ED39" s="21">
        <v>7</v>
      </c>
      <c r="EF39" s="21">
        <f t="shared" si="3"/>
        <v>0</v>
      </c>
      <c r="EG39" s="28">
        <v>7</v>
      </c>
    </row>
    <row r="40" spans="1:244" ht="15" customHeight="1" x14ac:dyDescent="0.3">
      <c r="A40" s="12"/>
      <c r="B40" s="13">
        <v>1</v>
      </c>
      <c r="C40" s="12" t="s">
        <v>88</v>
      </c>
      <c r="D40" s="12">
        <v>20</v>
      </c>
      <c r="E40" s="12"/>
      <c r="F40" s="14">
        <v>44690</v>
      </c>
      <c r="G40" s="13" t="s">
        <v>89</v>
      </c>
      <c r="H40" s="12"/>
      <c r="I40" s="15">
        <v>44650</v>
      </c>
      <c r="J40" s="13">
        <f t="shared" si="0"/>
        <v>40</v>
      </c>
      <c r="K40" s="31">
        <f t="shared" si="1"/>
        <v>4</v>
      </c>
      <c r="L40" s="12">
        <v>36</v>
      </c>
      <c r="M40" s="16" t="s">
        <v>74</v>
      </c>
      <c r="N40" s="12">
        <v>1</v>
      </c>
      <c r="O40" s="12"/>
      <c r="P40" s="12" t="s">
        <v>75</v>
      </c>
      <c r="Q40" s="12" t="s">
        <v>90</v>
      </c>
      <c r="R40" s="12" t="s">
        <v>77</v>
      </c>
      <c r="S40" s="17" t="s">
        <v>78</v>
      </c>
      <c r="T40" s="12">
        <v>28</v>
      </c>
      <c r="U40" s="12">
        <v>2</v>
      </c>
      <c r="V40" s="12">
        <v>4</v>
      </c>
      <c r="W40" s="12" t="s">
        <v>83</v>
      </c>
      <c r="X40" s="12"/>
      <c r="Y40" s="12"/>
      <c r="Z40" s="13">
        <v>60</v>
      </c>
      <c r="AA40" s="13">
        <v>1000</v>
      </c>
      <c r="AB40" s="12">
        <v>10</v>
      </c>
      <c r="AC40" s="13">
        <v>-38</v>
      </c>
      <c r="AD40" s="12"/>
      <c r="AE40" s="12">
        <v>48</v>
      </c>
      <c r="AF40" s="12">
        <v>49</v>
      </c>
      <c r="AG40" s="12">
        <v>50</v>
      </c>
      <c r="AH40" s="12">
        <v>51</v>
      </c>
      <c r="AI40" s="12"/>
      <c r="AJ40" s="13">
        <v>4</v>
      </c>
      <c r="AK40" s="16">
        <f t="shared" si="6"/>
        <v>1632.080078125</v>
      </c>
      <c r="AL40" s="12">
        <v>-69.793701171875</v>
      </c>
      <c r="AM40" s="18">
        <v>-79.3914794921875</v>
      </c>
      <c r="AN40" s="18">
        <v>-84.1522216796875</v>
      </c>
      <c r="AO40" s="18">
        <v>-96.7864990234375</v>
      </c>
      <c r="AP40" s="18">
        <v>-101.898193359375</v>
      </c>
      <c r="AQ40" s="12">
        <v>-100.7080078125</v>
      </c>
      <c r="AR40" s="12">
        <v>-121.64306640625</v>
      </c>
      <c r="AS40" s="12">
        <v>-128.2958984375</v>
      </c>
      <c r="AT40" s="12"/>
      <c r="AU40" s="12">
        <f t="shared" si="2"/>
        <v>26</v>
      </c>
      <c r="AV40" s="12">
        <v>13</v>
      </c>
      <c r="AW40" s="12">
        <v>1</v>
      </c>
      <c r="AX40" s="12">
        <v>1</v>
      </c>
      <c r="AY40" s="12" t="s">
        <v>80</v>
      </c>
      <c r="AZ40" s="12">
        <v>563</v>
      </c>
      <c r="BA40" s="12">
        <v>567.099609375</v>
      </c>
      <c r="BB40" s="19">
        <v>-7.19099998474121</v>
      </c>
      <c r="BC40" s="18">
        <v>30.6742763519287</v>
      </c>
      <c r="BD40" s="12">
        <v>1.7998046875</v>
      </c>
      <c r="BE40" s="12">
        <v>564.7998046875</v>
      </c>
      <c r="BF40" s="12">
        <v>-7.4421787261962802</v>
      </c>
      <c r="BG40" s="12">
        <v>0</v>
      </c>
      <c r="BH40" s="12">
        <v>563</v>
      </c>
      <c r="BI40" s="19">
        <v>2.05650281906127</v>
      </c>
      <c r="BJ40" s="12">
        <v>15.3371381759643</v>
      </c>
      <c r="BK40" s="12">
        <v>1.0017949342727599</v>
      </c>
      <c r="BL40" s="12">
        <v>3.0582976341247501</v>
      </c>
      <c r="BM40" s="12">
        <v>1.09247934818267</v>
      </c>
      <c r="BN40" s="12">
        <v>4.0134029388427699</v>
      </c>
      <c r="BO40" s="12">
        <v>41.360294342041001</v>
      </c>
      <c r="BP40" s="12">
        <v>1.0498046875</v>
      </c>
      <c r="BQ40" s="12">
        <v>-17.922794342041001</v>
      </c>
      <c r="BR40" s="12">
        <v>1.150390625</v>
      </c>
      <c r="BS40" s="12">
        <v>35.766246795654197</v>
      </c>
      <c r="BT40" s="12">
        <v>0.74233955144882202</v>
      </c>
      <c r="BU40" s="12">
        <v>-16.330293655395501</v>
      </c>
      <c r="BV40" s="12">
        <v>1.55260050296783</v>
      </c>
      <c r="BW40" s="12">
        <v>59.818115234375</v>
      </c>
      <c r="BX40" s="12" t="s">
        <v>82</v>
      </c>
      <c r="BY40" s="12" t="s">
        <v>81</v>
      </c>
      <c r="BZ40" s="12" t="s">
        <v>82</v>
      </c>
      <c r="CA40" s="12" t="s">
        <v>82</v>
      </c>
      <c r="CB40" s="12"/>
      <c r="CC40" s="12" t="s">
        <v>150</v>
      </c>
      <c r="CD40" s="12"/>
      <c r="CE40" s="20">
        <v>-28.411999999999999</v>
      </c>
      <c r="CF40" s="21">
        <v>0</v>
      </c>
      <c r="CG40" s="21">
        <v>0.27500000000000002</v>
      </c>
      <c r="CH40" s="21">
        <v>0.75800000000000001</v>
      </c>
      <c r="CI40" s="21">
        <v>198.554</v>
      </c>
      <c r="CJ40" s="21">
        <v>3.1</v>
      </c>
      <c r="CK40" s="21">
        <v>1.8480000000000001</v>
      </c>
      <c r="CL40" s="21">
        <v>-10.709</v>
      </c>
      <c r="CM40" s="12">
        <v>2.141</v>
      </c>
      <c r="CN40" s="12">
        <v>-23.213999999999999</v>
      </c>
      <c r="CO40" s="62">
        <f t="shared" si="7"/>
        <v>2.0485041417327476</v>
      </c>
      <c r="CP40" s="12">
        <v>0.78500000000000003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22">
        <v>5.44</v>
      </c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EC40" s="12">
        <v>7</v>
      </c>
      <c r="ED40" s="12">
        <v>7</v>
      </c>
      <c r="EF40" s="21">
        <f t="shared" si="3"/>
        <v>0</v>
      </c>
      <c r="EG40" s="28">
        <v>7</v>
      </c>
    </row>
    <row r="41" spans="1:244" ht="14.4" customHeight="1" x14ac:dyDescent="0.3">
      <c r="A41" s="12"/>
      <c r="B41" s="13">
        <v>1</v>
      </c>
      <c r="C41" s="12" t="s">
        <v>88</v>
      </c>
      <c r="D41" s="12">
        <v>20</v>
      </c>
      <c r="E41" s="12"/>
      <c r="F41" s="14">
        <v>44690</v>
      </c>
      <c r="G41" s="13" t="s">
        <v>89</v>
      </c>
      <c r="H41" s="12"/>
      <c r="I41" s="15">
        <v>44650</v>
      </c>
      <c r="J41" s="13">
        <f t="shared" si="0"/>
        <v>40</v>
      </c>
      <c r="K41" s="31">
        <f t="shared" si="1"/>
        <v>4</v>
      </c>
      <c r="L41" s="12">
        <v>36</v>
      </c>
      <c r="M41" s="16" t="s">
        <v>74</v>
      </c>
      <c r="N41" s="12">
        <v>1</v>
      </c>
      <c r="O41" s="12"/>
      <c r="P41" s="12" t="s">
        <v>75</v>
      </c>
      <c r="Q41" s="12" t="s">
        <v>90</v>
      </c>
      <c r="R41" s="12" t="s">
        <v>77</v>
      </c>
      <c r="S41" s="17" t="s">
        <v>78</v>
      </c>
      <c r="T41" s="12">
        <v>28</v>
      </c>
      <c r="U41" s="12">
        <v>2</v>
      </c>
      <c r="V41" s="12">
        <v>2</v>
      </c>
      <c r="W41" s="12"/>
      <c r="X41" s="12"/>
      <c r="Y41" s="12"/>
      <c r="Z41" s="13">
        <v>48</v>
      </c>
      <c r="AA41" s="13">
        <v>1000</v>
      </c>
      <c r="AB41" s="12">
        <v>12</v>
      </c>
      <c r="AC41" s="13">
        <v>-44</v>
      </c>
      <c r="AD41" s="12"/>
      <c r="AE41" s="12">
        <v>40</v>
      </c>
      <c r="AF41" s="12">
        <v>41</v>
      </c>
      <c r="AG41" s="12">
        <v>42</v>
      </c>
      <c r="AH41" s="12">
        <v>43</v>
      </c>
      <c r="AI41" s="12"/>
      <c r="AJ41" s="13">
        <v>2</v>
      </c>
      <c r="AK41" s="16">
        <f t="shared" si="6"/>
        <v>2589.7216796874704</v>
      </c>
      <c r="AL41" s="12">
        <v>-75.8056640625</v>
      </c>
      <c r="AM41" s="18">
        <v>-89.0960693359375</v>
      </c>
      <c r="AN41" s="18">
        <v>-101.974487304687</v>
      </c>
      <c r="AO41" s="18">
        <v>-115.707397460937</v>
      </c>
      <c r="AP41" s="18">
        <v>-127.243041992187</v>
      </c>
      <c r="AQ41" s="12">
        <v>-139.70947265625</v>
      </c>
      <c r="AR41" s="12">
        <v>-119.918823242187</v>
      </c>
      <c r="AS41" s="12">
        <v>-105.5908203125</v>
      </c>
      <c r="AT41" s="12"/>
      <c r="AU41" s="12">
        <f t="shared" si="2"/>
        <v>20</v>
      </c>
      <c r="AV41" s="12">
        <v>10</v>
      </c>
      <c r="AW41" s="12">
        <v>1</v>
      </c>
      <c r="AX41" s="12">
        <v>1</v>
      </c>
      <c r="AY41" s="12" t="s">
        <v>80</v>
      </c>
      <c r="AZ41" s="12">
        <v>646.79998779296795</v>
      </c>
      <c r="BA41" s="12">
        <v>651.19909667968705</v>
      </c>
      <c r="BB41" s="19">
        <v>-9.9049997329711896</v>
      </c>
      <c r="BC41" s="18">
        <v>31.175752639770501</v>
      </c>
      <c r="BD41" s="12">
        <v>1.7001953125</v>
      </c>
      <c r="BE41" s="12">
        <v>648.50018310546795</v>
      </c>
      <c r="BF41" s="12">
        <v>-3.0039355754852299</v>
      </c>
      <c r="BG41" s="12">
        <v>0</v>
      </c>
      <c r="BH41" s="12">
        <v>646.79998779296795</v>
      </c>
      <c r="BI41" s="19">
        <v>2.77950716018676</v>
      </c>
      <c r="BJ41" s="12">
        <v>15.587876319885201</v>
      </c>
      <c r="BK41" s="12">
        <v>0.91332870721817005</v>
      </c>
      <c r="BL41" s="12">
        <v>3.6928358078002899</v>
      </c>
      <c r="BM41" s="12">
        <v>4.2348365783691397</v>
      </c>
      <c r="BN41" s="12">
        <v>4.3542771339416504</v>
      </c>
      <c r="BO41" s="12">
        <v>37.071079254150298</v>
      </c>
      <c r="BP41" s="12">
        <v>0.9501953125</v>
      </c>
      <c r="BQ41" s="12">
        <v>-10.723039627075099</v>
      </c>
      <c r="BR41" s="12">
        <v>1.5498046875</v>
      </c>
      <c r="BS41" s="12">
        <v>30.042539596557599</v>
      </c>
      <c r="BT41" s="12">
        <v>0.87244844436645497</v>
      </c>
      <c r="BU41" s="12" t="s">
        <v>81</v>
      </c>
      <c r="BV41" s="12" t="s">
        <v>81</v>
      </c>
      <c r="BW41" s="12">
        <v>81.708045959472599</v>
      </c>
      <c r="BX41" s="12" t="s">
        <v>82</v>
      </c>
      <c r="BY41" s="12" t="s">
        <v>81</v>
      </c>
      <c r="BZ41" s="12" t="s">
        <v>82</v>
      </c>
      <c r="CA41" s="12" t="s">
        <v>82</v>
      </c>
      <c r="CB41" s="12"/>
      <c r="CC41" s="12" t="s">
        <v>151</v>
      </c>
      <c r="CD41" s="12"/>
      <c r="CE41" s="20">
        <v>-9.766</v>
      </c>
      <c r="CF41" s="21">
        <v>0</v>
      </c>
      <c r="CG41" s="21">
        <v>0.51900000000000002</v>
      </c>
      <c r="CH41" s="21">
        <v>0.81</v>
      </c>
      <c r="CI41" s="21">
        <v>20.207000000000001</v>
      </c>
      <c r="CJ41" s="21">
        <v>4.75</v>
      </c>
      <c r="CK41" s="21">
        <v>6.1319999999999997</v>
      </c>
      <c r="CL41" s="21">
        <v>-4.5019999999999998</v>
      </c>
      <c r="CM41" s="12">
        <v>5.2069999999999999</v>
      </c>
      <c r="CN41" s="12">
        <v>-5.7039999999999997</v>
      </c>
      <c r="CO41" s="62">
        <f t="shared" si="7"/>
        <v>5.6150295904369978</v>
      </c>
      <c r="CP41" s="12">
        <v>0.85099999999999998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</v>
      </c>
      <c r="CW41" s="12">
        <v>0</v>
      </c>
      <c r="CX41" s="22">
        <v>0.53500000000000003</v>
      </c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EC41" s="12">
        <v>5</v>
      </c>
      <c r="ED41" s="21">
        <v>5</v>
      </c>
      <c r="EF41" s="21">
        <f t="shared" si="3"/>
        <v>0</v>
      </c>
      <c r="EG41" s="28">
        <v>5</v>
      </c>
    </row>
    <row r="42" spans="1:244" ht="15" customHeight="1" x14ac:dyDescent="0.3">
      <c r="A42" s="12"/>
      <c r="B42" s="13">
        <v>1</v>
      </c>
      <c r="C42" s="12" t="s">
        <v>88</v>
      </c>
      <c r="D42" s="12">
        <v>20</v>
      </c>
      <c r="E42" s="12"/>
      <c r="F42" s="14">
        <v>44690</v>
      </c>
      <c r="G42" s="13" t="s">
        <v>89</v>
      </c>
      <c r="H42" s="12"/>
      <c r="I42" s="15">
        <v>44650</v>
      </c>
      <c r="J42" s="13">
        <f t="shared" si="0"/>
        <v>40</v>
      </c>
      <c r="K42" s="31">
        <f t="shared" si="1"/>
        <v>4</v>
      </c>
      <c r="L42" s="12">
        <v>36</v>
      </c>
      <c r="M42" s="16" t="s">
        <v>74</v>
      </c>
      <c r="N42" s="12">
        <v>1</v>
      </c>
      <c r="O42" s="12"/>
      <c r="P42" s="12" t="s">
        <v>75</v>
      </c>
      <c r="Q42" s="12" t="s">
        <v>90</v>
      </c>
      <c r="R42" s="12" t="s">
        <v>77</v>
      </c>
      <c r="S42" s="17" t="s">
        <v>78</v>
      </c>
      <c r="T42" s="12">
        <v>28</v>
      </c>
      <c r="U42" s="12">
        <v>1</v>
      </c>
      <c r="V42" s="12">
        <v>2</v>
      </c>
      <c r="W42" s="12" t="s">
        <v>84</v>
      </c>
      <c r="X42" s="12"/>
      <c r="Y42" s="12"/>
      <c r="Z42" s="13">
        <v>24</v>
      </c>
      <c r="AA42" s="13">
        <v>1200</v>
      </c>
      <c r="AB42" s="12">
        <v>7</v>
      </c>
      <c r="AC42" s="13">
        <v>-35</v>
      </c>
      <c r="AD42" s="12"/>
      <c r="AE42" s="12">
        <v>16</v>
      </c>
      <c r="AF42" s="12">
        <v>17</v>
      </c>
      <c r="AG42" s="12">
        <v>18</v>
      </c>
      <c r="AH42" s="12">
        <v>19</v>
      </c>
      <c r="AI42" s="12"/>
      <c r="AJ42" s="16">
        <v>0</v>
      </c>
      <c r="AK42" s="16">
        <f t="shared" si="6"/>
        <v>1816.71142578124</v>
      </c>
      <c r="AL42" s="12">
        <v>-65.582275390625</v>
      </c>
      <c r="AM42" s="18">
        <v>-75.042724609375</v>
      </c>
      <c r="AN42" s="18">
        <v>-88.0584716796875</v>
      </c>
      <c r="AO42" s="18">
        <v>-101.364135742187</v>
      </c>
      <c r="AP42" s="18">
        <v>-97.83935546875</v>
      </c>
      <c r="AQ42" s="12">
        <v>-105.65185546875</v>
      </c>
      <c r="AR42" s="12">
        <v>-112.60986328125</v>
      </c>
      <c r="AS42" s="12">
        <v>-122.74169921875</v>
      </c>
      <c r="AT42" s="12"/>
      <c r="AU42" s="12">
        <f t="shared" si="2"/>
        <v>0</v>
      </c>
      <c r="AV42" s="12"/>
      <c r="AW42" s="12"/>
      <c r="AX42" s="12"/>
      <c r="AY42" s="12"/>
      <c r="AZ42" s="12"/>
      <c r="BA42" s="12"/>
      <c r="BB42" s="19"/>
      <c r="BC42" s="18"/>
      <c r="BD42" s="12"/>
      <c r="BE42" s="12"/>
      <c r="BF42" s="12"/>
      <c r="BG42" s="12"/>
      <c r="BH42" s="12"/>
      <c r="BI42" s="19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 t="s">
        <v>152</v>
      </c>
      <c r="CD42" s="12"/>
      <c r="CE42" s="20">
        <v>-21.271000000000001</v>
      </c>
      <c r="CF42" s="21">
        <v>0</v>
      </c>
      <c r="CG42" s="21">
        <v>0.70199999999999996</v>
      </c>
      <c r="CH42" s="21">
        <v>0.312</v>
      </c>
      <c r="CI42" s="21">
        <v>73.063999999999993</v>
      </c>
      <c r="CJ42" s="21">
        <v>1.65</v>
      </c>
      <c r="CK42" s="21">
        <v>1.208</v>
      </c>
      <c r="CL42" s="21">
        <v>-7.7359999999999998</v>
      </c>
      <c r="CM42" s="12">
        <v>1.498</v>
      </c>
      <c r="CN42" s="12">
        <v>-16.327999999999999</v>
      </c>
      <c r="CO42" s="62">
        <f t="shared" si="7"/>
        <v>1.4047719414893616</v>
      </c>
      <c r="CP42" s="12">
        <v>0.79600000000000004</v>
      </c>
      <c r="CQ42" s="12">
        <v>0</v>
      </c>
      <c r="CR42" s="12">
        <v>0</v>
      </c>
      <c r="CS42" s="12">
        <v>0</v>
      </c>
      <c r="CT42" s="12">
        <v>0</v>
      </c>
      <c r="CU42" s="12">
        <v>0</v>
      </c>
      <c r="CV42" s="12">
        <v>0</v>
      </c>
      <c r="CW42" s="12">
        <v>0</v>
      </c>
      <c r="CX42" s="22">
        <v>0.19400000000000001</v>
      </c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EC42" s="12">
        <v>2</v>
      </c>
      <c r="ED42" s="12">
        <v>2</v>
      </c>
      <c r="EF42" s="21">
        <f t="shared" si="3"/>
        <v>0</v>
      </c>
      <c r="EG42" s="28">
        <v>2</v>
      </c>
    </row>
    <row r="43" spans="1:244" ht="15" customHeight="1" x14ac:dyDescent="0.3">
      <c r="A43" s="12"/>
      <c r="B43" s="13">
        <v>1</v>
      </c>
      <c r="C43" s="12" t="s">
        <v>88</v>
      </c>
      <c r="D43" s="12">
        <v>20</v>
      </c>
      <c r="E43" s="12"/>
      <c r="F43" s="14">
        <v>44690</v>
      </c>
      <c r="G43" s="13" t="s">
        <v>89</v>
      </c>
      <c r="H43" s="12"/>
      <c r="I43" s="15">
        <v>44650</v>
      </c>
      <c r="J43" s="13">
        <f t="shared" si="0"/>
        <v>40</v>
      </c>
      <c r="K43" s="31">
        <f t="shared" si="1"/>
        <v>4</v>
      </c>
      <c r="L43" s="12">
        <v>36</v>
      </c>
      <c r="M43" s="16" t="s">
        <v>74</v>
      </c>
      <c r="N43" s="12">
        <v>1</v>
      </c>
      <c r="O43" s="12"/>
      <c r="P43" s="12" t="s">
        <v>75</v>
      </c>
      <c r="Q43" s="12" t="s">
        <v>90</v>
      </c>
      <c r="R43" s="12" t="s">
        <v>77</v>
      </c>
      <c r="S43" s="17" t="s">
        <v>78</v>
      </c>
      <c r="T43" s="12">
        <v>28</v>
      </c>
      <c r="U43" s="12">
        <v>1</v>
      </c>
      <c r="V43" s="12">
        <v>3</v>
      </c>
      <c r="W43" s="12" t="s">
        <v>83</v>
      </c>
      <c r="X43" s="12"/>
      <c r="Y43" s="12"/>
      <c r="Z43" s="13">
        <v>23</v>
      </c>
      <c r="AA43" s="13">
        <v>2000</v>
      </c>
      <c r="AB43" s="12">
        <v>13</v>
      </c>
      <c r="AC43" s="13">
        <v>-34</v>
      </c>
      <c r="AD43" s="12"/>
      <c r="AE43" s="12">
        <v>20</v>
      </c>
      <c r="AF43" s="12">
        <v>21</v>
      </c>
      <c r="AG43" s="12">
        <v>22</v>
      </c>
      <c r="AH43" s="12">
        <v>23</v>
      </c>
      <c r="AI43" s="12"/>
      <c r="AJ43" s="16">
        <v>0</v>
      </c>
      <c r="AK43" s="16">
        <f t="shared" si="6"/>
        <v>749.81689453125</v>
      </c>
      <c r="AL43" s="12">
        <v>-67.1234130859375</v>
      </c>
      <c r="AM43" s="18">
        <v>-72.845458984375</v>
      </c>
      <c r="AN43" s="18">
        <v>-85.723876953125</v>
      </c>
      <c r="AO43" s="18">
        <v>-75.7293701171875</v>
      </c>
      <c r="AP43" s="18">
        <v>-84.4268798828125</v>
      </c>
      <c r="AQ43" s="12">
        <v>-79.8187255859375</v>
      </c>
      <c r="AR43" s="12">
        <v>-91.61376953125</v>
      </c>
      <c r="AS43" s="12">
        <v>-94.9554443359375</v>
      </c>
      <c r="AT43" s="12"/>
      <c r="AU43" s="12">
        <f t="shared" si="2"/>
        <v>0</v>
      </c>
      <c r="AV43" s="12"/>
      <c r="AW43" s="12"/>
      <c r="AX43" s="12"/>
      <c r="AY43" s="12"/>
      <c r="AZ43" s="12"/>
      <c r="BA43" s="12"/>
      <c r="BB43" s="19"/>
      <c r="BC43" s="18"/>
      <c r="BD43" s="12"/>
      <c r="BE43" s="12"/>
      <c r="BF43" s="12"/>
      <c r="BG43" s="12"/>
      <c r="BH43" s="12"/>
      <c r="BI43" s="19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 t="s">
        <v>153</v>
      </c>
      <c r="CD43" s="12"/>
      <c r="CE43" s="20">
        <v>-25.94</v>
      </c>
      <c r="CF43" s="21">
        <v>0</v>
      </c>
      <c r="CG43" s="21">
        <v>0.30499999999999999</v>
      </c>
      <c r="CH43" s="21">
        <v>0.33700000000000002</v>
      </c>
      <c r="CI43" s="21">
        <v>61.481999999999999</v>
      </c>
      <c r="CJ43" s="21">
        <v>1.2</v>
      </c>
      <c r="CK43" s="21">
        <v>0.89</v>
      </c>
      <c r="CL43" s="21">
        <v>-10.864000000000001</v>
      </c>
      <c r="CM43" s="12">
        <v>0.94499999999999995</v>
      </c>
      <c r="CN43" s="12">
        <v>-19.13</v>
      </c>
      <c r="CO43" s="62">
        <f t="shared" si="7"/>
        <v>0.92507868240314717</v>
      </c>
      <c r="CP43" s="12">
        <v>0.879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22">
        <v>0.58499999999999996</v>
      </c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EC43" s="12">
        <v>3</v>
      </c>
      <c r="ED43" s="33">
        <v>3</v>
      </c>
      <c r="EF43" s="21">
        <f t="shared" si="3"/>
        <v>0</v>
      </c>
      <c r="EG43" s="28">
        <v>3</v>
      </c>
    </row>
    <row r="44" spans="1:244" x14ac:dyDescent="0.3">
      <c r="A44" s="12"/>
      <c r="B44" s="13">
        <v>1</v>
      </c>
      <c r="C44" s="12" t="s">
        <v>88</v>
      </c>
      <c r="D44" s="12">
        <v>20</v>
      </c>
      <c r="E44" s="12"/>
      <c r="F44" s="14">
        <v>44690</v>
      </c>
      <c r="G44" s="13" t="s">
        <v>89</v>
      </c>
      <c r="H44" s="12"/>
      <c r="I44" s="15">
        <v>44650</v>
      </c>
      <c r="J44" s="13">
        <f t="shared" si="0"/>
        <v>40</v>
      </c>
      <c r="K44" s="31">
        <f t="shared" si="1"/>
        <v>4</v>
      </c>
      <c r="L44" s="12">
        <v>36</v>
      </c>
      <c r="M44" s="16" t="s">
        <v>74</v>
      </c>
      <c r="N44" s="12">
        <v>1</v>
      </c>
      <c r="O44" s="12"/>
      <c r="P44" s="12" t="s">
        <v>75</v>
      </c>
      <c r="Q44" s="12" t="s">
        <v>90</v>
      </c>
      <c r="R44" s="12" t="s">
        <v>77</v>
      </c>
      <c r="S44" s="17" t="s">
        <v>78</v>
      </c>
      <c r="T44" s="12">
        <v>28</v>
      </c>
      <c r="U44" s="12">
        <v>1</v>
      </c>
      <c r="V44" s="12">
        <v>4</v>
      </c>
      <c r="W44" s="12" t="s">
        <v>83</v>
      </c>
      <c r="X44" s="12"/>
      <c r="Y44" s="12"/>
      <c r="Z44" s="13">
        <v>90</v>
      </c>
      <c r="AA44" s="13">
        <v>528</v>
      </c>
      <c r="AB44" s="12">
        <v>10</v>
      </c>
      <c r="AC44" s="13">
        <v>-25</v>
      </c>
      <c r="AD44" s="12"/>
      <c r="AE44" s="12">
        <v>24</v>
      </c>
      <c r="AF44" s="12">
        <v>25</v>
      </c>
      <c r="AG44" s="12">
        <v>26</v>
      </c>
      <c r="AH44" s="12">
        <v>27</v>
      </c>
      <c r="AI44" s="12"/>
      <c r="AJ44" s="13">
        <v>1</v>
      </c>
      <c r="AK44" s="16">
        <f t="shared" si="6"/>
        <v>820.61767578125</v>
      </c>
      <c r="AL44" s="12">
        <v>-73.272705078125</v>
      </c>
      <c r="AM44" s="18">
        <v>-77.6519775390625</v>
      </c>
      <c r="AN44" s="18">
        <v>-82.3822021484375</v>
      </c>
      <c r="AO44" s="18">
        <v>-85.8154296875</v>
      </c>
      <c r="AP44" s="18">
        <v>-89.7064208984375</v>
      </c>
      <c r="AQ44" s="12">
        <v>-94.4976806640625</v>
      </c>
      <c r="AR44" s="12">
        <v>-97.076416015625</v>
      </c>
      <c r="AS44" s="12">
        <v>-101.62353515625</v>
      </c>
      <c r="AT44" s="12"/>
      <c r="AU44" s="12">
        <f t="shared" si="2"/>
        <v>42</v>
      </c>
      <c r="AV44" s="12">
        <v>21</v>
      </c>
      <c r="AW44" s="12">
        <v>1</v>
      </c>
      <c r="AX44" s="12">
        <v>1</v>
      </c>
      <c r="AY44" s="12" t="s">
        <v>80</v>
      </c>
      <c r="AZ44" s="12">
        <v>431.59948730468699</v>
      </c>
      <c r="BA44" s="12">
        <v>434.29879760742102</v>
      </c>
      <c r="BB44" s="19">
        <v>-14.8500003814697</v>
      </c>
      <c r="BC44" s="18">
        <v>23.394922256469702</v>
      </c>
      <c r="BD44" s="12">
        <v>1.400390625</v>
      </c>
      <c r="BE44" s="12">
        <v>432.99987792968699</v>
      </c>
      <c r="BF44" s="12">
        <v>13.7971439361572</v>
      </c>
      <c r="BG44" s="12">
        <v>0</v>
      </c>
      <c r="BH44" s="12">
        <v>431.59948730468699</v>
      </c>
      <c r="BI44" s="19"/>
      <c r="BJ44" s="12">
        <v>11.697461128234799</v>
      </c>
      <c r="BK44" s="12" t="s">
        <v>81</v>
      </c>
      <c r="BL44" s="12" t="s">
        <v>81</v>
      </c>
      <c r="BM44" s="12">
        <v>0.92615693807601895</v>
      </c>
      <c r="BN44" s="12">
        <v>0.93568646907806396</v>
      </c>
      <c r="BO44" s="12">
        <v>10.723039627075099</v>
      </c>
      <c r="BP44" s="12">
        <v>4.98046875E-2</v>
      </c>
      <c r="BQ44" s="12">
        <v>-9.9571075439453107</v>
      </c>
      <c r="BR44" s="12">
        <v>1.1494140625</v>
      </c>
      <c r="BS44" s="12" t="s">
        <v>81</v>
      </c>
      <c r="BT44" s="12" t="s">
        <v>81</v>
      </c>
      <c r="BU44" s="12" t="s">
        <v>81</v>
      </c>
      <c r="BV44" s="12" t="s">
        <v>81</v>
      </c>
      <c r="BW44" s="12">
        <v>53.806503295898402</v>
      </c>
      <c r="BX44" s="12" t="s">
        <v>82</v>
      </c>
      <c r="BY44" s="12" t="s">
        <v>81</v>
      </c>
      <c r="BZ44" s="12" t="s">
        <v>82</v>
      </c>
      <c r="CA44" s="12" t="s">
        <v>82</v>
      </c>
      <c r="CB44" s="12"/>
      <c r="CC44" s="12" t="s">
        <v>154</v>
      </c>
      <c r="CD44" s="12"/>
      <c r="CE44" s="20">
        <v>-13.824</v>
      </c>
      <c r="CF44" s="21">
        <v>0</v>
      </c>
      <c r="CG44" s="21">
        <v>0.67100000000000004</v>
      </c>
      <c r="CH44" s="21">
        <v>0.752</v>
      </c>
      <c r="CI44" s="21">
        <v>81.679000000000002</v>
      </c>
      <c r="CJ44" s="21">
        <v>4.4000000000000004</v>
      </c>
      <c r="CK44" s="21">
        <v>3.8919999999999999</v>
      </c>
      <c r="CL44" s="21">
        <v>-5.9320000000000004</v>
      </c>
      <c r="CM44" s="12">
        <v>4.1740000000000004</v>
      </c>
      <c r="CN44" s="12">
        <v>-9.3130000000000006</v>
      </c>
      <c r="CO44" s="62">
        <f t="shared" si="7"/>
        <v>4.0642706461134797</v>
      </c>
      <c r="CP44" s="12">
        <v>0.81100000000000005</v>
      </c>
      <c r="CQ44" s="12">
        <v>0</v>
      </c>
      <c r="CR44" s="12">
        <v>0</v>
      </c>
      <c r="CS44" s="12">
        <v>0</v>
      </c>
      <c r="CT44" s="12">
        <v>0</v>
      </c>
      <c r="CU44" s="12">
        <v>0</v>
      </c>
      <c r="CV44" s="12">
        <v>0</v>
      </c>
      <c r="CW44" s="12">
        <v>0</v>
      </c>
      <c r="CX44" s="22">
        <v>1.425</v>
      </c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EC44" s="12">
        <v>5</v>
      </c>
      <c r="ED44" s="33">
        <v>5</v>
      </c>
      <c r="EF44" s="21">
        <f t="shared" si="3"/>
        <v>0</v>
      </c>
      <c r="EG44" s="28">
        <v>5</v>
      </c>
    </row>
    <row r="45" spans="1:244" x14ac:dyDescent="0.3">
      <c r="A45" s="12"/>
      <c r="B45" s="13">
        <v>1</v>
      </c>
      <c r="C45" s="12" t="s">
        <v>88</v>
      </c>
      <c r="D45" s="12">
        <v>20</v>
      </c>
      <c r="E45" s="12"/>
      <c r="F45" s="14">
        <v>44690</v>
      </c>
      <c r="G45" s="13" t="s">
        <v>89</v>
      </c>
      <c r="H45" s="12"/>
      <c r="I45" s="15">
        <v>44650</v>
      </c>
      <c r="J45" s="13">
        <f t="shared" si="0"/>
        <v>40</v>
      </c>
      <c r="K45" s="31">
        <f t="shared" si="1"/>
        <v>4</v>
      </c>
      <c r="L45" s="12">
        <v>36</v>
      </c>
      <c r="M45" s="16" t="s">
        <v>74</v>
      </c>
      <c r="N45" s="12">
        <v>1</v>
      </c>
      <c r="O45" s="12"/>
      <c r="P45" s="12" t="s">
        <v>75</v>
      </c>
      <c r="Q45" s="12" t="s">
        <v>90</v>
      </c>
      <c r="R45" s="12" t="s">
        <v>77</v>
      </c>
      <c r="S45" s="17" t="s">
        <v>78</v>
      </c>
      <c r="T45" s="12">
        <v>28</v>
      </c>
      <c r="U45" s="12">
        <v>1</v>
      </c>
      <c r="V45" s="12">
        <v>7</v>
      </c>
      <c r="W45" s="12" t="s">
        <v>144</v>
      </c>
      <c r="X45" s="12"/>
      <c r="Y45" s="12"/>
      <c r="Z45" s="13">
        <v>39</v>
      </c>
      <c r="AA45" s="13">
        <v>944</v>
      </c>
      <c r="AB45" s="12">
        <v>14</v>
      </c>
      <c r="AC45" s="13">
        <v>-25</v>
      </c>
      <c r="AD45" s="12"/>
      <c r="AE45" s="30">
        <v>32</v>
      </c>
      <c r="AF45" s="12">
        <v>33</v>
      </c>
      <c r="AG45" s="12">
        <v>34</v>
      </c>
      <c r="AH45" s="12">
        <v>35</v>
      </c>
      <c r="AI45" s="12"/>
      <c r="AJ45" s="13">
        <v>1</v>
      </c>
      <c r="AK45" s="16">
        <f t="shared" si="6"/>
        <v>230.40771484375</v>
      </c>
      <c r="AL45" s="12">
        <v>-45.1812744140625</v>
      </c>
      <c r="AM45" s="18">
        <v>-51.08642578125</v>
      </c>
      <c r="AN45" s="18">
        <v>-54.962158203125</v>
      </c>
      <c r="AO45" s="18">
        <v>-51.8035888671875</v>
      </c>
      <c r="AP45" s="18">
        <v>-50.5828857421875</v>
      </c>
      <c r="AQ45" s="12">
        <v>-55.1910400390625</v>
      </c>
      <c r="AR45" s="12">
        <v>-56.3201904296875</v>
      </c>
      <c r="AS45" s="12">
        <v>-59.0362548828125</v>
      </c>
      <c r="AT45" s="12"/>
      <c r="AU45" s="12">
        <f t="shared" si="2"/>
        <v>58</v>
      </c>
      <c r="AV45" s="12">
        <v>29</v>
      </c>
      <c r="AW45" s="12">
        <v>1</v>
      </c>
      <c r="AX45" s="12">
        <v>1</v>
      </c>
      <c r="AY45" s="12" t="s">
        <v>80</v>
      </c>
      <c r="AZ45" s="12">
        <v>238.19920349121</v>
      </c>
      <c r="BA45" s="12">
        <v>241.49615478515599</v>
      </c>
      <c r="BB45" s="19">
        <v>-20.600000381469702</v>
      </c>
      <c r="BC45" s="18">
        <v>38.330711364746001</v>
      </c>
      <c r="BD45" s="12">
        <v>1.5</v>
      </c>
      <c r="BE45" s="12">
        <v>239.69920349121</v>
      </c>
      <c r="BF45" s="12">
        <v>-2.2118897438049299</v>
      </c>
      <c r="BG45" s="12">
        <v>0</v>
      </c>
      <c r="BH45" s="12">
        <v>238.19920349121</v>
      </c>
      <c r="BI45" s="19">
        <v>1.8145840167999201</v>
      </c>
      <c r="BJ45" s="12">
        <v>19.165355682373001</v>
      </c>
      <c r="BK45" s="12">
        <v>0.78367328643798795</v>
      </c>
      <c r="BL45" s="12">
        <v>2.5982573032379102</v>
      </c>
      <c r="BM45" s="12">
        <v>2.21793341636657</v>
      </c>
      <c r="BN45" s="12">
        <v>2.5432090759277299</v>
      </c>
      <c r="BO45" s="12">
        <v>57.992790222167898</v>
      </c>
      <c r="BP45" s="12">
        <v>0.75</v>
      </c>
      <c r="BQ45" s="12">
        <v>-24.21875</v>
      </c>
      <c r="BR45" s="12">
        <v>0.951171875</v>
      </c>
      <c r="BS45" s="12">
        <v>48.545932769775298</v>
      </c>
      <c r="BT45" s="12">
        <v>0.66171514987945601</v>
      </c>
      <c r="BU45" s="12" t="s">
        <v>81</v>
      </c>
      <c r="BV45" s="12" t="s">
        <v>81</v>
      </c>
      <c r="BW45" s="12">
        <v>67.669876098632798</v>
      </c>
      <c r="BX45" s="12" t="s">
        <v>82</v>
      </c>
      <c r="BY45" s="12" t="s">
        <v>81</v>
      </c>
      <c r="BZ45" s="12" t="s">
        <v>82</v>
      </c>
      <c r="CA45" s="12" t="s">
        <v>82</v>
      </c>
      <c r="CB45" s="12"/>
      <c r="CC45" s="12"/>
      <c r="CD45" s="12"/>
      <c r="CE45" s="20"/>
      <c r="CM45" s="12"/>
      <c r="CN45" s="12"/>
      <c r="CO45" s="62"/>
      <c r="CP45" s="12"/>
      <c r="CQ45" s="12"/>
      <c r="CR45" s="12"/>
      <c r="CS45" s="12"/>
      <c r="CT45" s="12"/>
      <c r="CU45" s="12"/>
      <c r="CV45" s="12"/>
      <c r="CW45" s="12"/>
      <c r="CX45" s="22">
        <v>0</v>
      </c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EC45" s="17">
        <v>3</v>
      </c>
      <c r="ED45" s="12">
        <v>3</v>
      </c>
      <c r="EF45" s="21">
        <f t="shared" si="3"/>
        <v>0</v>
      </c>
      <c r="EG45" s="27">
        <v>3</v>
      </c>
    </row>
    <row r="46" spans="1:244" x14ac:dyDescent="0.3">
      <c r="A46" s="12"/>
      <c r="B46" s="13">
        <v>1</v>
      </c>
      <c r="C46" s="12" t="s">
        <v>88</v>
      </c>
      <c r="D46" s="12">
        <v>20</v>
      </c>
      <c r="E46" s="12"/>
      <c r="F46" s="14">
        <v>44690</v>
      </c>
      <c r="G46" s="13" t="s">
        <v>89</v>
      </c>
      <c r="H46" s="12"/>
      <c r="I46" s="15">
        <v>44650</v>
      </c>
      <c r="J46" s="13">
        <f t="shared" si="0"/>
        <v>40</v>
      </c>
      <c r="K46" s="31">
        <f t="shared" si="1"/>
        <v>4</v>
      </c>
      <c r="L46" s="12">
        <v>36</v>
      </c>
      <c r="M46" s="16" t="s">
        <v>74</v>
      </c>
      <c r="N46" s="12">
        <v>1</v>
      </c>
      <c r="O46" s="12"/>
      <c r="P46" s="12" t="s">
        <v>75</v>
      </c>
      <c r="Q46" s="12" t="s">
        <v>90</v>
      </c>
      <c r="R46" s="12" t="s">
        <v>77</v>
      </c>
      <c r="S46" s="17" t="s">
        <v>78</v>
      </c>
      <c r="T46" s="12">
        <v>28</v>
      </c>
      <c r="U46" s="12">
        <v>2</v>
      </c>
      <c r="V46" s="12">
        <v>3</v>
      </c>
      <c r="W46" s="12"/>
      <c r="X46" s="12"/>
      <c r="Y46" s="12"/>
      <c r="Z46" s="13">
        <v>35</v>
      </c>
      <c r="AA46" s="13">
        <v>655</v>
      </c>
      <c r="AB46" s="12">
        <v>12</v>
      </c>
      <c r="AC46" s="13">
        <v>-34</v>
      </c>
      <c r="AD46" s="12"/>
      <c r="AE46" s="12">
        <v>44</v>
      </c>
      <c r="AF46" s="12">
        <v>45</v>
      </c>
      <c r="AG46" s="12">
        <v>46</v>
      </c>
      <c r="AH46" s="12">
        <v>47</v>
      </c>
      <c r="AI46" s="12"/>
      <c r="AJ46" s="13">
        <v>2</v>
      </c>
      <c r="AK46" s="16">
        <f t="shared" si="6"/>
        <v>2246.09375</v>
      </c>
      <c r="AL46" s="12">
        <v>-77.7435302734375</v>
      </c>
      <c r="AM46" s="18">
        <v>-90.301513671875</v>
      </c>
      <c r="AN46" s="18">
        <v>-103.02734375</v>
      </c>
      <c r="AO46" s="18">
        <v>-111.083984375</v>
      </c>
      <c r="AP46" s="18">
        <v>-123.504638671875</v>
      </c>
      <c r="AQ46" s="12">
        <v>-135.08605957031199</v>
      </c>
      <c r="AR46" s="12">
        <v>-136.688232421875</v>
      </c>
      <c r="AS46" s="12">
        <v>-136.97814941406199</v>
      </c>
      <c r="AT46" s="12"/>
      <c r="AU46" s="12">
        <f t="shared" si="2"/>
        <v>24</v>
      </c>
      <c r="AV46" s="12">
        <v>12</v>
      </c>
      <c r="AW46" s="12">
        <v>1</v>
      </c>
      <c r="AX46" s="12">
        <v>1</v>
      </c>
      <c r="AY46" s="12" t="s">
        <v>80</v>
      </c>
      <c r="AZ46" s="12">
        <v>488.29998779296801</v>
      </c>
      <c r="BA46" s="12">
        <v>492.50109863281199</v>
      </c>
      <c r="BB46" s="19">
        <v>-11.9799995422363</v>
      </c>
      <c r="BC46" s="18">
        <v>39.7509956359863</v>
      </c>
      <c r="BD46" s="12">
        <v>1.7001953125</v>
      </c>
      <c r="BE46" s="12">
        <v>490.00018310546801</v>
      </c>
      <c r="BF46" s="12">
        <v>-4.2095751762390101</v>
      </c>
      <c r="BG46" s="12">
        <v>0</v>
      </c>
      <c r="BH46" s="12">
        <v>488.29998779296801</v>
      </c>
      <c r="BI46" s="19">
        <v>2.3241276741027801</v>
      </c>
      <c r="BJ46" s="12">
        <v>19.8754978179931</v>
      </c>
      <c r="BK46" s="12">
        <v>0.96398764848709095</v>
      </c>
      <c r="BL46" s="12">
        <v>3.2881152629852299</v>
      </c>
      <c r="BM46" s="12">
        <v>4.0027995109558097</v>
      </c>
      <c r="BN46" s="12">
        <v>3.49447441101074</v>
      </c>
      <c r="BO46" s="12">
        <v>51.930145263671797</v>
      </c>
      <c r="BP46" s="12">
        <v>0.9501953125</v>
      </c>
      <c r="BQ46" s="12">
        <v>-17.597087860107401</v>
      </c>
      <c r="BR46" s="12">
        <v>2.14990234375</v>
      </c>
      <c r="BS46" s="12">
        <v>42.284290313720703</v>
      </c>
      <c r="BT46" s="12">
        <v>0.79223692417144798</v>
      </c>
      <c r="BU46" s="12" t="s">
        <v>81</v>
      </c>
      <c r="BV46" s="12" t="s">
        <v>81</v>
      </c>
      <c r="BW46" s="12">
        <v>90.052345275878906</v>
      </c>
      <c r="BX46" s="12" t="s">
        <v>82</v>
      </c>
      <c r="BY46" s="12" t="s">
        <v>81</v>
      </c>
      <c r="BZ46" s="12" t="s">
        <v>82</v>
      </c>
      <c r="CA46" s="12" t="s">
        <v>82</v>
      </c>
      <c r="CB46" s="12"/>
      <c r="CC46" s="12"/>
      <c r="CD46" s="12"/>
      <c r="CE46" s="20"/>
      <c r="CM46" s="12"/>
      <c r="CN46" s="12"/>
      <c r="CO46" s="62"/>
      <c r="CP46" s="12"/>
      <c r="CQ46" s="12"/>
      <c r="CR46" s="12"/>
      <c r="CS46" s="12"/>
      <c r="CT46" s="12"/>
      <c r="CU46" s="12"/>
      <c r="CV46" s="12"/>
      <c r="CW46" s="12"/>
      <c r="CX46" s="22">
        <v>0</v>
      </c>
      <c r="CY46" s="17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EC46" s="17">
        <v>3</v>
      </c>
      <c r="ED46" s="12">
        <v>3</v>
      </c>
      <c r="EE46" s="12"/>
      <c r="EF46" s="21">
        <f t="shared" si="3"/>
        <v>0</v>
      </c>
      <c r="EG46" s="27">
        <v>3</v>
      </c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H46" s="12"/>
      <c r="II46" s="12"/>
      <c r="IJ46" s="12"/>
    </row>
    <row r="47" spans="1:244" x14ac:dyDescent="0.3">
      <c r="A47" s="12"/>
      <c r="B47" s="13">
        <v>1</v>
      </c>
      <c r="C47" s="12" t="s">
        <v>88</v>
      </c>
      <c r="D47" s="12">
        <v>20</v>
      </c>
      <c r="E47" s="12"/>
      <c r="F47" s="14">
        <v>44691</v>
      </c>
      <c r="G47" s="13" t="s">
        <v>89</v>
      </c>
      <c r="H47" s="12"/>
      <c r="I47" s="15">
        <v>44650</v>
      </c>
      <c r="J47" s="13">
        <f t="shared" si="0"/>
        <v>41</v>
      </c>
      <c r="K47" s="31">
        <f t="shared" si="1"/>
        <v>4</v>
      </c>
      <c r="L47" s="12">
        <v>37</v>
      </c>
      <c r="M47" s="16" t="s">
        <v>74</v>
      </c>
      <c r="N47" s="12">
        <v>1</v>
      </c>
      <c r="O47" s="12"/>
      <c r="P47" s="12" t="s">
        <v>75</v>
      </c>
      <c r="Q47" s="12" t="s">
        <v>90</v>
      </c>
      <c r="R47" s="12" t="s">
        <v>77</v>
      </c>
      <c r="S47" s="17" t="s">
        <v>78</v>
      </c>
      <c r="T47" s="12">
        <v>28</v>
      </c>
      <c r="U47" s="12">
        <v>1</v>
      </c>
      <c r="V47" s="12">
        <v>5</v>
      </c>
      <c r="W47" s="12" t="s">
        <v>83</v>
      </c>
      <c r="X47" s="12"/>
      <c r="Y47" s="12"/>
      <c r="Z47" s="13">
        <v>46</v>
      </c>
      <c r="AA47" s="13">
        <v>1400</v>
      </c>
      <c r="AB47" s="12">
        <v>16</v>
      </c>
      <c r="AC47" s="13">
        <v>-40</v>
      </c>
      <c r="AD47" s="12"/>
      <c r="AE47" s="12">
        <v>22</v>
      </c>
      <c r="AF47" s="12">
        <v>23</v>
      </c>
      <c r="AG47" s="12">
        <v>24</v>
      </c>
      <c r="AH47" s="12">
        <v>25</v>
      </c>
      <c r="AI47" s="12"/>
      <c r="AJ47" s="13">
        <v>7</v>
      </c>
      <c r="AK47" s="16">
        <f t="shared" si="6"/>
        <v>1238.4033203125</v>
      </c>
      <c r="AL47" s="12">
        <v>-61.70654296875</v>
      </c>
      <c r="AM47" s="18">
        <v>-67.8863525390625</v>
      </c>
      <c r="AN47" s="18">
        <v>-75.9124755859375</v>
      </c>
      <c r="AO47" s="18">
        <v>-82.4432373046875</v>
      </c>
      <c r="AP47" s="18">
        <v>-85.38818359375</v>
      </c>
      <c r="AQ47" s="12">
        <v>-92.83447265625</v>
      </c>
      <c r="AR47" s="12">
        <v>-94.390869140625</v>
      </c>
      <c r="AS47" s="12">
        <v>-92.8955078125</v>
      </c>
      <c r="AT47" s="12"/>
      <c r="AU47" s="12">
        <f t="shared" si="2"/>
        <v>8</v>
      </c>
      <c r="AV47" s="12">
        <v>4</v>
      </c>
      <c r="AW47" s="12">
        <v>1</v>
      </c>
      <c r="AX47" s="12">
        <v>1</v>
      </c>
      <c r="AY47" s="12" t="s">
        <v>80</v>
      </c>
      <c r="AZ47" s="12">
        <v>413.39999389648398</v>
      </c>
      <c r="BA47" s="12">
        <v>417.29986572265602</v>
      </c>
      <c r="BB47" s="19">
        <v>-8.4689998626708896</v>
      </c>
      <c r="BC47" s="18">
        <v>45.303718566894503</v>
      </c>
      <c r="BD47" s="12">
        <v>1.60009765625</v>
      </c>
      <c r="BE47" s="12">
        <v>415.00009155273398</v>
      </c>
      <c r="BF47" s="12">
        <v>-20.293817520141602</v>
      </c>
      <c r="BG47" s="12">
        <v>0</v>
      </c>
      <c r="BH47" s="12">
        <v>413.39999389648398</v>
      </c>
      <c r="BI47" s="19">
        <v>1.47871470451355</v>
      </c>
      <c r="BJ47" s="12">
        <v>22.651859283447202</v>
      </c>
      <c r="BK47" s="12">
        <v>1.1071189641952499</v>
      </c>
      <c r="BL47" s="12">
        <v>2.5858335494995099</v>
      </c>
      <c r="BM47" s="12">
        <v>0.54409742355346702</v>
      </c>
      <c r="BN47" s="12">
        <v>2.3080182075500399</v>
      </c>
      <c r="BO47" s="12">
        <v>117.378051757812</v>
      </c>
      <c r="BP47" s="12">
        <v>1.050048828125</v>
      </c>
      <c r="BQ47" s="12">
        <v>-35.823169708251903</v>
      </c>
      <c r="BR47" s="12">
        <v>0.949951171875</v>
      </c>
      <c r="BS47" s="12">
        <v>97.735610961914006</v>
      </c>
      <c r="BT47" s="12">
        <v>0.41204348206520103</v>
      </c>
      <c r="BU47" s="12">
        <v>-33.785823822021399</v>
      </c>
      <c r="BV47" s="12">
        <v>1.1142871379852299</v>
      </c>
      <c r="BW47" s="12">
        <v>47.409610748291001</v>
      </c>
      <c r="BX47" s="12" t="s">
        <v>82</v>
      </c>
      <c r="BY47" s="12" t="s">
        <v>81</v>
      </c>
      <c r="BZ47" s="12" t="s">
        <v>82</v>
      </c>
      <c r="CA47" s="12" t="s">
        <v>82</v>
      </c>
      <c r="CB47" s="12"/>
      <c r="CC47" s="12" t="s">
        <v>166</v>
      </c>
      <c r="CD47" s="12"/>
      <c r="CE47" s="20">
        <v>-21.088000000000001</v>
      </c>
      <c r="CF47" s="21">
        <v>0</v>
      </c>
      <c r="CG47" s="21">
        <v>0.214</v>
      </c>
      <c r="CH47" s="21">
        <v>0.49099999999999999</v>
      </c>
      <c r="CI47" s="21">
        <v>130.82400000000001</v>
      </c>
      <c r="CJ47" s="21">
        <v>2.35</v>
      </c>
      <c r="CK47" s="21">
        <v>1.8380000000000001</v>
      </c>
      <c r="CL47" s="21">
        <v>-6.9850000000000003</v>
      </c>
      <c r="CM47" s="12">
        <v>1.9430000000000001</v>
      </c>
      <c r="CN47" s="12">
        <v>-15.815</v>
      </c>
      <c r="CO47" s="62">
        <f>(CL47*CK47+CN47*CM47)/(CL47+CN47)</f>
        <v>1.9108322368421051</v>
      </c>
      <c r="CP47" s="12">
        <v>0.749</v>
      </c>
      <c r="CQ47" s="12">
        <v>0</v>
      </c>
      <c r="CR47" s="12">
        <v>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22">
        <v>0.32800000000000001</v>
      </c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EC47" s="12">
        <v>8</v>
      </c>
      <c r="ED47" s="21">
        <v>8</v>
      </c>
      <c r="EF47" s="21">
        <f t="shared" si="3"/>
        <v>0</v>
      </c>
      <c r="EG47" s="28">
        <v>8</v>
      </c>
    </row>
    <row r="48" spans="1:244" x14ac:dyDescent="0.3">
      <c r="A48" s="12"/>
      <c r="B48" s="13">
        <v>1</v>
      </c>
      <c r="C48" s="12" t="s">
        <v>88</v>
      </c>
      <c r="D48" s="12">
        <v>20</v>
      </c>
      <c r="E48" s="12"/>
      <c r="F48" s="14">
        <v>44691</v>
      </c>
      <c r="G48" s="13" t="s">
        <v>89</v>
      </c>
      <c r="H48" s="12"/>
      <c r="I48" s="15">
        <v>44650</v>
      </c>
      <c r="J48" s="13">
        <f t="shared" si="0"/>
        <v>41</v>
      </c>
      <c r="K48" s="31">
        <f t="shared" si="1"/>
        <v>4</v>
      </c>
      <c r="L48" s="12">
        <v>37</v>
      </c>
      <c r="M48" s="16" t="s">
        <v>74</v>
      </c>
      <c r="N48" s="12">
        <v>1</v>
      </c>
      <c r="O48" s="12"/>
      <c r="P48" s="12" t="s">
        <v>75</v>
      </c>
      <c r="Q48" s="12" t="s">
        <v>90</v>
      </c>
      <c r="R48" s="12" t="s">
        <v>77</v>
      </c>
      <c r="S48" s="17" t="s">
        <v>78</v>
      </c>
      <c r="T48" s="12">
        <v>28</v>
      </c>
      <c r="U48" s="12">
        <v>1</v>
      </c>
      <c r="V48" s="12">
        <v>3</v>
      </c>
      <c r="W48" s="12"/>
      <c r="X48" s="12"/>
      <c r="Y48" s="12"/>
      <c r="Z48" s="13">
        <v>55</v>
      </c>
      <c r="AA48" s="13">
        <v>809</v>
      </c>
      <c r="AB48" s="12">
        <v>19</v>
      </c>
      <c r="AC48" s="13">
        <v>-44</v>
      </c>
      <c r="AD48" s="12"/>
      <c r="AE48" s="12">
        <v>12</v>
      </c>
      <c r="AF48" s="12">
        <v>13</v>
      </c>
      <c r="AG48" s="12">
        <v>14</v>
      </c>
      <c r="AH48" s="12">
        <v>15</v>
      </c>
      <c r="AI48" s="12"/>
      <c r="AJ48" s="13">
        <v>5</v>
      </c>
      <c r="AK48" s="16">
        <f t="shared" si="6"/>
        <v>202.63671875</v>
      </c>
      <c r="AL48" s="12">
        <v>-76.2481689453125</v>
      </c>
      <c r="AM48" s="18">
        <v>-70.9228515625</v>
      </c>
      <c r="AN48" s="18">
        <v>-80.2764892578125</v>
      </c>
      <c r="AO48" s="18">
        <v>-80.108642578125</v>
      </c>
      <c r="AP48" s="18">
        <v>-76.72119140625</v>
      </c>
      <c r="AQ48" s="12">
        <v>-82.1075439453125</v>
      </c>
      <c r="AR48" s="12">
        <v>-82.0465087890625</v>
      </c>
      <c r="AS48" s="12">
        <v>-88.4857177734375</v>
      </c>
      <c r="AT48" s="12"/>
      <c r="AU48" s="12">
        <f t="shared" si="2"/>
        <v>72</v>
      </c>
      <c r="AV48" s="12">
        <v>36</v>
      </c>
      <c r="AW48" s="12">
        <v>1</v>
      </c>
      <c r="AX48" s="12">
        <v>1</v>
      </c>
      <c r="AY48" s="12" t="s">
        <v>80</v>
      </c>
      <c r="AZ48" s="12">
        <v>391.89849853515602</v>
      </c>
      <c r="BA48" s="12">
        <v>395.40255737304602</v>
      </c>
      <c r="BB48" s="19">
        <v>-7.8299999237060502</v>
      </c>
      <c r="BC48" s="18">
        <v>37.721969604492102</v>
      </c>
      <c r="BD48" s="12">
        <v>1.6015625</v>
      </c>
      <c r="BE48" s="12">
        <v>393.50006103515602</v>
      </c>
      <c r="BF48" s="12">
        <v>-17.743730545043899</v>
      </c>
      <c r="BG48" s="12">
        <v>0</v>
      </c>
      <c r="BH48" s="12">
        <v>391.89849853515602</v>
      </c>
      <c r="BI48" s="19">
        <v>1.34767770767211</v>
      </c>
      <c r="BJ48" s="12">
        <v>18.860984802246001</v>
      </c>
      <c r="BK48" s="12">
        <v>1.0235720872878999</v>
      </c>
      <c r="BL48" s="12">
        <v>2.3712499141693102</v>
      </c>
      <c r="BM48" s="12">
        <v>1.0197016000747601</v>
      </c>
      <c r="BN48" s="12">
        <v>1.5448678731918299</v>
      </c>
      <c r="BO48" s="12">
        <v>65.9375</v>
      </c>
      <c r="BP48" s="12">
        <v>0.951171875</v>
      </c>
      <c r="BQ48" s="12">
        <v>-38.90625</v>
      </c>
      <c r="BR48" s="12">
        <v>0.849609375</v>
      </c>
      <c r="BS48" s="12">
        <v>56.3616333007812</v>
      </c>
      <c r="BT48" s="12">
        <v>0.56754237413406405</v>
      </c>
      <c r="BU48" s="12">
        <v>-36.729721069335902</v>
      </c>
      <c r="BV48" s="12">
        <v>0.85676187276840199</v>
      </c>
      <c r="BW48" s="12">
        <v>36.754890441894503</v>
      </c>
      <c r="BX48" s="12" t="s">
        <v>82</v>
      </c>
      <c r="BY48" s="12" t="s">
        <v>81</v>
      </c>
      <c r="BZ48" s="12" t="s">
        <v>82</v>
      </c>
      <c r="CA48" s="12" t="s">
        <v>82</v>
      </c>
      <c r="CB48" s="12"/>
      <c r="CC48" s="12"/>
      <c r="CD48" s="12"/>
      <c r="CE48" s="20"/>
      <c r="CM48" s="12"/>
      <c r="CN48" s="12"/>
      <c r="CO48" s="62"/>
      <c r="CP48" s="12"/>
      <c r="CQ48" s="12"/>
      <c r="CR48" s="12"/>
      <c r="CS48" s="12"/>
      <c r="CT48" s="12"/>
      <c r="CU48" s="12"/>
      <c r="CV48" s="12"/>
      <c r="CW48" s="12"/>
      <c r="CX48" s="22">
        <v>0</v>
      </c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EC48" s="21">
        <v>5</v>
      </c>
      <c r="ED48" s="12">
        <v>5</v>
      </c>
      <c r="EF48" s="21">
        <f t="shared" si="3"/>
        <v>0</v>
      </c>
      <c r="EG48" s="24">
        <v>5</v>
      </c>
    </row>
    <row r="49" spans="1:244" x14ac:dyDescent="0.3">
      <c r="A49" s="12"/>
      <c r="B49" s="13">
        <v>1</v>
      </c>
      <c r="C49" s="12" t="s">
        <v>88</v>
      </c>
      <c r="D49" s="12">
        <v>20</v>
      </c>
      <c r="E49" s="12"/>
      <c r="F49" s="14">
        <v>44691</v>
      </c>
      <c r="G49" s="13" t="s">
        <v>89</v>
      </c>
      <c r="H49" s="12"/>
      <c r="I49" s="15">
        <v>44650</v>
      </c>
      <c r="J49" s="13">
        <f t="shared" si="0"/>
        <v>41</v>
      </c>
      <c r="K49" s="31">
        <f t="shared" si="1"/>
        <v>4</v>
      </c>
      <c r="L49" s="12">
        <v>37</v>
      </c>
      <c r="M49" s="16" t="s">
        <v>74</v>
      </c>
      <c r="N49" s="12">
        <v>1</v>
      </c>
      <c r="O49" s="12"/>
      <c r="P49" s="12" t="s">
        <v>75</v>
      </c>
      <c r="Q49" s="12" t="s">
        <v>90</v>
      </c>
      <c r="R49" s="12" t="s">
        <v>77</v>
      </c>
      <c r="S49" s="17" t="s">
        <v>78</v>
      </c>
      <c r="T49" s="12">
        <v>28</v>
      </c>
      <c r="U49" s="12">
        <v>1</v>
      </c>
      <c r="V49" s="12">
        <v>4</v>
      </c>
      <c r="W49" s="12" t="s">
        <v>148</v>
      </c>
      <c r="X49" s="12"/>
      <c r="Y49" s="12"/>
      <c r="Z49" s="13">
        <v>46</v>
      </c>
      <c r="AA49" s="13">
        <v>1500</v>
      </c>
      <c r="AB49" s="12">
        <v>18</v>
      </c>
      <c r="AC49" s="13">
        <v>-36</v>
      </c>
      <c r="AD49" s="12"/>
      <c r="AE49" s="30">
        <v>16</v>
      </c>
      <c r="AF49" s="12">
        <v>17</v>
      </c>
      <c r="AG49" s="12">
        <v>18</v>
      </c>
      <c r="AH49" s="12">
        <v>19</v>
      </c>
      <c r="AI49" s="12"/>
      <c r="AJ49" s="13">
        <v>2</v>
      </c>
      <c r="AK49" s="16">
        <f t="shared" si="6"/>
        <v>259.3994140625</v>
      </c>
      <c r="AL49" s="12">
        <v>-65.61279296875</v>
      </c>
      <c r="AM49" s="18">
        <v>-68.1304931640625</v>
      </c>
      <c r="AN49" s="18">
        <v>-65.0787353515625</v>
      </c>
      <c r="AO49" s="18">
        <v>-59.9517822265625</v>
      </c>
      <c r="AP49" s="18">
        <v>-76.1871337890625</v>
      </c>
      <c r="AQ49" s="12">
        <v>-85.0372314453125</v>
      </c>
      <c r="AR49" s="12">
        <v>-103.485107421875</v>
      </c>
      <c r="AS49" s="12">
        <v>-111.4501953125</v>
      </c>
      <c r="AT49" s="12"/>
      <c r="AU49" s="12">
        <f t="shared" si="2"/>
        <v>24</v>
      </c>
      <c r="AV49" s="12">
        <v>12</v>
      </c>
      <c r="AW49" s="12">
        <v>1</v>
      </c>
      <c r="AX49" s="12">
        <v>1</v>
      </c>
      <c r="AY49" s="12" t="s">
        <v>80</v>
      </c>
      <c r="AZ49" s="12">
        <v>564</v>
      </c>
      <c r="BA49" s="12">
        <v>568.00109863281205</v>
      </c>
      <c r="BB49" s="19">
        <v>-8.4689998626708896</v>
      </c>
      <c r="BC49" s="18">
        <v>36.667243957519503</v>
      </c>
      <c r="BD49" s="12">
        <v>1.7998046875</v>
      </c>
      <c r="BE49" s="12">
        <v>565.7998046875</v>
      </c>
      <c r="BF49" s="12">
        <v>-13.7630558013916</v>
      </c>
      <c r="BG49" s="12">
        <v>0</v>
      </c>
      <c r="BH49" s="12">
        <v>564</v>
      </c>
      <c r="BI49" s="19">
        <v>1.8391975164413401</v>
      </c>
      <c r="BJ49" s="12">
        <v>18.333621978759702</v>
      </c>
      <c r="BK49" s="12">
        <v>1.0461740493774401</v>
      </c>
      <c r="BL49" s="12">
        <v>2.88537144660949</v>
      </c>
      <c r="BM49" s="12">
        <v>0.86552506685257002</v>
      </c>
      <c r="BN49" s="12">
        <v>2.6512989997863698</v>
      </c>
      <c r="BO49" s="12">
        <v>54.6875</v>
      </c>
      <c r="BP49" s="12">
        <v>1.0498046875</v>
      </c>
      <c r="BQ49" s="12">
        <v>-25.582107543945298</v>
      </c>
      <c r="BR49" s="12">
        <v>1.4501953125</v>
      </c>
      <c r="BS49" s="12">
        <v>46.580348968505803</v>
      </c>
      <c r="BT49" s="12">
        <v>0.66486299037933405</v>
      </c>
      <c r="BU49" s="12">
        <v>-24.207090377807599</v>
      </c>
      <c r="BV49" s="12">
        <v>1.2561007738113401</v>
      </c>
      <c r="BW49" s="12">
        <v>59.510749816894503</v>
      </c>
      <c r="BX49" s="12" t="s">
        <v>82</v>
      </c>
      <c r="BY49" s="12" t="s">
        <v>81</v>
      </c>
      <c r="BZ49" s="12" t="s">
        <v>82</v>
      </c>
      <c r="CA49" s="12" t="s">
        <v>82</v>
      </c>
      <c r="CB49" s="12"/>
      <c r="CC49" s="12"/>
      <c r="CD49" s="12"/>
      <c r="CE49" s="20"/>
      <c r="CM49" s="12"/>
      <c r="CN49" s="12"/>
      <c r="CO49" s="62"/>
      <c r="CP49" s="12"/>
      <c r="CQ49" s="12"/>
      <c r="CR49" s="12"/>
      <c r="CS49" s="12"/>
      <c r="CT49" s="12"/>
      <c r="CU49" s="12"/>
      <c r="CV49" s="12"/>
      <c r="CW49" s="12"/>
      <c r="CX49" s="22" t="s">
        <v>85</v>
      </c>
      <c r="CY49" s="12" t="s">
        <v>85</v>
      </c>
      <c r="CZ49" s="12"/>
      <c r="DA49" s="12"/>
      <c r="DB49" s="12"/>
      <c r="DC49" s="12"/>
      <c r="DD49" s="12"/>
      <c r="DE49" s="12"/>
      <c r="DF49" s="12" t="s">
        <v>87</v>
      </c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EC49" s="12">
        <v>5</v>
      </c>
      <c r="ED49" s="21">
        <v>5</v>
      </c>
      <c r="EF49" s="21">
        <f t="shared" si="3"/>
        <v>0</v>
      </c>
      <c r="EG49" s="28">
        <v>5</v>
      </c>
    </row>
    <row r="50" spans="1:244" x14ac:dyDescent="0.3">
      <c r="A50" s="12"/>
      <c r="B50" s="13">
        <v>1</v>
      </c>
      <c r="C50" s="12" t="s">
        <v>88</v>
      </c>
      <c r="D50" s="12">
        <v>20</v>
      </c>
      <c r="E50" s="12"/>
      <c r="F50" s="14">
        <v>44691</v>
      </c>
      <c r="G50" s="13" t="s">
        <v>89</v>
      </c>
      <c r="H50" s="12"/>
      <c r="I50" s="15">
        <v>44650</v>
      </c>
      <c r="J50" s="13">
        <f t="shared" si="0"/>
        <v>41</v>
      </c>
      <c r="K50" s="31">
        <f t="shared" si="1"/>
        <v>4</v>
      </c>
      <c r="L50" s="12">
        <v>37</v>
      </c>
      <c r="M50" s="16" t="s">
        <v>74</v>
      </c>
      <c r="N50" s="12">
        <v>1</v>
      </c>
      <c r="O50" s="12"/>
      <c r="P50" s="12" t="s">
        <v>75</v>
      </c>
      <c r="Q50" s="12" t="s">
        <v>90</v>
      </c>
      <c r="R50" s="12" t="s">
        <v>77</v>
      </c>
      <c r="S50" s="17" t="s">
        <v>78</v>
      </c>
      <c r="T50" s="12">
        <v>28</v>
      </c>
      <c r="U50" s="12">
        <v>1</v>
      </c>
      <c r="V50" s="12">
        <v>1</v>
      </c>
      <c r="W50" s="12"/>
      <c r="X50" s="12"/>
      <c r="Y50" s="12"/>
      <c r="Z50" s="13">
        <v>37</v>
      </c>
      <c r="AA50" s="13">
        <v>1500</v>
      </c>
      <c r="AB50" s="12">
        <v>12</v>
      </c>
      <c r="AC50" s="13">
        <v>-51</v>
      </c>
      <c r="AD50" s="12"/>
      <c r="AE50" s="12">
        <v>4</v>
      </c>
      <c r="AF50" s="12">
        <v>5</v>
      </c>
      <c r="AG50" s="12">
        <v>6</v>
      </c>
      <c r="AH50" s="12">
        <v>7</v>
      </c>
      <c r="AI50" s="12"/>
      <c r="AJ50" s="13">
        <v>1</v>
      </c>
      <c r="AK50" s="16">
        <f t="shared" si="6"/>
        <v>1670.22705078125</v>
      </c>
      <c r="AL50" s="12">
        <v>-64.6820068359375</v>
      </c>
      <c r="AM50" s="18">
        <v>-73.73046875</v>
      </c>
      <c r="AN50" s="18">
        <v>-81.207275390625</v>
      </c>
      <c r="AO50" s="18">
        <v>-89.5843505859375</v>
      </c>
      <c r="AP50" s="18">
        <v>-98.5107421875</v>
      </c>
      <c r="AQ50" s="12">
        <v>-103.94287109375</v>
      </c>
      <c r="AR50" s="12">
        <v>-110.321044921875</v>
      </c>
      <c r="AS50" s="12">
        <v>-115.66162109375</v>
      </c>
      <c r="AT50" s="12"/>
      <c r="AU50" s="12">
        <f t="shared" si="2"/>
        <v>38</v>
      </c>
      <c r="AV50" s="12">
        <v>19</v>
      </c>
      <c r="AW50" s="12">
        <v>1</v>
      </c>
      <c r="AX50" s="12">
        <v>1</v>
      </c>
      <c r="AY50" s="12" t="s">
        <v>80</v>
      </c>
      <c r="AZ50" s="12">
        <v>320.09948730468699</v>
      </c>
      <c r="BA50" s="12">
        <v>322.599609375</v>
      </c>
      <c r="BB50" s="19">
        <v>-20.360000610351499</v>
      </c>
      <c r="BC50" s="18">
        <v>30.659683227538999</v>
      </c>
      <c r="BD50" s="12">
        <v>1.201171875</v>
      </c>
      <c r="BE50" s="12">
        <v>321.30065917968699</v>
      </c>
      <c r="BF50" s="12">
        <v>20.405776977538999</v>
      </c>
      <c r="BG50" s="12">
        <v>0</v>
      </c>
      <c r="BH50" s="12">
        <v>320.09948730468699</v>
      </c>
      <c r="BI50" s="19"/>
      <c r="BJ50" s="12">
        <v>15.329841613769499</v>
      </c>
      <c r="BK50" s="12" t="s">
        <v>81</v>
      </c>
      <c r="BL50" s="12" t="s">
        <v>81</v>
      </c>
      <c r="BM50" s="12">
        <v>0.88763052225112904</v>
      </c>
      <c r="BN50" s="12">
        <v>0.84954637289047197</v>
      </c>
      <c r="BO50" s="12">
        <v>12.5612745285034</v>
      </c>
      <c r="BP50" s="12">
        <v>4.98046875E-2</v>
      </c>
      <c r="BQ50" s="12">
        <v>-9.8039216995239205</v>
      </c>
      <c r="BR50" s="12">
        <v>0.8486328125</v>
      </c>
      <c r="BS50" s="12" t="s">
        <v>81</v>
      </c>
      <c r="BT50" s="12" t="s">
        <v>81</v>
      </c>
      <c r="BU50" s="12" t="s">
        <v>81</v>
      </c>
      <c r="BV50" s="12" t="s">
        <v>81</v>
      </c>
      <c r="BW50" s="12">
        <v>67.485946655273395</v>
      </c>
      <c r="BX50" s="12" t="s">
        <v>82</v>
      </c>
      <c r="BY50" s="12" t="s">
        <v>81</v>
      </c>
      <c r="BZ50" s="12" t="s">
        <v>82</v>
      </c>
      <c r="CA50" s="12" t="s">
        <v>82</v>
      </c>
      <c r="CB50" s="12"/>
      <c r="CC50" s="12"/>
      <c r="CD50" s="12"/>
      <c r="CE50" s="20"/>
      <c r="CM50" s="12"/>
      <c r="CN50" s="12"/>
      <c r="CO50" s="62"/>
      <c r="CP50" s="12"/>
      <c r="CQ50" s="12"/>
      <c r="CR50" s="12"/>
      <c r="CS50" s="12"/>
      <c r="CT50" s="12"/>
      <c r="CU50" s="12"/>
      <c r="CV50" s="12"/>
      <c r="CW50" s="12"/>
      <c r="CX50" s="22">
        <v>0</v>
      </c>
      <c r="CY50" s="17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EC50" s="17">
        <v>3</v>
      </c>
      <c r="ED50" s="12">
        <v>3</v>
      </c>
      <c r="EF50" s="21">
        <f t="shared" si="3"/>
        <v>0</v>
      </c>
      <c r="EG50" s="27">
        <v>3</v>
      </c>
    </row>
    <row r="51" spans="1:244" ht="15" customHeight="1" x14ac:dyDescent="0.3">
      <c r="A51" s="12"/>
      <c r="B51" s="13">
        <v>1</v>
      </c>
      <c r="C51" s="12" t="s">
        <v>88</v>
      </c>
      <c r="D51" s="12">
        <v>20</v>
      </c>
      <c r="E51" s="12"/>
      <c r="F51" s="14">
        <v>44691</v>
      </c>
      <c r="G51" s="13" t="s">
        <v>89</v>
      </c>
      <c r="H51" s="12"/>
      <c r="I51" s="15">
        <v>44650</v>
      </c>
      <c r="J51" s="13">
        <f t="shared" si="0"/>
        <v>41</v>
      </c>
      <c r="K51" s="31">
        <f t="shared" si="1"/>
        <v>4</v>
      </c>
      <c r="L51" s="12">
        <v>37</v>
      </c>
      <c r="M51" s="16" t="s">
        <v>74</v>
      </c>
      <c r="N51" s="12">
        <v>1</v>
      </c>
      <c r="O51" s="12"/>
      <c r="P51" s="12" t="s">
        <v>75</v>
      </c>
      <c r="Q51" s="12" t="s">
        <v>90</v>
      </c>
      <c r="R51" s="12" t="s">
        <v>77</v>
      </c>
      <c r="S51" s="17" t="s">
        <v>78</v>
      </c>
      <c r="T51" s="12">
        <v>28</v>
      </c>
      <c r="U51" s="12">
        <v>1</v>
      </c>
      <c r="V51" s="12">
        <v>2</v>
      </c>
      <c r="W51" s="12"/>
      <c r="X51" s="12"/>
      <c r="Y51" s="12"/>
      <c r="Z51" s="13">
        <v>40</v>
      </c>
      <c r="AA51" s="13">
        <v>950</v>
      </c>
      <c r="AB51" s="12">
        <v>13</v>
      </c>
      <c r="AC51" s="13">
        <v>-50</v>
      </c>
      <c r="AD51" s="12"/>
      <c r="AE51" s="12">
        <v>8</v>
      </c>
      <c r="AF51" s="12">
        <v>9</v>
      </c>
      <c r="AG51" s="12">
        <v>10</v>
      </c>
      <c r="AH51" s="12">
        <v>11</v>
      </c>
      <c r="AI51" s="12"/>
      <c r="AJ51" s="13">
        <v>1</v>
      </c>
      <c r="AK51" s="16">
        <f t="shared" si="6"/>
        <v>1313.17138671875</v>
      </c>
      <c r="AL51" s="12">
        <v>-60.1806640625</v>
      </c>
      <c r="AM51" s="18">
        <v>-63.17138671875</v>
      </c>
      <c r="AN51" s="18">
        <v>-65.97900390625</v>
      </c>
      <c r="AO51" s="18">
        <v>-76.0040283203125</v>
      </c>
      <c r="AP51" s="18">
        <v>-86.5936279296875</v>
      </c>
      <c r="AQ51" s="12">
        <v>-82.977294921875</v>
      </c>
      <c r="AR51" s="12">
        <v>-91.9036865234375</v>
      </c>
      <c r="AS51" s="12">
        <v>-103.02734375</v>
      </c>
      <c r="AT51" s="12"/>
      <c r="AU51" s="12">
        <f t="shared" si="2"/>
        <v>34</v>
      </c>
      <c r="AV51" s="12">
        <v>17</v>
      </c>
      <c r="AW51" s="12">
        <v>1</v>
      </c>
      <c r="AX51" s="12">
        <v>1</v>
      </c>
      <c r="AY51" s="12" t="s">
        <v>80</v>
      </c>
      <c r="AZ51" s="12">
        <v>326.90051269531199</v>
      </c>
      <c r="BA51" s="12">
        <v>330.40255737304602</v>
      </c>
      <c r="BB51" s="19">
        <v>-17.9699993133544</v>
      </c>
      <c r="BC51" s="18">
        <v>33.137237548828097</v>
      </c>
      <c r="BD51" s="12">
        <v>1.599609375</v>
      </c>
      <c r="BE51" s="12">
        <v>328.50012207031199</v>
      </c>
      <c r="BF51" s="12">
        <v>7.0141892433166504</v>
      </c>
      <c r="BG51" s="12">
        <v>0</v>
      </c>
      <c r="BH51" s="12">
        <v>326.90051269531199</v>
      </c>
      <c r="BI51" s="19"/>
      <c r="BJ51" s="12">
        <v>16.568618774413999</v>
      </c>
      <c r="BK51" s="12">
        <v>0.48782789707183799</v>
      </c>
      <c r="BL51" s="12" t="s">
        <v>81</v>
      </c>
      <c r="BM51" s="12">
        <v>1.6405729055404601</v>
      </c>
      <c r="BN51" s="12">
        <v>2.18858647346496</v>
      </c>
      <c r="BO51" s="12">
        <v>24.050245285034102</v>
      </c>
      <c r="BP51" s="12">
        <v>0.6494140625</v>
      </c>
      <c r="BQ51" s="12">
        <v>-11.868989944458001</v>
      </c>
      <c r="BR51" s="12">
        <v>1.75</v>
      </c>
      <c r="BS51" s="12" t="s">
        <v>81</v>
      </c>
      <c r="BT51" s="12" t="s">
        <v>81</v>
      </c>
      <c r="BU51" s="12" t="s">
        <v>81</v>
      </c>
      <c r="BV51" s="12" t="s">
        <v>81</v>
      </c>
      <c r="BW51" s="12">
        <v>85.890434265136705</v>
      </c>
      <c r="BX51" s="12" t="s">
        <v>82</v>
      </c>
      <c r="BY51" s="12" t="s">
        <v>81</v>
      </c>
      <c r="BZ51" s="12" t="s">
        <v>82</v>
      </c>
      <c r="CA51" s="12" t="s">
        <v>82</v>
      </c>
      <c r="CB51" s="12"/>
      <c r="CC51" s="12"/>
      <c r="CD51" s="12"/>
      <c r="CE51" s="20"/>
      <c r="CM51" s="12"/>
      <c r="CN51" s="12"/>
      <c r="CO51" s="62"/>
      <c r="CP51" s="12"/>
      <c r="CQ51" s="12"/>
      <c r="CR51" s="12"/>
      <c r="CS51" s="12"/>
      <c r="CT51" s="12"/>
      <c r="CU51" s="12"/>
      <c r="CV51" s="12"/>
      <c r="CW51" s="12"/>
      <c r="CX51" s="22">
        <v>0</v>
      </c>
      <c r="CY51" s="17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EC51" s="17">
        <v>3</v>
      </c>
      <c r="ED51" s="12">
        <v>3</v>
      </c>
      <c r="EF51" s="21">
        <f t="shared" si="3"/>
        <v>0</v>
      </c>
      <c r="EG51" s="27">
        <v>3</v>
      </c>
    </row>
    <row r="52" spans="1:244" ht="14.4" customHeight="1" x14ac:dyDescent="0.3">
      <c r="A52" s="12"/>
      <c r="B52" s="13">
        <v>1</v>
      </c>
      <c r="C52" s="12" t="s">
        <v>88</v>
      </c>
      <c r="D52" s="12">
        <v>20</v>
      </c>
      <c r="E52" s="12"/>
      <c r="F52" s="14">
        <v>44691</v>
      </c>
      <c r="G52" s="13" t="s">
        <v>89</v>
      </c>
      <c r="H52" s="12"/>
      <c r="I52" s="15">
        <v>44650</v>
      </c>
      <c r="J52" s="13">
        <f t="shared" si="0"/>
        <v>41</v>
      </c>
      <c r="K52" s="31">
        <f t="shared" si="1"/>
        <v>4</v>
      </c>
      <c r="L52" s="12">
        <v>37</v>
      </c>
      <c r="M52" s="16" t="s">
        <v>74</v>
      </c>
      <c r="N52" s="12">
        <v>1</v>
      </c>
      <c r="O52" s="12"/>
      <c r="P52" s="12" t="s">
        <v>75</v>
      </c>
      <c r="Q52" s="12" t="s">
        <v>90</v>
      </c>
      <c r="R52" s="12" t="s">
        <v>77</v>
      </c>
      <c r="S52" s="17" t="s">
        <v>78</v>
      </c>
      <c r="T52" s="12">
        <v>28</v>
      </c>
      <c r="U52" s="12">
        <v>1</v>
      </c>
      <c r="V52" s="12">
        <v>6</v>
      </c>
      <c r="W52" s="12" t="s">
        <v>167</v>
      </c>
      <c r="X52" s="12"/>
      <c r="Y52" s="12"/>
      <c r="Z52" s="13">
        <v>85</v>
      </c>
      <c r="AA52" s="13">
        <v>850</v>
      </c>
      <c r="AB52" s="12">
        <v>16</v>
      </c>
      <c r="AC52" s="13">
        <v>-46</v>
      </c>
      <c r="AD52" s="12"/>
      <c r="AE52" s="30">
        <v>26</v>
      </c>
      <c r="AF52" s="12">
        <v>27</v>
      </c>
      <c r="AG52" s="12">
        <v>28</v>
      </c>
      <c r="AH52" s="12">
        <v>29</v>
      </c>
      <c r="AI52" s="12"/>
      <c r="AJ52" s="13">
        <v>1</v>
      </c>
      <c r="AK52" s="16">
        <f t="shared" si="6"/>
        <v>404.96826171875</v>
      </c>
      <c r="AL52" s="12">
        <v>-75.2410888671875</v>
      </c>
      <c r="AM52" s="18">
        <v>-67.93212890625</v>
      </c>
      <c r="AN52" s="18">
        <v>-63.8885498046875</v>
      </c>
      <c r="AO52" s="18">
        <v>-76.3092041015625</v>
      </c>
      <c r="AP52" s="18">
        <v>-81.1767578125</v>
      </c>
      <c r="AQ52" s="12">
        <v>-77.789306640625</v>
      </c>
      <c r="AR52" s="12">
        <v>-84.5489501953125</v>
      </c>
      <c r="AS52" s="12">
        <v>-92.8497314453125</v>
      </c>
      <c r="AT52" s="12"/>
      <c r="AU52" s="12">
        <f t="shared" si="2"/>
        <v>104</v>
      </c>
      <c r="AV52" s="12">
        <v>52</v>
      </c>
      <c r="AW52" s="12">
        <v>1</v>
      </c>
      <c r="AX52" s="12">
        <v>1</v>
      </c>
      <c r="AY52" s="12" t="s">
        <v>80</v>
      </c>
      <c r="AZ52" s="12">
        <v>348.80099487304602</v>
      </c>
      <c r="BA52" s="12">
        <v>351.79684448242102</v>
      </c>
      <c r="BB52" s="19">
        <v>-13.899999618530201</v>
      </c>
      <c r="BC52" s="18">
        <v>24.687963485717699</v>
      </c>
      <c r="BD52" s="12">
        <v>1.3984375</v>
      </c>
      <c r="BE52" s="12">
        <v>350.19943237304602</v>
      </c>
      <c r="BF52" s="12">
        <v>12.160497665405201</v>
      </c>
      <c r="BG52" s="12">
        <v>0</v>
      </c>
      <c r="BH52" s="12">
        <v>348.80099487304602</v>
      </c>
      <c r="BI52" s="19"/>
      <c r="BJ52" s="12">
        <v>12.3439817428588</v>
      </c>
      <c r="BK52" s="12" t="s">
        <v>81</v>
      </c>
      <c r="BL52" s="12" t="s">
        <v>81</v>
      </c>
      <c r="BM52" s="12">
        <v>0.74835014343261697</v>
      </c>
      <c r="BN52" s="12">
        <v>0.97043246030807495</v>
      </c>
      <c r="BO52" s="12">
        <v>15.625</v>
      </c>
      <c r="BP52" s="12">
        <v>4.8828125E-2</v>
      </c>
      <c r="BQ52" s="12">
        <v>-10.625</v>
      </c>
      <c r="BR52" s="12">
        <v>1.451171875</v>
      </c>
      <c r="BS52" s="12" t="s">
        <v>81</v>
      </c>
      <c r="BT52" s="12" t="s">
        <v>81</v>
      </c>
      <c r="BU52" s="12" t="s">
        <v>81</v>
      </c>
      <c r="BV52" s="12" t="s">
        <v>81</v>
      </c>
      <c r="BW52" s="12">
        <v>61.488090515136697</v>
      </c>
      <c r="BX52" s="12" t="s">
        <v>82</v>
      </c>
      <c r="BY52" s="12" t="s">
        <v>81</v>
      </c>
      <c r="BZ52" s="12" t="s">
        <v>82</v>
      </c>
      <c r="CA52" s="12" t="s">
        <v>82</v>
      </c>
      <c r="CB52" s="12"/>
      <c r="CC52" s="12"/>
      <c r="CD52" s="12"/>
      <c r="CE52" s="20"/>
      <c r="CM52" s="12"/>
      <c r="CN52" s="12"/>
      <c r="CO52" s="62"/>
      <c r="CP52" s="12"/>
      <c r="CQ52" s="12"/>
      <c r="CR52" s="12"/>
      <c r="CS52" s="12"/>
      <c r="CT52" s="12"/>
      <c r="CU52" s="12"/>
      <c r="CV52" s="12"/>
      <c r="CW52" s="12"/>
      <c r="CX52" s="22" t="s">
        <v>85</v>
      </c>
      <c r="CY52" s="12" t="s">
        <v>85</v>
      </c>
      <c r="CZ52" s="12"/>
      <c r="DA52" s="12"/>
      <c r="DB52" s="12"/>
      <c r="DC52" s="12"/>
      <c r="DD52" s="12"/>
      <c r="DE52" s="12"/>
      <c r="DF52" s="12" t="s">
        <v>87</v>
      </c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EC52" s="12">
        <v>5</v>
      </c>
      <c r="ED52" s="33">
        <v>5</v>
      </c>
      <c r="EF52" s="21">
        <f t="shared" si="3"/>
        <v>0</v>
      </c>
      <c r="EG52" s="28">
        <v>5</v>
      </c>
    </row>
    <row r="53" spans="1:244" ht="15" customHeight="1" x14ac:dyDescent="0.3">
      <c r="A53" s="12"/>
      <c r="B53" s="13">
        <v>1</v>
      </c>
      <c r="C53" s="12" t="s">
        <v>88</v>
      </c>
      <c r="D53" s="12">
        <v>20</v>
      </c>
      <c r="E53" s="12"/>
      <c r="F53" s="14">
        <v>44692</v>
      </c>
      <c r="G53" s="13" t="s">
        <v>89</v>
      </c>
      <c r="H53" s="12"/>
      <c r="I53" s="15">
        <v>44650</v>
      </c>
      <c r="J53" s="13">
        <f t="shared" si="0"/>
        <v>42</v>
      </c>
      <c r="K53" s="31">
        <f t="shared" si="1"/>
        <v>4</v>
      </c>
      <c r="L53" s="12">
        <v>38</v>
      </c>
      <c r="M53" s="16" t="s">
        <v>74</v>
      </c>
      <c r="N53" s="12">
        <v>1</v>
      </c>
      <c r="O53" s="12"/>
      <c r="P53" s="12" t="s">
        <v>75</v>
      </c>
      <c r="Q53" s="12" t="s">
        <v>90</v>
      </c>
      <c r="R53" s="12" t="s">
        <v>77</v>
      </c>
      <c r="S53" s="17" t="s">
        <v>78</v>
      </c>
      <c r="T53" s="12">
        <v>28</v>
      </c>
      <c r="U53" s="12">
        <v>1</v>
      </c>
      <c r="V53" s="12">
        <v>5</v>
      </c>
      <c r="W53" s="12" t="s">
        <v>148</v>
      </c>
      <c r="X53" s="12"/>
      <c r="Y53" s="12"/>
      <c r="Z53" s="13">
        <v>96</v>
      </c>
      <c r="AA53" s="13">
        <v>710</v>
      </c>
      <c r="AB53" s="12">
        <v>13</v>
      </c>
      <c r="AC53" s="13">
        <v>-37</v>
      </c>
      <c r="AD53" s="12"/>
      <c r="AE53" s="12">
        <v>20</v>
      </c>
      <c r="AF53" s="12">
        <v>21</v>
      </c>
      <c r="AG53" s="12">
        <v>22</v>
      </c>
      <c r="AH53" s="12">
        <v>23</v>
      </c>
      <c r="AI53" s="12"/>
      <c r="AJ53" s="13">
        <v>6</v>
      </c>
      <c r="AK53" s="16">
        <f t="shared" si="6"/>
        <v>988.46435546875</v>
      </c>
      <c r="AL53" s="12">
        <v>-66.3299560546875</v>
      </c>
      <c r="AM53" s="18">
        <v>-78.3843994140625</v>
      </c>
      <c r="AN53" s="18">
        <v>-77.667236328125</v>
      </c>
      <c r="AO53" s="18">
        <v>-84.16748046875</v>
      </c>
      <c r="AP53" s="18">
        <v>-88.1500244140625</v>
      </c>
      <c r="AQ53" s="12">
        <v>-76.11083984375</v>
      </c>
      <c r="AR53" s="12">
        <v>-72.998046875</v>
      </c>
      <c r="AS53" s="12">
        <v>-78.8421630859375</v>
      </c>
      <c r="AT53" s="12"/>
      <c r="AU53" s="12">
        <f t="shared" si="2"/>
        <v>26</v>
      </c>
      <c r="AV53" s="12">
        <v>13</v>
      </c>
      <c r="AW53" s="12">
        <v>1</v>
      </c>
      <c r="AX53" s="12">
        <v>1</v>
      </c>
      <c r="AY53" s="12" t="s">
        <v>80</v>
      </c>
      <c r="AZ53" s="12">
        <v>673.2001953125</v>
      </c>
      <c r="BA53" s="12">
        <v>676.89959716796795</v>
      </c>
      <c r="BB53" s="19">
        <v>-11.9799995422363</v>
      </c>
      <c r="BC53" s="18">
        <v>47.4261665344238</v>
      </c>
      <c r="BD53" s="12">
        <v>1.599609375</v>
      </c>
      <c r="BE53" s="12">
        <v>674.7998046875</v>
      </c>
      <c r="BF53" s="12">
        <v>-22.291240692138601</v>
      </c>
      <c r="BG53" s="12">
        <v>0</v>
      </c>
      <c r="BH53" s="12">
        <v>673.2001953125</v>
      </c>
      <c r="BI53" s="19">
        <v>1.41236543655395</v>
      </c>
      <c r="BJ53" s="12">
        <v>23.7130832672119</v>
      </c>
      <c r="BK53" s="12">
        <v>1.0843766927719101</v>
      </c>
      <c r="BL53" s="12">
        <v>2.49674201011657</v>
      </c>
      <c r="BM53" s="12">
        <v>1.08575522899627</v>
      </c>
      <c r="BN53" s="12">
        <v>1.7500251531600901</v>
      </c>
      <c r="BO53" s="12">
        <v>92.2181396484375</v>
      </c>
      <c r="BP53" s="12">
        <v>1.0498046875</v>
      </c>
      <c r="BQ53" s="12">
        <v>-42.892158508300703</v>
      </c>
      <c r="BR53" s="12">
        <v>0.9501953125</v>
      </c>
      <c r="BS53" s="12">
        <v>77.923080444335895</v>
      </c>
      <c r="BT53" s="12">
        <v>0.52812641859054599</v>
      </c>
      <c r="BU53" s="12">
        <v>-40.128726959228501</v>
      </c>
      <c r="BV53" s="12">
        <v>0.97387480735778797</v>
      </c>
      <c r="BW53" s="12">
        <v>51.251953125</v>
      </c>
      <c r="BX53" s="12" t="s">
        <v>82</v>
      </c>
      <c r="BY53" s="12" t="s">
        <v>81</v>
      </c>
      <c r="BZ53" s="12" t="s">
        <v>82</v>
      </c>
      <c r="CA53" s="12" t="s">
        <v>82</v>
      </c>
      <c r="CB53" s="12"/>
      <c r="CC53" s="12" t="s">
        <v>243</v>
      </c>
      <c r="CD53" s="12"/>
      <c r="CE53" s="20">
        <v>-20.081</v>
      </c>
      <c r="CF53" s="21">
        <v>0</v>
      </c>
      <c r="CG53" s="21">
        <v>0.54900000000000004</v>
      </c>
      <c r="CH53" s="21">
        <v>0.56599999999999995</v>
      </c>
      <c r="CI53" s="21">
        <v>67.064999999999998</v>
      </c>
      <c r="CJ53" s="21">
        <v>2.6</v>
      </c>
      <c r="CK53" s="21">
        <v>2.1970000000000001</v>
      </c>
      <c r="CL53" s="21">
        <v>-5.9249999999999998</v>
      </c>
      <c r="CM53" s="12">
        <v>2.13</v>
      </c>
      <c r="CN53" s="12">
        <v>-17.335000000000001</v>
      </c>
      <c r="CO53" s="62">
        <f>(CL53*CK53+CN53*CM53)/(CL53+CN53)</f>
        <v>2.147066852966466</v>
      </c>
      <c r="CP53" s="12">
        <v>0.872</v>
      </c>
      <c r="CQ53" s="12">
        <v>0</v>
      </c>
      <c r="CR53" s="12">
        <v>0</v>
      </c>
      <c r="CS53" s="12">
        <v>0</v>
      </c>
      <c r="CT53" s="12">
        <v>0</v>
      </c>
      <c r="CU53" s="12">
        <v>0</v>
      </c>
      <c r="CV53" s="12">
        <v>0</v>
      </c>
      <c r="CW53" s="12">
        <v>0</v>
      </c>
      <c r="CX53" s="22">
        <v>0.77700000000000002</v>
      </c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EC53" s="21">
        <v>9</v>
      </c>
      <c r="ED53" s="33">
        <v>9</v>
      </c>
      <c r="EE53" s="33"/>
      <c r="EF53" s="21">
        <f t="shared" si="3"/>
        <v>0</v>
      </c>
      <c r="EG53" s="24">
        <v>9</v>
      </c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HJ53" s="33"/>
      <c r="HK53" s="33"/>
      <c r="HL53" s="33"/>
      <c r="HM53" s="33"/>
      <c r="HN53" s="33"/>
      <c r="HO53" s="33"/>
      <c r="HP53" s="33"/>
      <c r="HQ53" s="33"/>
      <c r="HR53" s="33"/>
      <c r="HS53" s="33"/>
      <c r="HT53" s="33"/>
      <c r="HU53" s="33"/>
      <c r="HV53" s="33"/>
      <c r="HW53" s="33"/>
      <c r="HX53" s="33"/>
      <c r="HY53" s="33"/>
      <c r="HZ53" s="33"/>
      <c r="IA53" s="33"/>
      <c r="IB53" s="33"/>
      <c r="IC53" s="33"/>
      <c r="ID53" s="33"/>
      <c r="IE53" s="33"/>
      <c r="IF53" s="33"/>
      <c r="IG53" s="33"/>
      <c r="IH53" s="33"/>
      <c r="II53" s="33"/>
      <c r="IJ53" s="33"/>
    </row>
    <row r="54" spans="1:244" x14ac:dyDescent="0.3">
      <c r="A54" s="12"/>
      <c r="B54" s="13">
        <v>1</v>
      </c>
      <c r="C54" s="12" t="s">
        <v>88</v>
      </c>
      <c r="D54" s="12">
        <v>20</v>
      </c>
      <c r="E54" s="12"/>
      <c r="F54" s="14">
        <v>44692</v>
      </c>
      <c r="G54" s="13" t="s">
        <v>89</v>
      </c>
      <c r="H54" s="12"/>
      <c r="I54" s="15">
        <v>44650</v>
      </c>
      <c r="J54" s="13">
        <f t="shared" si="0"/>
        <v>42</v>
      </c>
      <c r="K54" s="31">
        <f t="shared" si="1"/>
        <v>4</v>
      </c>
      <c r="L54" s="12">
        <v>38</v>
      </c>
      <c r="M54" s="16" t="s">
        <v>74</v>
      </c>
      <c r="N54" s="12">
        <v>1</v>
      </c>
      <c r="O54" s="12"/>
      <c r="P54" s="12" t="s">
        <v>75</v>
      </c>
      <c r="Q54" s="12" t="s">
        <v>90</v>
      </c>
      <c r="R54" s="12" t="s">
        <v>77</v>
      </c>
      <c r="S54" s="17" t="s">
        <v>78</v>
      </c>
      <c r="T54" s="12">
        <v>28</v>
      </c>
      <c r="U54" s="12">
        <v>1</v>
      </c>
      <c r="V54" s="12">
        <v>8</v>
      </c>
      <c r="W54" s="12" t="s">
        <v>84</v>
      </c>
      <c r="X54" s="12"/>
      <c r="Y54" s="12"/>
      <c r="Z54" s="13">
        <v>33</v>
      </c>
      <c r="AA54" s="13">
        <v>1100</v>
      </c>
      <c r="AB54" s="12">
        <v>5</v>
      </c>
      <c r="AC54" s="13">
        <v>-22</v>
      </c>
      <c r="AD54" s="12"/>
      <c r="AE54" s="12">
        <v>32</v>
      </c>
      <c r="AF54" s="12">
        <v>33</v>
      </c>
      <c r="AG54" s="12">
        <v>34</v>
      </c>
      <c r="AH54" s="12">
        <v>35</v>
      </c>
      <c r="AI54" s="12"/>
      <c r="AJ54" s="13">
        <v>4</v>
      </c>
      <c r="AK54" s="16">
        <f t="shared" si="6"/>
        <v>1706.8481445312302</v>
      </c>
      <c r="AL54" s="12">
        <v>-74.52392578125</v>
      </c>
      <c r="AM54" s="18">
        <v>-85.9832763671875</v>
      </c>
      <c r="AN54" s="18">
        <v>-95.6878662109375</v>
      </c>
      <c r="AO54" s="18">
        <v>-105.133056640625</v>
      </c>
      <c r="AP54" s="18">
        <v>-107.620239257812</v>
      </c>
      <c r="AQ54" s="12">
        <v>-86.2579345703125</v>
      </c>
      <c r="AR54" s="12">
        <v>-98.69384765625</v>
      </c>
      <c r="AS54" s="12">
        <v>-107.131958007812</v>
      </c>
      <c r="AT54" s="12"/>
      <c r="AU54" s="12">
        <f t="shared" si="2"/>
        <v>18</v>
      </c>
      <c r="AV54" s="12">
        <v>9</v>
      </c>
      <c r="AW54" s="12">
        <v>1</v>
      </c>
      <c r="AX54" s="12">
        <v>1</v>
      </c>
      <c r="AY54" s="12" t="s">
        <v>80</v>
      </c>
      <c r="AZ54" s="12">
        <v>553.7001953125</v>
      </c>
      <c r="BA54" s="12">
        <v>557.69909667968705</v>
      </c>
      <c r="BB54" s="19">
        <v>-9.1070003509521396</v>
      </c>
      <c r="BC54" s="18">
        <v>39.197330474853501</v>
      </c>
      <c r="BD54" s="12">
        <v>1.7001953125</v>
      </c>
      <c r="BE54" s="12">
        <v>555.400390625</v>
      </c>
      <c r="BF54" s="12">
        <v>-9.4782047271728498</v>
      </c>
      <c r="BG54" s="12">
        <v>0</v>
      </c>
      <c r="BH54" s="12">
        <v>553.7001953125</v>
      </c>
      <c r="BI54" s="19">
        <v>1.7533875703811601</v>
      </c>
      <c r="BJ54" s="12">
        <v>19.598665237426701</v>
      </c>
      <c r="BK54" s="12">
        <v>1.0798681974411</v>
      </c>
      <c r="BL54" s="12">
        <v>2.8332557678222599</v>
      </c>
      <c r="BM54" s="12">
        <v>0.83051967620849598</v>
      </c>
      <c r="BN54" s="12">
        <v>3.3746464252471902</v>
      </c>
      <c r="BO54" s="12">
        <v>66.023284912109304</v>
      </c>
      <c r="BP54" s="12">
        <v>1.0498046875</v>
      </c>
      <c r="BQ54" s="12">
        <v>-25.735294342041001</v>
      </c>
      <c r="BR54" s="12">
        <v>1.0498046875</v>
      </c>
      <c r="BS54" s="12">
        <v>58.414413452148402</v>
      </c>
      <c r="BT54" s="12">
        <v>0.58696377277374301</v>
      </c>
      <c r="BU54" s="12">
        <v>-24.232273101806602</v>
      </c>
      <c r="BV54" s="12">
        <v>1.3454957008361801</v>
      </c>
      <c r="BW54" s="12">
        <v>62.172946929931598</v>
      </c>
      <c r="BX54" s="12" t="s">
        <v>82</v>
      </c>
      <c r="BY54" s="12" t="s">
        <v>81</v>
      </c>
      <c r="BZ54" s="12" t="s">
        <v>82</v>
      </c>
      <c r="CA54" s="12" t="s">
        <v>82</v>
      </c>
      <c r="CB54" s="12"/>
      <c r="CC54" s="12" t="s">
        <v>245</v>
      </c>
      <c r="CD54" s="12"/>
      <c r="CE54" s="20">
        <v>-12.573</v>
      </c>
      <c r="CF54" s="21">
        <v>0</v>
      </c>
      <c r="CG54" s="21">
        <v>1.099</v>
      </c>
      <c r="CH54" s="21">
        <v>0.47499999999999998</v>
      </c>
      <c r="CI54" s="21">
        <v>-61.228999999999999</v>
      </c>
      <c r="CJ54" s="21">
        <v>10.1</v>
      </c>
      <c r="CK54" s="21">
        <v>11.942</v>
      </c>
      <c r="CL54" s="21">
        <v>-6.3150000000000004</v>
      </c>
      <c r="CM54" s="12">
        <v>12.768000000000001</v>
      </c>
      <c r="CN54" s="12">
        <v>-7.1559999999999997</v>
      </c>
      <c r="CO54" s="62">
        <f>(CL54*CK54+CN54*CM54)/(CL54+CN54)</f>
        <v>12.38078375770173</v>
      </c>
      <c r="CP54" s="12">
        <v>0.91200000000000003</v>
      </c>
      <c r="CQ54" s="12">
        <v>0</v>
      </c>
      <c r="CR54" s="12">
        <v>0</v>
      </c>
      <c r="CS54" s="12">
        <v>0</v>
      </c>
      <c r="CT54" s="12">
        <v>0</v>
      </c>
      <c r="CU54" s="12">
        <v>0</v>
      </c>
      <c r="CV54" s="12">
        <v>0</v>
      </c>
      <c r="CW54" s="12">
        <v>0</v>
      </c>
      <c r="CX54" s="22">
        <v>0.49299999999999999</v>
      </c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EC54" s="32">
        <v>6</v>
      </c>
      <c r="ED54" s="32">
        <v>6</v>
      </c>
      <c r="EF54" s="21">
        <f t="shared" si="3"/>
        <v>0</v>
      </c>
      <c r="EG54" s="36">
        <v>6</v>
      </c>
    </row>
    <row r="55" spans="1:244" x14ac:dyDescent="0.3">
      <c r="A55" s="12"/>
      <c r="B55" s="13">
        <v>1</v>
      </c>
      <c r="C55" s="12" t="s">
        <v>88</v>
      </c>
      <c r="D55" s="12">
        <v>20</v>
      </c>
      <c r="E55" s="12"/>
      <c r="F55" s="14">
        <v>44692</v>
      </c>
      <c r="G55" s="13" t="s">
        <v>89</v>
      </c>
      <c r="H55" s="12"/>
      <c r="I55" s="15">
        <v>44650</v>
      </c>
      <c r="J55" s="13">
        <f t="shared" si="0"/>
        <v>42</v>
      </c>
      <c r="K55" s="31">
        <f t="shared" si="1"/>
        <v>4</v>
      </c>
      <c r="L55" s="12">
        <v>38</v>
      </c>
      <c r="M55" s="16" t="s">
        <v>74</v>
      </c>
      <c r="N55" s="12">
        <v>1</v>
      </c>
      <c r="O55" s="12"/>
      <c r="P55" s="12" t="s">
        <v>75</v>
      </c>
      <c r="Q55" s="12" t="s">
        <v>90</v>
      </c>
      <c r="R55" s="12" t="s">
        <v>77</v>
      </c>
      <c r="S55" s="17" t="s">
        <v>78</v>
      </c>
      <c r="T55" s="12">
        <v>28</v>
      </c>
      <c r="U55" s="12">
        <v>1</v>
      </c>
      <c r="V55" s="12">
        <v>10</v>
      </c>
      <c r="W55" s="12" t="s">
        <v>84</v>
      </c>
      <c r="X55" s="12"/>
      <c r="Y55" s="12"/>
      <c r="Z55" s="13">
        <v>30</v>
      </c>
      <c r="AA55" s="13">
        <v>2600</v>
      </c>
      <c r="AB55" s="12">
        <v>14</v>
      </c>
      <c r="AC55" s="13">
        <v>-34</v>
      </c>
      <c r="AD55" s="12"/>
      <c r="AE55" s="12">
        <v>40</v>
      </c>
      <c r="AF55" s="12">
        <v>41</v>
      </c>
      <c r="AG55" s="12">
        <v>42</v>
      </c>
      <c r="AH55" s="12">
        <v>43</v>
      </c>
      <c r="AI55" s="12"/>
      <c r="AJ55" s="13">
        <v>6</v>
      </c>
      <c r="AK55" s="16">
        <f t="shared" si="6"/>
        <v>534.36279296875</v>
      </c>
      <c r="AL55" s="12">
        <v>-59.4482421875</v>
      </c>
      <c r="AM55" s="18">
        <v>-77.08740234375</v>
      </c>
      <c r="AN55" s="18">
        <v>-72.3114013671875</v>
      </c>
      <c r="AO55" s="18">
        <v>-74.6307373046875</v>
      </c>
      <c r="AP55" s="18">
        <v>-74.03564453125</v>
      </c>
      <c r="AQ55" s="12">
        <v>-94.1925048828125</v>
      </c>
      <c r="AR55" s="12">
        <v>-106.0791015625</v>
      </c>
      <c r="AS55" s="12">
        <v>-88.80615234375</v>
      </c>
      <c r="AT55" s="12"/>
      <c r="AU55" s="12">
        <f t="shared" si="2"/>
        <v>14</v>
      </c>
      <c r="AV55" s="12">
        <v>7</v>
      </c>
      <c r="AW55" s="12">
        <v>1</v>
      </c>
      <c r="AX55" s="12">
        <v>1</v>
      </c>
      <c r="AY55" s="12" t="s">
        <v>80</v>
      </c>
      <c r="AZ55" s="12">
        <v>346.10009765625</v>
      </c>
      <c r="BA55" s="12">
        <v>350.10009765625</v>
      </c>
      <c r="BB55" s="19">
        <v>-11.6599998474121</v>
      </c>
      <c r="BC55" s="18">
        <v>41.109462738037102</v>
      </c>
      <c r="BD55" s="12">
        <v>1.7998046875</v>
      </c>
      <c r="BE55" s="12">
        <v>347.89990234375</v>
      </c>
      <c r="BF55" s="12">
        <v>-6.3301124572753897</v>
      </c>
      <c r="BG55" s="12">
        <v>0</v>
      </c>
      <c r="BH55" s="12">
        <v>346.10009765625</v>
      </c>
      <c r="BI55" s="19">
        <v>1.8208482265472401</v>
      </c>
      <c r="BJ55" s="12">
        <v>20.554731369018501</v>
      </c>
      <c r="BK55" s="12">
        <v>1.0361963510513299</v>
      </c>
      <c r="BL55" s="12">
        <v>2.85704445838928</v>
      </c>
      <c r="BM55" s="12">
        <v>2.4739367961883501</v>
      </c>
      <c r="BN55" s="12">
        <v>3.0698263645172101</v>
      </c>
      <c r="BO55" s="12">
        <v>53.506095886230398</v>
      </c>
      <c r="BP55" s="12">
        <v>1.050048828125</v>
      </c>
      <c r="BQ55" s="12">
        <v>-27.8963413238525</v>
      </c>
      <c r="BR55" s="12">
        <v>0.949951171875</v>
      </c>
      <c r="BS55" s="12">
        <v>45.1778144836425</v>
      </c>
      <c r="BT55" s="12">
        <v>0.76337981224060103</v>
      </c>
      <c r="BU55" s="12">
        <v>-26.6876316070556</v>
      </c>
      <c r="BV55" s="12">
        <v>1.2650502920150699</v>
      </c>
      <c r="BW55" s="12">
        <v>70.469375610351506</v>
      </c>
      <c r="BX55" s="12" t="s">
        <v>82</v>
      </c>
      <c r="BY55" s="12" t="s">
        <v>81</v>
      </c>
      <c r="BZ55" s="12" t="s">
        <v>82</v>
      </c>
      <c r="CA55" s="12" t="s">
        <v>82</v>
      </c>
      <c r="CB55" s="12"/>
      <c r="CC55" s="12" t="s">
        <v>246</v>
      </c>
      <c r="CD55" s="12"/>
      <c r="CE55" s="20">
        <v>-14.435</v>
      </c>
      <c r="CF55" s="21">
        <v>0</v>
      </c>
      <c r="CG55" s="21">
        <v>-6.0999999999999999E-2</v>
      </c>
      <c r="CH55" s="21">
        <v>1.2030000000000001</v>
      </c>
      <c r="CI55" s="21">
        <v>126.352</v>
      </c>
      <c r="CJ55" s="21">
        <v>2.2999999999999998</v>
      </c>
      <c r="CK55" s="21">
        <v>2.5979999999999999</v>
      </c>
      <c r="CL55" s="21">
        <v>-2.3940000000000001</v>
      </c>
      <c r="CM55" s="12">
        <v>1.7230000000000001</v>
      </c>
      <c r="CN55" s="12">
        <v>-12.56</v>
      </c>
      <c r="CO55" s="62">
        <f>(CL55*CK55+CN55*CM55)/(CL55+CN55)</f>
        <v>1.8630795773706033</v>
      </c>
      <c r="CP55" s="12">
        <v>0.57699999999999996</v>
      </c>
      <c r="CQ55" s="12">
        <v>0</v>
      </c>
      <c r="CR55" s="12">
        <v>0</v>
      </c>
      <c r="CS55" s="12">
        <v>0</v>
      </c>
      <c r="CT55" s="12">
        <v>0</v>
      </c>
      <c r="CU55" s="12">
        <v>0</v>
      </c>
      <c r="CV55" s="12">
        <v>0</v>
      </c>
      <c r="CW55" s="12">
        <v>0</v>
      </c>
      <c r="CX55" s="22">
        <v>0.108</v>
      </c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EC55" s="12">
        <v>8</v>
      </c>
      <c r="ED55" s="21">
        <v>8</v>
      </c>
      <c r="EF55" s="21">
        <f t="shared" si="3"/>
        <v>0</v>
      </c>
      <c r="EG55" s="28">
        <v>8</v>
      </c>
    </row>
    <row r="56" spans="1:244" x14ac:dyDescent="0.3">
      <c r="A56" s="12"/>
      <c r="B56" s="13">
        <v>1</v>
      </c>
      <c r="C56" s="12" t="s">
        <v>88</v>
      </c>
      <c r="D56" s="12">
        <v>20</v>
      </c>
      <c r="E56" s="12"/>
      <c r="F56" s="14">
        <v>44692</v>
      </c>
      <c r="G56" s="13" t="s">
        <v>89</v>
      </c>
      <c r="H56" s="12"/>
      <c r="I56" s="15">
        <v>44650</v>
      </c>
      <c r="J56" s="13">
        <f t="shared" si="0"/>
        <v>42</v>
      </c>
      <c r="K56" s="31">
        <f t="shared" si="1"/>
        <v>4</v>
      </c>
      <c r="L56" s="12">
        <v>38</v>
      </c>
      <c r="M56" s="16" t="s">
        <v>74</v>
      </c>
      <c r="N56" s="12">
        <v>1</v>
      </c>
      <c r="O56" s="12"/>
      <c r="P56" s="12" t="s">
        <v>75</v>
      </c>
      <c r="Q56" s="12" t="s">
        <v>90</v>
      </c>
      <c r="R56" s="12" t="s">
        <v>77</v>
      </c>
      <c r="S56" s="17" t="s">
        <v>78</v>
      </c>
      <c r="T56" s="12">
        <v>28</v>
      </c>
      <c r="U56" s="12">
        <v>1</v>
      </c>
      <c r="V56" s="12">
        <v>7</v>
      </c>
      <c r="W56" s="12" t="s">
        <v>242</v>
      </c>
      <c r="X56" s="12"/>
      <c r="Y56" s="12"/>
      <c r="Z56" s="13">
        <v>55</v>
      </c>
      <c r="AA56" s="13">
        <v>1100</v>
      </c>
      <c r="AB56" s="12">
        <v>11</v>
      </c>
      <c r="AC56" s="13">
        <v>-42</v>
      </c>
      <c r="AD56" s="12"/>
      <c r="AE56" s="30">
        <v>26</v>
      </c>
      <c r="AF56" s="12">
        <v>27</v>
      </c>
      <c r="AG56" s="12">
        <v>28</v>
      </c>
      <c r="AH56" s="12">
        <v>29</v>
      </c>
      <c r="AI56" s="12"/>
      <c r="AJ56" s="13">
        <v>10</v>
      </c>
      <c r="AK56" s="16">
        <f t="shared" si="6"/>
        <v>203.2470703125</v>
      </c>
      <c r="AL56" s="12">
        <v>-55.9539794921875</v>
      </c>
      <c r="AM56" s="18">
        <v>-47.6531982421875</v>
      </c>
      <c r="AN56" s="18">
        <v>-56.884765625</v>
      </c>
      <c r="AO56" s="18">
        <v>-51.1016845703125</v>
      </c>
      <c r="AP56" s="18">
        <v>-59.3109130859375</v>
      </c>
      <c r="AQ56" s="12">
        <v>-69.76318359375</v>
      </c>
      <c r="AR56" s="12">
        <v>-65.4449462890625</v>
      </c>
      <c r="AS56" s="12">
        <v>-65.4144287109375</v>
      </c>
      <c r="AT56" s="12"/>
      <c r="AU56" s="12">
        <f t="shared" si="2"/>
        <v>18</v>
      </c>
      <c r="AV56" s="12">
        <v>9</v>
      </c>
      <c r="AW56" s="12">
        <v>1</v>
      </c>
      <c r="AX56" s="12">
        <v>1</v>
      </c>
      <c r="AY56" s="12" t="s">
        <v>80</v>
      </c>
      <c r="AZ56" s="12">
        <v>382.59948730468699</v>
      </c>
      <c r="BA56" s="12">
        <v>386.00109863281199</v>
      </c>
      <c r="BB56" s="19">
        <v>-24.75</v>
      </c>
      <c r="BC56" s="18">
        <v>66.68115234375</v>
      </c>
      <c r="BD56" s="12">
        <v>1.5</v>
      </c>
      <c r="BE56" s="12">
        <v>384.09948730468699</v>
      </c>
      <c r="BF56" s="12">
        <v>-6.56103515625</v>
      </c>
      <c r="BG56" s="12">
        <v>0</v>
      </c>
      <c r="BH56" s="12">
        <v>382.59948730468699</v>
      </c>
      <c r="BI56" s="19">
        <v>1.2869656085968</v>
      </c>
      <c r="BJ56" s="12">
        <v>33.340576171875</v>
      </c>
      <c r="BK56" s="12">
        <v>1.03234994411468</v>
      </c>
      <c r="BL56" s="12">
        <v>2.3193154335021902</v>
      </c>
      <c r="BM56" s="12">
        <v>2.0548722743988002</v>
      </c>
      <c r="BN56" s="12">
        <v>26.1319255828857</v>
      </c>
      <c r="BO56" s="12">
        <v>168.38592529296801</v>
      </c>
      <c r="BP56" s="12">
        <v>1.05029296875</v>
      </c>
      <c r="BQ56" s="12">
        <v>-56.678920745849602</v>
      </c>
      <c r="BR56" s="12">
        <v>0.650390625</v>
      </c>
      <c r="BS56" s="12">
        <v>131.93899536132801</v>
      </c>
      <c r="BT56" s="12">
        <v>0.438271164894104</v>
      </c>
      <c r="BU56" s="12">
        <v>-48.0879516601562</v>
      </c>
      <c r="BV56" s="12">
        <v>1.1261750459671001</v>
      </c>
      <c r="BW56" s="12">
        <v>83.169830322265597</v>
      </c>
      <c r="BX56" s="12" t="s">
        <v>82</v>
      </c>
      <c r="BY56" s="12" t="s">
        <v>81</v>
      </c>
      <c r="BZ56" s="12" t="s">
        <v>82</v>
      </c>
      <c r="CA56" s="12" t="s">
        <v>82</v>
      </c>
      <c r="CB56" s="12"/>
      <c r="CC56" s="12"/>
      <c r="CD56" s="12"/>
      <c r="CE56" s="20"/>
      <c r="CM56" s="12"/>
      <c r="CN56" s="12"/>
      <c r="CO56" s="62"/>
      <c r="CP56" s="12"/>
      <c r="CQ56" s="12"/>
      <c r="CR56" s="12"/>
      <c r="CS56" s="12"/>
      <c r="CT56" s="12"/>
      <c r="CU56" s="12"/>
      <c r="CV56" s="12"/>
      <c r="CW56" s="12"/>
      <c r="CX56" s="22" t="s">
        <v>85</v>
      </c>
      <c r="CY56" s="12" t="s">
        <v>85</v>
      </c>
      <c r="CZ56" s="12"/>
      <c r="DA56" s="12"/>
      <c r="DB56" s="12"/>
      <c r="DC56" s="12"/>
      <c r="DD56" s="12"/>
      <c r="DE56" s="12"/>
      <c r="DF56" s="12" t="s">
        <v>203</v>
      </c>
      <c r="DG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EC56" s="12">
        <v>9</v>
      </c>
      <c r="ED56" s="21">
        <v>9</v>
      </c>
      <c r="EF56" s="21">
        <f t="shared" si="3"/>
        <v>0</v>
      </c>
      <c r="EG56" s="28">
        <v>9</v>
      </c>
    </row>
    <row r="57" spans="1:244" x14ac:dyDescent="0.3">
      <c r="A57" s="12"/>
      <c r="B57" s="13">
        <v>1</v>
      </c>
      <c r="C57" s="12" t="s">
        <v>88</v>
      </c>
      <c r="D57" s="12">
        <v>20</v>
      </c>
      <c r="E57" s="12"/>
      <c r="F57" s="14">
        <v>44692</v>
      </c>
      <c r="G57" s="13" t="s">
        <v>89</v>
      </c>
      <c r="H57" s="12"/>
      <c r="I57" s="15">
        <v>44650</v>
      </c>
      <c r="J57" s="13">
        <f t="shared" si="0"/>
        <v>42</v>
      </c>
      <c r="K57" s="31">
        <f t="shared" si="1"/>
        <v>4</v>
      </c>
      <c r="L57" s="12">
        <v>38</v>
      </c>
      <c r="M57" s="16" t="s">
        <v>74</v>
      </c>
      <c r="N57" s="12">
        <v>1</v>
      </c>
      <c r="O57" s="12"/>
      <c r="P57" s="12" t="s">
        <v>75</v>
      </c>
      <c r="Q57" s="12" t="s">
        <v>90</v>
      </c>
      <c r="R57" s="12" t="s">
        <v>77</v>
      </c>
      <c r="S57" s="17" t="s">
        <v>78</v>
      </c>
      <c r="T57" s="12">
        <v>28</v>
      </c>
      <c r="U57" s="12">
        <v>2</v>
      </c>
      <c r="V57" s="12">
        <v>3</v>
      </c>
      <c r="W57" s="12" t="s">
        <v>83</v>
      </c>
      <c r="X57" s="12"/>
      <c r="Y57" s="12"/>
      <c r="Z57" s="13">
        <v>76</v>
      </c>
      <c r="AA57" s="13">
        <v>1000</v>
      </c>
      <c r="AB57" s="12">
        <v>11</v>
      </c>
      <c r="AC57" s="13">
        <v>-56</v>
      </c>
      <c r="AD57" s="12"/>
      <c r="AE57" s="30">
        <v>52</v>
      </c>
      <c r="AF57" s="12">
        <v>53</v>
      </c>
      <c r="AG57" s="12">
        <v>54</v>
      </c>
      <c r="AH57" s="12">
        <v>55</v>
      </c>
      <c r="AI57" s="12"/>
      <c r="AJ57" s="13">
        <v>4</v>
      </c>
      <c r="AK57" s="16">
        <f t="shared" si="6"/>
        <v>748.9013671875</v>
      </c>
      <c r="AL57" s="12">
        <v>-67.9473876953125</v>
      </c>
      <c r="AM57" s="18">
        <v>-72.2503662109375</v>
      </c>
      <c r="AN57" s="18">
        <v>-76.59912109375</v>
      </c>
      <c r="AO57" s="18">
        <v>-79.4219970703125</v>
      </c>
      <c r="AP57" s="18">
        <v>-83.0841064453125</v>
      </c>
      <c r="AQ57" s="12">
        <v>-82.3974609375</v>
      </c>
      <c r="AR57" s="12">
        <v>-85.44921875</v>
      </c>
      <c r="AS57" s="12">
        <v>-89.7064208984375</v>
      </c>
      <c r="AT57" s="12"/>
      <c r="AU57" s="12">
        <f t="shared" si="2"/>
        <v>36</v>
      </c>
      <c r="AV57" s="12">
        <v>18</v>
      </c>
      <c r="AW57" s="12">
        <v>1</v>
      </c>
      <c r="AX57" s="12">
        <v>1</v>
      </c>
      <c r="AY57" s="12" t="s">
        <v>80</v>
      </c>
      <c r="AZ57" s="12">
        <v>628.301025390625</v>
      </c>
      <c r="BA57" s="12">
        <v>632.00012207031205</v>
      </c>
      <c r="BB57" s="19">
        <v>-18.370000839233299</v>
      </c>
      <c r="BC57" s="18">
        <v>44.294681549072202</v>
      </c>
      <c r="BD57" s="12">
        <v>1.69921875</v>
      </c>
      <c r="BE57" s="12">
        <v>630.000244140625</v>
      </c>
      <c r="BF57" s="12">
        <v>-6.34923839569091</v>
      </c>
      <c r="BG57" s="12">
        <v>0</v>
      </c>
      <c r="BH57" s="12">
        <v>628.301025390625</v>
      </c>
      <c r="BI57" s="19">
        <v>2.0145390033721902</v>
      </c>
      <c r="BJ57" s="12">
        <v>22.147340774536101</v>
      </c>
      <c r="BK57" s="12">
        <v>0.87330257892608598</v>
      </c>
      <c r="BL57" s="12">
        <v>2.8878414630889799</v>
      </c>
      <c r="BM57" s="12">
        <v>1.41952145099639</v>
      </c>
      <c r="BN57" s="12">
        <v>4.2459697723388601</v>
      </c>
      <c r="BO57" s="12">
        <v>48.100490570068303</v>
      </c>
      <c r="BP57" s="12">
        <v>1.0498046875</v>
      </c>
      <c r="BQ57" s="12">
        <v>-25.2757358551025</v>
      </c>
      <c r="BR57" s="12">
        <v>1.1494140625</v>
      </c>
      <c r="BS57" s="12">
        <v>43.304100036621001</v>
      </c>
      <c r="BT57" s="12">
        <v>0.84448891878128096</v>
      </c>
      <c r="BU57" s="12" t="s">
        <v>81</v>
      </c>
      <c r="BV57" s="12" t="s">
        <v>81</v>
      </c>
      <c r="BW57" s="12">
        <v>87.260681152343693</v>
      </c>
      <c r="BX57" s="12" t="s">
        <v>82</v>
      </c>
      <c r="BY57" s="12" t="s">
        <v>81</v>
      </c>
      <c r="BZ57" s="12" t="s">
        <v>82</v>
      </c>
      <c r="CA57" s="12" t="s">
        <v>82</v>
      </c>
      <c r="CB57" s="12"/>
      <c r="CC57" s="12" t="s">
        <v>247</v>
      </c>
      <c r="CD57" s="12"/>
      <c r="CE57" s="20">
        <v>-14.038</v>
      </c>
      <c r="CF57" s="21">
        <v>0</v>
      </c>
      <c r="CG57" s="21">
        <v>0.30499999999999999</v>
      </c>
      <c r="CH57" s="21">
        <v>0.65200000000000002</v>
      </c>
      <c r="CI57" s="21">
        <v>9.5340000000000007</v>
      </c>
      <c r="CJ57" s="21">
        <v>2.65</v>
      </c>
      <c r="CK57" s="21">
        <v>1.63</v>
      </c>
      <c r="CL57" s="21">
        <v>-6.2480000000000002</v>
      </c>
      <c r="CM57" s="12">
        <v>3.2389999999999999</v>
      </c>
      <c r="CN57" s="12">
        <v>-8.7240000000000002</v>
      </c>
      <c r="CO57" s="62">
        <f>(CL57*CK57+CN57*CM57)/(CL57+CN57)</f>
        <v>2.5675444830349985</v>
      </c>
      <c r="CP57" s="12">
        <v>0.93100000000000005</v>
      </c>
      <c r="CQ57" s="12">
        <v>0</v>
      </c>
      <c r="CR57" s="12">
        <v>0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22" t="s">
        <v>85</v>
      </c>
      <c r="CY57" s="12" t="s">
        <v>85</v>
      </c>
      <c r="CZ57" s="12"/>
      <c r="DA57" s="12"/>
      <c r="DB57" s="12"/>
      <c r="DC57" s="12"/>
      <c r="DD57" s="12"/>
      <c r="DE57" s="12"/>
      <c r="DF57" s="12" t="s">
        <v>87</v>
      </c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EC57" s="12">
        <v>7</v>
      </c>
      <c r="ED57" s="21">
        <v>7</v>
      </c>
      <c r="EF57" s="21">
        <f t="shared" si="3"/>
        <v>0</v>
      </c>
      <c r="EG57" s="28">
        <v>7</v>
      </c>
    </row>
    <row r="58" spans="1:244" x14ac:dyDescent="0.3">
      <c r="A58" s="12"/>
      <c r="B58" s="13">
        <v>1</v>
      </c>
      <c r="C58" s="12" t="s">
        <v>88</v>
      </c>
      <c r="D58" s="12">
        <v>20</v>
      </c>
      <c r="E58" s="12"/>
      <c r="F58" s="14">
        <v>44692</v>
      </c>
      <c r="G58" s="13" t="s">
        <v>89</v>
      </c>
      <c r="H58" s="12"/>
      <c r="I58" s="15">
        <v>44650</v>
      </c>
      <c r="J58" s="13">
        <f t="shared" si="0"/>
        <v>42</v>
      </c>
      <c r="K58" s="31">
        <f t="shared" si="1"/>
        <v>4</v>
      </c>
      <c r="L58" s="12">
        <v>38</v>
      </c>
      <c r="M58" s="16" t="s">
        <v>74</v>
      </c>
      <c r="N58" s="12">
        <v>1</v>
      </c>
      <c r="O58" s="12"/>
      <c r="P58" s="12" t="s">
        <v>75</v>
      </c>
      <c r="Q58" s="12" t="s">
        <v>90</v>
      </c>
      <c r="R58" s="12" t="s">
        <v>77</v>
      </c>
      <c r="S58" s="17" t="s">
        <v>78</v>
      </c>
      <c r="T58" s="12">
        <v>28</v>
      </c>
      <c r="U58" s="12">
        <v>2</v>
      </c>
      <c r="V58" s="12">
        <v>4</v>
      </c>
      <c r="W58" s="12" t="s">
        <v>83</v>
      </c>
      <c r="X58" s="12"/>
      <c r="Y58" s="12"/>
      <c r="Z58" s="13">
        <v>30</v>
      </c>
      <c r="AA58" s="13">
        <v>1000</v>
      </c>
      <c r="AB58" s="12">
        <v>5</v>
      </c>
      <c r="AC58" s="13">
        <v>-30</v>
      </c>
      <c r="AD58" s="12"/>
      <c r="AE58" s="30">
        <v>56</v>
      </c>
      <c r="AF58" s="12">
        <v>57</v>
      </c>
      <c r="AG58" s="12">
        <v>58</v>
      </c>
      <c r="AH58" s="12">
        <v>59</v>
      </c>
      <c r="AI58" s="12"/>
      <c r="AJ58" s="13">
        <v>1</v>
      </c>
      <c r="AK58" s="16">
        <f t="shared" si="6"/>
        <v>129.08935546875</v>
      </c>
      <c r="AL58" s="12">
        <v>-48.27880859375</v>
      </c>
      <c r="AM58" s="18">
        <v>-49.37744140625</v>
      </c>
      <c r="AN58" s="18">
        <v>-47.6531982421875</v>
      </c>
      <c r="AO58" s="18">
        <v>-47.8668212890625</v>
      </c>
      <c r="AP58" s="18">
        <v>-52.2613525390625</v>
      </c>
      <c r="AQ58" s="12">
        <v>-57.2052001953125</v>
      </c>
      <c r="AR58" s="12">
        <v>-60.1348876953125</v>
      </c>
      <c r="AS58" s="12">
        <v>-62.255859375</v>
      </c>
      <c r="AT58" s="12"/>
      <c r="AU58" s="12">
        <f t="shared" si="2"/>
        <v>64</v>
      </c>
      <c r="AV58" s="12">
        <v>32</v>
      </c>
      <c r="AW58" s="12">
        <v>1</v>
      </c>
      <c r="AX58" s="12">
        <v>1</v>
      </c>
      <c r="AY58" s="12" t="s">
        <v>80</v>
      </c>
      <c r="AZ58" s="12">
        <v>257.60150146484301</v>
      </c>
      <c r="BA58" s="12">
        <v>261.40255737304602</v>
      </c>
      <c r="BB58" s="19">
        <v>-9.4259996414184499</v>
      </c>
      <c r="BC58" s="18">
        <v>37.746311187744098</v>
      </c>
      <c r="BD58" s="12">
        <v>1.69921875</v>
      </c>
      <c r="BE58" s="12">
        <v>259.30072021484301</v>
      </c>
      <c r="BF58" s="12">
        <v>-11.6921644210815</v>
      </c>
      <c r="BG58" s="12">
        <v>3.69921875</v>
      </c>
      <c r="BH58" s="12">
        <v>261.30072021484301</v>
      </c>
      <c r="BI58" s="19">
        <v>1.52018630504608</v>
      </c>
      <c r="BJ58" s="12">
        <v>18.873155593871999</v>
      </c>
      <c r="BK58" s="12">
        <v>1.0879477262496899</v>
      </c>
      <c r="BL58" s="12">
        <v>2.6081340312957701</v>
      </c>
      <c r="BM58" s="12">
        <v>1.8576477766036901</v>
      </c>
      <c r="BN58" s="12">
        <v>2.127685546875</v>
      </c>
      <c r="BO58" s="12">
        <v>61.09375</v>
      </c>
      <c r="BP58" s="12">
        <v>1.048828125</v>
      </c>
      <c r="BQ58" s="12">
        <v>-32.5</v>
      </c>
      <c r="BR58" s="12">
        <v>0.849609375</v>
      </c>
      <c r="BS58" s="12">
        <v>48.698291778564403</v>
      </c>
      <c r="BT58" s="12">
        <v>0.64043790102005005</v>
      </c>
      <c r="BU58" s="12">
        <v>-29.951215744018501</v>
      </c>
      <c r="BV58" s="12">
        <v>1.0482821464538501</v>
      </c>
      <c r="BW58" s="12">
        <v>49.374122619628899</v>
      </c>
      <c r="BX58" s="12" t="s">
        <v>82</v>
      </c>
      <c r="BY58" s="12" t="s">
        <v>81</v>
      </c>
      <c r="BZ58" s="12" t="s">
        <v>82</v>
      </c>
      <c r="CA58" s="12" t="s">
        <v>82</v>
      </c>
      <c r="CB58" s="12"/>
      <c r="CC58" s="12"/>
      <c r="CD58" s="12"/>
      <c r="CE58" s="20"/>
      <c r="CM58" s="12"/>
      <c r="CN58" s="12"/>
      <c r="CO58" s="62"/>
      <c r="CP58" s="12"/>
      <c r="CQ58" s="12"/>
      <c r="CR58" s="12"/>
      <c r="CS58" s="12"/>
      <c r="CT58" s="12"/>
      <c r="CU58" s="12"/>
      <c r="CV58" s="12"/>
      <c r="CW58" s="12"/>
      <c r="CX58" s="22">
        <v>0.5</v>
      </c>
      <c r="CY58" s="12" t="s">
        <v>85</v>
      </c>
      <c r="CZ58" s="12"/>
      <c r="DA58" s="12"/>
      <c r="DB58" s="12"/>
      <c r="DC58" s="12"/>
      <c r="DD58" s="12"/>
      <c r="DE58" s="12"/>
      <c r="DF58" s="12" t="s">
        <v>203</v>
      </c>
      <c r="DG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EC58" s="12">
        <v>4</v>
      </c>
      <c r="ED58" s="12">
        <v>4</v>
      </c>
      <c r="EE58" s="21" t="s">
        <v>244</v>
      </c>
      <c r="EF58" s="21">
        <f t="shared" si="3"/>
        <v>0</v>
      </c>
      <c r="EG58" s="28">
        <v>4</v>
      </c>
    </row>
    <row r="59" spans="1:244" x14ac:dyDescent="0.3">
      <c r="A59" s="12"/>
      <c r="B59" s="13">
        <v>1</v>
      </c>
      <c r="C59" s="12" t="s">
        <v>88</v>
      </c>
      <c r="D59" s="12">
        <v>20</v>
      </c>
      <c r="E59" s="12"/>
      <c r="F59" s="14">
        <v>44692</v>
      </c>
      <c r="G59" s="13" t="s">
        <v>89</v>
      </c>
      <c r="H59" s="12"/>
      <c r="I59" s="15">
        <v>44650</v>
      </c>
      <c r="J59" s="13">
        <f t="shared" si="0"/>
        <v>42</v>
      </c>
      <c r="K59" s="31">
        <f t="shared" si="1"/>
        <v>4</v>
      </c>
      <c r="L59" s="12">
        <v>38</v>
      </c>
      <c r="M59" s="16" t="s">
        <v>74</v>
      </c>
      <c r="N59" s="12">
        <v>1</v>
      </c>
      <c r="O59" s="12"/>
      <c r="P59" s="12" t="s">
        <v>75</v>
      </c>
      <c r="Q59" s="12" t="s">
        <v>90</v>
      </c>
      <c r="R59" s="12" t="s">
        <v>77</v>
      </c>
      <c r="S59" s="17" t="s">
        <v>78</v>
      </c>
      <c r="T59" s="12">
        <v>28</v>
      </c>
      <c r="U59" s="12">
        <v>1</v>
      </c>
      <c r="V59" s="12">
        <v>1</v>
      </c>
      <c r="W59" s="12" t="s">
        <v>83</v>
      </c>
      <c r="X59" s="12"/>
      <c r="Y59" s="12"/>
      <c r="Z59" s="13">
        <v>33</v>
      </c>
      <c r="AA59" s="13">
        <v>1300</v>
      </c>
      <c r="AB59" s="12">
        <v>5</v>
      </c>
      <c r="AC59" s="13">
        <v>-33</v>
      </c>
      <c r="AD59" s="12"/>
      <c r="AE59" s="12">
        <v>4</v>
      </c>
      <c r="AF59" s="12">
        <v>5</v>
      </c>
      <c r="AG59" s="12">
        <v>6</v>
      </c>
      <c r="AH59" s="12">
        <v>7</v>
      </c>
      <c r="AI59" s="12"/>
      <c r="AJ59" s="13">
        <v>2</v>
      </c>
      <c r="AK59" s="16">
        <f t="shared" si="6"/>
        <v>1562.19482421875</v>
      </c>
      <c r="AL59" s="12">
        <v>-61.9964599609375</v>
      </c>
      <c r="AM59" s="18">
        <v>-67.108154296875</v>
      </c>
      <c r="AN59" s="18">
        <v>-80.0323486328125</v>
      </c>
      <c r="AO59" s="18">
        <v>-78.9031982421875</v>
      </c>
      <c r="AP59" s="18">
        <v>-95.15380859375</v>
      </c>
      <c r="AQ59" s="12">
        <v>-97.5341796875</v>
      </c>
      <c r="AR59" s="12">
        <v>-86.5478515625</v>
      </c>
      <c r="AS59" s="12">
        <v>-102.432250976562</v>
      </c>
      <c r="AT59" s="12"/>
      <c r="AU59" s="12">
        <f t="shared" si="2"/>
        <v>24</v>
      </c>
      <c r="AV59" s="12">
        <v>12</v>
      </c>
      <c r="AW59" s="12">
        <v>1</v>
      </c>
      <c r="AX59" s="12">
        <v>1</v>
      </c>
      <c r="AY59" s="12" t="s">
        <v>80</v>
      </c>
      <c r="AZ59" s="12">
        <v>540.79998779296795</v>
      </c>
      <c r="BA59" s="12">
        <v>545.19909667968705</v>
      </c>
      <c r="BB59" s="19">
        <v>-8.1490001678466797</v>
      </c>
      <c r="BC59" s="18">
        <v>26.139112472534102</v>
      </c>
      <c r="BD59" s="12">
        <v>2</v>
      </c>
      <c r="BE59" s="12">
        <v>542.79998779296795</v>
      </c>
      <c r="BF59" s="12">
        <v>0.90107518434524503</v>
      </c>
      <c r="BG59" s="12">
        <v>0</v>
      </c>
      <c r="BH59" s="12">
        <v>540.79998779296795</v>
      </c>
      <c r="BI59" s="19">
        <v>2.99140071868896</v>
      </c>
      <c r="BJ59" s="12">
        <v>13.069556236266999</v>
      </c>
      <c r="BK59" s="12">
        <v>0.75797861814498901</v>
      </c>
      <c r="BL59" s="12">
        <v>3.7493793964385902</v>
      </c>
      <c r="BM59" s="12">
        <v>1.89277279376983</v>
      </c>
      <c r="BN59" s="12">
        <v>2.14909672737121</v>
      </c>
      <c r="BO59" s="12">
        <v>20.9865188598632</v>
      </c>
      <c r="BP59" s="12">
        <v>0.75</v>
      </c>
      <c r="BQ59" s="12">
        <v>-11.8325242996215</v>
      </c>
      <c r="BR59" s="12">
        <v>1.55029296875</v>
      </c>
      <c r="BS59" s="12">
        <v>17.388170242309499</v>
      </c>
      <c r="BT59" s="12">
        <v>1.2778908014297401</v>
      </c>
      <c r="BU59" s="12" t="s">
        <v>81</v>
      </c>
      <c r="BV59" s="12" t="s">
        <v>81</v>
      </c>
      <c r="BW59" s="12">
        <v>75.194587707519503</v>
      </c>
      <c r="BX59" s="12" t="s">
        <v>82</v>
      </c>
      <c r="BY59" s="12" t="s">
        <v>81</v>
      </c>
      <c r="BZ59" s="12" t="s">
        <v>82</v>
      </c>
      <c r="CA59" s="12" t="s">
        <v>82</v>
      </c>
      <c r="CB59" s="12"/>
      <c r="CC59" s="12" t="s">
        <v>248</v>
      </c>
      <c r="CD59" s="12"/>
      <c r="CE59" s="20">
        <v>-20.416</v>
      </c>
      <c r="CF59" s="21">
        <v>0</v>
      </c>
      <c r="CG59" s="21">
        <v>0.33600000000000002</v>
      </c>
      <c r="CH59" s="21">
        <v>0.42699999999999999</v>
      </c>
      <c r="CI59" s="21">
        <v>47.982999999999997</v>
      </c>
      <c r="CJ59" s="21">
        <v>1.8</v>
      </c>
      <c r="CK59" s="21">
        <v>1.35</v>
      </c>
      <c r="CL59" s="21">
        <v>-8.3659999999999997</v>
      </c>
      <c r="CM59" s="12">
        <v>1.444</v>
      </c>
      <c r="CN59" s="12">
        <v>-15.523999999999999</v>
      </c>
      <c r="CO59" s="62">
        <f>(CL59*CK59+CN59*CM59)/(CL59+CN59)</f>
        <v>1.411082293846798</v>
      </c>
      <c r="CP59" s="12">
        <v>0.90100000000000002</v>
      </c>
      <c r="CQ59" s="12">
        <v>0</v>
      </c>
      <c r="CR59" s="12">
        <v>0</v>
      </c>
      <c r="CS59" s="12">
        <v>0</v>
      </c>
      <c r="CT59" s="12">
        <v>0</v>
      </c>
      <c r="CU59" s="12">
        <v>0</v>
      </c>
      <c r="CV59" s="12">
        <v>0</v>
      </c>
      <c r="CW59" s="12">
        <v>0</v>
      </c>
      <c r="CX59" s="22">
        <v>1.161</v>
      </c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EC59" s="12">
        <v>5</v>
      </c>
      <c r="ED59" s="21">
        <v>5</v>
      </c>
      <c r="EF59" s="21">
        <f t="shared" si="3"/>
        <v>0</v>
      </c>
      <c r="EG59" s="28">
        <v>5</v>
      </c>
    </row>
    <row r="60" spans="1:244" x14ac:dyDescent="0.3">
      <c r="A60" s="12"/>
      <c r="B60" s="13">
        <v>1</v>
      </c>
      <c r="C60" s="12" t="s">
        <v>88</v>
      </c>
      <c r="D60" s="12">
        <v>20</v>
      </c>
      <c r="E60" s="12"/>
      <c r="F60" s="14">
        <v>44692</v>
      </c>
      <c r="G60" s="13" t="s">
        <v>89</v>
      </c>
      <c r="H60" s="12"/>
      <c r="I60" s="15">
        <v>44650</v>
      </c>
      <c r="J60" s="13">
        <f t="shared" si="0"/>
        <v>42</v>
      </c>
      <c r="K60" s="31">
        <f t="shared" si="1"/>
        <v>4</v>
      </c>
      <c r="L60" s="12">
        <v>38</v>
      </c>
      <c r="M60" s="16" t="s">
        <v>74</v>
      </c>
      <c r="N60" s="12">
        <v>1</v>
      </c>
      <c r="O60" s="12"/>
      <c r="P60" s="12" t="s">
        <v>75</v>
      </c>
      <c r="Q60" s="12" t="s">
        <v>90</v>
      </c>
      <c r="R60" s="12" t="s">
        <v>77</v>
      </c>
      <c r="S60" s="17" t="s">
        <v>78</v>
      </c>
      <c r="T60" s="12">
        <v>28</v>
      </c>
      <c r="U60" s="12">
        <v>2</v>
      </c>
      <c r="V60" s="12">
        <v>2</v>
      </c>
      <c r="W60" s="12" t="s">
        <v>167</v>
      </c>
      <c r="X60" s="12"/>
      <c r="Y60" s="12"/>
      <c r="Z60" s="13">
        <v>33</v>
      </c>
      <c r="AA60" s="13">
        <v>1700</v>
      </c>
      <c r="AB60" s="12">
        <v>8</v>
      </c>
      <c r="AC60" s="13">
        <v>-25</v>
      </c>
      <c r="AD60" s="12"/>
      <c r="AE60" s="30">
        <v>48</v>
      </c>
      <c r="AF60" s="12">
        <v>49</v>
      </c>
      <c r="AG60" s="12">
        <v>50</v>
      </c>
      <c r="AH60" s="12">
        <v>51</v>
      </c>
      <c r="AI60" s="12"/>
      <c r="AJ60" s="13">
        <v>6</v>
      </c>
      <c r="AK60" s="16">
        <f t="shared" si="6"/>
        <v>1453.857421875</v>
      </c>
      <c r="AL60" s="12">
        <v>-46.2646484375</v>
      </c>
      <c r="AM60" s="18">
        <v>-48.3856201171875</v>
      </c>
      <c r="AN60" s="18">
        <v>-61.70654296875</v>
      </c>
      <c r="AO60" s="18">
        <v>-65.3533935546875</v>
      </c>
      <c r="AP60" s="18">
        <v>-74.127197265625</v>
      </c>
      <c r="AQ60" s="12">
        <v>-75.0579833984375</v>
      </c>
      <c r="AR60" s="12">
        <v>-87.2344970703125</v>
      </c>
      <c r="AS60" s="12">
        <v>-108.047485351562</v>
      </c>
      <c r="AT60" s="12"/>
      <c r="AU60" s="12">
        <f t="shared" si="2"/>
        <v>12</v>
      </c>
      <c r="AV60" s="12">
        <v>6</v>
      </c>
      <c r="AW60" s="12">
        <v>1</v>
      </c>
      <c r="AX60" s="12">
        <v>1</v>
      </c>
      <c r="AY60" s="12" t="s">
        <v>80</v>
      </c>
      <c r="AZ60" s="12">
        <v>503.79998779296801</v>
      </c>
      <c r="BA60" s="12">
        <v>507.89959716796801</v>
      </c>
      <c r="BB60" s="19">
        <v>-4.6370000839233398</v>
      </c>
      <c r="BC60" s="18">
        <v>48.032997131347599</v>
      </c>
      <c r="BD60" s="12">
        <v>1.60009765625</v>
      </c>
      <c r="BE60" s="12">
        <v>505.40008544921801</v>
      </c>
      <c r="BF60" s="12">
        <v>-23.805383682250898</v>
      </c>
      <c r="BG60" s="12">
        <v>0</v>
      </c>
      <c r="BH60" s="12">
        <v>503.79998779296801</v>
      </c>
      <c r="BI60" s="19">
        <v>1.5454958677291799</v>
      </c>
      <c r="BJ60" s="12">
        <v>24.0164985656738</v>
      </c>
      <c r="BK60" s="12">
        <v>1.14323365688324</v>
      </c>
      <c r="BL60" s="12">
        <v>2.6887295246124201</v>
      </c>
      <c r="BM60" s="12">
        <v>0.39253577589988697</v>
      </c>
      <c r="BN60" s="12">
        <v>4.0345664024353001</v>
      </c>
      <c r="BO60" s="12">
        <v>132.31707763671801</v>
      </c>
      <c r="BP60" s="12">
        <v>1.150146484375</v>
      </c>
      <c r="BQ60" s="12">
        <v>-32.774391174316399</v>
      </c>
      <c r="BR60" s="12">
        <v>1.150146484375</v>
      </c>
      <c r="BS60" s="12">
        <v>112.26399230957</v>
      </c>
      <c r="BT60" s="12">
        <v>0.37180560827255199</v>
      </c>
      <c r="BU60" s="12">
        <v>-30.724424362182599</v>
      </c>
      <c r="BV60" s="12">
        <v>1.2921379804611199</v>
      </c>
      <c r="BW60" s="12">
        <v>52.258632659912102</v>
      </c>
      <c r="BX60" s="12" t="s">
        <v>82</v>
      </c>
      <c r="BY60" s="12" t="s">
        <v>81</v>
      </c>
      <c r="BZ60" s="12" t="s">
        <v>82</v>
      </c>
      <c r="CA60" s="12" t="s">
        <v>82</v>
      </c>
      <c r="CB60" s="12"/>
      <c r="CC60" s="12"/>
      <c r="CD60" s="12"/>
      <c r="CE60" s="20"/>
      <c r="CM60" s="12"/>
      <c r="CN60" s="12"/>
      <c r="CO60" s="62"/>
      <c r="CP60" s="12"/>
      <c r="CQ60" s="12"/>
      <c r="CR60" s="12"/>
      <c r="CS60" s="12"/>
      <c r="CT60" s="12"/>
      <c r="CU60" s="12"/>
      <c r="CV60" s="12"/>
      <c r="CW60" s="12"/>
      <c r="CX60" s="22" t="s">
        <v>85</v>
      </c>
      <c r="CY60" s="12" t="s">
        <v>85</v>
      </c>
      <c r="CZ60" s="12"/>
      <c r="DA60" s="12"/>
      <c r="DB60" s="12"/>
      <c r="DC60" s="12"/>
      <c r="DD60" s="12"/>
      <c r="DE60" s="12"/>
      <c r="DF60" s="12" t="s">
        <v>203</v>
      </c>
      <c r="DG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EC60" s="12">
        <v>9</v>
      </c>
      <c r="ED60" s="21">
        <v>9</v>
      </c>
      <c r="EF60" s="21">
        <f t="shared" si="3"/>
        <v>0</v>
      </c>
      <c r="EG60" s="28">
        <v>9</v>
      </c>
    </row>
    <row r="61" spans="1:244" ht="15" customHeight="1" x14ac:dyDescent="0.3">
      <c r="A61" s="12"/>
      <c r="B61" s="13">
        <v>1</v>
      </c>
      <c r="C61" s="12" t="s">
        <v>88</v>
      </c>
      <c r="D61" s="12">
        <v>20</v>
      </c>
      <c r="E61" s="12"/>
      <c r="F61" s="14">
        <v>44692</v>
      </c>
      <c r="G61" s="13" t="s">
        <v>89</v>
      </c>
      <c r="H61" s="12"/>
      <c r="I61" s="15">
        <v>44650</v>
      </c>
      <c r="J61" s="13">
        <f t="shared" si="0"/>
        <v>42</v>
      </c>
      <c r="K61" s="31">
        <f t="shared" si="1"/>
        <v>4</v>
      </c>
      <c r="L61" s="12">
        <v>38</v>
      </c>
      <c r="M61" s="16" t="s">
        <v>74</v>
      </c>
      <c r="N61" s="12">
        <v>1</v>
      </c>
      <c r="O61" s="12"/>
      <c r="P61" s="12" t="s">
        <v>75</v>
      </c>
      <c r="Q61" s="12" t="s">
        <v>90</v>
      </c>
      <c r="R61" s="12" t="s">
        <v>77</v>
      </c>
      <c r="S61" s="17" t="s">
        <v>78</v>
      </c>
      <c r="T61" s="12">
        <v>28</v>
      </c>
      <c r="U61" s="12">
        <v>2</v>
      </c>
      <c r="V61" s="12">
        <v>5</v>
      </c>
      <c r="W61" s="12" t="s">
        <v>167</v>
      </c>
      <c r="X61" s="12"/>
      <c r="Y61" s="12"/>
      <c r="Z61" s="13">
        <v>48</v>
      </c>
      <c r="AA61" s="13">
        <v>830</v>
      </c>
      <c r="AB61" s="12">
        <v>10</v>
      </c>
      <c r="AC61" s="13">
        <v>-36</v>
      </c>
      <c r="AD61" s="12"/>
      <c r="AE61" s="30">
        <v>60</v>
      </c>
      <c r="AF61" s="12">
        <v>61</v>
      </c>
      <c r="AG61" s="12">
        <v>62</v>
      </c>
      <c r="AH61" s="12">
        <v>63</v>
      </c>
      <c r="AI61" s="12"/>
      <c r="AJ61" s="13">
        <v>3</v>
      </c>
      <c r="AK61" s="16">
        <f t="shared" si="6"/>
        <v>1343.68896484375</v>
      </c>
      <c r="AL61" s="12">
        <v>-73.5626220703125</v>
      </c>
      <c r="AM61" s="18">
        <v>-77.606201171875</v>
      </c>
      <c r="AN61" s="18">
        <v>-80.8563232421875</v>
      </c>
      <c r="AO61" s="18">
        <v>-92.8802490234375</v>
      </c>
      <c r="AP61" s="18">
        <v>-99.517822265625</v>
      </c>
      <c r="AQ61" s="12">
        <v>-100.387573242187</v>
      </c>
      <c r="AR61" s="12">
        <v>-91.6748046875</v>
      </c>
      <c r="AS61" s="12">
        <v>-113.433837890625</v>
      </c>
      <c r="AT61" s="12"/>
      <c r="AU61" s="12">
        <f t="shared" si="2"/>
        <v>40</v>
      </c>
      <c r="AV61" s="12">
        <v>20</v>
      </c>
      <c r="AW61" s="12">
        <v>1</v>
      </c>
      <c r="AX61" s="12">
        <v>1</v>
      </c>
      <c r="AY61" s="12" t="s">
        <v>80</v>
      </c>
      <c r="AZ61" s="12">
        <v>566.59948730468705</v>
      </c>
      <c r="BA61" s="12">
        <v>570.599609375</v>
      </c>
      <c r="BB61" s="19">
        <v>-9.4259996414184499</v>
      </c>
      <c r="BC61" s="18">
        <v>35.518527984619098</v>
      </c>
      <c r="BD61" s="12">
        <v>1.80078125</v>
      </c>
      <c r="BE61" s="12">
        <v>568.40026855468705</v>
      </c>
      <c r="BF61" s="12">
        <v>-7.7706551551818803</v>
      </c>
      <c r="BG61" s="12">
        <v>3.900390625</v>
      </c>
      <c r="BH61" s="12">
        <v>570.49987792968705</v>
      </c>
      <c r="BI61" s="19">
        <v>1.8297805786132799</v>
      </c>
      <c r="BJ61" s="12">
        <v>17.759263992309499</v>
      </c>
      <c r="BK61" s="12">
        <v>1.03655016422271</v>
      </c>
      <c r="BL61" s="12">
        <v>2.8663308620452801</v>
      </c>
      <c r="BM61" s="12">
        <v>8.5171957015991193</v>
      </c>
      <c r="BN61" s="12">
        <v>2.0241630077361998</v>
      </c>
      <c r="BO61" s="12">
        <v>35.539215087890597</v>
      </c>
      <c r="BP61" s="12">
        <v>1.0498046875</v>
      </c>
      <c r="BQ61" s="12">
        <v>-26.807598114013601</v>
      </c>
      <c r="BR61" s="12">
        <v>1.1494140625</v>
      </c>
      <c r="BS61" s="12">
        <v>28.448709487915</v>
      </c>
      <c r="BT61" s="12">
        <v>1.0152242183685301</v>
      </c>
      <c r="BU61" s="12">
        <v>-25.480932235717699</v>
      </c>
      <c r="BV61" s="12">
        <v>1.15273714065551</v>
      </c>
      <c r="BW61" s="12">
        <v>63.079544067382798</v>
      </c>
      <c r="BX61" s="12" t="s">
        <v>82</v>
      </c>
      <c r="BY61" s="12" t="s">
        <v>81</v>
      </c>
      <c r="BZ61" s="12" t="s">
        <v>82</v>
      </c>
      <c r="CA61" s="12" t="s">
        <v>82</v>
      </c>
      <c r="CB61" s="12"/>
      <c r="CC61" s="12"/>
      <c r="CD61" s="12"/>
      <c r="CE61" s="20"/>
      <c r="CM61" s="12"/>
      <c r="CN61" s="12"/>
      <c r="CO61" s="62"/>
      <c r="CP61" s="12"/>
      <c r="CQ61" s="12"/>
      <c r="CR61" s="12"/>
      <c r="CS61" s="12"/>
      <c r="CT61" s="12"/>
      <c r="CU61" s="12"/>
      <c r="CV61" s="12"/>
      <c r="CW61" s="12"/>
      <c r="CX61" s="22" t="s">
        <v>98</v>
      </c>
      <c r="CY61" s="12" t="s">
        <v>98</v>
      </c>
      <c r="CZ61" s="12"/>
      <c r="DA61" s="12"/>
      <c r="DB61" s="12"/>
      <c r="DC61" s="12"/>
      <c r="DD61" s="12"/>
      <c r="DE61" s="12" t="s">
        <v>99</v>
      </c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EC61" s="12">
        <v>6</v>
      </c>
      <c r="ED61" s="21">
        <v>6</v>
      </c>
      <c r="EF61" s="21">
        <f t="shared" si="3"/>
        <v>0</v>
      </c>
      <c r="EG61" s="28">
        <v>6</v>
      </c>
    </row>
    <row r="62" spans="1:244" x14ac:dyDescent="0.3">
      <c r="A62" s="12"/>
      <c r="B62" s="13">
        <v>1</v>
      </c>
      <c r="C62" s="12" t="s">
        <v>88</v>
      </c>
      <c r="D62" s="12">
        <v>20</v>
      </c>
      <c r="E62" s="12"/>
      <c r="F62" s="14">
        <v>44692</v>
      </c>
      <c r="G62" s="13" t="s">
        <v>89</v>
      </c>
      <c r="H62" s="12"/>
      <c r="I62" s="15">
        <v>44650</v>
      </c>
      <c r="J62" s="13">
        <f t="shared" si="0"/>
        <v>42</v>
      </c>
      <c r="K62" s="31">
        <f t="shared" si="1"/>
        <v>4</v>
      </c>
      <c r="L62" s="12">
        <v>38</v>
      </c>
      <c r="M62" s="16" t="s">
        <v>74</v>
      </c>
      <c r="N62" s="12">
        <v>1</v>
      </c>
      <c r="O62" s="12"/>
      <c r="P62" s="12" t="s">
        <v>75</v>
      </c>
      <c r="Q62" s="12" t="s">
        <v>90</v>
      </c>
      <c r="R62" s="12" t="s">
        <v>77</v>
      </c>
      <c r="S62" s="17" t="s">
        <v>78</v>
      </c>
      <c r="T62" s="12">
        <v>28</v>
      </c>
      <c r="U62" s="12">
        <v>1</v>
      </c>
      <c r="V62" s="12">
        <v>4</v>
      </c>
      <c r="W62" s="12" t="s">
        <v>167</v>
      </c>
      <c r="X62" s="12"/>
      <c r="Y62" s="12"/>
      <c r="Z62" s="13">
        <v>53</v>
      </c>
      <c r="AA62" s="13">
        <v>1000</v>
      </c>
      <c r="AB62" s="12">
        <v>17</v>
      </c>
      <c r="AC62" s="13">
        <v>-32</v>
      </c>
      <c r="AD62" s="12"/>
      <c r="AE62" s="30">
        <v>16</v>
      </c>
      <c r="AF62" s="12">
        <v>17</v>
      </c>
      <c r="AG62" s="12">
        <v>18</v>
      </c>
      <c r="AH62" s="12">
        <v>19</v>
      </c>
      <c r="AI62" s="12"/>
      <c r="AJ62" s="13">
        <v>4</v>
      </c>
      <c r="AK62" s="16">
        <f t="shared" si="6"/>
        <v>1599.7314453125</v>
      </c>
      <c r="AL62" s="12">
        <v>-67.169189453125</v>
      </c>
      <c r="AM62" s="18">
        <v>-76.0650634765625</v>
      </c>
      <c r="AN62" s="18">
        <v>-89.813232421875</v>
      </c>
      <c r="AO62" s="18">
        <v>-94.9249267578125</v>
      </c>
      <c r="AP62" s="18">
        <v>-97.7325439453125</v>
      </c>
      <c r="AQ62" s="12">
        <v>-87.70751953125</v>
      </c>
      <c r="AR62" s="12">
        <v>-96.8017578125</v>
      </c>
      <c r="AS62" s="12">
        <v>-108.596801757812</v>
      </c>
      <c r="AT62" s="12"/>
      <c r="AU62" s="12">
        <f t="shared" si="2"/>
        <v>24</v>
      </c>
      <c r="AV62" s="12">
        <v>12</v>
      </c>
      <c r="AW62" s="12">
        <v>1</v>
      </c>
      <c r="AX62" s="12">
        <v>1</v>
      </c>
      <c r="AY62" s="12" t="s">
        <v>80</v>
      </c>
      <c r="AZ62" s="12">
        <v>677.2001953125</v>
      </c>
      <c r="BA62" s="12">
        <v>681.099609375</v>
      </c>
      <c r="BB62" s="19">
        <v>-12.300000190734799</v>
      </c>
      <c r="BC62" s="18">
        <v>37.782176971435497</v>
      </c>
      <c r="BD62" s="12">
        <v>1.7001953125</v>
      </c>
      <c r="BE62" s="12">
        <v>678.900390625</v>
      </c>
      <c r="BF62" s="12">
        <v>-5.1102781295776296</v>
      </c>
      <c r="BG62" s="12">
        <v>3.7998046875</v>
      </c>
      <c r="BH62" s="12">
        <v>681</v>
      </c>
      <c r="BI62" s="19">
        <v>1.8339487314224201</v>
      </c>
      <c r="BJ62" s="12">
        <v>18.891088485717699</v>
      </c>
      <c r="BK62" s="12">
        <v>0.95662790536880504</v>
      </c>
      <c r="BL62" s="12">
        <v>2.79057669639587</v>
      </c>
      <c r="BM62" s="12">
        <v>17.0281467437744</v>
      </c>
      <c r="BN62" s="12">
        <v>2.6165850162506099</v>
      </c>
      <c r="BO62" s="12">
        <v>45.343135833740199</v>
      </c>
      <c r="BP62" s="12">
        <v>1.0498046875</v>
      </c>
      <c r="BQ62" s="12">
        <v>-28.033088684081999</v>
      </c>
      <c r="BR62" s="12">
        <v>1.0498046875</v>
      </c>
      <c r="BS62" s="12">
        <v>37.63916015625</v>
      </c>
      <c r="BT62" s="12">
        <v>0.85619741678237904</v>
      </c>
      <c r="BU62" s="12">
        <v>-25.6052856445312</v>
      </c>
      <c r="BV62" s="12">
        <v>1.2336963415145801</v>
      </c>
      <c r="BW62" s="12">
        <v>67.826171875</v>
      </c>
      <c r="BX62" s="12" t="s">
        <v>82</v>
      </c>
      <c r="BY62" s="12" t="s">
        <v>81</v>
      </c>
      <c r="BZ62" s="12" t="s">
        <v>82</v>
      </c>
      <c r="CA62" s="12" t="s">
        <v>82</v>
      </c>
      <c r="CB62" s="12"/>
      <c r="CC62" s="12"/>
      <c r="CD62" s="12"/>
      <c r="CE62" s="20"/>
      <c r="CM62" s="12"/>
      <c r="CN62" s="12"/>
      <c r="CO62" s="62"/>
      <c r="CP62" s="12"/>
      <c r="CQ62" s="12"/>
      <c r="CR62" s="12"/>
      <c r="CS62" s="12"/>
      <c r="CT62" s="12"/>
      <c r="CU62" s="12"/>
      <c r="CV62" s="12"/>
      <c r="CW62" s="12"/>
      <c r="CX62" s="22" t="s">
        <v>85</v>
      </c>
      <c r="CY62" s="12" t="s">
        <v>85</v>
      </c>
      <c r="CZ62" s="12"/>
      <c r="DA62" s="12"/>
      <c r="DB62" s="12"/>
      <c r="DC62" s="12"/>
      <c r="DD62" s="12"/>
      <c r="DE62" s="12"/>
      <c r="DF62" s="12" t="s">
        <v>87</v>
      </c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EC62" s="12">
        <v>7</v>
      </c>
      <c r="ED62" s="21">
        <v>7</v>
      </c>
      <c r="EF62" s="21">
        <f t="shared" si="3"/>
        <v>0</v>
      </c>
      <c r="EG62" s="28">
        <v>7</v>
      </c>
    </row>
    <row r="63" spans="1:244" ht="15" customHeight="1" x14ac:dyDescent="0.3">
      <c r="A63" s="12"/>
      <c r="B63" s="13">
        <v>1</v>
      </c>
      <c r="C63" s="12" t="s">
        <v>88</v>
      </c>
      <c r="D63" s="12">
        <v>20</v>
      </c>
      <c r="E63" s="12"/>
      <c r="F63" s="14">
        <v>44692</v>
      </c>
      <c r="G63" s="13" t="s">
        <v>89</v>
      </c>
      <c r="H63" s="12"/>
      <c r="I63" s="15">
        <v>44650</v>
      </c>
      <c r="J63" s="13">
        <f t="shared" si="0"/>
        <v>42</v>
      </c>
      <c r="K63" s="31">
        <f t="shared" si="1"/>
        <v>4</v>
      </c>
      <c r="L63" s="12">
        <v>38</v>
      </c>
      <c r="M63" s="16" t="s">
        <v>74</v>
      </c>
      <c r="N63" s="12">
        <v>1</v>
      </c>
      <c r="O63" s="12"/>
      <c r="P63" s="12" t="s">
        <v>75</v>
      </c>
      <c r="Q63" s="12" t="s">
        <v>90</v>
      </c>
      <c r="R63" s="12" t="s">
        <v>77</v>
      </c>
      <c r="S63" s="17" t="s">
        <v>78</v>
      </c>
      <c r="T63" s="12">
        <v>28</v>
      </c>
      <c r="U63" s="12">
        <v>2</v>
      </c>
      <c r="V63" s="12">
        <v>1</v>
      </c>
      <c r="W63" s="12"/>
      <c r="X63" s="12"/>
      <c r="Y63" s="12"/>
      <c r="Z63" s="13">
        <v>48</v>
      </c>
      <c r="AA63" s="13">
        <v>1100</v>
      </c>
      <c r="AB63" s="12">
        <v>11</v>
      </c>
      <c r="AC63" s="13">
        <v>-39</v>
      </c>
      <c r="AD63" s="12"/>
      <c r="AE63" s="12">
        <v>44</v>
      </c>
      <c r="AF63" s="12">
        <v>45</v>
      </c>
      <c r="AG63" s="12">
        <v>46</v>
      </c>
      <c r="AH63" s="12">
        <v>47</v>
      </c>
      <c r="AI63" s="12"/>
      <c r="AJ63" s="13">
        <v>1</v>
      </c>
      <c r="AK63" s="16">
        <f t="shared" si="6"/>
        <v>1692.5048828125</v>
      </c>
      <c r="AL63" s="12">
        <v>-66.7266845703125</v>
      </c>
      <c r="AM63" s="18">
        <v>-75.86669921875</v>
      </c>
      <c r="AN63" s="18">
        <v>-84.7320556640625</v>
      </c>
      <c r="AO63" s="18">
        <v>-90.6982421875</v>
      </c>
      <c r="AP63" s="18">
        <v>-101.62353515625</v>
      </c>
      <c r="AQ63" s="12">
        <v>-110.763549804687</v>
      </c>
      <c r="AR63" s="12">
        <v>-118.011474609375</v>
      </c>
      <c r="AS63" s="12">
        <v>-129.37927246093699</v>
      </c>
      <c r="AT63" s="12"/>
      <c r="AU63" s="12">
        <f t="shared" si="2"/>
        <v>30</v>
      </c>
      <c r="AV63" s="12">
        <v>15</v>
      </c>
      <c r="AW63" s="12">
        <v>1</v>
      </c>
      <c r="AX63" s="12">
        <v>1</v>
      </c>
      <c r="AY63" s="12" t="s">
        <v>80</v>
      </c>
      <c r="AZ63" s="12">
        <v>398.59948730468699</v>
      </c>
      <c r="BA63" s="12">
        <v>401.79879760742102</v>
      </c>
      <c r="BB63" s="19">
        <v>-9.5059995651245099</v>
      </c>
      <c r="BC63" s="18">
        <v>21.4536323547363</v>
      </c>
      <c r="BD63" s="12">
        <v>1.5</v>
      </c>
      <c r="BE63" s="12">
        <v>400.09948730468699</v>
      </c>
      <c r="BF63" s="12">
        <v>8.0716733932495099</v>
      </c>
      <c r="BG63" s="12">
        <v>0</v>
      </c>
      <c r="BH63" s="12">
        <v>398.59948730468699</v>
      </c>
      <c r="BI63" s="19">
        <v>2.8294987678527801</v>
      </c>
      <c r="BJ63" s="12">
        <v>10.7268161773681</v>
      </c>
      <c r="BK63" s="12">
        <v>0.23556959629058799</v>
      </c>
      <c r="BL63" s="12">
        <v>3.0650682449340798</v>
      </c>
      <c r="BM63" s="12">
        <v>1.08680319786071</v>
      </c>
      <c r="BN63" s="12">
        <v>1.1362390518188401</v>
      </c>
      <c r="BO63" s="12">
        <v>15.012254714965801</v>
      </c>
      <c r="BP63" s="12">
        <v>0.3505859375</v>
      </c>
      <c r="BQ63" s="12">
        <v>-11.4889707565307</v>
      </c>
      <c r="BR63" s="12">
        <v>1.5498046875</v>
      </c>
      <c r="BS63" s="12" t="s">
        <v>81</v>
      </c>
      <c r="BT63" s="12" t="s">
        <v>81</v>
      </c>
      <c r="BU63" s="12" t="s">
        <v>81</v>
      </c>
      <c r="BV63" s="12" t="s">
        <v>81</v>
      </c>
      <c r="BW63" s="12">
        <v>53.482288360595703</v>
      </c>
      <c r="BX63" s="12" t="s">
        <v>82</v>
      </c>
      <c r="BY63" s="12" t="s">
        <v>81</v>
      </c>
      <c r="BZ63" s="12" t="s">
        <v>82</v>
      </c>
      <c r="CA63" s="12" t="s">
        <v>82</v>
      </c>
      <c r="CB63" s="12"/>
      <c r="CC63" s="12"/>
      <c r="CD63" s="12"/>
      <c r="CE63" s="20"/>
      <c r="CM63" s="12"/>
      <c r="CN63" s="12"/>
      <c r="CO63" s="62"/>
      <c r="CP63" s="12"/>
      <c r="CQ63" s="12"/>
      <c r="CR63" s="12"/>
      <c r="CS63" s="12"/>
      <c r="CT63" s="12"/>
      <c r="CU63" s="12"/>
      <c r="CV63" s="12"/>
      <c r="CW63" s="12"/>
      <c r="CX63" s="22">
        <v>0</v>
      </c>
      <c r="CY63" s="17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EC63" s="17">
        <v>3</v>
      </c>
      <c r="ED63" s="12">
        <v>3</v>
      </c>
      <c r="EF63" s="21">
        <f t="shared" si="3"/>
        <v>0</v>
      </c>
      <c r="EG63" s="27">
        <v>3</v>
      </c>
    </row>
    <row r="64" spans="1:244" x14ac:dyDescent="0.3">
      <c r="A64" s="12"/>
      <c r="B64" s="13">
        <v>1</v>
      </c>
      <c r="C64" s="12" t="s">
        <v>88</v>
      </c>
      <c r="D64" s="12">
        <v>20</v>
      </c>
      <c r="E64" s="12"/>
      <c r="F64" s="14">
        <v>44692</v>
      </c>
      <c r="G64" s="13" t="s">
        <v>89</v>
      </c>
      <c r="H64" s="12"/>
      <c r="I64" s="15">
        <v>44650</v>
      </c>
      <c r="J64" s="13">
        <f t="shared" si="0"/>
        <v>42</v>
      </c>
      <c r="K64" s="31">
        <f t="shared" si="1"/>
        <v>4</v>
      </c>
      <c r="L64" s="12">
        <v>38</v>
      </c>
      <c r="M64" s="16" t="s">
        <v>74</v>
      </c>
      <c r="N64" s="12">
        <v>1</v>
      </c>
      <c r="O64" s="12"/>
      <c r="P64" s="12" t="s">
        <v>75</v>
      </c>
      <c r="Q64" s="12" t="s">
        <v>90</v>
      </c>
      <c r="R64" s="12" t="s">
        <v>77</v>
      </c>
      <c r="S64" s="17" t="s">
        <v>78</v>
      </c>
      <c r="T64" s="12">
        <v>28</v>
      </c>
      <c r="U64" s="12">
        <v>1</v>
      </c>
      <c r="V64" s="12">
        <v>9</v>
      </c>
      <c r="W64" s="12" t="s">
        <v>148</v>
      </c>
      <c r="X64" s="12"/>
      <c r="Y64" s="12"/>
      <c r="Z64" s="13">
        <v>74</v>
      </c>
      <c r="AA64" s="13">
        <v>1000</v>
      </c>
      <c r="AB64" s="12">
        <v>7</v>
      </c>
      <c r="AC64" s="13">
        <v>-44</v>
      </c>
      <c r="AD64" s="12"/>
      <c r="AE64" s="30">
        <v>36</v>
      </c>
      <c r="AF64" s="12">
        <v>37</v>
      </c>
      <c r="AG64" s="12">
        <v>38</v>
      </c>
      <c r="AH64" s="12">
        <v>39</v>
      </c>
      <c r="AI64" s="12"/>
      <c r="AJ64" s="13">
        <v>2</v>
      </c>
      <c r="AK64" s="16">
        <f t="shared" si="6"/>
        <v>234.375</v>
      </c>
      <c r="AL64" s="12">
        <v>-62.164306640625</v>
      </c>
      <c r="AM64" s="18">
        <v>-60.9588623046875</v>
      </c>
      <c r="AN64" s="18">
        <v>-60.5316162109375</v>
      </c>
      <c r="AO64" s="18">
        <v>-60.9893798828125</v>
      </c>
      <c r="AP64" s="18">
        <v>-68.0084228515625</v>
      </c>
      <c r="AQ64" s="12">
        <v>-63.4307861328125</v>
      </c>
      <c r="AR64" s="12">
        <v>-72.69287109375</v>
      </c>
      <c r="AS64" s="12">
        <v>-73.455810546875</v>
      </c>
      <c r="AT64" s="12"/>
      <c r="AU64" s="12">
        <f t="shared" si="2"/>
        <v>86</v>
      </c>
      <c r="AV64" s="12">
        <v>43</v>
      </c>
      <c r="AW64" s="12">
        <v>1</v>
      </c>
      <c r="AX64" s="12">
        <v>1</v>
      </c>
      <c r="AY64" s="12" t="s">
        <v>80</v>
      </c>
      <c r="AZ64" s="12">
        <v>359.80099487304602</v>
      </c>
      <c r="BA64" s="12">
        <v>363.70306396484301</v>
      </c>
      <c r="BB64" s="19">
        <v>-17.329999923706001</v>
      </c>
      <c r="BC64" s="18">
        <v>33.428024291992102</v>
      </c>
      <c r="BD64" s="12">
        <v>1.80078125</v>
      </c>
      <c r="BE64" s="12">
        <v>361.60177612304602</v>
      </c>
      <c r="BF64" s="12">
        <v>6.7251415252685502</v>
      </c>
      <c r="BG64" s="12">
        <v>0</v>
      </c>
      <c r="BH64" s="12">
        <v>359.80099487304602</v>
      </c>
      <c r="BI64" s="19">
        <v>3.1037805080413801</v>
      </c>
      <c r="BJ64" s="12">
        <v>16.714012145996001</v>
      </c>
      <c r="BK64" s="12">
        <v>0.55220276117324796</v>
      </c>
      <c r="BL64" s="12">
        <v>3.65598320960998</v>
      </c>
      <c r="BM64" s="12">
        <v>1.72932589054107</v>
      </c>
      <c r="BN64" s="12">
        <v>1.65042984485626</v>
      </c>
      <c r="BO64" s="12">
        <v>23.125</v>
      </c>
      <c r="BP64" s="12">
        <v>0.849609375</v>
      </c>
      <c r="BQ64" s="12">
        <v>-13.125</v>
      </c>
      <c r="BR64" s="12">
        <v>1.548828125</v>
      </c>
      <c r="BS64" s="12" t="s">
        <v>81</v>
      </c>
      <c r="BT64" s="12" t="s">
        <v>81</v>
      </c>
      <c r="BU64" s="12" t="s">
        <v>81</v>
      </c>
      <c r="BV64" s="12" t="s">
        <v>81</v>
      </c>
      <c r="BW64" s="12">
        <v>94.331932067870994</v>
      </c>
      <c r="BX64" s="12" t="s">
        <v>82</v>
      </c>
      <c r="BY64" s="12" t="s">
        <v>81</v>
      </c>
      <c r="BZ64" s="12" t="s">
        <v>82</v>
      </c>
      <c r="CA64" s="12" t="s">
        <v>82</v>
      </c>
      <c r="CB64" s="12"/>
      <c r="CC64" s="12"/>
      <c r="CD64" s="12"/>
      <c r="CE64" s="20"/>
      <c r="CM64" s="12"/>
      <c r="CN64" s="12"/>
      <c r="CO64" s="62"/>
      <c r="CP64" s="12"/>
      <c r="CQ64" s="12"/>
      <c r="CR64" s="12"/>
      <c r="CS64" s="12"/>
      <c r="CT64" s="12"/>
      <c r="CU64" s="12"/>
      <c r="CV64" s="12"/>
      <c r="CW64" s="12"/>
      <c r="CX64" s="22" t="s">
        <v>85</v>
      </c>
      <c r="CY64" s="12" t="s">
        <v>85</v>
      </c>
      <c r="CZ64" s="12"/>
      <c r="DA64" s="12"/>
      <c r="DB64" s="12"/>
      <c r="DC64" s="12"/>
      <c r="DD64" s="12"/>
      <c r="DE64" s="12" t="s">
        <v>99</v>
      </c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EC64" s="12">
        <v>5</v>
      </c>
      <c r="ED64" s="21">
        <v>5</v>
      </c>
      <c r="EF64" s="21">
        <f t="shared" si="3"/>
        <v>0</v>
      </c>
      <c r="EG64" s="28">
        <v>5</v>
      </c>
    </row>
    <row r="65" spans="1:244" x14ac:dyDescent="0.3">
      <c r="A65" s="12"/>
      <c r="B65" s="13">
        <v>1</v>
      </c>
      <c r="C65" s="12" t="s">
        <v>88</v>
      </c>
      <c r="D65" s="12">
        <v>20</v>
      </c>
      <c r="E65" s="12"/>
      <c r="F65" s="14">
        <v>44692</v>
      </c>
      <c r="G65" s="13" t="s">
        <v>89</v>
      </c>
      <c r="H65" s="12"/>
      <c r="I65" s="15">
        <v>44650</v>
      </c>
      <c r="J65" s="13">
        <f t="shared" si="0"/>
        <v>42</v>
      </c>
      <c r="K65" s="31">
        <f t="shared" si="1"/>
        <v>4</v>
      </c>
      <c r="L65" s="12">
        <v>38</v>
      </c>
      <c r="M65" s="16" t="s">
        <v>74</v>
      </c>
      <c r="N65" s="12">
        <v>1</v>
      </c>
      <c r="O65" s="12"/>
      <c r="P65" s="12" t="s">
        <v>75</v>
      </c>
      <c r="Q65" s="12" t="s">
        <v>90</v>
      </c>
      <c r="R65" s="12" t="s">
        <v>77</v>
      </c>
      <c r="S65" s="17" t="s">
        <v>78</v>
      </c>
      <c r="T65" s="12">
        <v>28</v>
      </c>
      <c r="U65" s="12">
        <v>2</v>
      </c>
      <c r="V65" s="12">
        <v>6</v>
      </c>
      <c r="W65" s="12" t="s">
        <v>249</v>
      </c>
      <c r="X65" s="12"/>
      <c r="Y65" s="12"/>
      <c r="Z65" s="13">
        <v>35</v>
      </c>
      <c r="AA65" s="13">
        <v>1100</v>
      </c>
      <c r="AB65" s="12">
        <v>4</v>
      </c>
      <c r="AC65" s="13">
        <v>-22</v>
      </c>
      <c r="AD65" s="12"/>
      <c r="AE65" s="30">
        <v>64</v>
      </c>
      <c r="AF65" s="12"/>
      <c r="AG65" s="12"/>
      <c r="AH65" s="12"/>
      <c r="AI65" s="12"/>
      <c r="AJ65" s="16">
        <v>0</v>
      </c>
      <c r="AK65" s="16"/>
      <c r="AL65" s="12"/>
      <c r="AM65" s="18"/>
      <c r="AN65" s="18"/>
      <c r="AO65" s="18"/>
      <c r="AP65" s="18"/>
      <c r="AQ65" s="12"/>
      <c r="AR65" s="12"/>
      <c r="AS65" s="12"/>
      <c r="AT65" s="12"/>
      <c r="AU65" s="12">
        <f t="shared" si="2"/>
        <v>0</v>
      </c>
      <c r="AV65" s="12"/>
      <c r="AW65" s="12"/>
      <c r="AX65" s="12"/>
      <c r="AY65" s="12"/>
      <c r="AZ65" s="12"/>
      <c r="BA65" s="12"/>
      <c r="BB65" s="19"/>
      <c r="BC65" s="18"/>
      <c r="BD65" s="12"/>
      <c r="BE65" s="12"/>
      <c r="BF65" s="12"/>
      <c r="BG65" s="12"/>
      <c r="BH65" s="12"/>
      <c r="BI65" s="19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20"/>
      <c r="CM65" s="12"/>
      <c r="CN65" s="12"/>
      <c r="CO65" s="62"/>
      <c r="CP65" s="12"/>
      <c r="CQ65" s="12"/>
      <c r="CR65" s="12"/>
      <c r="CS65" s="12"/>
      <c r="CT65" s="12"/>
      <c r="CU65" s="12"/>
      <c r="CV65" s="12"/>
      <c r="CW65" s="12"/>
      <c r="CX65" s="22">
        <v>0</v>
      </c>
      <c r="CY65" s="12">
        <v>0</v>
      </c>
      <c r="CZ65" s="12"/>
      <c r="DA65" s="12"/>
      <c r="DB65" s="12"/>
      <c r="DC65" s="12"/>
      <c r="DD65" s="12"/>
      <c r="DE65" s="12" t="s">
        <v>99</v>
      </c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EC65" s="12">
        <v>1</v>
      </c>
      <c r="ED65" s="21">
        <v>1</v>
      </c>
      <c r="EF65" s="21">
        <f t="shared" si="3"/>
        <v>0</v>
      </c>
      <c r="EG65" s="28">
        <v>1</v>
      </c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 s="12"/>
      <c r="GM65" s="12"/>
      <c r="GN65" s="12"/>
      <c r="GO65" s="12"/>
      <c r="GP65" s="12"/>
      <c r="GQ65" s="12"/>
      <c r="GR65" s="1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G65" s="12"/>
      <c r="HH65" s="12"/>
      <c r="HI65" s="12"/>
      <c r="HJ65" s="12"/>
      <c r="HK65" s="12"/>
      <c r="HL65" s="12"/>
      <c r="HM65" s="12"/>
      <c r="HN65" s="12"/>
      <c r="HO65" s="12"/>
      <c r="HP65" s="12"/>
      <c r="HQ65" s="12"/>
      <c r="HR65" s="12"/>
      <c r="HS65" s="12"/>
      <c r="HT65" s="12"/>
      <c r="HU65" s="12"/>
      <c r="HV65" s="12"/>
      <c r="HW65" s="12"/>
      <c r="HX65" s="12"/>
      <c r="HY65" s="12"/>
      <c r="HZ65" s="12"/>
      <c r="IA65" s="12"/>
      <c r="IB65" s="12"/>
      <c r="IC65" s="12"/>
      <c r="ID65" s="12"/>
      <c r="IE65" s="12"/>
      <c r="IF65" s="12"/>
      <c r="IG65" s="12"/>
      <c r="IH65" s="12"/>
      <c r="II65" s="12"/>
      <c r="IJ65" s="12"/>
    </row>
    <row r="66" spans="1:244" x14ac:dyDescent="0.3">
      <c r="A66" s="12"/>
      <c r="B66" s="13">
        <v>1</v>
      </c>
      <c r="C66" s="12" t="s">
        <v>88</v>
      </c>
      <c r="D66" s="12">
        <v>20</v>
      </c>
      <c r="E66" s="12"/>
      <c r="F66" s="14">
        <v>44692</v>
      </c>
      <c r="G66" s="13" t="s">
        <v>89</v>
      </c>
      <c r="H66" s="12"/>
      <c r="I66" s="15">
        <v>44650</v>
      </c>
      <c r="J66" s="13">
        <f t="shared" ref="J66:J129" si="8">F66-I66</f>
        <v>42</v>
      </c>
      <c r="K66" s="31">
        <f t="shared" ref="K66:K129" si="9">J66-L66</f>
        <v>4</v>
      </c>
      <c r="L66" s="12">
        <v>38</v>
      </c>
      <c r="M66" s="16" t="s">
        <v>74</v>
      </c>
      <c r="N66" s="12">
        <v>1</v>
      </c>
      <c r="O66" s="12"/>
      <c r="P66" s="12" t="s">
        <v>75</v>
      </c>
      <c r="Q66" s="12" t="s">
        <v>90</v>
      </c>
      <c r="R66" s="12" t="s">
        <v>77</v>
      </c>
      <c r="S66" s="17" t="s">
        <v>78</v>
      </c>
      <c r="T66" s="12">
        <v>28</v>
      </c>
      <c r="U66" s="12">
        <v>1</v>
      </c>
      <c r="V66" s="12">
        <v>6</v>
      </c>
      <c r="W66" s="12" t="s">
        <v>250</v>
      </c>
      <c r="X66" s="12"/>
      <c r="Y66" s="12"/>
      <c r="Z66" s="13">
        <v>46</v>
      </c>
      <c r="AA66" s="13">
        <v>545</v>
      </c>
      <c r="AB66" s="12">
        <v>19</v>
      </c>
      <c r="AC66" s="13">
        <v>-26</v>
      </c>
      <c r="AD66" s="12"/>
      <c r="AE66" s="30">
        <v>24</v>
      </c>
      <c r="AF66" s="12">
        <v>25</v>
      </c>
      <c r="AG66" s="12"/>
      <c r="AH66" s="12"/>
      <c r="AI66" s="12"/>
      <c r="AJ66" s="16">
        <v>0</v>
      </c>
      <c r="AK66" s="16"/>
      <c r="AL66" s="12"/>
      <c r="AM66" s="18"/>
      <c r="AN66" s="18"/>
      <c r="AO66" s="18"/>
      <c r="AP66" s="18"/>
      <c r="AQ66" s="12"/>
      <c r="AR66" s="12"/>
      <c r="AS66" s="12"/>
      <c r="AT66" s="12"/>
      <c r="AU66" s="12">
        <f t="shared" ref="AU66:AU129" si="10">AV66*2</f>
        <v>0</v>
      </c>
      <c r="AV66" s="12"/>
      <c r="AW66" s="12"/>
      <c r="AX66" s="12"/>
      <c r="AY66" s="12"/>
      <c r="AZ66" s="12"/>
      <c r="BA66" s="12"/>
      <c r="BB66" s="19"/>
      <c r="BC66" s="18"/>
      <c r="BD66" s="12"/>
      <c r="BE66" s="12"/>
      <c r="BF66" s="12"/>
      <c r="BG66" s="12"/>
      <c r="BH66" s="12"/>
      <c r="BI66" s="19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20"/>
      <c r="CM66" s="12"/>
      <c r="CN66" s="12"/>
      <c r="CO66" s="62"/>
      <c r="CP66" s="12"/>
      <c r="CQ66" s="12"/>
      <c r="CR66" s="12"/>
      <c r="CS66" s="12"/>
      <c r="CT66" s="12"/>
      <c r="CU66" s="12"/>
      <c r="CV66" s="12"/>
      <c r="CW66" s="12"/>
      <c r="CX66" s="22" t="s">
        <v>98</v>
      </c>
      <c r="CY66" s="12" t="s">
        <v>98</v>
      </c>
      <c r="CZ66" s="12"/>
      <c r="DA66" s="12"/>
      <c r="DB66" s="12"/>
      <c r="DC66" s="12"/>
      <c r="DD66" s="12"/>
      <c r="DE66" s="12" t="s">
        <v>99</v>
      </c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EC66" s="12">
        <v>2</v>
      </c>
      <c r="ED66" s="33">
        <v>2</v>
      </c>
      <c r="EF66" s="21">
        <f t="shared" ref="EF66:EF129" si="11">EC66-ED66</f>
        <v>0</v>
      </c>
      <c r="EG66" s="28">
        <v>2</v>
      </c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O66" s="12"/>
      <c r="GP66" s="12"/>
      <c r="GQ66" s="12"/>
      <c r="GR66" s="1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G66" s="12"/>
      <c r="HH66" s="12"/>
      <c r="HI66" s="12"/>
      <c r="HJ66" s="12"/>
      <c r="HK66" s="12"/>
      <c r="HL66" s="12"/>
      <c r="HM66" s="12"/>
      <c r="HN66" s="12"/>
      <c r="HO66" s="12"/>
      <c r="HP66" s="12"/>
      <c r="HQ66" s="12"/>
      <c r="HR66" s="12"/>
      <c r="HS66" s="12"/>
      <c r="HT66" s="12"/>
      <c r="HU66" s="12"/>
      <c r="HV66" s="12"/>
      <c r="HW66" s="12"/>
      <c r="HX66" s="12"/>
      <c r="HY66" s="12"/>
      <c r="HZ66" s="12"/>
      <c r="IA66" s="12"/>
      <c r="IB66" s="12"/>
      <c r="IC66" s="12"/>
      <c r="ID66" s="12"/>
      <c r="IE66" s="12"/>
      <c r="IF66" s="12"/>
      <c r="IG66" s="12"/>
      <c r="IH66" s="12"/>
      <c r="II66" s="12"/>
      <c r="IJ66" s="12"/>
    </row>
    <row r="67" spans="1:244" x14ac:dyDescent="0.3">
      <c r="A67" s="12"/>
      <c r="B67" s="13">
        <v>1</v>
      </c>
      <c r="C67" s="12" t="s">
        <v>88</v>
      </c>
      <c r="D67" s="12">
        <v>20</v>
      </c>
      <c r="E67" s="12"/>
      <c r="F67" s="14">
        <v>44692</v>
      </c>
      <c r="G67" s="13" t="s">
        <v>89</v>
      </c>
      <c r="H67" s="12"/>
      <c r="I67" s="15">
        <v>44650</v>
      </c>
      <c r="J67" s="13">
        <f t="shared" si="8"/>
        <v>42</v>
      </c>
      <c r="K67" s="31">
        <f t="shared" si="9"/>
        <v>4</v>
      </c>
      <c r="L67" s="12">
        <v>38</v>
      </c>
      <c r="M67" s="16" t="s">
        <v>74</v>
      </c>
      <c r="N67" s="12">
        <v>1</v>
      </c>
      <c r="O67" s="12"/>
      <c r="P67" s="12" t="s">
        <v>75</v>
      </c>
      <c r="Q67" s="12" t="s">
        <v>90</v>
      </c>
      <c r="R67" s="12" t="s">
        <v>77</v>
      </c>
      <c r="S67" s="17" t="s">
        <v>78</v>
      </c>
      <c r="T67" s="12">
        <v>28</v>
      </c>
      <c r="U67" s="12">
        <v>1</v>
      </c>
      <c r="V67" s="12">
        <v>3</v>
      </c>
      <c r="W67" s="12"/>
      <c r="X67" s="12"/>
      <c r="Y67" s="12"/>
      <c r="Z67" s="13">
        <v>31</v>
      </c>
      <c r="AA67" s="13">
        <v>403</v>
      </c>
      <c r="AB67" s="12">
        <v>18</v>
      </c>
      <c r="AC67" s="13">
        <v>-20</v>
      </c>
      <c r="AD67" s="12"/>
      <c r="AE67" s="12">
        <v>12</v>
      </c>
      <c r="AF67" s="12">
        <v>13</v>
      </c>
      <c r="AG67" s="12">
        <v>14</v>
      </c>
      <c r="AH67" s="12">
        <v>15</v>
      </c>
      <c r="AI67" s="12"/>
      <c r="AJ67" s="13">
        <v>1</v>
      </c>
      <c r="AK67" s="16"/>
      <c r="AL67" s="12">
        <v>-63.5986328125</v>
      </c>
      <c r="AM67" s="18">
        <v>-61.676025390625</v>
      </c>
      <c r="AN67" s="18">
        <v>-62.7593994140625</v>
      </c>
      <c r="AO67" s="18">
        <v>-64.8956298828125</v>
      </c>
      <c r="AP67" s="18">
        <v>-62.43896484375</v>
      </c>
      <c r="AQ67" s="12">
        <v>-65.6280517578125</v>
      </c>
      <c r="AR67" s="12">
        <v>-69.580078125</v>
      </c>
      <c r="AS67" s="12">
        <v>-59.722900390625</v>
      </c>
      <c r="AT67" s="12"/>
      <c r="AU67" s="12">
        <f t="shared" si="10"/>
        <v>0</v>
      </c>
      <c r="AV67" s="12"/>
      <c r="AW67" s="12"/>
      <c r="AX67" s="12"/>
      <c r="AY67" s="12"/>
      <c r="AZ67" s="12"/>
      <c r="BA67" s="12"/>
      <c r="BB67" s="19"/>
      <c r="BC67" s="18"/>
      <c r="BD67" s="12"/>
      <c r="BE67" s="12"/>
      <c r="BF67" s="12"/>
      <c r="BG67" s="12"/>
      <c r="BH67" s="12"/>
      <c r="BI67" s="19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20"/>
      <c r="CM67" s="12"/>
      <c r="CN67" s="12"/>
      <c r="CO67" s="62"/>
      <c r="CP67" s="12"/>
      <c r="CQ67" s="12"/>
      <c r="CR67" s="12"/>
      <c r="CS67" s="12"/>
      <c r="CT67" s="12"/>
      <c r="CU67" s="12"/>
      <c r="CV67" s="12"/>
      <c r="CW67" s="12"/>
      <c r="CX67" s="22">
        <v>0</v>
      </c>
      <c r="CY67" s="17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EC67" s="17">
        <v>3</v>
      </c>
      <c r="ED67" s="12">
        <v>3</v>
      </c>
      <c r="EE67" s="33"/>
      <c r="EF67" s="21">
        <f t="shared" si="11"/>
        <v>0</v>
      </c>
      <c r="EG67" s="27">
        <v>3</v>
      </c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  <c r="FP67" s="33"/>
      <c r="FQ67" s="33"/>
      <c r="FR67" s="33"/>
      <c r="FS67" s="33"/>
      <c r="FT67" s="33"/>
      <c r="FU67" s="33"/>
      <c r="FV67" s="33"/>
      <c r="FW67" s="33"/>
      <c r="FX67" s="33"/>
      <c r="FY67" s="33"/>
      <c r="FZ67" s="33"/>
      <c r="GA67" s="33"/>
      <c r="GB67" s="33"/>
      <c r="GC67" s="33"/>
      <c r="GD67" s="33"/>
      <c r="GE67" s="33"/>
      <c r="GF67" s="33"/>
      <c r="GG67" s="33"/>
      <c r="GH67" s="33"/>
      <c r="GI67" s="33"/>
      <c r="GJ67" s="33"/>
      <c r="GK67" s="33"/>
      <c r="GL67" s="33"/>
      <c r="GM67" s="33"/>
      <c r="GN67" s="33"/>
      <c r="GO67" s="33"/>
      <c r="GP67" s="33"/>
      <c r="GQ67" s="33"/>
      <c r="GR67" s="33"/>
      <c r="GS67" s="33"/>
      <c r="GT67" s="33"/>
      <c r="GU67" s="33"/>
      <c r="GV67" s="33"/>
      <c r="GW67" s="33"/>
      <c r="GX67" s="33"/>
      <c r="GY67" s="33"/>
      <c r="GZ67" s="33"/>
      <c r="HA67" s="33"/>
      <c r="HB67" s="33"/>
      <c r="HC67" s="33"/>
      <c r="HD67" s="33"/>
      <c r="HE67" s="33"/>
      <c r="HF67" s="33"/>
      <c r="HG67" s="33"/>
      <c r="HH67" s="33"/>
      <c r="HI67" s="33"/>
      <c r="HJ67" s="33"/>
      <c r="HK67" s="33"/>
      <c r="HL67" s="33"/>
      <c r="HM67" s="33"/>
      <c r="HN67" s="33"/>
      <c r="HO67" s="33"/>
      <c r="HP67" s="33"/>
      <c r="HQ67" s="33"/>
      <c r="HR67" s="33"/>
      <c r="HS67" s="33"/>
      <c r="HT67" s="33"/>
      <c r="HU67" s="33"/>
      <c r="HV67" s="33"/>
      <c r="HW67" s="33"/>
      <c r="HX67" s="33"/>
      <c r="HY67" s="33"/>
      <c r="HZ67" s="33"/>
      <c r="IA67" s="33"/>
      <c r="IB67" s="33"/>
      <c r="IC67" s="33"/>
      <c r="ID67" s="33"/>
      <c r="IE67" s="33"/>
      <c r="IF67" s="33"/>
      <c r="IG67" s="33"/>
      <c r="IH67" s="33"/>
      <c r="II67" s="33"/>
      <c r="IJ67" s="33"/>
    </row>
    <row r="68" spans="1:244" x14ac:dyDescent="0.3">
      <c r="A68" s="12"/>
      <c r="B68" s="13">
        <v>1</v>
      </c>
      <c r="C68" s="12" t="s">
        <v>88</v>
      </c>
      <c r="D68" s="12">
        <v>20</v>
      </c>
      <c r="E68" s="12"/>
      <c r="F68" s="14">
        <v>44692</v>
      </c>
      <c r="G68" s="13" t="s">
        <v>89</v>
      </c>
      <c r="H68" s="12"/>
      <c r="I68" s="15">
        <v>44650</v>
      </c>
      <c r="J68" s="13">
        <f t="shared" si="8"/>
        <v>42</v>
      </c>
      <c r="K68" s="31">
        <f t="shared" si="9"/>
        <v>4</v>
      </c>
      <c r="L68" s="12">
        <v>38</v>
      </c>
      <c r="M68" s="16" t="s">
        <v>74</v>
      </c>
      <c r="N68" s="12">
        <v>1</v>
      </c>
      <c r="O68" s="12"/>
      <c r="P68" s="12" t="s">
        <v>75</v>
      </c>
      <c r="Q68" s="12" t="s">
        <v>90</v>
      </c>
      <c r="R68" s="12" t="s">
        <v>77</v>
      </c>
      <c r="S68" s="17" t="s">
        <v>78</v>
      </c>
      <c r="T68" s="12">
        <v>28</v>
      </c>
      <c r="U68" s="12">
        <v>1</v>
      </c>
      <c r="V68" s="12">
        <v>2</v>
      </c>
      <c r="W68" s="12" t="s">
        <v>167</v>
      </c>
      <c r="X68" s="12"/>
      <c r="Y68" s="12"/>
      <c r="Z68" s="13">
        <v>33</v>
      </c>
      <c r="AA68" s="13">
        <v>1200</v>
      </c>
      <c r="AB68" s="12">
        <v>10</v>
      </c>
      <c r="AC68" s="13">
        <v>-22</v>
      </c>
      <c r="AD68" s="12"/>
      <c r="AE68" s="30">
        <v>8</v>
      </c>
      <c r="AF68" s="12">
        <v>9</v>
      </c>
      <c r="AG68" s="12">
        <v>10</v>
      </c>
      <c r="AH68" s="12">
        <v>11</v>
      </c>
      <c r="AI68" s="12"/>
      <c r="AJ68" s="13">
        <v>1</v>
      </c>
      <c r="AK68" s="16">
        <f t="shared" ref="AK68:AK77" si="12">SLOPE(AL68:AP68,AL$1:AP$1)*-1000</f>
        <v>1081.54296875</v>
      </c>
      <c r="AL68" s="12">
        <v>-81.329345703125</v>
      </c>
      <c r="AM68" s="18">
        <v>-84.503173828125</v>
      </c>
      <c r="AN68" s="18">
        <v>-87.82958984375</v>
      </c>
      <c r="AO68" s="18">
        <v>-101.9287109375</v>
      </c>
      <c r="AP68" s="18">
        <v>-99.6551513671875</v>
      </c>
      <c r="AQ68" s="12">
        <v>-112.457275390625</v>
      </c>
      <c r="AR68" s="12">
        <v>-107.101440429687</v>
      </c>
      <c r="AS68" s="12">
        <v>-111.724853515625</v>
      </c>
      <c r="AT68" s="12"/>
      <c r="AU68" s="12">
        <f t="shared" si="10"/>
        <v>82</v>
      </c>
      <c r="AV68" s="12">
        <v>41</v>
      </c>
      <c r="AW68" s="12">
        <v>1</v>
      </c>
      <c r="AX68" s="12">
        <v>1</v>
      </c>
      <c r="AY68" s="12" t="s">
        <v>80</v>
      </c>
      <c r="AZ68" s="12">
        <v>249.69920349121</v>
      </c>
      <c r="BA68" s="12">
        <v>252.40255737304599</v>
      </c>
      <c r="BB68" s="19">
        <v>-11.2600002288818</v>
      </c>
      <c r="BC68" s="18">
        <v>21.3765773773193</v>
      </c>
      <c r="BD68" s="12">
        <v>1.30078125</v>
      </c>
      <c r="BE68" s="12">
        <v>250.99998474121</v>
      </c>
      <c r="BF68" s="12">
        <v>10.6496486663818</v>
      </c>
      <c r="BG68" s="12">
        <v>0</v>
      </c>
      <c r="BH68" s="12">
        <v>249.69920349121</v>
      </c>
      <c r="BI68" s="19"/>
      <c r="BJ68" s="12">
        <v>10.6882886886596</v>
      </c>
      <c r="BK68" s="12" t="s">
        <v>81</v>
      </c>
      <c r="BL68" s="12" t="s">
        <v>81</v>
      </c>
      <c r="BM68" s="12">
        <v>0.70160996913909901</v>
      </c>
      <c r="BN68" s="12">
        <v>1.09037613868713</v>
      </c>
      <c r="BO68" s="12">
        <v>14.423076629638601</v>
      </c>
      <c r="BP68" s="12">
        <v>5.078125E-2</v>
      </c>
      <c r="BQ68" s="12">
        <v>-7.03125</v>
      </c>
      <c r="BR68" s="12">
        <v>1.150390625</v>
      </c>
      <c r="BS68" s="12" t="s">
        <v>81</v>
      </c>
      <c r="BT68" s="12" t="s">
        <v>81</v>
      </c>
      <c r="BU68" s="12" t="s">
        <v>81</v>
      </c>
      <c r="BV68" s="12" t="s">
        <v>81</v>
      </c>
      <c r="BW68" s="12">
        <v>49.235538482666001</v>
      </c>
      <c r="BX68" s="12" t="s">
        <v>82</v>
      </c>
      <c r="BY68" s="12" t="s">
        <v>81</v>
      </c>
      <c r="BZ68" s="12" t="s">
        <v>82</v>
      </c>
      <c r="CA68" s="12" t="s">
        <v>82</v>
      </c>
      <c r="CB68" s="12"/>
      <c r="CC68" s="12"/>
      <c r="CD68" s="12"/>
      <c r="CE68" s="20"/>
      <c r="CM68" s="12"/>
      <c r="CN68" s="12"/>
      <c r="CO68" s="62"/>
      <c r="CP68" s="12"/>
      <c r="CQ68" s="12"/>
      <c r="CR68" s="12"/>
      <c r="CS68" s="12"/>
      <c r="CT68" s="12"/>
      <c r="CU68" s="12"/>
      <c r="CV68" s="12"/>
      <c r="CW68" s="12"/>
      <c r="CX68" s="22">
        <v>0</v>
      </c>
      <c r="CY68" s="12">
        <v>0</v>
      </c>
      <c r="CZ68" s="12"/>
      <c r="DA68" s="12"/>
      <c r="DB68" s="12"/>
      <c r="DC68" s="12"/>
      <c r="DD68" s="12"/>
      <c r="DE68" s="12" t="s">
        <v>99</v>
      </c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EC68" s="17">
        <v>3</v>
      </c>
      <c r="ED68" s="12">
        <v>3</v>
      </c>
      <c r="EF68" s="21">
        <f t="shared" si="11"/>
        <v>0</v>
      </c>
      <c r="EG68" s="27">
        <v>3</v>
      </c>
    </row>
    <row r="69" spans="1:244" ht="14.4" customHeight="1" x14ac:dyDescent="0.3">
      <c r="A69" s="12"/>
      <c r="B69" s="13">
        <v>1</v>
      </c>
      <c r="C69" s="12" t="s">
        <v>88</v>
      </c>
      <c r="D69" s="12">
        <v>20</v>
      </c>
      <c r="E69" s="12"/>
      <c r="F69" s="14">
        <v>44697</v>
      </c>
      <c r="G69" s="13" t="s">
        <v>89</v>
      </c>
      <c r="H69" s="12"/>
      <c r="I69" s="15">
        <v>44650</v>
      </c>
      <c r="J69" s="13">
        <f t="shared" si="8"/>
        <v>47</v>
      </c>
      <c r="K69" s="31">
        <f t="shared" si="9"/>
        <v>4</v>
      </c>
      <c r="L69" s="12">
        <v>43</v>
      </c>
      <c r="M69" s="16" t="s">
        <v>74</v>
      </c>
      <c r="N69" s="12">
        <v>1</v>
      </c>
      <c r="O69" s="12"/>
      <c r="P69" s="12" t="s">
        <v>75</v>
      </c>
      <c r="Q69" s="12" t="s">
        <v>90</v>
      </c>
      <c r="R69" s="12" t="s">
        <v>77</v>
      </c>
      <c r="S69" s="17" t="s">
        <v>78</v>
      </c>
      <c r="T69" s="12">
        <v>28</v>
      </c>
      <c r="U69" s="12">
        <v>1</v>
      </c>
      <c r="V69" s="12">
        <v>8</v>
      </c>
      <c r="W69" s="12" t="s">
        <v>83</v>
      </c>
      <c r="X69" s="12"/>
      <c r="Y69" s="12"/>
      <c r="Z69" s="13">
        <v>40</v>
      </c>
      <c r="AA69" s="13">
        <v>1700</v>
      </c>
      <c r="AB69" s="12">
        <v>11</v>
      </c>
      <c r="AC69" s="13">
        <v>-35</v>
      </c>
      <c r="AD69" s="12"/>
      <c r="AE69" s="12">
        <v>28</v>
      </c>
      <c r="AF69" s="12">
        <v>29</v>
      </c>
      <c r="AG69" s="12">
        <v>30</v>
      </c>
      <c r="AH69" s="12">
        <v>31</v>
      </c>
      <c r="AI69" s="12"/>
      <c r="AJ69" s="13">
        <v>7</v>
      </c>
      <c r="AK69" s="16">
        <f t="shared" si="12"/>
        <v>2042.5415039062398</v>
      </c>
      <c r="AL69" s="12">
        <v>-71.6094970703125</v>
      </c>
      <c r="AM69" s="18">
        <v>-80.62744140625</v>
      </c>
      <c r="AN69" s="18">
        <v>-95.27587890625</v>
      </c>
      <c r="AO69" s="18">
        <v>-105.148315429687</v>
      </c>
      <c r="AP69" s="18">
        <v>-110.41259765625</v>
      </c>
      <c r="AQ69" s="12">
        <v>-112.091064453125</v>
      </c>
      <c r="AR69" s="12">
        <v>-131.927490234375</v>
      </c>
      <c r="AS69" s="12">
        <v>-95.001220703125</v>
      </c>
      <c r="AT69" s="12"/>
      <c r="AU69" s="12">
        <f t="shared" si="10"/>
        <v>18</v>
      </c>
      <c r="AV69" s="12">
        <v>9</v>
      </c>
      <c r="AW69" s="12">
        <v>1</v>
      </c>
      <c r="AX69" s="12">
        <v>1</v>
      </c>
      <c r="AY69" s="12" t="s">
        <v>80</v>
      </c>
      <c r="AZ69" s="12">
        <v>664.7001953125</v>
      </c>
      <c r="BA69" s="12">
        <v>668.50109863281205</v>
      </c>
      <c r="BB69" s="19">
        <v>-9.1070003509521396</v>
      </c>
      <c r="BC69" s="18">
        <v>48.688297271728501</v>
      </c>
      <c r="BD69" s="12">
        <v>1.599609375</v>
      </c>
      <c r="BE69" s="12">
        <v>666.2998046875</v>
      </c>
      <c r="BF69" s="12">
        <v>-22.036188125610298</v>
      </c>
      <c r="BG69" s="12">
        <v>0</v>
      </c>
      <c r="BH69" s="12">
        <v>664.7001953125</v>
      </c>
      <c r="BI69" s="19">
        <v>1.41319644451141</v>
      </c>
      <c r="BJ69" s="12">
        <v>24.344148635864201</v>
      </c>
      <c r="BK69" s="12">
        <v>1.0818717479705799</v>
      </c>
      <c r="BL69" s="12">
        <v>2.4950680732727002</v>
      </c>
      <c r="BM69" s="12">
        <v>1.01325118541717</v>
      </c>
      <c r="BN69" s="12">
        <v>2.4404056072235099</v>
      </c>
      <c r="BO69" s="12">
        <v>101.86887359619099</v>
      </c>
      <c r="BP69" s="12">
        <v>1.0498046875</v>
      </c>
      <c r="BQ69" s="12">
        <v>-42.0206298828125</v>
      </c>
      <c r="BR69" s="12">
        <v>0.85009765625</v>
      </c>
      <c r="BS69" s="12">
        <v>83.165580749511705</v>
      </c>
      <c r="BT69" s="12">
        <v>0.50478696823120095</v>
      </c>
      <c r="BU69" s="12">
        <v>-39.5737495422363</v>
      </c>
      <c r="BV69" s="12">
        <v>1.0137565135955799</v>
      </c>
      <c r="BW69" s="12">
        <v>52.173213958740199</v>
      </c>
      <c r="BX69" s="12" t="s">
        <v>82</v>
      </c>
      <c r="BY69" s="12" t="s">
        <v>81</v>
      </c>
      <c r="BZ69" s="12" t="s">
        <v>82</v>
      </c>
      <c r="CA69" s="12" t="s">
        <v>82</v>
      </c>
      <c r="CB69" s="12"/>
      <c r="CC69" s="12" t="s">
        <v>313</v>
      </c>
      <c r="CD69" s="12"/>
      <c r="CE69" s="20">
        <v>-15.32</v>
      </c>
      <c r="CF69" s="21">
        <v>0</v>
      </c>
      <c r="CG69" s="21">
        <v>0.94599999999999995</v>
      </c>
      <c r="CH69" s="21">
        <v>0.64900000000000002</v>
      </c>
      <c r="CI69" s="21">
        <v>-167.23500000000001</v>
      </c>
      <c r="CJ69" s="21">
        <v>5.25</v>
      </c>
      <c r="CK69" s="21">
        <v>3.5640000000000001</v>
      </c>
      <c r="CL69" s="21">
        <v>-10.427</v>
      </c>
      <c r="CM69" s="12">
        <v>24.824999999999999</v>
      </c>
      <c r="CN69" s="12">
        <v>-5.9649999999999999</v>
      </c>
      <c r="CO69" s="62">
        <f>(CL69*CK69+CN69*CM69)/(CL69+CN69)</f>
        <v>11.300814604685213</v>
      </c>
      <c r="CP69" s="12">
        <v>0.96799999999999997</v>
      </c>
      <c r="CQ69" s="12">
        <v>0</v>
      </c>
      <c r="CR69" s="12">
        <v>0</v>
      </c>
      <c r="CS69" s="12">
        <v>0</v>
      </c>
      <c r="CT69" s="12">
        <v>0</v>
      </c>
      <c r="CU69" s="12">
        <v>0</v>
      </c>
      <c r="CV69" s="12">
        <v>0</v>
      </c>
      <c r="CW69" s="12">
        <v>0</v>
      </c>
      <c r="CX69" s="22">
        <v>0.58099999999999996</v>
      </c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EC69" s="21">
        <v>9</v>
      </c>
      <c r="ED69" s="21">
        <v>9</v>
      </c>
      <c r="EF69" s="21">
        <f t="shared" si="11"/>
        <v>0</v>
      </c>
      <c r="EG69" s="24">
        <v>9</v>
      </c>
    </row>
    <row r="70" spans="1:244" ht="15" customHeight="1" x14ac:dyDescent="0.3">
      <c r="A70" s="12"/>
      <c r="B70" s="13">
        <v>1</v>
      </c>
      <c r="C70" s="12" t="s">
        <v>88</v>
      </c>
      <c r="D70" s="12">
        <v>20</v>
      </c>
      <c r="E70" s="12"/>
      <c r="F70" s="14">
        <v>44697</v>
      </c>
      <c r="G70" s="13" t="s">
        <v>89</v>
      </c>
      <c r="H70" s="12"/>
      <c r="I70" s="15">
        <v>44650</v>
      </c>
      <c r="J70" s="13">
        <f t="shared" si="8"/>
        <v>47</v>
      </c>
      <c r="K70" s="31">
        <f t="shared" si="9"/>
        <v>4</v>
      </c>
      <c r="L70" s="12">
        <v>43</v>
      </c>
      <c r="M70" s="16" t="s">
        <v>74</v>
      </c>
      <c r="N70" s="12">
        <v>1</v>
      </c>
      <c r="O70" s="12"/>
      <c r="P70" s="12" t="s">
        <v>75</v>
      </c>
      <c r="Q70" s="12" t="s">
        <v>90</v>
      </c>
      <c r="R70" s="12" t="s">
        <v>77</v>
      </c>
      <c r="S70" s="17" t="s">
        <v>78</v>
      </c>
      <c r="T70" s="12">
        <v>28</v>
      </c>
      <c r="U70" s="12">
        <v>2</v>
      </c>
      <c r="V70" s="12">
        <v>1</v>
      </c>
      <c r="W70" s="12" t="s">
        <v>83</v>
      </c>
      <c r="X70" s="12"/>
      <c r="Y70" s="12"/>
      <c r="Z70" s="13">
        <v>26</v>
      </c>
      <c r="AA70" s="13">
        <v>1800</v>
      </c>
      <c r="AB70" s="12">
        <v>15</v>
      </c>
      <c r="AC70" s="13">
        <v>-21</v>
      </c>
      <c r="AD70" s="12"/>
      <c r="AE70" s="12">
        <v>36</v>
      </c>
      <c r="AF70" s="12">
        <v>37</v>
      </c>
      <c r="AG70" s="12">
        <v>38</v>
      </c>
      <c r="AH70" s="12">
        <v>39</v>
      </c>
      <c r="AI70" s="12"/>
      <c r="AJ70" s="13">
        <v>2</v>
      </c>
      <c r="AK70" s="16">
        <f t="shared" si="12"/>
        <v>1895.14160156249</v>
      </c>
      <c r="AL70" s="12">
        <v>-73.2269287109375</v>
      </c>
      <c r="AM70" s="18">
        <v>-85.1593017578125</v>
      </c>
      <c r="AN70" s="18">
        <v>-95.5657958984375</v>
      </c>
      <c r="AO70" s="18">
        <v>-105.728149414062</v>
      </c>
      <c r="AP70" s="18">
        <v>-110.321044921875</v>
      </c>
      <c r="AQ70" s="12">
        <v>-123.672485351562</v>
      </c>
      <c r="AR70" s="12">
        <v>-131.500244140625</v>
      </c>
      <c r="AS70" s="12">
        <v>-137.74108886718699</v>
      </c>
      <c r="AT70" s="12"/>
      <c r="AU70" s="12">
        <f t="shared" si="10"/>
        <v>16</v>
      </c>
      <c r="AV70" s="12">
        <v>8</v>
      </c>
      <c r="AW70" s="12">
        <v>1</v>
      </c>
      <c r="AX70" s="12">
        <v>1</v>
      </c>
      <c r="AY70" s="12" t="s">
        <v>80</v>
      </c>
      <c r="AZ70" s="12">
        <v>458.09948730468699</v>
      </c>
      <c r="BA70" s="12">
        <v>461.89959716796801</v>
      </c>
      <c r="BB70" s="19">
        <v>-10.699999809265099</v>
      </c>
      <c r="BC70" s="18">
        <v>42.453540802001903</v>
      </c>
      <c r="BD70" s="12">
        <v>1.7001953125</v>
      </c>
      <c r="BE70" s="12">
        <v>459.79968261718699</v>
      </c>
      <c r="BF70" s="12">
        <v>-12.783276557922299</v>
      </c>
      <c r="BG70" s="12">
        <v>0</v>
      </c>
      <c r="BH70" s="12">
        <v>458.09948730468699</v>
      </c>
      <c r="BI70" s="19">
        <v>1.5707801580428999</v>
      </c>
      <c r="BJ70" s="12">
        <v>21.226770401000898</v>
      </c>
      <c r="BK70" s="12">
        <v>1.07988393306732</v>
      </c>
      <c r="BL70" s="12">
        <v>2.6506640911102299</v>
      </c>
      <c r="BM70" s="12">
        <v>1.5139036178588801</v>
      </c>
      <c r="BN70" s="12">
        <v>2.5465843677520699</v>
      </c>
      <c r="BO70" s="12">
        <v>65.685676574707003</v>
      </c>
      <c r="BP70" s="12">
        <v>1.05029296875</v>
      </c>
      <c r="BQ70" s="12">
        <v>-34.466911315917898</v>
      </c>
      <c r="BR70" s="12">
        <v>0.9501953125</v>
      </c>
      <c r="BS70" s="12">
        <v>56.256389617919901</v>
      </c>
      <c r="BT70" s="12">
        <v>0.62994170188903797</v>
      </c>
      <c r="BU70" s="12">
        <v>-32.263404846191399</v>
      </c>
      <c r="BV70" s="12">
        <v>1.08433854579925</v>
      </c>
      <c r="BW70" s="12">
        <v>58.413627624511697</v>
      </c>
      <c r="BX70" s="12" t="s">
        <v>82</v>
      </c>
      <c r="BY70" s="12" t="s">
        <v>81</v>
      </c>
      <c r="BZ70" s="12" t="s">
        <v>82</v>
      </c>
      <c r="CA70" s="12" t="s">
        <v>82</v>
      </c>
      <c r="CB70" s="12"/>
      <c r="CC70" s="12" t="s">
        <v>314</v>
      </c>
      <c r="CD70" s="12"/>
      <c r="CE70" s="20">
        <v>-20.446999999999999</v>
      </c>
      <c r="CF70" s="21">
        <v>0</v>
      </c>
      <c r="CG70" s="21">
        <v>-3.1E-2</v>
      </c>
      <c r="CH70" s="21">
        <v>0.44600000000000001</v>
      </c>
      <c r="CI70" s="21">
        <v>137.80799999999999</v>
      </c>
      <c r="CJ70" s="21">
        <v>1.6</v>
      </c>
      <c r="CK70" s="21">
        <v>1.1060000000000001</v>
      </c>
      <c r="CL70" s="21">
        <v>-7.6779999999999999</v>
      </c>
      <c r="CM70" s="12">
        <v>1.29</v>
      </c>
      <c r="CN70" s="12">
        <v>-14.382999999999999</v>
      </c>
      <c r="CO70" s="62">
        <f>(CL70*CK70+CN70*CM70)/(CL70+CN70)</f>
        <v>1.2259615611259689</v>
      </c>
      <c r="CP70" s="12">
        <v>0.627</v>
      </c>
      <c r="CQ70" s="12">
        <v>0</v>
      </c>
      <c r="CR70" s="12">
        <v>0</v>
      </c>
      <c r="CS70" s="12">
        <v>0</v>
      </c>
      <c r="CT70" s="12">
        <v>0</v>
      </c>
      <c r="CU70" s="12">
        <v>0</v>
      </c>
      <c r="CV70" s="12">
        <v>0</v>
      </c>
      <c r="CW70" s="12">
        <v>0</v>
      </c>
      <c r="CX70" s="22">
        <v>0.158</v>
      </c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EC70" s="12">
        <v>4</v>
      </c>
      <c r="ED70" s="12">
        <v>4</v>
      </c>
      <c r="EE70" s="12"/>
      <c r="EF70" s="21">
        <f t="shared" si="11"/>
        <v>0</v>
      </c>
      <c r="EG70" s="28">
        <v>4</v>
      </c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  <c r="FL70" s="12"/>
      <c r="FM70" s="12"/>
      <c r="FN70" s="12"/>
      <c r="FO70" s="12"/>
      <c r="FP70" s="12"/>
      <c r="FQ70" s="12"/>
      <c r="FR70" s="12"/>
      <c r="FS70" s="12"/>
      <c r="FT70" s="12"/>
      <c r="FU70" s="12"/>
      <c r="FV70" s="12"/>
      <c r="FW70" s="12"/>
      <c r="FX70" s="12"/>
      <c r="FY70" s="12"/>
      <c r="FZ70" s="12"/>
      <c r="GA70" s="12"/>
      <c r="GB70" s="12"/>
      <c r="GC70" s="12"/>
      <c r="GD70" s="12"/>
      <c r="GE70" s="12"/>
      <c r="GF70" s="12"/>
      <c r="GG70" s="12"/>
      <c r="GH70" s="12"/>
      <c r="GI70" s="12"/>
      <c r="GJ70" s="12"/>
      <c r="GK70" s="12"/>
      <c r="GL70" s="12"/>
      <c r="GM70" s="12"/>
      <c r="GN70" s="12"/>
      <c r="GO70" s="12"/>
      <c r="GP70" s="12"/>
      <c r="GQ70" s="12"/>
      <c r="GR70" s="12"/>
      <c r="GS70" s="12"/>
      <c r="GT70" s="12"/>
      <c r="GU70" s="12"/>
      <c r="GV70" s="12"/>
      <c r="GW70" s="12"/>
      <c r="GX70" s="12"/>
      <c r="GY70" s="12"/>
      <c r="GZ70" s="12"/>
      <c r="HA70" s="12"/>
      <c r="HB70" s="12"/>
      <c r="HC70" s="12"/>
      <c r="HD70" s="12"/>
      <c r="HE70" s="12"/>
      <c r="HF70" s="12"/>
      <c r="HG70" s="12"/>
      <c r="HH70" s="12"/>
      <c r="HI70" s="12"/>
      <c r="HJ70" s="12"/>
      <c r="HK70" s="12"/>
      <c r="HL70" s="12"/>
      <c r="HM70" s="12"/>
      <c r="HN70" s="12"/>
      <c r="HO70" s="12"/>
      <c r="HP70" s="12"/>
      <c r="HQ70" s="12"/>
      <c r="HR70" s="12"/>
      <c r="HS70" s="12"/>
      <c r="HT70" s="12"/>
      <c r="HU70" s="12"/>
      <c r="HV70" s="12"/>
      <c r="HW70" s="12"/>
      <c r="HX70" s="12"/>
      <c r="HY70" s="12"/>
      <c r="HZ70" s="12"/>
      <c r="IA70" s="12"/>
      <c r="IB70" s="12"/>
      <c r="IC70" s="12"/>
      <c r="ID70" s="12"/>
      <c r="IE70" s="12"/>
      <c r="IF70" s="12"/>
      <c r="IG70" s="12"/>
      <c r="IH70" s="12"/>
      <c r="II70" s="12"/>
      <c r="IJ70" s="12"/>
    </row>
    <row r="71" spans="1:244" x14ac:dyDescent="0.3">
      <c r="A71" s="12"/>
      <c r="B71" s="13">
        <v>1</v>
      </c>
      <c r="C71" s="12" t="s">
        <v>88</v>
      </c>
      <c r="D71" s="12">
        <v>20</v>
      </c>
      <c r="E71" s="12"/>
      <c r="F71" s="14">
        <v>44697</v>
      </c>
      <c r="G71" s="13" t="s">
        <v>89</v>
      </c>
      <c r="H71" s="12"/>
      <c r="I71" s="15">
        <v>44650</v>
      </c>
      <c r="J71" s="13">
        <f t="shared" si="8"/>
        <v>47</v>
      </c>
      <c r="K71" s="31">
        <f t="shared" si="9"/>
        <v>4</v>
      </c>
      <c r="L71" s="12">
        <v>43</v>
      </c>
      <c r="M71" s="16" t="s">
        <v>74</v>
      </c>
      <c r="N71" s="12">
        <v>1</v>
      </c>
      <c r="O71" s="12"/>
      <c r="P71" s="12" t="s">
        <v>75</v>
      </c>
      <c r="Q71" s="12" t="s">
        <v>90</v>
      </c>
      <c r="R71" s="12" t="s">
        <v>77</v>
      </c>
      <c r="S71" s="17" t="s">
        <v>78</v>
      </c>
      <c r="T71" s="12">
        <v>28</v>
      </c>
      <c r="U71" s="12">
        <v>1</v>
      </c>
      <c r="V71" s="12">
        <v>4</v>
      </c>
      <c r="W71" s="12" t="s">
        <v>83</v>
      </c>
      <c r="X71" s="12"/>
      <c r="Y71" s="12"/>
      <c r="Z71" s="13">
        <v>73</v>
      </c>
      <c r="AA71" s="13">
        <v>1100</v>
      </c>
      <c r="AB71" s="12">
        <v>8</v>
      </c>
      <c r="AC71" s="13">
        <v>-41</v>
      </c>
      <c r="AD71" s="12"/>
      <c r="AE71" s="12">
        <v>12</v>
      </c>
      <c r="AF71" s="12">
        <v>13</v>
      </c>
      <c r="AG71" s="12">
        <v>14</v>
      </c>
      <c r="AH71" s="12">
        <v>15</v>
      </c>
      <c r="AI71" s="12"/>
      <c r="AJ71" s="13">
        <v>9</v>
      </c>
      <c r="AK71" s="16">
        <f t="shared" si="12"/>
        <v>1634.21630859375</v>
      </c>
      <c r="AL71" s="12">
        <v>-60.0738525390625</v>
      </c>
      <c r="AM71" s="18">
        <v>-68.3135986328125</v>
      </c>
      <c r="AN71" s="18">
        <v>-77.1484375</v>
      </c>
      <c r="AO71" s="18">
        <v>-92.7734375</v>
      </c>
      <c r="AP71" s="18">
        <v>-88.6993408203125</v>
      </c>
      <c r="AQ71" s="12">
        <v>-96.6644287109375</v>
      </c>
      <c r="AR71" s="12">
        <v>-102.9052734375</v>
      </c>
      <c r="AS71" s="12">
        <v>-103.485107421875</v>
      </c>
      <c r="AT71" s="12"/>
      <c r="AU71" s="12">
        <f t="shared" si="10"/>
        <v>14</v>
      </c>
      <c r="AV71" s="12">
        <v>7</v>
      </c>
      <c r="AW71" s="12">
        <v>1</v>
      </c>
      <c r="AX71" s="12">
        <v>1</v>
      </c>
      <c r="AY71" s="12" t="s">
        <v>80</v>
      </c>
      <c r="AZ71" s="12">
        <v>591.5</v>
      </c>
      <c r="BA71" s="12">
        <v>595.2001953125</v>
      </c>
      <c r="BB71" s="19">
        <v>-23.4699993133544</v>
      </c>
      <c r="BC71" s="18">
        <v>65.141754150390597</v>
      </c>
      <c r="BD71" s="12">
        <v>1.60009765625</v>
      </c>
      <c r="BE71" s="12">
        <v>593.10009765625</v>
      </c>
      <c r="BF71" s="12">
        <v>-5.3080763816833496</v>
      </c>
      <c r="BG71" s="12">
        <v>0</v>
      </c>
      <c r="BH71" s="12">
        <v>591.5</v>
      </c>
      <c r="BI71" s="19">
        <v>1.5903450250625599</v>
      </c>
      <c r="BJ71" s="12">
        <v>32.570877075195298</v>
      </c>
      <c r="BK71" s="12">
        <v>0.99775707721710205</v>
      </c>
      <c r="BL71" s="12">
        <v>2.58810210227966</v>
      </c>
      <c r="BM71" s="12">
        <v>1.77616822719574</v>
      </c>
      <c r="BN71" s="12">
        <v>139.77926635742099</v>
      </c>
      <c r="BO71" s="12">
        <v>100.457313537597</v>
      </c>
      <c r="BP71" s="12">
        <v>1.050048828125</v>
      </c>
      <c r="BQ71" s="12">
        <v>-44.969512939453097</v>
      </c>
      <c r="BR71" s="12">
        <v>0.749755859375</v>
      </c>
      <c r="BS71" s="12">
        <v>89.649505615234304</v>
      </c>
      <c r="BT71" s="12">
        <v>0.61161351203918501</v>
      </c>
      <c r="BU71" s="12">
        <v>-39.019363403320298</v>
      </c>
      <c r="BV71" s="12">
        <v>1.3522825241088801</v>
      </c>
      <c r="BW71" s="12">
        <v>102.01641845703099</v>
      </c>
      <c r="BX71" s="12" t="s">
        <v>82</v>
      </c>
      <c r="BY71" s="12" t="s">
        <v>81</v>
      </c>
      <c r="BZ71" s="12" t="s">
        <v>82</v>
      </c>
      <c r="CA71" s="12" t="s">
        <v>82</v>
      </c>
      <c r="CB71" s="12"/>
      <c r="CC71" s="12" t="s">
        <v>315</v>
      </c>
      <c r="CD71" s="12"/>
      <c r="CE71" s="20">
        <v>-16.846</v>
      </c>
      <c r="CF71" s="21">
        <v>0</v>
      </c>
      <c r="CG71" s="21">
        <v>9.1999999999999998E-2</v>
      </c>
      <c r="CH71" s="21">
        <v>0.66700000000000004</v>
      </c>
      <c r="CI71" s="21">
        <v>164.43199999999999</v>
      </c>
      <c r="CJ71" s="21">
        <v>2.5499999999999998</v>
      </c>
      <c r="CK71" s="21">
        <v>1.5920000000000001</v>
      </c>
      <c r="CL71" s="21">
        <v>-7.7190000000000003</v>
      </c>
      <c r="CM71" s="12">
        <v>1.673</v>
      </c>
      <c r="CN71" s="12">
        <v>-12.207000000000001</v>
      </c>
      <c r="CO71" s="62">
        <f>(CL71*CK71+CN71*CM71)/(CL71+CN71)</f>
        <v>1.6416219512195123</v>
      </c>
      <c r="CP71" s="12">
        <v>0.623</v>
      </c>
      <c r="CQ71" s="12">
        <v>0</v>
      </c>
      <c r="CR71" s="12">
        <v>0</v>
      </c>
      <c r="CS71" s="12">
        <v>0</v>
      </c>
      <c r="CT71" s="12">
        <v>0</v>
      </c>
      <c r="CU71" s="12">
        <v>0</v>
      </c>
      <c r="CV71" s="12">
        <v>0</v>
      </c>
      <c r="CW71" s="12">
        <v>0</v>
      </c>
      <c r="CX71" s="22">
        <v>1.427</v>
      </c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EC71" s="21">
        <v>9</v>
      </c>
      <c r="ED71" s="21">
        <v>9</v>
      </c>
      <c r="EF71" s="21">
        <f t="shared" si="11"/>
        <v>0</v>
      </c>
      <c r="EG71" s="24">
        <v>9</v>
      </c>
    </row>
    <row r="72" spans="1:244" x14ac:dyDescent="0.3">
      <c r="A72" s="12"/>
      <c r="B72" s="13">
        <v>1</v>
      </c>
      <c r="C72" s="12" t="s">
        <v>88</v>
      </c>
      <c r="D72" s="12">
        <v>20</v>
      </c>
      <c r="E72" s="12"/>
      <c r="F72" s="14">
        <v>44697</v>
      </c>
      <c r="G72" s="13" t="s">
        <v>89</v>
      </c>
      <c r="H72" s="12"/>
      <c r="I72" s="15">
        <v>44650</v>
      </c>
      <c r="J72" s="13">
        <f t="shared" si="8"/>
        <v>47</v>
      </c>
      <c r="K72" s="31">
        <f t="shared" si="9"/>
        <v>4</v>
      </c>
      <c r="L72" s="12">
        <v>43</v>
      </c>
      <c r="M72" s="16" t="s">
        <v>74</v>
      </c>
      <c r="N72" s="12">
        <v>1</v>
      </c>
      <c r="O72" s="12"/>
      <c r="P72" s="12" t="s">
        <v>75</v>
      </c>
      <c r="Q72" s="12" t="s">
        <v>90</v>
      </c>
      <c r="R72" s="12" t="s">
        <v>77</v>
      </c>
      <c r="S72" s="17" t="s">
        <v>78</v>
      </c>
      <c r="T72" s="12">
        <v>28</v>
      </c>
      <c r="U72" s="12">
        <v>1</v>
      </c>
      <c r="V72" s="12">
        <v>7</v>
      </c>
      <c r="W72" s="12" t="s">
        <v>83</v>
      </c>
      <c r="X72" s="12"/>
      <c r="Y72" s="12"/>
      <c r="Z72" s="13">
        <v>39</v>
      </c>
      <c r="AA72" s="13">
        <v>1500</v>
      </c>
      <c r="AB72" s="12">
        <v>8</v>
      </c>
      <c r="AC72" s="13">
        <v>-36</v>
      </c>
      <c r="AD72" s="12"/>
      <c r="AE72" s="12">
        <v>24</v>
      </c>
      <c r="AF72" s="12">
        <v>25</v>
      </c>
      <c r="AG72" s="12">
        <v>26</v>
      </c>
      <c r="AH72" s="12">
        <v>27</v>
      </c>
      <c r="AI72" s="12"/>
      <c r="AJ72" s="13">
        <v>7</v>
      </c>
      <c r="AK72" s="16">
        <f t="shared" si="12"/>
        <v>708.92333984375</v>
      </c>
      <c r="AL72" s="12">
        <v>-67.2607421875</v>
      </c>
      <c r="AM72" s="18">
        <v>-70.80078125</v>
      </c>
      <c r="AN72" s="18">
        <v>-76.11083984375</v>
      </c>
      <c r="AO72" s="18">
        <v>-81.3140869140625</v>
      </c>
      <c r="AP72" s="18">
        <v>-79.7271728515625</v>
      </c>
      <c r="AQ72" s="12">
        <v>-88.8214111328125</v>
      </c>
      <c r="AR72" s="12">
        <v>-90.63720703125</v>
      </c>
      <c r="AS72" s="12">
        <v>-97.71728515625</v>
      </c>
      <c r="AT72" s="12"/>
      <c r="AU72" s="12">
        <f t="shared" si="10"/>
        <v>30</v>
      </c>
      <c r="AV72" s="12">
        <v>15</v>
      </c>
      <c r="AW72" s="12">
        <v>1</v>
      </c>
      <c r="AX72" s="12">
        <v>1</v>
      </c>
      <c r="AY72" s="12" t="s">
        <v>80</v>
      </c>
      <c r="AZ72" s="12">
        <v>429</v>
      </c>
      <c r="BA72" s="12">
        <v>432.599609375</v>
      </c>
      <c r="BB72" s="19">
        <v>-17.7299995422363</v>
      </c>
      <c r="BC72" s="18">
        <v>44.5244331359863</v>
      </c>
      <c r="BD72" s="12">
        <v>1.599609375</v>
      </c>
      <c r="BE72" s="12">
        <v>430.599609375</v>
      </c>
      <c r="BF72" s="12">
        <v>-7.9963183403015101</v>
      </c>
      <c r="BG72" s="12">
        <v>0</v>
      </c>
      <c r="BH72" s="12">
        <v>429</v>
      </c>
      <c r="BI72" s="19">
        <v>1.65146791934967</v>
      </c>
      <c r="BJ72" s="12">
        <v>22.2622165679931</v>
      </c>
      <c r="BK72" s="12">
        <v>0.93259537220001198</v>
      </c>
      <c r="BL72" s="12">
        <v>2.58406329154968</v>
      </c>
      <c r="BM72" s="12">
        <v>1.70129907131195</v>
      </c>
      <c r="BN72" s="12">
        <v>2.4351181983947701</v>
      </c>
      <c r="BO72" s="12">
        <v>65.870094299316406</v>
      </c>
      <c r="BP72" s="12">
        <v>0.9501953125</v>
      </c>
      <c r="BQ72" s="12">
        <v>-33.547794342041001</v>
      </c>
      <c r="BR72" s="12">
        <v>1.0498046875</v>
      </c>
      <c r="BS72" s="12">
        <v>54.408367156982401</v>
      </c>
      <c r="BT72" s="12">
        <v>0.67280977964401201</v>
      </c>
      <c r="BU72" s="12">
        <v>-31.684185028076101</v>
      </c>
      <c r="BV72" s="12">
        <v>1.1622883081436099</v>
      </c>
      <c r="BW72" s="12">
        <v>69.056327819824205</v>
      </c>
      <c r="BX72" s="12" t="s">
        <v>82</v>
      </c>
      <c r="BY72" s="12" t="s">
        <v>81</v>
      </c>
      <c r="BZ72" s="12" t="s">
        <v>82</v>
      </c>
      <c r="CA72" s="12" t="s">
        <v>82</v>
      </c>
      <c r="CB72" s="12"/>
      <c r="CC72" s="12" t="s">
        <v>316</v>
      </c>
      <c r="CD72" s="12"/>
      <c r="CE72" s="20">
        <v>-15.32</v>
      </c>
      <c r="CF72" s="21">
        <v>0</v>
      </c>
      <c r="CG72" s="21">
        <v>0.94599999999999995</v>
      </c>
      <c r="CH72" s="21">
        <v>0.64900000000000002</v>
      </c>
      <c r="CI72" s="21">
        <v>-167.23500000000001</v>
      </c>
      <c r="CJ72" s="21">
        <v>5.25</v>
      </c>
      <c r="CK72" s="21">
        <v>3.5640000000000001</v>
      </c>
      <c r="CL72" s="21">
        <v>-10.427</v>
      </c>
      <c r="CM72" s="12">
        <v>24.824999999999999</v>
      </c>
      <c r="CN72" s="12">
        <v>-5.9649999999999999</v>
      </c>
      <c r="CO72" s="62">
        <f>(CL72*CK72+CN72*CM72)/(CL72+CN72)</f>
        <v>11.300814604685213</v>
      </c>
      <c r="CP72" s="12">
        <v>0.96799999999999997</v>
      </c>
      <c r="CQ72" s="12">
        <v>0</v>
      </c>
      <c r="CR72" s="12">
        <v>0</v>
      </c>
      <c r="CS72" s="12">
        <v>0</v>
      </c>
      <c r="CT72" s="12">
        <v>0</v>
      </c>
      <c r="CU72" s="12">
        <v>0</v>
      </c>
      <c r="CV72" s="12">
        <v>0</v>
      </c>
      <c r="CW72" s="12">
        <v>0</v>
      </c>
      <c r="CX72" s="22">
        <v>0.53200000000000003</v>
      </c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EC72" s="21">
        <v>9</v>
      </c>
      <c r="ED72" s="21">
        <v>9</v>
      </c>
      <c r="EF72" s="21">
        <f t="shared" si="11"/>
        <v>0</v>
      </c>
      <c r="EG72" s="24">
        <v>9</v>
      </c>
    </row>
    <row r="73" spans="1:244" ht="15" customHeight="1" x14ac:dyDescent="0.3">
      <c r="A73" s="12"/>
      <c r="B73" s="13">
        <v>1</v>
      </c>
      <c r="C73" s="12" t="s">
        <v>88</v>
      </c>
      <c r="D73" s="12">
        <v>20</v>
      </c>
      <c r="E73" s="12"/>
      <c r="F73" s="14">
        <v>44697</v>
      </c>
      <c r="G73" s="13" t="s">
        <v>89</v>
      </c>
      <c r="H73" s="12"/>
      <c r="I73" s="15">
        <v>44650</v>
      </c>
      <c r="J73" s="13">
        <f t="shared" si="8"/>
        <v>47</v>
      </c>
      <c r="K73" s="31">
        <f t="shared" si="9"/>
        <v>4</v>
      </c>
      <c r="L73" s="12">
        <v>43</v>
      </c>
      <c r="M73" s="16" t="s">
        <v>74</v>
      </c>
      <c r="N73" s="12">
        <v>1</v>
      </c>
      <c r="O73" s="12"/>
      <c r="P73" s="12" t="s">
        <v>75</v>
      </c>
      <c r="Q73" s="12" t="s">
        <v>90</v>
      </c>
      <c r="R73" s="12" t="s">
        <v>77</v>
      </c>
      <c r="S73" s="17" t="s">
        <v>78</v>
      </c>
      <c r="T73" s="12">
        <v>28</v>
      </c>
      <c r="U73" s="12">
        <v>1</v>
      </c>
      <c r="V73" s="12">
        <v>5</v>
      </c>
      <c r="W73" s="12" t="s">
        <v>312</v>
      </c>
      <c r="X73" s="12"/>
      <c r="Y73" s="12"/>
      <c r="Z73" s="13">
        <v>66</v>
      </c>
      <c r="AA73" s="13">
        <v>912</v>
      </c>
      <c r="AB73" s="12">
        <v>12</v>
      </c>
      <c r="AC73" s="13">
        <v>-50</v>
      </c>
      <c r="AD73" s="12"/>
      <c r="AE73" s="30">
        <v>16</v>
      </c>
      <c r="AF73" s="12">
        <v>17</v>
      </c>
      <c r="AG73" s="12">
        <v>18</v>
      </c>
      <c r="AH73" s="12">
        <v>19</v>
      </c>
      <c r="AI73" s="12"/>
      <c r="AJ73" s="13">
        <v>8</v>
      </c>
      <c r="AK73" s="16">
        <f t="shared" si="12"/>
        <v>915.52734375</v>
      </c>
      <c r="AL73" s="12">
        <v>-65.3839111328125</v>
      </c>
      <c r="AM73" s="18">
        <v>-56.5948486328125</v>
      </c>
      <c r="AN73" s="18">
        <v>-71.4874267578125</v>
      </c>
      <c r="AO73" s="18">
        <v>-76.4312744140625</v>
      </c>
      <c r="AP73" s="18">
        <v>-78.3538818359375</v>
      </c>
      <c r="AQ73" s="12">
        <v>-80.9173583984375</v>
      </c>
      <c r="AR73" s="12">
        <v>-82.9620361328125</v>
      </c>
      <c r="AS73" s="12">
        <v>-90.2099609375</v>
      </c>
      <c r="AT73" s="12"/>
      <c r="AU73" s="12">
        <f t="shared" si="10"/>
        <v>42</v>
      </c>
      <c r="AV73" s="12">
        <v>21</v>
      </c>
      <c r="AW73" s="12">
        <v>1</v>
      </c>
      <c r="AX73" s="12">
        <v>1</v>
      </c>
      <c r="AY73" s="12" t="s">
        <v>80</v>
      </c>
      <c r="AZ73" s="12">
        <v>443.90051269531199</v>
      </c>
      <c r="BA73" s="12">
        <v>447.50012207031199</v>
      </c>
      <c r="BB73" s="19">
        <v>-13.899999618530201</v>
      </c>
      <c r="BC73" s="18">
        <v>60.378273010253899</v>
      </c>
      <c r="BD73" s="12">
        <v>1.5</v>
      </c>
      <c r="BE73" s="12">
        <v>445.40051269531199</v>
      </c>
      <c r="BF73" s="12">
        <v>-17.578882217407202</v>
      </c>
      <c r="BG73" s="12">
        <v>0</v>
      </c>
      <c r="BH73" s="12">
        <v>443.90051269531199</v>
      </c>
      <c r="BI73" s="19">
        <v>1.23006391525268</v>
      </c>
      <c r="BJ73" s="12">
        <v>30.1891365051269</v>
      </c>
      <c r="BK73" s="12">
        <v>1.10928666591644</v>
      </c>
      <c r="BL73" s="12">
        <v>2.33935070037841</v>
      </c>
      <c r="BM73" s="12">
        <v>0.85890722274780296</v>
      </c>
      <c r="BN73" s="12">
        <v>7.4770421981811497</v>
      </c>
      <c r="BO73" s="12">
        <v>168.96446228027301</v>
      </c>
      <c r="BP73" s="12">
        <v>1.0498046875</v>
      </c>
      <c r="BQ73" s="12">
        <v>-50.551471710205</v>
      </c>
      <c r="BR73" s="12">
        <v>0.7490234375</v>
      </c>
      <c r="BS73" s="12">
        <v>139.30760192871</v>
      </c>
      <c r="BT73" s="12">
        <v>0.356159657239914</v>
      </c>
      <c r="BU73" s="12">
        <v>-45.190181732177699</v>
      </c>
      <c r="BV73" s="12">
        <v>1.08416724205017</v>
      </c>
      <c r="BW73" s="12">
        <v>58.409530639648402</v>
      </c>
      <c r="BX73" s="12" t="s">
        <v>82</v>
      </c>
      <c r="BY73" s="12" t="s">
        <v>81</v>
      </c>
      <c r="BZ73" s="12" t="s">
        <v>82</v>
      </c>
      <c r="CA73" s="12" t="s">
        <v>82</v>
      </c>
      <c r="CB73" s="12"/>
      <c r="CC73" s="12"/>
      <c r="CD73" s="12"/>
      <c r="CE73" s="20"/>
      <c r="CM73" s="12"/>
      <c r="CN73" s="12"/>
      <c r="CO73" s="62"/>
      <c r="CP73" s="12"/>
      <c r="CQ73" s="12"/>
      <c r="CR73" s="12"/>
      <c r="CS73" s="12"/>
      <c r="CT73" s="12"/>
      <c r="CU73" s="12"/>
      <c r="CV73" s="12"/>
      <c r="CW73" s="12"/>
      <c r="CX73" s="22" t="s">
        <v>85</v>
      </c>
      <c r="CY73" s="12" t="s">
        <v>85</v>
      </c>
      <c r="CZ73" s="12"/>
      <c r="DA73" s="12"/>
      <c r="DB73" s="12"/>
      <c r="DC73" s="12"/>
      <c r="DD73" s="12"/>
      <c r="DE73" s="12"/>
      <c r="DF73" s="12" t="s">
        <v>87</v>
      </c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EC73" s="12">
        <v>9</v>
      </c>
      <c r="ED73" s="21">
        <v>9</v>
      </c>
      <c r="EF73" s="21">
        <f t="shared" si="11"/>
        <v>0</v>
      </c>
      <c r="EG73" s="28">
        <v>9</v>
      </c>
    </row>
    <row r="74" spans="1:244" ht="15" customHeight="1" x14ac:dyDescent="0.3">
      <c r="A74" s="12"/>
      <c r="B74" s="13">
        <v>1</v>
      </c>
      <c r="C74" s="12" t="s">
        <v>88</v>
      </c>
      <c r="D74" s="12">
        <v>20</v>
      </c>
      <c r="E74" s="12"/>
      <c r="F74" s="14">
        <v>44697</v>
      </c>
      <c r="G74" s="13" t="s">
        <v>89</v>
      </c>
      <c r="H74" s="12"/>
      <c r="I74" s="15">
        <v>44650</v>
      </c>
      <c r="J74" s="13">
        <f t="shared" si="8"/>
        <v>47</v>
      </c>
      <c r="K74" s="31">
        <f t="shared" si="9"/>
        <v>4</v>
      </c>
      <c r="L74" s="12">
        <v>43</v>
      </c>
      <c r="M74" s="16" t="s">
        <v>74</v>
      </c>
      <c r="N74" s="12">
        <v>1</v>
      </c>
      <c r="O74" s="12"/>
      <c r="P74" s="12" t="s">
        <v>75</v>
      </c>
      <c r="Q74" s="12" t="s">
        <v>90</v>
      </c>
      <c r="R74" s="12" t="s">
        <v>77</v>
      </c>
      <c r="S74" s="17" t="s">
        <v>78</v>
      </c>
      <c r="T74" s="12">
        <v>28</v>
      </c>
      <c r="U74" s="12">
        <v>1</v>
      </c>
      <c r="V74" s="12">
        <v>2</v>
      </c>
      <c r="W74" s="12" t="s">
        <v>83</v>
      </c>
      <c r="X74" s="12"/>
      <c r="Y74" s="12"/>
      <c r="Z74" s="13">
        <v>38</v>
      </c>
      <c r="AA74" s="13">
        <v>1500</v>
      </c>
      <c r="AB74" s="12">
        <v>10</v>
      </c>
      <c r="AC74" s="13">
        <v>-30</v>
      </c>
      <c r="AD74" s="12"/>
      <c r="AE74" s="12">
        <v>4</v>
      </c>
      <c r="AF74" s="12">
        <v>5</v>
      </c>
      <c r="AG74" s="12">
        <v>6</v>
      </c>
      <c r="AH74" s="12">
        <v>7</v>
      </c>
      <c r="AI74" s="12"/>
      <c r="AJ74" s="13">
        <v>3</v>
      </c>
      <c r="AK74" s="16">
        <f t="shared" si="12"/>
        <v>2156.98242187499</v>
      </c>
      <c r="AL74" s="12">
        <v>-65.2618408203125</v>
      </c>
      <c r="AM74" s="18">
        <v>-79.3304443359375</v>
      </c>
      <c r="AN74" s="18">
        <v>-91.644287109375</v>
      </c>
      <c r="AO74" s="18">
        <v>-101.333618164062</v>
      </c>
      <c r="AP74" s="18">
        <v>-108.184814453125</v>
      </c>
      <c r="AQ74" s="12">
        <v>-115.692138671875</v>
      </c>
      <c r="AR74" s="12">
        <v>-121.15478515625</v>
      </c>
      <c r="AS74" s="12">
        <v>-126.937866210937</v>
      </c>
      <c r="AT74" s="12"/>
      <c r="AU74" s="12">
        <f t="shared" si="10"/>
        <v>16</v>
      </c>
      <c r="AV74" s="12">
        <v>8</v>
      </c>
      <c r="AW74" s="12">
        <v>1</v>
      </c>
      <c r="AX74" s="12">
        <v>1</v>
      </c>
      <c r="AY74" s="12" t="s">
        <v>80</v>
      </c>
      <c r="AZ74" s="12">
        <v>712.59948730468705</v>
      </c>
      <c r="BA74" s="12">
        <v>717.30078125</v>
      </c>
      <c r="BB74" s="19">
        <v>-6.8720002174377397</v>
      </c>
      <c r="BC74" s="18">
        <v>42.028251647949197</v>
      </c>
      <c r="BD74" s="12">
        <v>2</v>
      </c>
      <c r="BE74" s="12">
        <v>714.59948730468705</v>
      </c>
      <c r="BF74" s="12">
        <v>-4.4347624778747496</v>
      </c>
      <c r="BG74" s="12">
        <v>0</v>
      </c>
      <c r="BH74" s="12">
        <v>712.59948730468705</v>
      </c>
      <c r="BI74" s="19">
        <v>2.1919462680816602</v>
      </c>
      <c r="BJ74" s="12">
        <v>21.014125823974599</v>
      </c>
      <c r="BK74" s="12">
        <v>1.16452252864837</v>
      </c>
      <c r="BL74" s="12">
        <v>3.3564686775207502</v>
      </c>
      <c r="BM74" s="12">
        <v>2.5041050910949698</v>
      </c>
      <c r="BN74" s="12">
        <v>3.92278599739074</v>
      </c>
      <c r="BO74" s="12">
        <v>50.551471710205</v>
      </c>
      <c r="BP74" s="12">
        <v>1.150390625</v>
      </c>
      <c r="BQ74" s="12">
        <v>-23.131128311157202</v>
      </c>
      <c r="BR74" s="12">
        <v>1.650390625</v>
      </c>
      <c r="BS74" s="12">
        <v>42.635143280029197</v>
      </c>
      <c r="BT74" s="12">
        <v>0.842781841754913</v>
      </c>
      <c r="BU74" s="12">
        <v>-21.6040954589843</v>
      </c>
      <c r="BV74" s="12">
        <v>1.6175190210342401</v>
      </c>
      <c r="BW74" s="12">
        <v>88.996299743652301</v>
      </c>
      <c r="BX74" s="12" t="s">
        <v>82</v>
      </c>
      <c r="BY74" s="12" t="s">
        <v>81</v>
      </c>
      <c r="BZ74" s="12" t="s">
        <v>82</v>
      </c>
      <c r="CA74" s="12" t="s">
        <v>82</v>
      </c>
      <c r="CB74" s="12"/>
      <c r="CC74" s="12" t="s">
        <v>317</v>
      </c>
      <c r="CD74" s="12"/>
      <c r="CE74" s="20">
        <v>-12.909000000000001</v>
      </c>
      <c r="CF74" s="21">
        <v>0</v>
      </c>
      <c r="CG74" s="21">
        <v>0.24399999999999999</v>
      </c>
      <c r="CH74" s="21">
        <v>0.49099999999999999</v>
      </c>
      <c r="CI74" s="21">
        <v>-9.827</v>
      </c>
      <c r="CJ74" s="21">
        <v>2.6</v>
      </c>
      <c r="CK74" s="21">
        <v>1.9690000000000001</v>
      </c>
      <c r="CL74" s="21">
        <v>-3.3479999999999999</v>
      </c>
      <c r="CM74" s="12">
        <v>2.4369999999999998</v>
      </c>
      <c r="CN74" s="12">
        <v>-10.864000000000001</v>
      </c>
      <c r="CO74" s="62">
        <f>(CL74*CK74+CN74*CM74)/(CL74+CN74)</f>
        <v>2.3267506332676611</v>
      </c>
      <c r="CP74" s="12">
        <v>0.94</v>
      </c>
      <c r="CQ74" s="12">
        <v>0</v>
      </c>
      <c r="CR74" s="12">
        <v>0</v>
      </c>
      <c r="CS74" s="12">
        <v>0</v>
      </c>
      <c r="CT74" s="12">
        <v>0</v>
      </c>
      <c r="CU74" s="12">
        <v>0</v>
      </c>
      <c r="CV74" s="12">
        <v>0</v>
      </c>
      <c r="CW74" s="12">
        <v>0</v>
      </c>
      <c r="CX74" s="22">
        <v>0.67900000000000005</v>
      </c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EC74" s="12">
        <v>7</v>
      </c>
      <c r="ED74" s="21">
        <v>7</v>
      </c>
      <c r="EF74" s="21">
        <f t="shared" si="11"/>
        <v>0</v>
      </c>
      <c r="EG74" s="28">
        <v>7</v>
      </c>
    </row>
    <row r="75" spans="1:244" ht="14.4" customHeight="1" x14ac:dyDescent="0.3">
      <c r="A75" s="12"/>
      <c r="B75" s="13">
        <v>1</v>
      </c>
      <c r="C75" s="12" t="s">
        <v>88</v>
      </c>
      <c r="D75" s="12">
        <v>20</v>
      </c>
      <c r="E75" s="12"/>
      <c r="F75" s="14">
        <v>44697</v>
      </c>
      <c r="G75" s="13" t="s">
        <v>89</v>
      </c>
      <c r="H75" s="12"/>
      <c r="I75" s="15">
        <v>44650</v>
      </c>
      <c r="J75" s="13">
        <f t="shared" si="8"/>
        <v>47</v>
      </c>
      <c r="K75" s="31">
        <f t="shared" si="9"/>
        <v>4</v>
      </c>
      <c r="L75" s="12">
        <v>43</v>
      </c>
      <c r="M75" s="16" t="s">
        <v>74</v>
      </c>
      <c r="N75" s="12">
        <v>1</v>
      </c>
      <c r="O75" s="12"/>
      <c r="P75" s="12" t="s">
        <v>75</v>
      </c>
      <c r="Q75" s="12" t="s">
        <v>90</v>
      </c>
      <c r="R75" s="12" t="s">
        <v>77</v>
      </c>
      <c r="S75" s="17" t="s">
        <v>78</v>
      </c>
      <c r="T75" s="12">
        <v>28</v>
      </c>
      <c r="U75" s="12">
        <v>2</v>
      </c>
      <c r="V75" s="12">
        <v>4</v>
      </c>
      <c r="W75" s="12" t="s">
        <v>83</v>
      </c>
      <c r="X75" s="12"/>
      <c r="Y75" s="12"/>
      <c r="Z75" s="13">
        <v>77</v>
      </c>
      <c r="AA75" s="13">
        <v>1300</v>
      </c>
      <c r="AB75" s="12">
        <v>7</v>
      </c>
      <c r="AC75" s="13">
        <v>-42</v>
      </c>
      <c r="AD75" s="12"/>
      <c r="AE75" s="30">
        <v>48</v>
      </c>
      <c r="AF75" s="12">
        <v>49</v>
      </c>
      <c r="AG75" s="12">
        <v>50</v>
      </c>
      <c r="AH75" s="12">
        <v>51</v>
      </c>
      <c r="AI75" s="12"/>
      <c r="AJ75" s="13">
        <v>8</v>
      </c>
      <c r="AK75" s="16">
        <f t="shared" si="12"/>
        <v>1204.2236328125</v>
      </c>
      <c r="AL75" s="12">
        <v>-66.46728515625</v>
      </c>
      <c r="AM75" s="18">
        <v>-72.2503662109375</v>
      </c>
      <c r="AN75" s="18">
        <v>-76.84326171875</v>
      </c>
      <c r="AO75" s="18">
        <v>-80.6121826171875</v>
      </c>
      <c r="AP75" s="18">
        <v>-92.3919677734375</v>
      </c>
      <c r="AQ75" s="12">
        <v>-96.405029296875</v>
      </c>
      <c r="AR75" s="12">
        <v>-95.367431640625</v>
      </c>
      <c r="AS75" s="12">
        <v>-101.1962890625</v>
      </c>
      <c r="AT75" s="12"/>
      <c r="AU75" s="12">
        <f t="shared" si="10"/>
        <v>24</v>
      </c>
      <c r="AV75" s="12">
        <v>12</v>
      </c>
      <c r="AW75" s="12">
        <v>1</v>
      </c>
      <c r="AX75" s="12">
        <v>1</v>
      </c>
      <c r="AY75" s="12" t="s">
        <v>80</v>
      </c>
      <c r="AZ75" s="12">
        <v>683.40051269531205</v>
      </c>
      <c r="BA75" s="12">
        <v>686.89959716796795</v>
      </c>
      <c r="BB75" s="19">
        <v>-11.9799995422363</v>
      </c>
      <c r="BC75" s="18">
        <v>43.0011177062988</v>
      </c>
      <c r="BD75" s="12">
        <v>1.5</v>
      </c>
      <c r="BE75" s="12">
        <v>684.90051269531205</v>
      </c>
      <c r="BF75" s="12">
        <v>-9.1381645202636701</v>
      </c>
      <c r="BG75" s="12">
        <v>0</v>
      </c>
      <c r="BH75" s="12">
        <v>683.40051269531205</v>
      </c>
      <c r="BI75" s="19">
        <v>1.37097263336181</v>
      </c>
      <c r="BJ75" s="12">
        <v>21.5005588531494</v>
      </c>
      <c r="BK75" s="12">
        <v>0.99583679437637296</v>
      </c>
      <c r="BL75" s="12">
        <v>2.36680936813354</v>
      </c>
      <c r="BM75" s="12">
        <v>1.0932316780090301</v>
      </c>
      <c r="BN75" s="12">
        <v>4.3352465629577601</v>
      </c>
      <c r="BO75" s="12">
        <v>80.855583190917898</v>
      </c>
      <c r="BP75" s="12">
        <v>0.94970703125</v>
      </c>
      <c r="BQ75" s="12">
        <v>-35.539215087890597</v>
      </c>
      <c r="BR75" s="12">
        <v>0.849609375</v>
      </c>
      <c r="BS75" s="12">
        <v>72.613998413085895</v>
      </c>
      <c r="BT75" s="12">
        <v>0.50751775503158603</v>
      </c>
      <c r="BU75" s="12">
        <v>-32.692241668701101</v>
      </c>
      <c r="BV75" s="12">
        <v>1.07530617713928</v>
      </c>
      <c r="BW75" s="12">
        <v>52.119503021240199</v>
      </c>
      <c r="BX75" s="12" t="s">
        <v>82</v>
      </c>
      <c r="BY75" s="12" t="s">
        <v>81</v>
      </c>
      <c r="BZ75" s="12" t="s">
        <v>82</v>
      </c>
      <c r="CA75" s="12" t="s">
        <v>82</v>
      </c>
      <c r="CB75" s="12"/>
      <c r="CC75" s="12"/>
      <c r="CD75" s="12"/>
      <c r="CE75" s="20"/>
      <c r="CM75" s="12"/>
      <c r="CN75" s="12"/>
      <c r="CO75" s="62"/>
      <c r="CP75" s="12"/>
      <c r="CQ75" s="12"/>
      <c r="CR75" s="12"/>
      <c r="CS75" s="12"/>
      <c r="CT75" s="12"/>
      <c r="CU75" s="12"/>
      <c r="CV75" s="12"/>
      <c r="CW75" s="12"/>
      <c r="CX75" s="22" t="s">
        <v>85</v>
      </c>
      <c r="CY75" s="12" t="s">
        <v>85</v>
      </c>
      <c r="CZ75" s="12"/>
      <c r="DA75" s="12"/>
      <c r="DB75" s="12"/>
      <c r="DC75" s="12"/>
      <c r="DD75" s="12"/>
      <c r="DE75" s="12"/>
      <c r="DF75" s="12" t="s">
        <v>87</v>
      </c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EC75" s="12">
        <v>9</v>
      </c>
      <c r="ED75" s="21">
        <v>9</v>
      </c>
      <c r="EF75" s="21">
        <f t="shared" si="11"/>
        <v>0</v>
      </c>
      <c r="EG75" s="28">
        <v>9</v>
      </c>
    </row>
    <row r="76" spans="1:244" ht="14.4" customHeight="1" x14ac:dyDescent="0.3">
      <c r="A76" s="12"/>
      <c r="B76" s="13">
        <v>1</v>
      </c>
      <c r="C76" s="12" t="s">
        <v>88</v>
      </c>
      <c r="D76" s="12">
        <v>20</v>
      </c>
      <c r="E76" s="12"/>
      <c r="F76" s="14">
        <v>44697</v>
      </c>
      <c r="G76" s="13" t="s">
        <v>89</v>
      </c>
      <c r="H76" s="12"/>
      <c r="I76" s="15">
        <v>44650</v>
      </c>
      <c r="J76" s="13">
        <f t="shared" si="8"/>
        <v>47</v>
      </c>
      <c r="K76" s="31">
        <f t="shared" si="9"/>
        <v>4</v>
      </c>
      <c r="L76" s="12">
        <v>43</v>
      </c>
      <c r="M76" s="16" t="s">
        <v>74</v>
      </c>
      <c r="N76" s="12">
        <v>1</v>
      </c>
      <c r="O76" s="12"/>
      <c r="P76" s="12" t="s">
        <v>75</v>
      </c>
      <c r="Q76" s="12" t="s">
        <v>90</v>
      </c>
      <c r="R76" s="12" t="s">
        <v>77</v>
      </c>
      <c r="S76" s="17" t="s">
        <v>78</v>
      </c>
      <c r="T76" s="12">
        <v>28</v>
      </c>
      <c r="U76" s="12">
        <v>2</v>
      </c>
      <c r="V76" s="12">
        <v>3</v>
      </c>
      <c r="W76" s="12" t="s">
        <v>83</v>
      </c>
      <c r="X76" s="12"/>
      <c r="Y76" s="12"/>
      <c r="Z76" s="13">
        <v>65</v>
      </c>
      <c r="AA76" s="13">
        <v>1200</v>
      </c>
      <c r="AB76" s="12">
        <v>13</v>
      </c>
      <c r="AC76" s="13">
        <v>-35</v>
      </c>
      <c r="AD76" s="12"/>
      <c r="AE76" s="30">
        <v>44</v>
      </c>
      <c r="AF76" s="12">
        <v>45</v>
      </c>
      <c r="AG76" s="12">
        <v>46</v>
      </c>
      <c r="AH76" s="12">
        <v>47</v>
      </c>
      <c r="AI76" s="12"/>
      <c r="AJ76" s="13">
        <v>8</v>
      </c>
      <c r="AK76" s="16">
        <f t="shared" si="12"/>
        <v>665.58837890625</v>
      </c>
      <c r="AL76" s="12">
        <v>-64.02587890625</v>
      </c>
      <c r="AM76" s="18">
        <v>-66.8182373046875</v>
      </c>
      <c r="AN76" s="18">
        <v>-68.4967041015625</v>
      </c>
      <c r="AO76" s="18">
        <v>-74.70703125</v>
      </c>
      <c r="AP76" s="18">
        <v>-76.72119140625</v>
      </c>
      <c r="AQ76" s="12">
        <v>-74.5391845703125</v>
      </c>
      <c r="AR76" s="12">
        <v>-66.864013671875</v>
      </c>
      <c r="AS76" s="12">
        <v>-76.23291015625</v>
      </c>
      <c r="AT76" s="12"/>
      <c r="AU76" s="12">
        <f t="shared" si="10"/>
        <v>18</v>
      </c>
      <c r="AV76" s="12">
        <v>9</v>
      </c>
      <c r="AW76" s="12">
        <v>1</v>
      </c>
      <c r="AX76" s="12">
        <v>1</v>
      </c>
      <c r="AY76" s="12" t="s">
        <v>80</v>
      </c>
      <c r="AZ76" s="12">
        <v>606.40051269531205</v>
      </c>
      <c r="BA76" s="12">
        <v>610.30078125</v>
      </c>
      <c r="BB76" s="19">
        <v>-6.8720002174377397</v>
      </c>
      <c r="BC76" s="18">
        <v>41.784111022949197</v>
      </c>
      <c r="BD76" s="12">
        <v>1.599609375</v>
      </c>
      <c r="BE76" s="12">
        <v>608.00012207031205</v>
      </c>
      <c r="BF76" s="12">
        <v>-21.8755588531494</v>
      </c>
      <c r="BG76" s="12">
        <v>0</v>
      </c>
      <c r="BH76" s="12">
        <v>606.40051269531205</v>
      </c>
      <c r="BI76" s="19">
        <v>1.48209953308105</v>
      </c>
      <c r="BJ76" s="12">
        <v>20.892055511474599</v>
      </c>
      <c r="BK76" s="12">
        <v>1.08756780624389</v>
      </c>
      <c r="BL76" s="12">
        <v>2.5696673393249498</v>
      </c>
      <c r="BM76" s="12">
        <v>0.50443023443222001</v>
      </c>
      <c r="BN76" s="12">
        <v>3.5544681549072199</v>
      </c>
      <c r="BO76" s="12">
        <v>100.337013244628</v>
      </c>
      <c r="BP76" s="12">
        <v>1.0498046875</v>
      </c>
      <c r="BQ76" s="12">
        <v>-30.484067916870099</v>
      </c>
      <c r="BR76" s="12">
        <v>0.9501953125</v>
      </c>
      <c r="BS76" s="12">
        <v>85.3629150390625</v>
      </c>
      <c r="BT76" s="12">
        <v>0.41073203086853</v>
      </c>
      <c r="BU76" s="12">
        <v>-28.740465164184499</v>
      </c>
      <c r="BV76" s="12">
        <v>1.2041604518890301</v>
      </c>
      <c r="BW76" s="12">
        <v>43.766326904296797</v>
      </c>
      <c r="BX76" s="12" t="s">
        <v>82</v>
      </c>
      <c r="BY76" s="12" t="s">
        <v>81</v>
      </c>
      <c r="BZ76" s="12" t="s">
        <v>82</v>
      </c>
      <c r="CA76" s="12" t="s">
        <v>82</v>
      </c>
      <c r="CB76" s="12"/>
      <c r="CC76" s="12"/>
      <c r="CD76" s="12"/>
      <c r="CE76" s="20"/>
      <c r="CM76" s="12"/>
      <c r="CN76" s="12"/>
      <c r="CO76" s="62"/>
      <c r="CP76" s="12"/>
      <c r="CQ76" s="12"/>
      <c r="CR76" s="12"/>
      <c r="CS76" s="12"/>
      <c r="CT76" s="12"/>
      <c r="CU76" s="12"/>
      <c r="CV76" s="12"/>
      <c r="CW76" s="12"/>
      <c r="CX76" s="22" t="s">
        <v>85</v>
      </c>
      <c r="CY76" s="12" t="s">
        <v>85</v>
      </c>
      <c r="CZ76" s="12"/>
      <c r="DA76" s="12"/>
      <c r="DF76" s="12" t="s">
        <v>203</v>
      </c>
      <c r="DG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EC76" s="12">
        <v>9</v>
      </c>
      <c r="ED76" s="21">
        <v>9</v>
      </c>
      <c r="EF76" s="21">
        <f t="shared" si="11"/>
        <v>0</v>
      </c>
      <c r="EG76" s="28">
        <v>9</v>
      </c>
    </row>
    <row r="77" spans="1:244" x14ac:dyDescent="0.3">
      <c r="A77" s="12"/>
      <c r="B77" s="13">
        <v>1</v>
      </c>
      <c r="C77" s="12" t="s">
        <v>88</v>
      </c>
      <c r="D77" s="12">
        <v>20</v>
      </c>
      <c r="E77" s="12"/>
      <c r="F77" s="14">
        <v>44697</v>
      </c>
      <c r="G77" s="13" t="s">
        <v>89</v>
      </c>
      <c r="H77" s="12"/>
      <c r="I77" s="15">
        <v>44650</v>
      </c>
      <c r="J77" s="13">
        <f t="shared" si="8"/>
        <v>47</v>
      </c>
      <c r="K77" s="31">
        <f t="shared" si="9"/>
        <v>4</v>
      </c>
      <c r="L77" s="12">
        <v>43</v>
      </c>
      <c r="M77" s="16" t="s">
        <v>74</v>
      </c>
      <c r="N77" s="12">
        <v>1</v>
      </c>
      <c r="O77" s="12"/>
      <c r="P77" s="12" t="s">
        <v>75</v>
      </c>
      <c r="Q77" s="12" t="s">
        <v>90</v>
      </c>
      <c r="R77" s="12" t="s">
        <v>77</v>
      </c>
      <c r="S77" s="17" t="s">
        <v>78</v>
      </c>
      <c r="T77" s="12">
        <v>28</v>
      </c>
      <c r="U77" s="12">
        <v>2</v>
      </c>
      <c r="V77" s="12">
        <v>2</v>
      </c>
      <c r="W77" s="12" t="s">
        <v>312</v>
      </c>
      <c r="X77" s="12"/>
      <c r="Y77" s="12"/>
      <c r="Z77" s="13">
        <v>59</v>
      </c>
      <c r="AA77" s="13">
        <v>1000</v>
      </c>
      <c r="AB77" s="12">
        <v>8</v>
      </c>
      <c r="AC77" s="13">
        <v>-50</v>
      </c>
      <c r="AD77" s="12"/>
      <c r="AE77" s="30">
        <v>40</v>
      </c>
      <c r="AF77" s="12">
        <v>41</v>
      </c>
      <c r="AG77" s="12">
        <v>42</v>
      </c>
      <c r="AH77" s="12">
        <v>43</v>
      </c>
      <c r="AI77" s="12"/>
      <c r="AJ77" s="13">
        <v>1</v>
      </c>
      <c r="AK77" s="16">
        <f t="shared" si="12"/>
        <v>204.77294921875</v>
      </c>
      <c r="AL77" s="12">
        <v>-52.6580810546875</v>
      </c>
      <c r="AM77" s="18">
        <v>-53.1005859375</v>
      </c>
      <c r="AN77" s="18">
        <v>-54.62646484375</v>
      </c>
      <c r="AO77" s="18">
        <v>-56.0150146484375</v>
      </c>
      <c r="AP77" s="18">
        <v>-56.3201904296875</v>
      </c>
      <c r="AQ77" s="12">
        <v>-57.6629638671875</v>
      </c>
      <c r="AR77" s="12">
        <v>-59.5245361328125</v>
      </c>
      <c r="AS77" s="12">
        <v>-61.1114501953125</v>
      </c>
      <c r="AT77" s="12"/>
      <c r="AU77" s="12">
        <f t="shared" si="10"/>
        <v>128</v>
      </c>
      <c r="AV77" s="12">
        <v>64</v>
      </c>
      <c r="AW77" s="12">
        <v>1</v>
      </c>
      <c r="AX77" s="12">
        <v>1</v>
      </c>
      <c r="AY77" s="12" t="s">
        <v>80</v>
      </c>
      <c r="AZ77" s="12">
        <v>260.79699707031199</v>
      </c>
      <c r="BA77" s="12">
        <v>264.1015625</v>
      </c>
      <c r="BB77" s="19">
        <v>-19.319999694824201</v>
      </c>
      <c r="BC77" s="18">
        <v>39.247978210449197</v>
      </c>
      <c r="BD77" s="12">
        <v>1.40625</v>
      </c>
      <c r="BE77" s="12">
        <v>262.20324707031199</v>
      </c>
      <c r="BF77" s="12">
        <v>-4.7736277580261204</v>
      </c>
      <c r="BG77" s="12">
        <v>0</v>
      </c>
      <c r="BH77" s="12">
        <v>260.79699707031199</v>
      </c>
      <c r="BI77" s="19">
        <v>1.81709933280944</v>
      </c>
      <c r="BJ77" s="12">
        <v>19.623989105224599</v>
      </c>
      <c r="BK77" s="12">
        <v>0.85798984766006503</v>
      </c>
      <c r="BL77" s="12">
        <v>2.6750893592834402</v>
      </c>
      <c r="BM77" s="12">
        <v>1.8613646030426001</v>
      </c>
      <c r="BN77" s="12">
        <v>2.2413511276245099</v>
      </c>
      <c r="BO77" s="12">
        <v>66.105766296386705</v>
      </c>
      <c r="BP77" s="12">
        <v>0.85546875</v>
      </c>
      <c r="BQ77" s="12">
        <v>-21.97265625</v>
      </c>
      <c r="BR77" s="12">
        <v>1.046875</v>
      </c>
      <c r="BS77" s="12">
        <v>55.097713470458899</v>
      </c>
      <c r="BT77" s="12">
        <v>0.59728944301605202</v>
      </c>
      <c r="BU77" s="12" t="s">
        <v>81</v>
      </c>
      <c r="BV77" s="12" t="s">
        <v>81</v>
      </c>
      <c r="BW77" s="12">
        <v>68.075393676757798</v>
      </c>
      <c r="BX77" s="12" t="s">
        <v>82</v>
      </c>
      <c r="BY77" s="12" t="s">
        <v>81</v>
      </c>
      <c r="BZ77" s="12" t="s">
        <v>82</v>
      </c>
      <c r="CA77" s="12" t="s">
        <v>82</v>
      </c>
      <c r="CB77" s="12"/>
      <c r="CC77" s="12"/>
      <c r="CD77" s="12"/>
      <c r="CE77" s="20"/>
      <c r="CM77" s="12"/>
      <c r="CN77" s="12"/>
      <c r="CO77" s="62"/>
      <c r="CP77" s="12"/>
      <c r="CQ77" s="12"/>
      <c r="CR77" s="12"/>
      <c r="CS77" s="12"/>
      <c r="CT77" s="12"/>
      <c r="CU77" s="12"/>
      <c r="CV77" s="12"/>
      <c r="CW77" s="12"/>
      <c r="CX77" s="22" t="s">
        <v>85</v>
      </c>
      <c r="CY77" s="12" t="s">
        <v>85</v>
      </c>
      <c r="CZ77" s="12"/>
      <c r="DA77" s="12"/>
      <c r="DB77" s="12"/>
      <c r="DC77" s="12"/>
      <c r="DD77" s="12"/>
      <c r="DE77" s="12"/>
      <c r="DF77" s="12" t="s">
        <v>87</v>
      </c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EC77" s="12">
        <v>5</v>
      </c>
      <c r="ED77" s="33">
        <v>5</v>
      </c>
      <c r="EF77" s="21">
        <f t="shared" si="11"/>
        <v>0</v>
      </c>
      <c r="EG77" s="28">
        <v>5</v>
      </c>
    </row>
    <row r="78" spans="1:244" x14ac:dyDescent="0.3">
      <c r="A78" s="12"/>
      <c r="B78" s="13">
        <v>1</v>
      </c>
      <c r="C78" s="12" t="s">
        <v>88</v>
      </c>
      <c r="D78" s="12">
        <v>20</v>
      </c>
      <c r="E78" s="12"/>
      <c r="F78" s="14">
        <v>44697</v>
      </c>
      <c r="G78" s="13" t="s">
        <v>89</v>
      </c>
      <c r="H78" s="12"/>
      <c r="I78" s="15">
        <v>44650</v>
      </c>
      <c r="J78" s="13">
        <f t="shared" si="8"/>
        <v>47</v>
      </c>
      <c r="K78" s="31">
        <f t="shared" si="9"/>
        <v>4</v>
      </c>
      <c r="L78" s="12">
        <v>43</v>
      </c>
      <c r="M78" s="16" t="s">
        <v>74</v>
      </c>
      <c r="N78" s="12">
        <v>1</v>
      </c>
      <c r="O78" s="12"/>
      <c r="P78" s="12" t="s">
        <v>75</v>
      </c>
      <c r="Q78" s="12" t="s">
        <v>90</v>
      </c>
      <c r="R78" s="12" t="s">
        <v>77</v>
      </c>
      <c r="S78" s="17" t="s">
        <v>78</v>
      </c>
      <c r="T78" s="12">
        <v>28</v>
      </c>
      <c r="U78" s="12">
        <v>1</v>
      </c>
      <c r="V78" s="12">
        <v>3</v>
      </c>
      <c r="W78" s="12" t="s">
        <v>312</v>
      </c>
      <c r="X78" s="12"/>
      <c r="Y78" s="12"/>
      <c r="Z78" s="13">
        <v>53</v>
      </c>
      <c r="AA78" s="13">
        <v>1400</v>
      </c>
      <c r="AB78" s="12">
        <v>10</v>
      </c>
      <c r="AC78" s="13">
        <v>-40</v>
      </c>
      <c r="AD78" s="12"/>
      <c r="AE78" s="30">
        <v>8</v>
      </c>
      <c r="AF78" s="12">
        <v>9</v>
      </c>
      <c r="AG78" s="12">
        <v>10</v>
      </c>
      <c r="AH78" s="12">
        <v>11</v>
      </c>
      <c r="AI78" s="12"/>
      <c r="AJ78" s="13">
        <v>1</v>
      </c>
      <c r="AK78" s="16"/>
      <c r="AL78" s="12">
        <v>-41.2139892578125</v>
      </c>
      <c r="AM78" s="18">
        <v>-40.0543212890625</v>
      </c>
      <c r="AN78" s="18">
        <v>-39.276123046875</v>
      </c>
      <c r="AO78" s="18">
        <v>-39.703369140625</v>
      </c>
      <c r="AP78" s="18">
        <v>-40.771484375</v>
      </c>
      <c r="AQ78" s="12">
        <v>-41.9921875</v>
      </c>
      <c r="AR78" s="12">
        <v>-44.0673828125</v>
      </c>
      <c r="AS78" s="12">
        <v>-43.121337890625</v>
      </c>
      <c r="AT78" s="12"/>
      <c r="AU78" s="12">
        <f t="shared" si="10"/>
        <v>78</v>
      </c>
      <c r="AV78" s="12">
        <v>39</v>
      </c>
      <c r="AW78" s="12">
        <v>1</v>
      </c>
      <c r="AX78" s="12">
        <v>1</v>
      </c>
      <c r="AY78" s="12" t="s">
        <v>80</v>
      </c>
      <c r="AZ78" s="12">
        <v>262.19918823242102</v>
      </c>
      <c r="BA78" s="12">
        <v>266.1015625</v>
      </c>
      <c r="BB78" s="19">
        <v>-15.8100004196166</v>
      </c>
      <c r="BC78" s="18">
        <v>34.196842193603501</v>
      </c>
      <c r="BD78" s="12">
        <v>1.69921875</v>
      </c>
      <c r="BE78" s="12">
        <v>263.89840698242102</v>
      </c>
      <c r="BF78" s="12">
        <v>-1.1119971275329501</v>
      </c>
      <c r="BG78" s="12">
        <v>0</v>
      </c>
      <c r="BH78" s="12">
        <v>262.19918823242102</v>
      </c>
      <c r="BI78" s="19">
        <v>2.5312695503234801</v>
      </c>
      <c r="BJ78" s="12">
        <v>17.098421096801701</v>
      </c>
      <c r="BK78" s="12">
        <v>0.84706646203994795</v>
      </c>
      <c r="BL78" s="12">
        <v>3.3783359527587802</v>
      </c>
      <c r="BM78" s="12">
        <v>10.424536705016999</v>
      </c>
      <c r="BN78" s="12">
        <v>3.5373692512512198</v>
      </c>
      <c r="BO78" s="12">
        <v>34.84375</v>
      </c>
      <c r="BP78" s="12">
        <v>0.951171875</v>
      </c>
      <c r="BQ78" s="12">
        <v>-13.822114944458001</v>
      </c>
      <c r="BR78" s="12">
        <v>1.15234375</v>
      </c>
      <c r="BS78" s="12">
        <v>28.810194015502901</v>
      </c>
      <c r="BT78" s="12">
        <v>0.98486179113388095</v>
      </c>
      <c r="BU78" s="12" t="s">
        <v>81</v>
      </c>
      <c r="BV78" s="12" t="s">
        <v>81</v>
      </c>
      <c r="BW78" s="12">
        <v>81.919853210449205</v>
      </c>
      <c r="BX78" s="12" t="s">
        <v>82</v>
      </c>
      <c r="BY78" s="12" t="s">
        <v>81</v>
      </c>
      <c r="BZ78" s="12" t="s">
        <v>82</v>
      </c>
      <c r="CA78" s="12" t="s">
        <v>82</v>
      </c>
      <c r="CB78" s="12"/>
      <c r="CC78" s="12"/>
      <c r="CD78" s="12"/>
      <c r="CE78" s="20"/>
      <c r="CM78" s="12"/>
      <c r="CN78" s="12"/>
      <c r="CO78" s="62"/>
      <c r="CP78" s="12"/>
      <c r="CQ78" s="12"/>
      <c r="CR78" s="12"/>
      <c r="CS78" s="12"/>
      <c r="CT78" s="12"/>
      <c r="CU78" s="12"/>
      <c r="CV78" s="12"/>
      <c r="CW78" s="12"/>
      <c r="CX78" s="22" t="s">
        <v>85</v>
      </c>
      <c r="CY78" s="12" t="s">
        <v>85</v>
      </c>
      <c r="CZ78" s="12"/>
      <c r="DB78" s="12"/>
      <c r="DC78" s="12"/>
      <c r="DD78" s="12"/>
      <c r="DE78" s="12"/>
      <c r="DF78" s="12" t="s">
        <v>87</v>
      </c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EC78" s="12">
        <v>5</v>
      </c>
      <c r="ED78" s="21">
        <v>5</v>
      </c>
      <c r="EE78" s="33"/>
      <c r="EF78" s="21">
        <f t="shared" si="11"/>
        <v>0</v>
      </c>
      <c r="EG78" s="28">
        <v>5</v>
      </c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  <c r="FP78" s="33"/>
      <c r="FQ78" s="33"/>
      <c r="FR78" s="33"/>
      <c r="FS78" s="33"/>
      <c r="FT78" s="33"/>
      <c r="FU78" s="33"/>
      <c r="FV78" s="33"/>
      <c r="FW78" s="33"/>
      <c r="FX78" s="33"/>
      <c r="FY78" s="33"/>
      <c r="FZ78" s="33"/>
      <c r="GA78" s="33"/>
      <c r="GB78" s="33"/>
      <c r="GC78" s="33"/>
      <c r="GD78" s="33"/>
      <c r="GE78" s="33"/>
      <c r="GF78" s="33"/>
      <c r="GG78" s="33"/>
      <c r="GH78" s="33"/>
      <c r="GI78" s="33"/>
      <c r="GJ78" s="33"/>
      <c r="GK78" s="33"/>
      <c r="GL78" s="33"/>
      <c r="GM78" s="33"/>
      <c r="GN78" s="33"/>
      <c r="GO78" s="33"/>
      <c r="GP78" s="33"/>
      <c r="GQ78" s="33"/>
      <c r="GR78" s="33"/>
      <c r="GS78" s="33"/>
      <c r="GT78" s="33"/>
      <c r="GU78" s="33"/>
      <c r="GV78" s="33"/>
      <c r="GW78" s="33"/>
      <c r="GX78" s="33"/>
      <c r="GY78" s="33"/>
      <c r="GZ78" s="33"/>
      <c r="HA78" s="33"/>
      <c r="HB78" s="33"/>
      <c r="HC78" s="33"/>
      <c r="HD78" s="33"/>
      <c r="HE78" s="33"/>
      <c r="HF78" s="33"/>
      <c r="HG78" s="33"/>
      <c r="HH78" s="33"/>
      <c r="HI78" s="33"/>
      <c r="HJ78" s="33"/>
      <c r="HK78" s="33"/>
      <c r="HL78" s="33"/>
      <c r="HM78" s="33"/>
      <c r="HN78" s="33"/>
      <c r="HO78" s="33"/>
      <c r="HP78" s="33"/>
      <c r="HQ78" s="33"/>
      <c r="HR78" s="33"/>
      <c r="HS78" s="33"/>
      <c r="HT78" s="33"/>
      <c r="HU78" s="33"/>
      <c r="HV78" s="33"/>
      <c r="HW78" s="33"/>
      <c r="HX78" s="33"/>
      <c r="HY78" s="33"/>
      <c r="HZ78" s="33"/>
      <c r="IA78" s="33"/>
      <c r="IB78" s="33"/>
      <c r="IC78" s="33"/>
      <c r="ID78" s="33"/>
      <c r="IE78" s="33"/>
      <c r="IF78" s="33"/>
      <c r="IG78" s="33"/>
      <c r="IH78" s="33"/>
      <c r="II78" s="33"/>
      <c r="IJ78" s="33"/>
    </row>
    <row r="79" spans="1:244" ht="15" customHeight="1" x14ac:dyDescent="0.3">
      <c r="A79" s="12"/>
      <c r="B79" s="13">
        <v>1</v>
      </c>
      <c r="C79" s="12" t="s">
        <v>88</v>
      </c>
      <c r="D79" s="12">
        <v>20</v>
      </c>
      <c r="E79" s="12"/>
      <c r="F79" s="14">
        <v>44697</v>
      </c>
      <c r="G79" s="13" t="s">
        <v>89</v>
      </c>
      <c r="H79" s="12"/>
      <c r="I79" s="15">
        <v>44650</v>
      </c>
      <c r="J79" s="13">
        <f t="shared" si="8"/>
        <v>47</v>
      </c>
      <c r="K79" s="31">
        <f t="shared" si="9"/>
        <v>4</v>
      </c>
      <c r="L79" s="12">
        <v>43</v>
      </c>
      <c r="M79" s="16" t="s">
        <v>74</v>
      </c>
      <c r="N79" s="12">
        <v>1</v>
      </c>
      <c r="O79" s="12"/>
      <c r="P79" s="12" t="s">
        <v>75</v>
      </c>
      <c r="Q79" s="12" t="s">
        <v>90</v>
      </c>
      <c r="R79" s="12" t="s">
        <v>77</v>
      </c>
      <c r="S79" s="17" t="s">
        <v>78</v>
      </c>
      <c r="T79" s="12">
        <v>28</v>
      </c>
      <c r="U79" s="12">
        <v>1</v>
      </c>
      <c r="V79" s="12">
        <v>6</v>
      </c>
      <c r="W79" s="12" t="s">
        <v>84</v>
      </c>
      <c r="X79" s="12"/>
      <c r="Y79" s="12"/>
      <c r="Z79" s="13">
        <v>43</v>
      </c>
      <c r="AA79" s="13">
        <v>1100</v>
      </c>
      <c r="AB79" s="12">
        <v>17</v>
      </c>
      <c r="AC79" s="13">
        <v>-45</v>
      </c>
      <c r="AD79" s="12"/>
      <c r="AE79" s="12">
        <v>20</v>
      </c>
      <c r="AF79" s="12">
        <v>21</v>
      </c>
      <c r="AG79" s="12">
        <v>22</v>
      </c>
      <c r="AH79" s="12">
        <v>23</v>
      </c>
      <c r="AI79" s="12"/>
      <c r="AJ79" s="13">
        <v>8</v>
      </c>
      <c r="AK79" s="16">
        <f>SLOPE(AL79:AP79,AL$1:AP$1)*-1000</f>
        <v>700.68359375</v>
      </c>
      <c r="AL79" s="12">
        <v>-60.5926513671875</v>
      </c>
      <c r="AM79" s="18">
        <v>-64.178466796875</v>
      </c>
      <c r="AN79" s="18">
        <v>-67.474365234375</v>
      </c>
      <c r="AO79" s="18">
        <v>-74.005126953125</v>
      </c>
      <c r="AP79" s="18">
        <v>-73.1964111328125</v>
      </c>
      <c r="AQ79" s="12">
        <v>-70.037841796875</v>
      </c>
      <c r="AR79" s="12">
        <v>-80.780029296875</v>
      </c>
      <c r="AS79" s="12">
        <v>-92.4072265625</v>
      </c>
      <c r="AT79" s="12"/>
      <c r="AU79" s="12">
        <f t="shared" si="10"/>
        <v>54</v>
      </c>
      <c r="AV79" s="12">
        <v>27</v>
      </c>
      <c r="AW79" s="12">
        <v>1</v>
      </c>
      <c r="AX79" s="12">
        <v>1</v>
      </c>
      <c r="AY79" s="12" t="s">
        <v>80</v>
      </c>
      <c r="AZ79" s="12">
        <v>587.40051269531205</v>
      </c>
      <c r="BA79" s="12">
        <v>590.00012207031205</v>
      </c>
      <c r="BB79" s="19">
        <v>-12.3800001144409</v>
      </c>
      <c r="BC79" s="18">
        <v>21.916742324829102</v>
      </c>
      <c r="BD79" s="12">
        <v>1.19921875</v>
      </c>
      <c r="BE79" s="12">
        <v>588.59973144531205</v>
      </c>
      <c r="BF79" s="12">
        <v>12.9140577316284</v>
      </c>
      <c r="BG79" s="12">
        <v>0</v>
      </c>
      <c r="BH79" s="12">
        <v>587.40051269531205</v>
      </c>
      <c r="BI79" s="19"/>
      <c r="BJ79" s="12">
        <v>10.958371162414499</v>
      </c>
      <c r="BK79" s="12" t="s">
        <v>81</v>
      </c>
      <c r="BL79" s="12" t="s">
        <v>81</v>
      </c>
      <c r="BM79" s="12">
        <v>0.82260215282440197</v>
      </c>
      <c r="BN79" s="12">
        <v>0.78659701347351096</v>
      </c>
      <c r="BO79" s="12">
        <v>11.335783958435</v>
      </c>
      <c r="BP79" s="12">
        <v>0.2490234375</v>
      </c>
      <c r="BQ79" s="12">
        <v>-11.1177883148193</v>
      </c>
      <c r="BR79" s="12">
        <v>1.150390625</v>
      </c>
      <c r="BS79" s="12" t="s">
        <v>81</v>
      </c>
      <c r="BT79" s="12" t="s">
        <v>81</v>
      </c>
      <c r="BU79" s="12" t="s">
        <v>81</v>
      </c>
      <c r="BV79" s="12" t="s">
        <v>81</v>
      </c>
      <c r="BW79" s="12">
        <v>48.069889068603501</v>
      </c>
      <c r="BX79" s="12" t="s">
        <v>82</v>
      </c>
      <c r="BY79" s="12" t="s">
        <v>81</v>
      </c>
      <c r="BZ79" s="12" t="s">
        <v>82</v>
      </c>
      <c r="CA79" s="12" t="s">
        <v>82</v>
      </c>
      <c r="CB79" s="12"/>
      <c r="CC79" s="12" t="s">
        <v>319</v>
      </c>
      <c r="CD79" s="12"/>
      <c r="CE79" s="20">
        <v>-10.986000000000001</v>
      </c>
      <c r="CF79" s="21">
        <v>0</v>
      </c>
      <c r="CG79" s="21">
        <v>3.1E-2</v>
      </c>
      <c r="CH79" s="21">
        <v>0.61399999999999999</v>
      </c>
      <c r="CI79" s="21">
        <v>70.23</v>
      </c>
      <c r="CJ79" s="21">
        <v>5.3</v>
      </c>
      <c r="CK79" s="21">
        <v>5.9290000000000003</v>
      </c>
      <c r="CL79" s="21">
        <v>-4.0999999999999996</v>
      </c>
      <c r="CM79" s="12">
        <v>9.9139999999999997</v>
      </c>
      <c r="CN79" s="12">
        <v>-6.1260000000000003</v>
      </c>
      <c r="CO79" s="62">
        <f>(CL79*CK79+CN79*CM79)/(CL79+CN79)</f>
        <v>8.3162589477801685</v>
      </c>
      <c r="CP79" s="12">
        <v>0.69099999999999995</v>
      </c>
      <c r="CQ79" s="12">
        <v>0</v>
      </c>
      <c r="CR79" s="12">
        <v>0</v>
      </c>
      <c r="CS79" s="12">
        <v>0</v>
      </c>
      <c r="CT79" s="12">
        <v>0</v>
      </c>
      <c r="CU79" s="12">
        <v>0</v>
      </c>
      <c r="CV79" s="12">
        <v>0</v>
      </c>
      <c r="CW79" s="12">
        <v>0</v>
      </c>
      <c r="CX79" s="22">
        <v>0.246</v>
      </c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EC79" s="12">
        <v>8</v>
      </c>
      <c r="ED79" s="21">
        <v>8</v>
      </c>
      <c r="EF79" s="21">
        <f t="shared" si="11"/>
        <v>0</v>
      </c>
      <c r="EG79" s="28">
        <v>8</v>
      </c>
    </row>
    <row r="80" spans="1:244" ht="15" customHeight="1" x14ac:dyDescent="0.3">
      <c r="A80" s="12"/>
      <c r="B80" s="13">
        <v>1</v>
      </c>
      <c r="C80" s="12" t="s">
        <v>88</v>
      </c>
      <c r="D80" s="12">
        <v>20</v>
      </c>
      <c r="E80" s="12"/>
      <c r="F80" s="14">
        <v>44697</v>
      </c>
      <c r="G80" s="13" t="s">
        <v>89</v>
      </c>
      <c r="H80" s="12"/>
      <c r="I80" s="15">
        <v>44650</v>
      </c>
      <c r="J80" s="13">
        <f t="shared" si="8"/>
        <v>47</v>
      </c>
      <c r="K80" s="31">
        <f t="shared" si="9"/>
        <v>4</v>
      </c>
      <c r="L80" s="12">
        <v>43</v>
      </c>
      <c r="M80" s="16" t="s">
        <v>74</v>
      </c>
      <c r="N80" s="12">
        <v>1</v>
      </c>
      <c r="O80" s="12"/>
      <c r="P80" s="12" t="s">
        <v>75</v>
      </c>
      <c r="Q80" s="12" t="s">
        <v>90</v>
      </c>
      <c r="R80" s="12" t="s">
        <v>77</v>
      </c>
      <c r="S80" s="17" t="s">
        <v>78</v>
      </c>
      <c r="T80" s="12">
        <v>28</v>
      </c>
      <c r="U80" s="12">
        <v>1</v>
      </c>
      <c r="V80" s="12">
        <v>1</v>
      </c>
      <c r="W80" s="12"/>
      <c r="X80" s="12"/>
      <c r="Y80" s="12"/>
      <c r="Z80" s="13">
        <v>62</v>
      </c>
      <c r="AA80" s="13">
        <v>1500</v>
      </c>
      <c r="AB80" s="12">
        <v>9</v>
      </c>
      <c r="AC80" s="13">
        <v>-51</v>
      </c>
      <c r="AD80" s="12"/>
      <c r="AE80" s="12">
        <v>0</v>
      </c>
      <c r="AF80" s="12">
        <v>1</v>
      </c>
      <c r="AG80" s="12">
        <v>2</v>
      </c>
      <c r="AH80" s="12">
        <v>3</v>
      </c>
      <c r="AI80" s="12"/>
      <c r="AJ80" s="13">
        <v>1</v>
      </c>
      <c r="AK80" s="16">
        <f>SLOPE(AL80:AP80,AL$1:AP$1)*-1000</f>
        <v>1263.12255859375</v>
      </c>
      <c r="AL80" s="12">
        <v>-57.098388671875</v>
      </c>
      <c r="AM80" s="18">
        <v>-69.6258544921875</v>
      </c>
      <c r="AN80" s="18">
        <v>-74.0203857421875</v>
      </c>
      <c r="AO80" s="18">
        <v>-74.676513671875</v>
      </c>
      <c r="AP80" s="18">
        <v>-86.151123046875</v>
      </c>
      <c r="AQ80" s="12">
        <v>-91.094970703125</v>
      </c>
      <c r="AR80" s="12">
        <v>-104.766845703125</v>
      </c>
      <c r="AS80" s="12">
        <v>-104.019165039062</v>
      </c>
      <c r="AT80" s="12"/>
      <c r="AU80" s="12">
        <f t="shared" si="10"/>
        <v>26</v>
      </c>
      <c r="AV80" s="12">
        <v>13</v>
      </c>
      <c r="AW80" s="12">
        <v>1</v>
      </c>
      <c r="AX80" s="12">
        <v>1</v>
      </c>
      <c r="AY80" s="12" t="s">
        <v>80</v>
      </c>
      <c r="AZ80" s="12">
        <v>291.2001953125</v>
      </c>
      <c r="BA80" s="12">
        <v>294.00109863281199</v>
      </c>
      <c r="BB80" s="19">
        <v>-23.4699993133544</v>
      </c>
      <c r="BC80" s="18">
        <v>32.716827392578097</v>
      </c>
      <c r="BD80" s="12">
        <v>1.3994140625</v>
      </c>
      <c r="BE80" s="12">
        <v>292.599609375</v>
      </c>
      <c r="BF80" s="12">
        <v>16.4814739227294</v>
      </c>
      <c r="BG80" s="12">
        <v>0</v>
      </c>
      <c r="BH80" s="12">
        <v>291.2001953125</v>
      </c>
      <c r="BI80" s="19"/>
      <c r="BJ80" s="12">
        <v>16.358413696288999</v>
      </c>
      <c r="BK80" s="12" t="s">
        <v>81</v>
      </c>
      <c r="BL80" s="12" t="s">
        <v>81</v>
      </c>
      <c r="BM80" s="12">
        <v>0.71930718421936002</v>
      </c>
      <c r="BN80" s="12">
        <v>1.11857485771179</v>
      </c>
      <c r="BO80" s="12">
        <v>19.1482849121093</v>
      </c>
      <c r="BP80" s="12">
        <v>0.349609375</v>
      </c>
      <c r="BQ80" s="12">
        <v>-7.4332523345947203</v>
      </c>
      <c r="BR80" s="12">
        <v>1.25048828125</v>
      </c>
      <c r="BS80" s="12" t="s">
        <v>81</v>
      </c>
      <c r="BT80" s="12" t="s">
        <v>81</v>
      </c>
      <c r="BU80" s="12" t="s">
        <v>81</v>
      </c>
      <c r="BV80" s="12" t="s">
        <v>81</v>
      </c>
      <c r="BW80" s="12">
        <v>79.905342102050696</v>
      </c>
      <c r="BX80" s="12" t="s">
        <v>82</v>
      </c>
      <c r="BY80" s="12" t="s">
        <v>81</v>
      </c>
      <c r="BZ80" s="12" t="s">
        <v>82</v>
      </c>
      <c r="CA80" s="12" t="s">
        <v>82</v>
      </c>
      <c r="CB80" s="12"/>
      <c r="CC80" s="12"/>
      <c r="CD80" s="12"/>
      <c r="CE80" s="20"/>
      <c r="CM80" s="12"/>
      <c r="CN80" s="12"/>
      <c r="CO80" s="62"/>
      <c r="CP80" s="12"/>
      <c r="CQ80" s="12"/>
      <c r="CR80" s="12"/>
      <c r="CS80" s="12"/>
      <c r="CT80" s="12"/>
      <c r="CU80" s="12"/>
      <c r="CV80" s="12"/>
      <c r="CW80" s="12"/>
      <c r="CX80" s="22">
        <v>0</v>
      </c>
      <c r="CY80" s="17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EC80" s="17">
        <v>3</v>
      </c>
      <c r="ED80" s="12">
        <v>3</v>
      </c>
      <c r="EF80" s="21">
        <f t="shared" si="11"/>
        <v>0</v>
      </c>
      <c r="EG80" s="27">
        <v>3</v>
      </c>
    </row>
    <row r="81" spans="1:244" x14ac:dyDescent="0.3">
      <c r="A81" s="12"/>
      <c r="B81" s="13">
        <v>1</v>
      </c>
      <c r="C81" s="12" t="s">
        <v>88</v>
      </c>
      <c r="D81" s="12">
        <v>20</v>
      </c>
      <c r="E81" s="12"/>
      <c r="F81" s="14">
        <v>44697</v>
      </c>
      <c r="G81" s="13" t="s">
        <v>89</v>
      </c>
      <c r="H81" s="12"/>
      <c r="I81" s="15">
        <v>44650</v>
      </c>
      <c r="J81" s="13">
        <f t="shared" si="8"/>
        <v>47</v>
      </c>
      <c r="K81" s="31">
        <f t="shared" si="9"/>
        <v>4</v>
      </c>
      <c r="L81" s="12">
        <v>43</v>
      </c>
      <c r="M81" s="16" t="s">
        <v>74</v>
      </c>
      <c r="N81" s="12">
        <v>1</v>
      </c>
      <c r="O81" s="12"/>
      <c r="P81" s="12" t="s">
        <v>75</v>
      </c>
      <c r="Q81" s="12" t="s">
        <v>90</v>
      </c>
      <c r="R81" s="12" t="s">
        <v>77</v>
      </c>
      <c r="S81" s="17" t="s">
        <v>78</v>
      </c>
      <c r="T81" s="12">
        <v>28</v>
      </c>
      <c r="U81" s="12">
        <v>2</v>
      </c>
      <c r="V81" s="12">
        <v>5</v>
      </c>
      <c r="W81" s="12" t="s">
        <v>318</v>
      </c>
      <c r="X81" s="12"/>
      <c r="Y81" s="12"/>
      <c r="Z81" s="13">
        <v>52</v>
      </c>
      <c r="AA81" s="13">
        <v>1500</v>
      </c>
      <c r="AB81" s="12">
        <v>14</v>
      </c>
      <c r="AC81" s="13">
        <v>-32</v>
      </c>
      <c r="AD81" s="12"/>
      <c r="AE81" s="30">
        <v>52</v>
      </c>
      <c r="AF81" s="12">
        <v>53</v>
      </c>
      <c r="AG81" s="12">
        <v>54</v>
      </c>
      <c r="AH81" s="12">
        <v>55</v>
      </c>
      <c r="AI81" s="12"/>
      <c r="AJ81" s="13">
        <v>1</v>
      </c>
      <c r="AK81" s="16">
        <f>SLOPE(AL81:AP81,AL$1:AP$1)*-1000</f>
        <v>238.037109375</v>
      </c>
      <c r="AL81" s="12">
        <v>-32.562255859375</v>
      </c>
      <c r="AM81" s="18">
        <v>-34.3170166015625</v>
      </c>
      <c r="AN81" s="18">
        <v>-33.538818359375</v>
      </c>
      <c r="AO81" s="18">
        <v>-35.5987548828125</v>
      </c>
      <c r="AP81" s="18">
        <v>-37.872314453125</v>
      </c>
      <c r="AQ81" s="12">
        <v>-37.750244140625</v>
      </c>
      <c r="AR81" s="12">
        <v>-41.4581298828125</v>
      </c>
      <c r="AS81" s="12">
        <v>-40.83251953125</v>
      </c>
      <c r="AT81" s="12"/>
      <c r="AU81" s="12">
        <f t="shared" si="10"/>
        <v>0</v>
      </c>
      <c r="AV81" s="12"/>
      <c r="AW81" s="12"/>
      <c r="AX81" s="12"/>
      <c r="AY81" s="12"/>
      <c r="AZ81" s="12"/>
      <c r="BA81" s="12"/>
      <c r="BB81" s="19"/>
      <c r="BC81" s="18"/>
      <c r="BD81" s="12"/>
      <c r="BE81" s="12"/>
      <c r="BF81" s="12"/>
      <c r="BG81" s="12"/>
      <c r="BH81" s="12"/>
      <c r="BI81" s="19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20"/>
      <c r="CM81" s="12"/>
      <c r="CN81" s="12"/>
      <c r="CO81" s="62"/>
      <c r="CP81" s="12"/>
      <c r="CQ81" s="12"/>
      <c r="CR81" s="12"/>
      <c r="CS81" s="12"/>
      <c r="CT81" s="12"/>
      <c r="CU81" s="12"/>
      <c r="CV81" s="12"/>
      <c r="CW81" s="12"/>
      <c r="CX81" s="22" t="s">
        <v>85</v>
      </c>
      <c r="CY81" s="12" t="s">
        <v>85</v>
      </c>
      <c r="CZ81" s="12"/>
      <c r="DA81" s="12"/>
      <c r="DB81" s="12"/>
      <c r="DC81" s="12"/>
      <c r="DD81" s="12"/>
      <c r="DE81" s="12" t="s">
        <v>99</v>
      </c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EC81" s="12">
        <v>5</v>
      </c>
      <c r="ED81" s="33">
        <v>5</v>
      </c>
      <c r="EF81" s="21">
        <f t="shared" si="11"/>
        <v>0</v>
      </c>
      <c r="EG81" s="28">
        <v>5</v>
      </c>
    </row>
    <row r="82" spans="1:244" x14ac:dyDescent="0.3">
      <c r="A82" s="12"/>
      <c r="B82" s="13">
        <v>1</v>
      </c>
      <c r="C82" s="12" t="s">
        <v>88</v>
      </c>
      <c r="D82" s="12">
        <v>20</v>
      </c>
      <c r="E82" s="12"/>
      <c r="F82" s="14">
        <v>44697</v>
      </c>
      <c r="G82" s="13" t="s">
        <v>89</v>
      </c>
      <c r="H82" s="12"/>
      <c r="I82" s="15">
        <v>44650</v>
      </c>
      <c r="J82" s="13">
        <f t="shared" si="8"/>
        <v>47</v>
      </c>
      <c r="K82" s="31">
        <f t="shared" si="9"/>
        <v>4</v>
      </c>
      <c r="L82" s="12">
        <v>43</v>
      </c>
      <c r="M82" s="16" t="s">
        <v>74</v>
      </c>
      <c r="N82" s="12">
        <v>1</v>
      </c>
      <c r="O82" s="12"/>
      <c r="P82" s="12" t="s">
        <v>75</v>
      </c>
      <c r="Q82" s="12" t="s">
        <v>90</v>
      </c>
      <c r="R82" s="12" t="s">
        <v>77</v>
      </c>
      <c r="S82" s="17" t="s">
        <v>78</v>
      </c>
      <c r="T82" s="12">
        <v>28</v>
      </c>
      <c r="U82" s="12">
        <v>2</v>
      </c>
      <c r="V82" s="12">
        <v>6</v>
      </c>
      <c r="W82" s="12" t="s">
        <v>83</v>
      </c>
      <c r="X82" s="12"/>
      <c r="Y82" s="12"/>
      <c r="Z82" s="13">
        <v>57</v>
      </c>
      <c r="AA82" s="13">
        <v>1200</v>
      </c>
      <c r="AB82" s="12">
        <v>8</v>
      </c>
      <c r="AC82" s="13">
        <v>-35</v>
      </c>
      <c r="AD82" s="12"/>
      <c r="AE82" s="30">
        <v>56</v>
      </c>
      <c r="AF82" s="12">
        <v>57</v>
      </c>
      <c r="AG82" s="12">
        <v>58</v>
      </c>
      <c r="AH82" s="12">
        <v>59</v>
      </c>
      <c r="AI82" s="12"/>
      <c r="AJ82" s="13">
        <v>4</v>
      </c>
      <c r="AK82" s="16">
        <f>SLOPE(AL82:AP82,AL$1:AP$1)*-1000</f>
        <v>1623.53515625</v>
      </c>
      <c r="AL82" s="12">
        <v>-76.141357421875</v>
      </c>
      <c r="AM82" s="18">
        <v>-84.869384765625</v>
      </c>
      <c r="AN82" s="18">
        <v>-95.1995849609375</v>
      </c>
      <c r="AO82" s="18">
        <v>-100.067138671875</v>
      </c>
      <c r="AP82" s="18">
        <v>-109.130859375</v>
      </c>
      <c r="AQ82" s="12">
        <v>-101.318359375</v>
      </c>
      <c r="AR82" s="12">
        <v>-116.531372070312</v>
      </c>
      <c r="AS82" s="12">
        <v>-129.37927246093699</v>
      </c>
      <c r="AT82" s="12"/>
      <c r="AU82" s="12">
        <f t="shared" si="10"/>
        <v>26</v>
      </c>
      <c r="AV82" s="12">
        <v>13</v>
      </c>
      <c r="AW82" s="12">
        <v>1</v>
      </c>
      <c r="AX82" s="12">
        <v>1</v>
      </c>
      <c r="AY82" s="12" t="s">
        <v>80</v>
      </c>
      <c r="AZ82" s="12">
        <v>719.79998779296795</v>
      </c>
      <c r="BA82" s="12">
        <v>722.599609375</v>
      </c>
      <c r="BB82" s="19">
        <v>-11.3400001525878</v>
      </c>
      <c r="BC82" s="18">
        <v>22.066928863525298</v>
      </c>
      <c r="BD82" s="12">
        <v>1.400390625</v>
      </c>
      <c r="BE82" s="12">
        <v>721.20037841796795</v>
      </c>
      <c r="BF82" s="12">
        <v>12.8658790588378</v>
      </c>
      <c r="BG82" s="12">
        <v>0</v>
      </c>
      <c r="BH82" s="12">
        <v>719.79998779296795</v>
      </c>
      <c r="BI82" s="19"/>
      <c r="BJ82" s="12">
        <v>11.033464431762599</v>
      </c>
      <c r="BK82" s="12" t="s">
        <v>81</v>
      </c>
      <c r="BL82" s="12" t="s">
        <v>81</v>
      </c>
      <c r="BM82" s="12">
        <v>0.80879014730453502</v>
      </c>
      <c r="BN82" s="12">
        <v>1.0406086444854701</v>
      </c>
      <c r="BO82" s="12">
        <v>11.182598114013601</v>
      </c>
      <c r="BP82" s="12">
        <v>0.25</v>
      </c>
      <c r="BQ82" s="12">
        <v>-9.0379905700683505</v>
      </c>
      <c r="BR82" s="12">
        <v>1.25</v>
      </c>
      <c r="BS82" s="12" t="s">
        <v>81</v>
      </c>
      <c r="BT82" s="12" t="s">
        <v>81</v>
      </c>
      <c r="BU82" s="12" t="s">
        <v>81</v>
      </c>
      <c r="BV82" s="12" t="s">
        <v>81</v>
      </c>
      <c r="BW82" s="12">
        <v>52.578762054443303</v>
      </c>
      <c r="BX82" s="12" t="s">
        <v>82</v>
      </c>
      <c r="BY82" s="12" t="s">
        <v>81</v>
      </c>
      <c r="BZ82" s="12" t="s">
        <v>82</v>
      </c>
      <c r="CA82" s="12" t="s">
        <v>82</v>
      </c>
      <c r="CB82" s="12"/>
      <c r="CC82" s="12"/>
      <c r="CD82" s="12"/>
      <c r="CE82" s="20"/>
      <c r="CM82" s="12"/>
      <c r="CN82" s="12"/>
      <c r="CO82" s="62"/>
      <c r="CP82" s="12"/>
      <c r="CQ82" s="12"/>
      <c r="CR82" s="12"/>
      <c r="CS82" s="12"/>
      <c r="CT82" s="12"/>
      <c r="CU82" s="12"/>
      <c r="CV82" s="12"/>
      <c r="CW82" s="12"/>
      <c r="CX82" s="22" t="s">
        <v>85</v>
      </c>
      <c r="CY82" s="12" t="s">
        <v>85</v>
      </c>
      <c r="CZ82" s="12"/>
      <c r="DA82" s="12"/>
      <c r="DB82" s="12"/>
      <c r="DC82" s="12"/>
      <c r="DD82" s="12"/>
      <c r="DE82" s="12"/>
      <c r="DF82" s="12" t="s">
        <v>87</v>
      </c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EC82" s="12">
        <v>7</v>
      </c>
      <c r="ED82" s="21">
        <v>7</v>
      </c>
      <c r="EF82" s="21">
        <f t="shared" si="11"/>
        <v>0</v>
      </c>
      <c r="EG82" s="28">
        <v>7</v>
      </c>
    </row>
    <row r="83" spans="1:244" ht="15" customHeight="1" x14ac:dyDescent="0.3">
      <c r="A83" s="12"/>
      <c r="B83" s="13">
        <v>1</v>
      </c>
      <c r="C83" s="12" t="s">
        <v>88</v>
      </c>
      <c r="D83" s="12">
        <v>20</v>
      </c>
      <c r="E83" s="12"/>
      <c r="F83" s="14">
        <v>44698</v>
      </c>
      <c r="G83" s="13" t="s">
        <v>89</v>
      </c>
      <c r="H83" s="12"/>
      <c r="I83" s="15">
        <v>44650</v>
      </c>
      <c r="J83" s="13">
        <f t="shared" si="8"/>
        <v>48</v>
      </c>
      <c r="K83" s="31">
        <f t="shared" si="9"/>
        <v>4</v>
      </c>
      <c r="L83" s="12">
        <v>44</v>
      </c>
      <c r="M83" s="16" t="s">
        <v>74</v>
      </c>
      <c r="N83" s="12">
        <v>1</v>
      </c>
      <c r="O83" s="12"/>
      <c r="P83" s="12" t="s">
        <v>75</v>
      </c>
      <c r="Q83" s="12" t="s">
        <v>90</v>
      </c>
      <c r="R83" s="12" t="s">
        <v>77</v>
      </c>
      <c r="S83" s="17" t="s">
        <v>78</v>
      </c>
      <c r="T83" s="12">
        <v>28</v>
      </c>
      <c r="U83" s="12">
        <v>1</v>
      </c>
      <c r="V83" s="12">
        <v>4</v>
      </c>
      <c r="W83" s="12" t="s">
        <v>84</v>
      </c>
      <c r="X83" s="12"/>
      <c r="Y83" s="12"/>
      <c r="Z83" s="13">
        <v>82</v>
      </c>
      <c r="AA83" s="13">
        <v>1100</v>
      </c>
      <c r="AB83" s="12">
        <v>8</v>
      </c>
      <c r="AC83" s="13">
        <v>-53</v>
      </c>
      <c r="AD83" s="12"/>
      <c r="AE83" s="12">
        <v>18</v>
      </c>
      <c r="AF83" s="12">
        <v>19</v>
      </c>
      <c r="AG83" s="12">
        <v>20</v>
      </c>
      <c r="AH83" s="12">
        <v>21</v>
      </c>
      <c r="AI83" s="12"/>
      <c r="AJ83" s="13">
        <v>3</v>
      </c>
      <c r="AK83" s="16"/>
      <c r="AL83" s="12">
        <v>-42.9534912109375</v>
      </c>
      <c r="AM83" s="18">
        <v>-43.5943603515625</v>
      </c>
      <c r="AN83" s="18">
        <v>-42.4041748046875</v>
      </c>
      <c r="AO83" s="18">
        <v>-40.58837890625</v>
      </c>
      <c r="AP83" s="18">
        <v>-43.212890625</v>
      </c>
      <c r="AQ83" s="12">
        <v>-39.5965576171875</v>
      </c>
      <c r="AR83" s="12">
        <v>-47.66845703125</v>
      </c>
      <c r="AS83" s="12">
        <v>-46.844482421875</v>
      </c>
      <c r="AT83" s="12"/>
      <c r="AU83" s="12">
        <f t="shared" si="10"/>
        <v>30</v>
      </c>
      <c r="AV83" s="12">
        <v>15</v>
      </c>
      <c r="AW83" s="12">
        <v>1</v>
      </c>
      <c r="AX83" s="12">
        <v>1</v>
      </c>
      <c r="AY83" s="12" t="s">
        <v>80</v>
      </c>
      <c r="AZ83" s="12">
        <v>304.30099487304602</v>
      </c>
      <c r="BA83" s="12">
        <v>308.19909667968699</v>
      </c>
      <c r="BB83" s="19">
        <v>-11.9799995422363</v>
      </c>
      <c r="BC83" s="18">
        <v>47.5787544250488</v>
      </c>
      <c r="BD83" s="12">
        <v>1.599609375</v>
      </c>
      <c r="BE83" s="12">
        <v>305.90060424804602</v>
      </c>
      <c r="BF83" s="12">
        <v>-19.758281707763601</v>
      </c>
      <c r="BG83" s="12">
        <v>0</v>
      </c>
      <c r="BH83" s="12">
        <v>304.30099487304602</v>
      </c>
      <c r="BI83" s="19">
        <v>1.59328413009643</v>
      </c>
      <c r="BJ83" s="12">
        <v>23.7893772125244</v>
      </c>
      <c r="BK83" s="12">
        <v>1.0585303306579501</v>
      </c>
      <c r="BL83" s="12">
        <v>2.6518144607543901</v>
      </c>
      <c r="BM83" s="12">
        <v>0.83152759075164795</v>
      </c>
      <c r="BN83" s="12">
        <v>6.4539623260498002</v>
      </c>
      <c r="BO83" s="12">
        <v>99.571075439453097</v>
      </c>
      <c r="BP83" s="12">
        <v>1.0498046875</v>
      </c>
      <c r="BQ83" s="12">
        <v>-32.169116973876903</v>
      </c>
      <c r="BR83" s="12">
        <v>1.0498046875</v>
      </c>
      <c r="BS83" s="12">
        <v>80.610214233398395</v>
      </c>
      <c r="BT83" s="12">
        <v>0.50022602081298795</v>
      </c>
      <c r="BU83" s="12">
        <v>-29.093671798706001</v>
      </c>
      <c r="BV83" s="12">
        <v>1.3466608524322501</v>
      </c>
      <c r="BW83" s="12">
        <v>64.557136535644503</v>
      </c>
      <c r="BX83" s="12" t="s">
        <v>82</v>
      </c>
      <c r="BY83" s="12" t="s">
        <v>81</v>
      </c>
      <c r="BZ83" s="12" t="s">
        <v>82</v>
      </c>
      <c r="CA83" s="12" t="s">
        <v>82</v>
      </c>
      <c r="CB83" s="12"/>
      <c r="CC83" s="12" t="s">
        <v>332</v>
      </c>
      <c r="CD83" s="12"/>
      <c r="CE83" s="20">
        <v>-13.946999999999999</v>
      </c>
      <c r="CF83" s="21">
        <v>0</v>
      </c>
      <c r="CG83" s="21">
        <v>9.1999999999999998E-2</v>
      </c>
      <c r="CH83" s="21">
        <v>0.76900000000000002</v>
      </c>
      <c r="CI83" s="21">
        <v>-100.28400000000001</v>
      </c>
      <c r="CJ83" s="21">
        <v>3.35</v>
      </c>
      <c r="CK83" s="21">
        <v>2.286</v>
      </c>
      <c r="CL83" s="21">
        <v>-12.689</v>
      </c>
      <c r="CM83" s="12">
        <v>58.837000000000003</v>
      </c>
      <c r="CN83" s="12">
        <v>-1.381</v>
      </c>
      <c r="CO83" s="62">
        <f>(CL83*CK83+CN83*CM83)/(CL83+CN83)</f>
        <v>7.836599218194741</v>
      </c>
      <c r="CP83" s="12">
        <v>0.89</v>
      </c>
      <c r="CQ83" s="12">
        <v>0</v>
      </c>
      <c r="CR83" s="12">
        <v>0</v>
      </c>
      <c r="CS83" s="12">
        <v>0</v>
      </c>
      <c r="CT83" s="12">
        <v>0</v>
      </c>
      <c r="CU83" s="12">
        <v>0</v>
      </c>
      <c r="CV83" s="12">
        <v>0</v>
      </c>
      <c r="CW83" s="12">
        <v>0</v>
      </c>
      <c r="CX83" s="22">
        <v>0.40200000000000002</v>
      </c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EC83" s="32">
        <v>6</v>
      </c>
      <c r="ED83" s="21">
        <v>6</v>
      </c>
      <c r="EE83" s="33"/>
      <c r="EF83" s="21">
        <f t="shared" si="11"/>
        <v>0</v>
      </c>
      <c r="EG83" s="36">
        <v>6</v>
      </c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  <c r="FP83" s="33"/>
      <c r="FQ83" s="33"/>
      <c r="FR83" s="33"/>
      <c r="FS83" s="33"/>
      <c r="FT83" s="33"/>
      <c r="FU83" s="33"/>
      <c r="FV83" s="33"/>
      <c r="FW83" s="33"/>
      <c r="FX83" s="33"/>
      <c r="FY83" s="33"/>
      <c r="FZ83" s="33"/>
      <c r="GA83" s="33"/>
      <c r="GB83" s="33"/>
      <c r="GC83" s="33"/>
      <c r="GD83" s="33"/>
      <c r="GE83" s="33"/>
      <c r="GF83" s="33"/>
      <c r="GG83" s="33"/>
      <c r="GH83" s="33"/>
      <c r="GI83" s="33"/>
      <c r="GJ83" s="33"/>
      <c r="GK83" s="33"/>
      <c r="GL83" s="33"/>
      <c r="GM83" s="33"/>
      <c r="GN83" s="33"/>
      <c r="GO83" s="33"/>
      <c r="GP83" s="33"/>
      <c r="GQ83" s="33"/>
      <c r="GR83" s="33"/>
      <c r="GS83" s="33"/>
      <c r="GT83" s="33"/>
      <c r="GU83" s="33"/>
      <c r="GV83" s="33"/>
      <c r="GW83" s="33"/>
      <c r="GX83" s="33"/>
      <c r="GY83" s="33"/>
      <c r="GZ83" s="33"/>
      <c r="HA83" s="33"/>
      <c r="HB83" s="33"/>
      <c r="HC83" s="33"/>
      <c r="HD83" s="33"/>
      <c r="HE83" s="33"/>
      <c r="HF83" s="33"/>
      <c r="HG83" s="33"/>
      <c r="HH83" s="33"/>
      <c r="HI83" s="33"/>
      <c r="HJ83" s="33"/>
      <c r="HK83" s="33"/>
      <c r="HL83" s="33"/>
      <c r="HM83" s="33"/>
      <c r="HN83" s="33"/>
      <c r="HO83" s="33"/>
      <c r="HP83" s="33"/>
      <c r="HQ83" s="33"/>
      <c r="HR83" s="33"/>
      <c r="HS83" s="33"/>
      <c r="HT83" s="33"/>
      <c r="HU83" s="33"/>
      <c r="HV83" s="33"/>
      <c r="HW83" s="33"/>
      <c r="HX83" s="33"/>
      <c r="HY83" s="33"/>
      <c r="HZ83" s="33"/>
      <c r="IA83" s="33"/>
      <c r="IB83" s="33"/>
      <c r="IC83" s="33"/>
      <c r="ID83" s="33"/>
      <c r="IE83" s="33"/>
      <c r="IF83" s="33"/>
      <c r="IG83" s="33"/>
      <c r="IH83" s="33"/>
      <c r="II83" s="33"/>
      <c r="IJ83" s="33"/>
    </row>
    <row r="84" spans="1:244" ht="15" customHeight="1" x14ac:dyDescent="0.3">
      <c r="A84" s="12"/>
      <c r="B84" s="13">
        <v>1</v>
      </c>
      <c r="C84" s="12" t="s">
        <v>88</v>
      </c>
      <c r="D84" s="12">
        <v>20</v>
      </c>
      <c r="E84" s="12"/>
      <c r="F84" s="14">
        <v>44698</v>
      </c>
      <c r="G84" s="13" t="s">
        <v>89</v>
      </c>
      <c r="H84" s="12"/>
      <c r="I84" s="15">
        <v>44650</v>
      </c>
      <c r="J84" s="13">
        <f t="shared" si="8"/>
        <v>48</v>
      </c>
      <c r="K84" s="31">
        <f t="shared" si="9"/>
        <v>4</v>
      </c>
      <c r="L84" s="12">
        <v>44</v>
      </c>
      <c r="M84" s="16" t="s">
        <v>74</v>
      </c>
      <c r="N84" s="12">
        <v>1</v>
      </c>
      <c r="O84" s="12"/>
      <c r="P84" s="12" t="s">
        <v>75</v>
      </c>
      <c r="Q84" s="12" t="s">
        <v>90</v>
      </c>
      <c r="R84" s="12" t="s">
        <v>77</v>
      </c>
      <c r="S84" s="17" t="s">
        <v>78</v>
      </c>
      <c r="T84" s="12">
        <v>28</v>
      </c>
      <c r="U84" s="12">
        <v>2</v>
      </c>
      <c r="V84" s="12">
        <v>1</v>
      </c>
      <c r="W84" s="12" t="s">
        <v>84</v>
      </c>
      <c r="X84" s="12"/>
      <c r="Y84" s="12"/>
      <c r="Z84" s="13">
        <v>45</v>
      </c>
      <c r="AA84" s="13">
        <v>1400</v>
      </c>
      <c r="AB84" s="12">
        <v>7</v>
      </c>
      <c r="AC84" s="13">
        <v>-30</v>
      </c>
      <c r="AD84" s="12"/>
      <c r="AE84" s="12">
        <v>45</v>
      </c>
      <c r="AF84" s="12">
        <v>46</v>
      </c>
      <c r="AG84" s="12">
        <v>47</v>
      </c>
      <c r="AH84" s="12">
        <v>48</v>
      </c>
      <c r="AI84" s="12"/>
      <c r="AJ84" s="13">
        <v>6</v>
      </c>
      <c r="AK84" s="16">
        <f t="shared" ref="AK84:AK97" si="13">SLOPE(AL84:AP84,AL$1:AP$1)*-1000</f>
        <v>741.88232421875</v>
      </c>
      <c r="AL84" s="12">
        <v>-82.09228515625</v>
      </c>
      <c r="AM84" s="18">
        <v>-86.2579345703125</v>
      </c>
      <c r="AN84" s="18">
        <v>-88.9739990234375</v>
      </c>
      <c r="AO84" s="18">
        <v>-93.536376953125</v>
      </c>
      <c r="AP84" s="18">
        <v>-97.0001220703125</v>
      </c>
      <c r="AQ84" s="12">
        <v>-100.494384765625</v>
      </c>
      <c r="AR84" s="12">
        <v>-102.1728515625</v>
      </c>
      <c r="AS84" s="12">
        <v>-104.034423828125</v>
      </c>
      <c r="AT84" s="12"/>
      <c r="AU84" s="12">
        <f t="shared" si="10"/>
        <v>32</v>
      </c>
      <c r="AV84" s="12">
        <v>16</v>
      </c>
      <c r="AW84" s="12">
        <v>1</v>
      </c>
      <c r="AX84" s="12">
        <v>1</v>
      </c>
      <c r="AY84" s="12" t="s">
        <v>80</v>
      </c>
      <c r="AZ84" s="12">
        <v>537.40051269531205</v>
      </c>
      <c r="BA84" s="12">
        <v>541.19909667968705</v>
      </c>
      <c r="BB84" s="19">
        <v>-12.0600004196166</v>
      </c>
      <c r="BC84" s="18">
        <v>41.066959381103501</v>
      </c>
      <c r="BD84" s="12">
        <v>1.798828125</v>
      </c>
      <c r="BE84" s="12">
        <v>539.19934082031205</v>
      </c>
      <c r="BF84" s="12">
        <v>-8.4630708694458008</v>
      </c>
      <c r="BG84" s="12">
        <v>0</v>
      </c>
      <c r="BH84" s="12">
        <v>537.40051269531205</v>
      </c>
      <c r="BI84" s="19">
        <v>1.7118494510650599</v>
      </c>
      <c r="BJ84" s="12">
        <v>20.533479690551701</v>
      </c>
      <c r="BK84" s="12">
        <v>1.01719510555267</v>
      </c>
      <c r="BL84" s="12">
        <v>2.7290444374084402</v>
      </c>
      <c r="BM84" s="12">
        <v>1.9103364944457999</v>
      </c>
      <c r="BN84" s="12">
        <v>3.2018864154815598</v>
      </c>
      <c r="BO84" s="12">
        <v>55.300243377685497</v>
      </c>
      <c r="BP84" s="12">
        <v>1.0498046875</v>
      </c>
      <c r="BQ84" s="12">
        <v>-31.556371688842699</v>
      </c>
      <c r="BR84" s="12">
        <v>0.8505859375</v>
      </c>
      <c r="BS84" s="12">
        <v>45.018798828125</v>
      </c>
      <c r="BT84" s="12">
        <v>0.77066069841384899</v>
      </c>
      <c r="BU84" s="12">
        <v>-30.221601486206001</v>
      </c>
      <c r="BV84" s="12">
        <v>1.12346243858337</v>
      </c>
      <c r="BW84" s="12">
        <v>65.748519897460895</v>
      </c>
      <c r="BX84" s="12" t="s">
        <v>82</v>
      </c>
      <c r="BY84" s="12" t="s">
        <v>81</v>
      </c>
      <c r="BZ84" s="12" t="s">
        <v>82</v>
      </c>
      <c r="CA84" s="12" t="s">
        <v>82</v>
      </c>
      <c r="CB84" s="12"/>
      <c r="CC84" s="12" t="s">
        <v>333</v>
      </c>
      <c r="CD84" s="12"/>
      <c r="CE84" s="20">
        <v>-13.672000000000001</v>
      </c>
      <c r="CF84" s="21">
        <v>0</v>
      </c>
      <c r="CG84" s="21">
        <v>6.0999999999999999E-2</v>
      </c>
      <c r="CH84" s="21">
        <v>0.55900000000000005</v>
      </c>
      <c r="CI84" s="21">
        <v>23.532</v>
      </c>
      <c r="CJ84" s="21">
        <v>2.4</v>
      </c>
      <c r="CK84" s="21">
        <v>1.9850000000000001</v>
      </c>
      <c r="CL84" s="21">
        <v>-3.7650000000000001</v>
      </c>
      <c r="CM84" s="12">
        <v>1.9330000000000001</v>
      </c>
      <c r="CN84" s="12">
        <v>-10.973000000000001</v>
      </c>
      <c r="CO84" s="62">
        <f>(CL84*CK84+CN84*CM84)/(CL84+CN84)</f>
        <v>1.9462840276835389</v>
      </c>
      <c r="CP84" s="12">
        <v>0.87</v>
      </c>
      <c r="CQ84" s="12">
        <v>0</v>
      </c>
      <c r="CR84" s="12">
        <v>0</v>
      </c>
      <c r="CS84" s="12">
        <v>0</v>
      </c>
      <c r="CT84" s="12">
        <v>0</v>
      </c>
      <c r="CU84" s="12">
        <v>0</v>
      </c>
      <c r="CV84" s="12">
        <v>0</v>
      </c>
      <c r="CW84" s="12">
        <v>0</v>
      </c>
      <c r="CX84" s="22">
        <v>0.436</v>
      </c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EC84" s="12">
        <v>8</v>
      </c>
      <c r="ED84" s="12">
        <v>8</v>
      </c>
      <c r="EF84" s="21">
        <f t="shared" si="11"/>
        <v>0</v>
      </c>
      <c r="EG84" s="28">
        <v>8</v>
      </c>
    </row>
    <row r="85" spans="1:244" ht="14.4" customHeight="1" x14ac:dyDescent="0.3">
      <c r="A85" s="12"/>
      <c r="B85" s="13">
        <v>1</v>
      </c>
      <c r="C85" s="12" t="s">
        <v>88</v>
      </c>
      <c r="D85" s="12">
        <v>20</v>
      </c>
      <c r="E85" s="12"/>
      <c r="F85" s="14">
        <v>44698</v>
      </c>
      <c r="G85" s="13" t="s">
        <v>89</v>
      </c>
      <c r="H85" s="12"/>
      <c r="I85" s="15">
        <v>44650</v>
      </c>
      <c r="J85" s="13">
        <f t="shared" si="8"/>
        <v>48</v>
      </c>
      <c r="K85" s="31">
        <f t="shared" si="9"/>
        <v>4</v>
      </c>
      <c r="L85" s="12">
        <v>44</v>
      </c>
      <c r="M85" s="16" t="s">
        <v>74</v>
      </c>
      <c r="N85" s="12">
        <v>1</v>
      </c>
      <c r="O85" s="12"/>
      <c r="P85" s="12" t="s">
        <v>75</v>
      </c>
      <c r="Q85" s="12" t="s">
        <v>90</v>
      </c>
      <c r="R85" s="12" t="s">
        <v>77</v>
      </c>
      <c r="S85" s="17" t="s">
        <v>78</v>
      </c>
      <c r="T85" s="12">
        <v>28</v>
      </c>
      <c r="U85" s="12">
        <v>2</v>
      </c>
      <c r="V85" s="12">
        <v>3</v>
      </c>
      <c r="W85" s="12" t="s">
        <v>83</v>
      </c>
      <c r="X85" s="12"/>
      <c r="Y85" s="12"/>
      <c r="Z85" s="13">
        <v>54</v>
      </c>
      <c r="AA85" s="13">
        <v>901</v>
      </c>
      <c r="AB85" s="12">
        <v>6</v>
      </c>
      <c r="AC85" s="13">
        <v>-50</v>
      </c>
      <c r="AD85" s="12"/>
      <c r="AE85" s="12">
        <v>55</v>
      </c>
      <c r="AF85" s="12">
        <v>56</v>
      </c>
      <c r="AG85" s="12">
        <v>57</v>
      </c>
      <c r="AH85" s="12">
        <v>58</v>
      </c>
      <c r="AI85" s="12"/>
      <c r="AJ85" s="13">
        <v>4</v>
      </c>
      <c r="AK85" s="16">
        <f t="shared" si="13"/>
        <v>520.93505859375</v>
      </c>
      <c r="AL85" s="12">
        <v>-70.648193359375</v>
      </c>
      <c r="AM85" s="18">
        <v>-74.8443603515625</v>
      </c>
      <c r="AN85" s="18">
        <v>-80.963134765625</v>
      </c>
      <c r="AO85" s="18">
        <v>-68.878173828125</v>
      </c>
      <c r="AP85" s="18">
        <v>-86.6546630859375</v>
      </c>
      <c r="AQ85" s="12">
        <v>-104.00390625</v>
      </c>
      <c r="AR85" s="12">
        <v>-112.808227539062</v>
      </c>
      <c r="AS85" s="12">
        <v>-119.44580078125</v>
      </c>
      <c r="AT85" s="12"/>
      <c r="AU85" s="12">
        <f t="shared" si="10"/>
        <v>32</v>
      </c>
      <c r="AV85" s="12">
        <v>16</v>
      </c>
      <c r="AW85" s="12">
        <v>1</v>
      </c>
      <c r="AX85" s="12">
        <v>1</v>
      </c>
      <c r="AY85" s="12" t="s">
        <v>80</v>
      </c>
      <c r="AZ85" s="12">
        <v>459.5</v>
      </c>
      <c r="BA85" s="12">
        <v>463.599609375</v>
      </c>
      <c r="BB85" s="19">
        <v>-13.819999694824199</v>
      </c>
      <c r="BC85" s="18">
        <v>49.739189147949197</v>
      </c>
      <c r="BD85" s="12">
        <v>1.69921875</v>
      </c>
      <c r="BE85" s="12">
        <v>461.19921875</v>
      </c>
      <c r="BF85" s="12">
        <v>-11.6621780395507</v>
      </c>
      <c r="BG85" s="12">
        <v>0</v>
      </c>
      <c r="BH85" s="12">
        <v>459.5</v>
      </c>
      <c r="BI85" s="19">
        <v>1.8201496601104701</v>
      </c>
      <c r="BJ85" s="12">
        <v>24.869594573974599</v>
      </c>
      <c r="BK85" s="12">
        <v>1.06513464450836</v>
      </c>
      <c r="BL85" s="12">
        <v>2.8852844238281201</v>
      </c>
      <c r="BM85" s="12">
        <v>1.1478143930435101</v>
      </c>
      <c r="BN85" s="12">
        <v>14.7581071853637</v>
      </c>
      <c r="BO85" s="12">
        <v>86.243873596191406</v>
      </c>
      <c r="BP85" s="12">
        <v>1.0498046875</v>
      </c>
      <c r="BQ85" s="12">
        <v>-27.573530197143501</v>
      </c>
      <c r="BR85" s="12">
        <v>1.2509765625</v>
      </c>
      <c r="BS85" s="12">
        <v>70.964584350585895</v>
      </c>
      <c r="BT85" s="12">
        <v>0.58524239063262895</v>
      </c>
      <c r="BU85" s="12">
        <v>-25.747148513793899</v>
      </c>
      <c r="BV85" s="12">
        <v>1.59346091747283</v>
      </c>
      <c r="BW85" s="12">
        <v>84.382179260253906</v>
      </c>
      <c r="BX85" s="12" t="s">
        <v>82</v>
      </c>
      <c r="BY85" s="12" t="s">
        <v>81</v>
      </c>
      <c r="BZ85" s="12" t="s">
        <v>82</v>
      </c>
      <c r="CA85" s="12" t="s">
        <v>82</v>
      </c>
      <c r="CB85" s="12"/>
      <c r="CC85" s="12" t="s">
        <v>334</v>
      </c>
      <c r="CD85" s="12"/>
      <c r="CE85" s="20">
        <v>-13.916</v>
      </c>
      <c r="CF85" s="21">
        <v>0</v>
      </c>
      <c r="CG85" s="21">
        <v>0.70199999999999996</v>
      </c>
      <c r="CH85" s="21">
        <v>0.57699999999999996</v>
      </c>
      <c r="CI85" s="21">
        <v>-110.458</v>
      </c>
      <c r="CJ85" s="21">
        <v>3.8</v>
      </c>
      <c r="CK85" s="21">
        <v>2.7650000000000001</v>
      </c>
      <c r="CL85" s="21">
        <v>-9.7289999999999992</v>
      </c>
      <c r="CM85" s="12">
        <v>12.77</v>
      </c>
      <c r="CN85" s="12">
        <v>-4.9660000000000002</v>
      </c>
      <c r="CO85" s="62">
        <f>(CL85*CK85+CN85*CM85)/(CL85+CN85)</f>
        <v>6.1460704321197692</v>
      </c>
      <c r="CP85" s="12">
        <v>0.96299999999999997</v>
      </c>
      <c r="CQ85" s="12">
        <v>0</v>
      </c>
      <c r="CR85" s="12">
        <v>0</v>
      </c>
      <c r="CS85" s="12">
        <v>0</v>
      </c>
      <c r="CT85" s="12">
        <v>0</v>
      </c>
      <c r="CU85" s="12">
        <v>0</v>
      </c>
      <c r="CV85" s="12">
        <v>0</v>
      </c>
      <c r="CW85" s="12">
        <v>0</v>
      </c>
      <c r="CX85" s="22">
        <v>1.431</v>
      </c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EC85" s="12">
        <v>7</v>
      </c>
      <c r="ED85" s="12">
        <v>7</v>
      </c>
      <c r="EF85" s="21">
        <f t="shared" si="11"/>
        <v>0</v>
      </c>
      <c r="EG85" s="28">
        <v>7</v>
      </c>
    </row>
    <row r="86" spans="1:244" x14ac:dyDescent="0.3">
      <c r="A86" s="12"/>
      <c r="B86" s="13">
        <v>1</v>
      </c>
      <c r="C86" s="12" t="s">
        <v>88</v>
      </c>
      <c r="D86" s="12">
        <v>20</v>
      </c>
      <c r="E86" s="12"/>
      <c r="F86" s="14">
        <v>44698</v>
      </c>
      <c r="G86" s="13" t="s">
        <v>89</v>
      </c>
      <c r="H86" s="12"/>
      <c r="I86" s="15">
        <v>44650</v>
      </c>
      <c r="J86" s="13">
        <f t="shared" si="8"/>
        <v>48</v>
      </c>
      <c r="K86" s="31">
        <f t="shared" si="9"/>
        <v>4</v>
      </c>
      <c r="L86" s="12">
        <v>44</v>
      </c>
      <c r="M86" s="16" t="s">
        <v>74</v>
      </c>
      <c r="N86" s="12">
        <v>1</v>
      </c>
      <c r="O86" s="12"/>
      <c r="P86" s="12" t="s">
        <v>75</v>
      </c>
      <c r="Q86" s="12" t="s">
        <v>90</v>
      </c>
      <c r="R86" s="12" t="s">
        <v>77</v>
      </c>
      <c r="S86" s="17" t="s">
        <v>78</v>
      </c>
      <c r="T86" s="12">
        <v>28</v>
      </c>
      <c r="U86" s="12">
        <v>1</v>
      </c>
      <c r="V86" s="12">
        <v>3</v>
      </c>
      <c r="W86" s="12" t="s">
        <v>84</v>
      </c>
      <c r="X86" s="12"/>
      <c r="Y86" s="12"/>
      <c r="Z86" s="13">
        <v>50</v>
      </c>
      <c r="AA86" s="13">
        <v>1100</v>
      </c>
      <c r="AB86" s="12">
        <v>8</v>
      </c>
      <c r="AC86" s="13">
        <v>-44</v>
      </c>
      <c r="AD86" s="12"/>
      <c r="AE86" s="12">
        <v>14</v>
      </c>
      <c r="AF86" s="12">
        <v>15</v>
      </c>
      <c r="AG86" s="12">
        <v>16</v>
      </c>
      <c r="AH86" s="12">
        <v>17</v>
      </c>
      <c r="AI86" s="12"/>
      <c r="AJ86" s="13">
        <v>6</v>
      </c>
      <c r="AK86" s="16">
        <f t="shared" si="13"/>
        <v>1439.208984375</v>
      </c>
      <c r="AL86" s="12">
        <v>-66.40625</v>
      </c>
      <c r="AM86" s="18">
        <v>-69.9462890625</v>
      </c>
      <c r="AN86" s="18">
        <v>-79.7882080078125</v>
      </c>
      <c r="AO86" s="18">
        <v>-88.31787109375</v>
      </c>
      <c r="AP86" s="18">
        <v>-93.20068359375</v>
      </c>
      <c r="AQ86" s="12">
        <v>-92.5140380859375</v>
      </c>
      <c r="AR86" s="12">
        <v>-103.744506835937</v>
      </c>
      <c r="AS86" s="12">
        <v>-109.237670898437</v>
      </c>
      <c r="AT86" s="12"/>
      <c r="AU86" s="12">
        <f t="shared" si="10"/>
        <v>32</v>
      </c>
      <c r="AV86" s="12">
        <v>16</v>
      </c>
      <c r="AW86" s="12">
        <v>1</v>
      </c>
      <c r="AX86" s="12">
        <v>1</v>
      </c>
      <c r="AY86" s="12" t="s">
        <v>80</v>
      </c>
      <c r="AZ86" s="12">
        <v>405.90051269531199</v>
      </c>
      <c r="BA86" s="12">
        <v>409.69909667968699</v>
      </c>
      <c r="BB86" s="19">
        <v>-12.619999885559</v>
      </c>
      <c r="BC86" s="18">
        <v>38.788822174072202</v>
      </c>
      <c r="BD86" s="12">
        <v>1.69921875</v>
      </c>
      <c r="BE86" s="12">
        <v>407.59973144531199</v>
      </c>
      <c r="BF86" s="12">
        <v>-7.38427257537841</v>
      </c>
      <c r="BG86" s="12">
        <v>0</v>
      </c>
      <c r="BH86" s="12">
        <v>405.90051269531199</v>
      </c>
      <c r="BI86" s="19">
        <v>1.91357386112213</v>
      </c>
      <c r="BJ86" s="12">
        <v>19.394411087036101</v>
      </c>
      <c r="BK86" s="12">
        <v>0.94311946630477905</v>
      </c>
      <c r="BL86" s="12">
        <v>2.8566932678222599</v>
      </c>
      <c r="BM86" s="12">
        <v>2.5293807983398402</v>
      </c>
      <c r="BN86" s="12">
        <v>3.7032051086425701</v>
      </c>
      <c r="BO86" s="12">
        <v>44.883579254150298</v>
      </c>
      <c r="BP86" s="12">
        <v>1.0498046875</v>
      </c>
      <c r="BQ86" s="12">
        <v>-23.284313201904201</v>
      </c>
      <c r="BR86" s="12">
        <v>1.4501953125</v>
      </c>
      <c r="BS86" s="12">
        <v>37.652767181396399</v>
      </c>
      <c r="BT86" s="12">
        <v>0.83445155620574996</v>
      </c>
      <c r="BU86" s="12">
        <v>-22.011486053466701</v>
      </c>
      <c r="BV86" s="12">
        <v>1.4615980386734</v>
      </c>
      <c r="BW86" s="12">
        <v>72.178840637207003</v>
      </c>
      <c r="BX86" s="12" t="s">
        <v>82</v>
      </c>
      <c r="BY86" s="12" t="s">
        <v>81</v>
      </c>
      <c r="BZ86" s="12" t="s">
        <v>82</v>
      </c>
      <c r="CA86" s="12" t="s">
        <v>82</v>
      </c>
      <c r="CB86" s="12"/>
      <c r="CC86" s="12" t="s">
        <v>335</v>
      </c>
      <c r="CD86" s="12"/>
      <c r="CE86" s="20">
        <v>-15.869</v>
      </c>
      <c r="CF86" s="21">
        <v>0</v>
      </c>
      <c r="CG86" s="21">
        <v>0.64100000000000001</v>
      </c>
      <c r="CH86" s="21">
        <v>0.76</v>
      </c>
      <c r="CI86" s="21">
        <v>-173.81299999999999</v>
      </c>
      <c r="CJ86" s="21">
        <v>8.85</v>
      </c>
      <c r="CK86" s="21">
        <v>10.132999999999999</v>
      </c>
      <c r="CL86" s="21">
        <v>-9.9610000000000003</v>
      </c>
      <c r="CM86" s="12">
        <v>23.44</v>
      </c>
      <c r="CN86" s="12">
        <v>-5.548</v>
      </c>
      <c r="CO86" s="62">
        <f>(CL86*CK86+CN86*CM86)/(CL86+CN86)</f>
        <v>14.893283448320329</v>
      </c>
      <c r="CP86" s="12">
        <v>0.96399999999999997</v>
      </c>
      <c r="CQ86" s="12">
        <v>0</v>
      </c>
      <c r="CR86" s="12">
        <v>0</v>
      </c>
      <c r="CS86" s="12">
        <v>0</v>
      </c>
      <c r="CT86" s="12">
        <v>0</v>
      </c>
      <c r="CU86" s="12">
        <v>0</v>
      </c>
      <c r="CV86" s="12">
        <v>0</v>
      </c>
      <c r="CW86" s="12">
        <v>0</v>
      </c>
      <c r="CX86" s="22">
        <v>0.78600000000000003</v>
      </c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EC86" s="21">
        <v>9</v>
      </c>
      <c r="ED86" s="21">
        <v>9</v>
      </c>
      <c r="EF86" s="21">
        <f t="shared" si="11"/>
        <v>0</v>
      </c>
      <c r="EG86" s="24">
        <v>9</v>
      </c>
    </row>
    <row r="87" spans="1:244" ht="15" customHeight="1" x14ac:dyDescent="0.3">
      <c r="A87" s="12"/>
      <c r="B87" s="13">
        <v>1</v>
      </c>
      <c r="C87" s="12" t="s">
        <v>88</v>
      </c>
      <c r="D87" s="12">
        <v>20</v>
      </c>
      <c r="E87" s="12"/>
      <c r="F87" s="14">
        <v>44698</v>
      </c>
      <c r="G87" s="13" t="s">
        <v>89</v>
      </c>
      <c r="H87" s="12"/>
      <c r="I87" s="15">
        <v>44650</v>
      </c>
      <c r="J87" s="13">
        <f t="shared" si="8"/>
        <v>48</v>
      </c>
      <c r="K87" s="31">
        <f t="shared" si="9"/>
        <v>4</v>
      </c>
      <c r="L87" s="12">
        <v>44</v>
      </c>
      <c r="M87" s="16" t="s">
        <v>74</v>
      </c>
      <c r="N87" s="12">
        <v>1</v>
      </c>
      <c r="O87" s="12"/>
      <c r="P87" s="12" t="s">
        <v>75</v>
      </c>
      <c r="Q87" s="12" t="s">
        <v>90</v>
      </c>
      <c r="R87" s="12" t="s">
        <v>77</v>
      </c>
      <c r="S87" s="17" t="s">
        <v>78</v>
      </c>
      <c r="T87" s="12">
        <v>28</v>
      </c>
      <c r="U87" s="12">
        <v>1</v>
      </c>
      <c r="V87" s="12">
        <v>7</v>
      </c>
      <c r="W87" s="12"/>
      <c r="X87" s="12"/>
      <c r="Y87" s="12"/>
      <c r="Z87" s="13">
        <v>36</v>
      </c>
      <c r="AA87" s="13">
        <v>736</v>
      </c>
      <c r="AB87" s="12">
        <v>9</v>
      </c>
      <c r="AC87" s="13">
        <v>-28</v>
      </c>
      <c r="AD87" s="12"/>
      <c r="AE87" s="12">
        <v>30</v>
      </c>
      <c r="AF87" s="12">
        <v>31</v>
      </c>
      <c r="AG87" s="12">
        <v>32</v>
      </c>
      <c r="AH87" s="12">
        <v>33</v>
      </c>
      <c r="AI87" s="12"/>
      <c r="AJ87" s="13">
        <v>1</v>
      </c>
      <c r="AK87" s="16">
        <f t="shared" si="13"/>
        <v>282.5927734375</v>
      </c>
      <c r="AL87" s="12">
        <v>-52.4139404296875</v>
      </c>
      <c r="AM87" s="18">
        <v>-54.718017578125</v>
      </c>
      <c r="AN87" s="18">
        <v>-52.3529052734375</v>
      </c>
      <c r="AO87" s="18">
        <v>-53.558349609375</v>
      </c>
      <c r="AP87" s="18">
        <v>-60.05859375</v>
      </c>
      <c r="AQ87" s="12">
        <v>-55.694580078125</v>
      </c>
      <c r="AR87" s="12">
        <v>-56.9915771484375</v>
      </c>
      <c r="AS87" s="12">
        <v>-55.5267333984375</v>
      </c>
      <c r="AT87" s="12"/>
      <c r="AU87" s="12">
        <f t="shared" si="10"/>
        <v>50</v>
      </c>
      <c r="AV87" s="12">
        <v>25</v>
      </c>
      <c r="AW87" s="12">
        <v>1</v>
      </c>
      <c r="AX87" s="12">
        <v>1</v>
      </c>
      <c r="AY87" s="12" t="s">
        <v>80</v>
      </c>
      <c r="AZ87" s="12">
        <v>311.69918823242102</v>
      </c>
      <c r="BA87" s="12">
        <v>315.29879760742102</v>
      </c>
      <c r="BB87" s="19">
        <v>-16.4500007629394</v>
      </c>
      <c r="BC87" s="18">
        <v>35.660816192626903</v>
      </c>
      <c r="BD87" s="12">
        <v>1.701171875</v>
      </c>
      <c r="BE87" s="12">
        <v>313.40036010742102</v>
      </c>
      <c r="BF87" s="12">
        <v>2.86967778205871</v>
      </c>
      <c r="BG87" s="12">
        <v>0</v>
      </c>
      <c r="BH87" s="12">
        <v>311.69918823242102</v>
      </c>
      <c r="BI87" s="19">
        <v>2.1288244724273602</v>
      </c>
      <c r="BJ87" s="12">
        <v>17.830408096313398</v>
      </c>
      <c r="BK87" s="12">
        <v>0.75004309415817305</v>
      </c>
      <c r="BL87" s="12">
        <v>2.8788676261901802</v>
      </c>
      <c r="BM87" s="12">
        <v>5.0948362350463796</v>
      </c>
      <c r="BN87" s="12">
        <v>2.4422581195831299</v>
      </c>
      <c r="BO87" s="12">
        <v>33.241420745849602</v>
      </c>
      <c r="BP87" s="12">
        <v>0.7509765625</v>
      </c>
      <c r="BQ87" s="12">
        <v>-21.599264144897401</v>
      </c>
      <c r="BR87" s="12">
        <v>1.1494140625</v>
      </c>
      <c r="BS87" s="12">
        <v>25.0508918762207</v>
      </c>
      <c r="BT87" s="12">
        <v>1.1798787117004399</v>
      </c>
      <c r="BU87" s="12" t="s">
        <v>81</v>
      </c>
      <c r="BV87" s="12" t="s">
        <v>81</v>
      </c>
      <c r="BW87" s="12">
        <v>76.030784606933494</v>
      </c>
      <c r="BX87" s="12" t="s">
        <v>82</v>
      </c>
      <c r="BY87" s="12" t="s">
        <v>81</v>
      </c>
      <c r="BZ87" s="12" t="s">
        <v>82</v>
      </c>
      <c r="CA87" s="12" t="s">
        <v>82</v>
      </c>
      <c r="CB87" s="12"/>
      <c r="CC87" s="12"/>
      <c r="CD87" s="12"/>
      <c r="CE87" s="20"/>
      <c r="CM87" s="12"/>
      <c r="CN87" s="12"/>
      <c r="CO87" s="62"/>
      <c r="CP87" s="12"/>
      <c r="CQ87" s="12"/>
      <c r="CR87" s="12"/>
      <c r="CS87" s="12"/>
      <c r="CT87" s="12"/>
      <c r="CU87" s="12"/>
      <c r="CV87" s="12"/>
      <c r="CW87" s="12"/>
      <c r="CX87" s="22">
        <v>0</v>
      </c>
      <c r="CY87" s="17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EC87" s="17">
        <v>3</v>
      </c>
      <c r="ED87" s="12">
        <v>3</v>
      </c>
      <c r="EE87" s="33"/>
      <c r="EF87" s="21">
        <f t="shared" si="11"/>
        <v>0</v>
      </c>
      <c r="EG87" s="27">
        <v>3</v>
      </c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  <c r="FP87" s="33"/>
      <c r="FQ87" s="33"/>
      <c r="FR87" s="33"/>
      <c r="FS87" s="33"/>
      <c r="FT87" s="33"/>
      <c r="FU87" s="33"/>
      <c r="FV87" s="33"/>
      <c r="FW87" s="33"/>
      <c r="FX87" s="33"/>
      <c r="FY87" s="33"/>
      <c r="FZ87" s="33"/>
      <c r="GA87" s="33"/>
      <c r="GB87" s="33"/>
      <c r="GC87" s="33"/>
      <c r="GD87" s="33"/>
      <c r="GE87" s="33"/>
      <c r="GF87" s="33"/>
      <c r="GG87" s="33"/>
      <c r="GH87" s="33"/>
      <c r="GI87" s="33"/>
      <c r="GJ87" s="33"/>
      <c r="GK87" s="33"/>
      <c r="GL87" s="33"/>
      <c r="GM87" s="33"/>
      <c r="GN87" s="33"/>
      <c r="GO87" s="33"/>
      <c r="GP87" s="33"/>
      <c r="GQ87" s="33"/>
      <c r="GR87" s="33"/>
      <c r="GS87" s="33"/>
      <c r="GT87" s="33"/>
      <c r="GU87" s="33"/>
      <c r="GV87" s="33"/>
      <c r="GW87" s="33"/>
      <c r="GX87" s="33"/>
      <c r="GY87" s="33"/>
      <c r="GZ87" s="33"/>
      <c r="HA87" s="33"/>
      <c r="HB87" s="33"/>
      <c r="HC87" s="33"/>
      <c r="HD87" s="33"/>
      <c r="HE87" s="33"/>
      <c r="HF87" s="33"/>
      <c r="HG87" s="33"/>
      <c r="HH87" s="33"/>
      <c r="HI87" s="33"/>
      <c r="HJ87" s="33"/>
      <c r="HK87" s="33"/>
      <c r="HL87" s="33"/>
      <c r="HM87" s="33"/>
      <c r="HN87" s="33"/>
      <c r="HO87" s="33"/>
      <c r="HP87" s="33"/>
      <c r="HQ87" s="33"/>
      <c r="HR87" s="33"/>
      <c r="HS87" s="33"/>
      <c r="HT87" s="33"/>
      <c r="HU87" s="33"/>
      <c r="HV87" s="33"/>
      <c r="HW87" s="33"/>
      <c r="HX87" s="33"/>
      <c r="HY87" s="33"/>
      <c r="HZ87" s="33"/>
      <c r="IA87" s="33"/>
      <c r="IB87" s="33"/>
      <c r="IC87" s="33"/>
      <c r="ID87" s="33"/>
      <c r="IE87" s="33"/>
      <c r="IF87" s="33"/>
      <c r="IG87" s="33"/>
      <c r="IH87" s="33"/>
      <c r="II87" s="33"/>
      <c r="IJ87" s="33"/>
    </row>
    <row r="88" spans="1:244" ht="15" customHeight="1" x14ac:dyDescent="0.3">
      <c r="A88" s="12"/>
      <c r="B88" s="13">
        <v>1</v>
      </c>
      <c r="C88" s="12" t="s">
        <v>88</v>
      </c>
      <c r="D88" s="12">
        <v>20</v>
      </c>
      <c r="E88" s="12"/>
      <c r="F88" s="14">
        <v>44698</v>
      </c>
      <c r="G88" s="13" t="s">
        <v>89</v>
      </c>
      <c r="H88" s="12"/>
      <c r="I88" s="15">
        <v>44650</v>
      </c>
      <c r="J88" s="13">
        <f t="shared" si="8"/>
        <v>48</v>
      </c>
      <c r="K88" s="31">
        <f t="shared" si="9"/>
        <v>4</v>
      </c>
      <c r="L88" s="12">
        <v>44</v>
      </c>
      <c r="M88" s="16" t="s">
        <v>74</v>
      </c>
      <c r="N88" s="12">
        <v>1</v>
      </c>
      <c r="O88" s="12"/>
      <c r="P88" s="12" t="s">
        <v>75</v>
      </c>
      <c r="Q88" s="12" t="s">
        <v>90</v>
      </c>
      <c r="R88" s="12" t="s">
        <v>77</v>
      </c>
      <c r="S88" s="17" t="s">
        <v>78</v>
      </c>
      <c r="T88" s="12">
        <v>28</v>
      </c>
      <c r="U88" s="12">
        <v>1</v>
      </c>
      <c r="V88" s="12">
        <v>2</v>
      </c>
      <c r="W88" s="12" t="s">
        <v>84</v>
      </c>
      <c r="X88" s="12"/>
      <c r="Y88" s="12"/>
      <c r="Z88" s="13">
        <v>44</v>
      </c>
      <c r="AA88" s="13">
        <v>1100</v>
      </c>
      <c r="AB88" s="12">
        <v>9</v>
      </c>
      <c r="AC88" s="13">
        <v>-42</v>
      </c>
      <c r="AD88" s="12"/>
      <c r="AE88" s="12">
        <v>10</v>
      </c>
      <c r="AF88" s="12">
        <v>11</v>
      </c>
      <c r="AG88" s="12">
        <v>12</v>
      </c>
      <c r="AH88" s="12">
        <v>13</v>
      </c>
      <c r="AI88" s="12"/>
      <c r="AJ88" s="13">
        <v>2</v>
      </c>
      <c r="AK88" s="16">
        <f t="shared" si="13"/>
        <v>834.9609375</v>
      </c>
      <c r="AL88" s="12">
        <v>-67.2760009765625</v>
      </c>
      <c r="AM88" s="18">
        <v>-71.136474609375</v>
      </c>
      <c r="AN88" s="18">
        <v>-72.8607177734375</v>
      </c>
      <c r="AO88" s="18">
        <v>-80.841064453125</v>
      </c>
      <c r="AP88" s="18">
        <v>-83.2977294921875</v>
      </c>
      <c r="AQ88" s="12">
        <v>-90.6524658203125</v>
      </c>
      <c r="AR88" s="12">
        <v>-95.4132080078125</v>
      </c>
      <c r="AS88" s="12">
        <v>-99.4110107421875</v>
      </c>
      <c r="AT88" s="12"/>
      <c r="AU88" s="12">
        <f t="shared" si="10"/>
        <v>54</v>
      </c>
      <c r="AV88" s="12">
        <v>27</v>
      </c>
      <c r="AW88" s="12">
        <v>1</v>
      </c>
      <c r="AX88" s="12">
        <v>1</v>
      </c>
      <c r="AY88" s="12" t="s">
        <v>80</v>
      </c>
      <c r="AZ88" s="12">
        <v>398.90051269531199</v>
      </c>
      <c r="BA88" s="12">
        <v>402.40255737304602</v>
      </c>
      <c r="BB88" s="19">
        <v>-14.529999732971101</v>
      </c>
      <c r="BC88" s="18">
        <v>28.720674514770501</v>
      </c>
      <c r="BD88" s="12">
        <v>1.599609375</v>
      </c>
      <c r="BE88" s="12">
        <v>400.50012207031199</v>
      </c>
      <c r="BF88" s="12">
        <v>10.928925514221101</v>
      </c>
      <c r="BG88" s="12">
        <v>0</v>
      </c>
      <c r="BH88" s="12">
        <v>398.90051269531199</v>
      </c>
      <c r="BI88" s="19">
        <v>2.8953611850738499</v>
      </c>
      <c r="BJ88" s="12">
        <v>14.360337257385201</v>
      </c>
      <c r="BK88" s="12">
        <v>0.29615628719329801</v>
      </c>
      <c r="BL88" s="12">
        <v>3.19151759147644</v>
      </c>
      <c r="BM88" s="12">
        <v>2.6182701587677002</v>
      </c>
      <c r="BN88" s="12">
        <v>1.36502873897552</v>
      </c>
      <c r="BO88" s="12">
        <v>15.318627357482899</v>
      </c>
      <c r="BP88" s="12">
        <v>0.6494140625</v>
      </c>
      <c r="BQ88" s="12">
        <v>-14.246323585510201</v>
      </c>
      <c r="BR88" s="12">
        <v>1.6494140625</v>
      </c>
      <c r="BS88" s="12" t="s">
        <v>81</v>
      </c>
      <c r="BT88" s="12" t="s">
        <v>81</v>
      </c>
      <c r="BU88" s="12" t="s">
        <v>81</v>
      </c>
      <c r="BV88" s="12" t="s">
        <v>81</v>
      </c>
      <c r="BW88" s="12">
        <v>74.681724548339801</v>
      </c>
      <c r="BX88" s="12" t="s">
        <v>82</v>
      </c>
      <c r="BY88" s="12" t="s">
        <v>81</v>
      </c>
      <c r="BZ88" s="12" t="s">
        <v>82</v>
      </c>
      <c r="CA88" s="12" t="s">
        <v>82</v>
      </c>
      <c r="CB88" s="12"/>
      <c r="CC88" s="12" t="s">
        <v>337</v>
      </c>
      <c r="CD88" s="12"/>
      <c r="CE88" s="20">
        <v>-12.115</v>
      </c>
      <c r="CF88" s="21">
        <v>0</v>
      </c>
      <c r="CG88" s="21">
        <v>0.97699999999999998</v>
      </c>
      <c r="CH88" s="21">
        <v>0.82699999999999996</v>
      </c>
      <c r="CI88" s="21">
        <v>-118.19799999999999</v>
      </c>
      <c r="CJ88" s="21">
        <v>7.7</v>
      </c>
      <c r="CK88" s="21">
        <v>4.0839999999999996</v>
      </c>
      <c r="CL88" s="21">
        <v>-4.49</v>
      </c>
      <c r="CM88" s="12">
        <v>19.719000000000001</v>
      </c>
      <c r="CN88" s="12">
        <v>-7.8</v>
      </c>
      <c r="CO88" s="62">
        <f>(CL88*CK88+CN88*CM88)/(CL88+CN88)</f>
        <v>14.006945484133444</v>
      </c>
      <c r="CP88" s="12">
        <v>0.94099999999999995</v>
      </c>
      <c r="CQ88" s="12">
        <v>0</v>
      </c>
      <c r="CR88" s="12">
        <v>0</v>
      </c>
      <c r="CS88" s="12">
        <v>0</v>
      </c>
      <c r="CT88" s="12">
        <v>0</v>
      </c>
      <c r="CU88" s="12">
        <v>0</v>
      </c>
      <c r="CV88" s="12">
        <v>0</v>
      </c>
      <c r="CW88" s="12">
        <v>0</v>
      </c>
      <c r="CX88" s="22">
        <v>0.435</v>
      </c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EC88" s="12">
        <v>4</v>
      </c>
      <c r="ED88" s="21">
        <v>4</v>
      </c>
      <c r="EF88" s="21">
        <f t="shared" si="11"/>
        <v>0</v>
      </c>
      <c r="EG88" s="28">
        <v>4</v>
      </c>
    </row>
    <row r="89" spans="1:244" ht="15" customHeight="1" x14ac:dyDescent="0.3">
      <c r="A89" s="12"/>
      <c r="B89" s="13">
        <v>1</v>
      </c>
      <c r="C89" s="12" t="s">
        <v>88</v>
      </c>
      <c r="D89" s="12">
        <v>20</v>
      </c>
      <c r="E89" s="12"/>
      <c r="F89" s="14">
        <v>44698</v>
      </c>
      <c r="G89" s="13" t="s">
        <v>89</v>
      </c>
      <c r="H89" s="12"/>
      <c r="I89" s="15">
        <v>44650</v>
      </c>
      <c r="J89" s="13">
        <f t="shared" si="8"/>
        <v>48</v>
      </c>
      <c r="K89" s="31">
        <f t="shared" si="9"/>
        <v>4</v>
      </c>
      <c r="L89" s="12">
        <v>44</v>
      </c>
      <c r="M89" s="16" t="s">
        <v>74</v>
      </c>
      <c r="N89" s="12">
        <v>1</v>
      </c>
      <c r="O89" s="12"/>
      <c r="P89" s="12" t="s">
        <v>75</v>
      </c>
      <c r="Q89" s="12" t="s">
        <v>90</v>
      </c>
      <c r="R89" s="12" t="s">
        <v>77</v>
      </c>
      <c r="S89" s="17" t="s">
        <v>78</v>
      </c>
      <c r="T89" s="12">
        <v>28</v>
      </c>
      <c r="U89" s="12">
        <v>1</v>
      </c>
      <c r="V89" s="12">
        <v>5</v>
      </c>
      <c r="W89" s="12" t="s">
        <v>336</v>
      </c>
      <c r="X89" s="12"/>
      <c r="Y89" s="12"/>
      <c r="Z89" s="13">
        <v>37</v>
      </c>
      <c r="AA89" s="13">
        <v>1000</v>
      </c>
      <c r="AB89" s="12">
        <v>10</v>
      </c>
      <c r="AC89" s="13">
        <v>-37</v>
      </c>
      <c r="AD89" s="12"/>
      <c r="AE89" s="30">
        <v>22</v>
      </c>
      <c r="AF89" s="12">
        <v>23</v>
      </c>
      <c r="AG89" s="12">
        <v>24</v>
      </c>
      <c r="AH89" s="12">
        <v>25</v>
      </c>
      <c r="AI89" s="12"/>
      <c r="AJ89" s="13">
        <v>2</v>
      </c>
      <c r="AK89" s="16">
        <f t="shared" si="13"/>
        <v>416.259765625</v>
      </c>
      <c r="AL89" s="12">
        <v>-57.7239990234375</v>
      </c>
      <c r="AM89" s="18">
        <v>-57.5408935546875</v>
      </c>
      <c r="AN89" s="18">
        <v>-60.455322265625</v>
      </c>
      <c r="AO89" s="18">
        <v>-64.1632080078125</v>
      </c>
      <c r="AP89" s="18">
        <v>-64.8193359375</v>
      </c>
      <c r="AQ89" s="12">
        <v>-64.6209716796875</v>
      </c>
      <c r="AR89" s="12">
        <v>-64.5599365234375</v>
      </c>
      <c r="AS89" s="12">
        <v>-64.9871826171875</v>
      </c>
      <c r="AT89" s="12"/>
      <c r="AU89" s="12">
        <f t="shared" si="10"/>
        <v>66</v>
      </c>
      <c r="AV89" s="12">
        <v>33</v>
      </c>
      <c r="AW89" s="12">
        <v>1</v>
      </c>
      <c r="AX89" s="12">
        <v>1</v>
      </c>
      <c r="AY89" s="12" t="s">
        <v>80</v>
      </c>
      <c r="AZ89" s="12">
        <v>644.39849853515602</v>
      </c>
      <c r="BA89" s="12">
        <v>648.49615478515602</v>
      </c>
      <c r="BB89" s="19">
        <v>-17.7299995422363</v>
      </c>
      <c r="BC89" s="18">
        <v>48.0949897766113</v>
      </c>
      <c r="BD89" s="12">
        <v>1.703125</v>
      </c>
      <c r="BE89" s="12">
        <v>646.10162353515602</v>
      </c>
      <c r="BF89" s="12">
        <v>0.930073261260986</v>
      </c>
      <c r="BG89" s="12">
        <v>0</v>
      </c>
      <c r="BH89" s="12">
        <v>644.39849853515602</v>
      </c>
      <c r="BI89" s="19">
        <v>2.15465092658996</v>
      </c>
      <c r="BJ89" s="12">
        <v>24.0474948883056</v>
      </c>
      <c r="BK89" s="12">
        <v>0.99123919010162398</v>
      </c>
      <c r="BL89" s="12">
        <v>3.1458899974822998</v>
      </c>
      <c r="BM89" s="12">
        <v>2.1276090145111</v>
      </c>
      <c r="BN89" s="12">
        <v>4.0897231101989702</v>
      </c>
      <c r="BO89" s="12">
        <v>54.537258148193303</v>
      </c>
      <c r="BP89" s="12">
        <v>1.05078125</v>
      </c>
      <c r="BQ89" s="12">
        <v>-23.4375</v>
      </c>
      <c r="BR89" s="12">
        <v>1.048828125</v>
      </c>
      <c r="BS89" s="12">
        <v>36.940952301025298</v>
      </c>
      <c r="BT89" s="12">
        <v>1.0367912054061801</v>
      </c>
      <c r="BU89" s="12" t="s">
        <v>81</v>
      </c>
      <c r="BV89" s="12" t="s">
        <v>81</v>
      </c>
      <c r="BW89" s="12">
        <v>106.028259277343</v>
      </c>
      <c r="BX89" s="12" t="s">
        <v>82</v>
      </c>
      <c r="BY89" s="12" t="s">
        <v>81</v>
      </c>
      <c r="BZ89" s="12" t="s">
        <v>82</v>
      </c>
      <c r="CA89" s="12" t="s">
        <v>82</v>
      </c>
      <c r="CB89" s="12"/>
      <c r="CC89" s="12"/>
      <c r="CD89" s="12"/>
      <c r="CE89" s="20"/>
      <c r="CM89" s="12"/>
      <c r="CN89" s="12"/>
      <c r="CO89" s="62"/>
      <c r="CP89" s="12"/>
      <c r="CQ89" s="12"/>
      <c r="CR89" s="12"/>
      <c r="CS89" s="12"/>
      <c r="CT89" s="12"/>
      <c r="CU89" s="12"/>
      <c r="CV89" s="12"/>
      <c r="CW89" s="12"/>
      <c r="CX89" s="22" t="s">
        <v>98</v>
      </c>
      <c r="CY89" s="12" t="s">
        <v>98</v>
      </c>
      <c r="CZ89" s="12"/>
      <c r="DA89" s="12"/>
      <c r="DB89" s="12"/>
      <c r="DC89" s="12"/>
      <c r="DD89" s="12"/>
      <c r="DE89" s="12" t="s">
        <v>99</v>
      </c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EC89" s="37">
        <v>4</v>
      </c>
      <c r="ED89" s="12">
        <v>4</v>
      </c>
      <c r="EF89" s="21">
        <f t="shared" si="11"/>
        <v>0</v>
      </c>
      <c r="EG89" s="50">
        <v>4</v>
      </c>
    </row>
    <row r="90" spans="1:244" ht="15" customHeight="1" x14ac:dyDescent="0.3">
      <c r="A90" s="12"/>
      <c r="B90" s="13">
        <v>1</v>
      </c>
      <c r="C90" s="12" t="s">
        <v>88</v>
      </c>
      <c r="D90" s="12">
        <v>20</v>
      </c>
      <c r="E90" s="12"/>
      <c r="F90" s="14">
        <v>44698</v>
      </c>
      <c r="G90" s="13" t="s">
        <v>89</v>
      </c>
      <c r="H90" s="12"/>
      <c r="I90" s="15">
        <v>44650</v>
      </c>
      <c r="J90" s="13">
        <f t="shared" si="8"/>
        <v>48</v>
      </c>
      <c r="K90" s="31">
        <f t="shared" si="9"/>
        <v>4</v>
      </c>
      <c r="L90" s="12">
        <v>44</v>
      </c>
      <c r="M90" s="16" t="s">
        <v>74</v>
      </c>
      <c r="N90" s="12">
        <v>1</v>
      </c>
      <c r="O90" s="12"/>
      <c r="P90" s="12" t="s">
        <v>75</v>
      </c>
      <c r="Q90" s="12" t="s">
        <v>90</v>
      </c>
      <c r="R90" s="12" t="s">
        <v>77</v>
      </c>
      <c r="S90" s="17" t="s">
        <v>78</v>
      </c>
      <c r="T90" s="12">
        <v>28</v>
      </c>
      <c r="U90" s="12">
        <v>2</v>
      </c>
      <c r="V90" s="12">
        <v>4</v>
      </c>
      <c r="W90" s="12" t="s">
        <v>83</v>
      </c>
      <c r="X90" s="12"/>
      <c r="Y90" s="12"/>
      <c r="Z90" s="13">
        <v>40</v>
      </c>
      <c r="AA90" s="13">
        <v>1400</v>
      </c>
      <c r="AB90" s="12">
        <v>8</v>
      </c>
      <c r="AC90" s="13">
        <v>-35</v>
      </c>
      <c r="AD90" s="12"/>
      <c r="AE90" s="12">
        <v>59</v>
      </c>
      <c r="AF90" s="12">
        <v>60</v>
      </c>
      <c r="AG90" s="12">
        <v>61</v>
      </c>
      <c r="AH90" s="12">
        <v>62</v>
      </c>
      <c r="AI90" s="12"/>
      <c r="AJ90" s="16">
        <v>0</v>
      </c>
      <c r="AK90" s="16">
        <f t="shared" si="13"/>
        <v>850.2197265625</v>
      </c>
      <c r="AL90" s="12">
        <v>-70.0225830078125</v>
      </c>
      <c r="AM90" s="18">
        <v>-79.437255859375</v>
      </c>
      <c r="AN90" s="18">
        <v>-74.7222900390625</v>
      </c>
      <c r="AO90" s="18">
        <v>-84.3505859375</v>
      </c>
      <c r="AP90" s="18">
        <v>-88.8214111328125</v>
      </c>
      <c r="AQ90" s="12">
        <v>-90.2557373046875</v>
      </c>
      <c r="AR90" s="12">
        <v>-74.9969482421875</v>
      </c>
      <c r="AS90" s="12">
        <v>-87.09716796875</v>
      </c>
      <c r="AT90" s="12"/>
      <c r="AU90" s="12">
        <f t="shared" si="10"/>
        <v>0</v>
      </c>
      <c r="AV90" s="12"/>
      <c r="AW90" s="12"/>
      <c r="AX90" s="12"/>
      <c r="AY90" s="12"/>
      <c r="AZ90" s="12"/>
      <c r="BA90" s="12"/>
      <c r="BB90" s="19"/>
      <c r="BC90" s="18"/>
      <c r="BD90" s="12"/>
      <c r="BE90" s="12"/>
      <c r="BF90" s="12"/>
      <c r="BG90" s="12"/>
      <c r="BH90" s="12"/>
      <c r="BI90" s="19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 t="s">
        <v>338</v>
      </c>
      <c r="CD90" s="12"/>
      <c r="CE90" s="20">
        <v>-22.247</v>
      </c>
      <c r="CF90" s="21">
        <v>0</v>
      </c>
      <c r="CG90" s="21">
        <v>0.42699999999999999</v>
      </c>
      <c r="CH90" s="21">
        <v>0.33300000000000002</v>
      </c>
      <c r="CI90" s="21">
        <v>108.185</v>
      </c>
      <c r="CJ90" s="21">
        <v>2.2000000000000002</v>
      </c>
      <c r="CK90" s="21">
        <v>1.613</v>
      </c>
      <c r="CL90" s="21">
        <v>-9.3469999999999995</v>
      </c>
      <c r="CM90" s="12">
        <v>1.728</v>
      </c>
      <c r="CN90" s="12">
        <v>-16.722000000000001</v>
      </c>
      <c r="CO90" s="62">
        <f>(CL90*CK90+CN90*CM90)/(CL90+CN90)</f>
        <v>1.6867669262342244</v>
      </c>
      <c r="CP90" s="12">
        <v>0.77</v>
      </c>
      <c r="CQ90" s="12">
        <v>0</v>
      </c>
      <c r="CR90" s="12">
        <v>0</v>
      </c>
      <c r="CS90" s="12">
        <v>0</v>
      </c>
      <c r="CT90" s="12">
        <v>0</v>
      </c>
      <c r="CU90" s="12">
        <v>0</v>
      </c>
      <c r="CV90" s="12">
        <v>0</v>
      </c>
      <c r="CW90" s="12">
        <v>0</v>
      </c>
      <c r="CX90" s="22">
        <v>0.23799999999999999</v>
      </c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EC90" s="12">
        <v>2</v>
      </c>
      <c r="ED90" s="12">
        <v>2</v>
      </c>
      <c r="EF90" s="21">
        <f t="shared" si="11"/>
        <v>0</v>
      </c>
      <c r="EG90" s="28">
        <v>2</v>
      </c>
    </row>
    <row r="91" spans="1:244" x14ac:dyDescent="0.3">
      <c r="A91" s="12"/>
      <c r="B91" s="13">
        <v>1</v>
      </c>
      <c r="C91" s="12" t="s">
        <v>88</v>
      </c>
      <c r="D91" s="12">
        <v>20</v>
      </c>
      <c r="E91" s="12"/>
      <c r="F91" s="14">
        <v>44698</v>
      </c>
      <c r="G91" s="13" t="s">
        <v>89</v>
      </c>
      <c r="H91" s="12"/>
      <c r="I91" s="15">
        <v>44650</v>
      </c>
      <c r="J91" s="13">
        <f t="shared" si="8"/>
        <v>48</v>
      </c>
      <c r="K91" s="31">
        <f t="shared" si="9"/>
        <v>4</v>
      </c>
      <c r="L91" s="12">
        <v>44</v>
      </c>
      <c r="M91" s="16" t="s">
        <v>74</v>
      </c>
      <c r="N91" s="12">
        <v>1</v>
      </c>
      <c r="O91" s="12"/>
      <c r="P91" s="12" t="s">
        <v>75</v>
      </c>
      <c r="Q91" s="12" t="s">
        <v>90</v>
      </c>
      <c r="R91" s="12" t="s">
        <v>77</v>
      </c>
      <c r="S91" s="17" t="s">
        <v>78</v>
      </c>
      <c r="T91" s="12">
        <v>28</v>
      </c>
      <c r="U91" s="12">
        <v>2</v>
      </c>
      <c r="V91" s="12">
        <v>2</v>
      </c>
      <c r="W91" s="12" t="s">
        <v>83</v>
      </c>
      <c r="X91" s="12"/>
      <c r="Y91" s="12"/>
      <c r="Z91" s="13">
        <v>32</v>
      </c>
      <c r="AA91" s="13">
        <v>1900</v>
      </c>
      <c r="AB91" s="12">
        <v>11</v>
      </c>
      <c r="AC91" s="13">
        <v>-31</v>
      </c>
      <c r="AD91" s="12"/>
      <c r="AE91" s="12">
        <v>49</v>
      </c>
      <c r="AF91" s="12">
        <v>50</v>
      </c>
      <c r="AG91" s="12">
        <v>51</v>
      </c>
      <c r="AH91" s="12">
        <v>52</v>
      </c>
      <c r="AI91" s="12"/>
      <c r="AJ91" s="13">
        <v>1</v>
      </c>
      <c r="AK91" s="16">
        <f t="shared" si="13"/>
        <v>1818.84765625</v>
      </c>
      <c r="AL91" s="12">
        <v>-66.7266845703125</v>
      </c>
      <c r="AM91" s="18">
        <v>-83.465576171875</v>
      </c>
      <c r="AN91" s="18">
        <v>-103.45458984375</v>
      </c>
      <c r="AO91" s="18">
        <v>-118.072509765625</v>
      </c>
      <c r="AP91" s="18">
        <v>-94.8944091796875</v>
      </c>
      <c r="AQ91" s="12">
        <v>-115.737915039062</v>
      </c>
      <c r="AR91" s="12">
        <v>-131.04248046875</v>
      </c>
      <c r="AS91" s="12">
        <v>-109.832763671875</v>
      </c>
      <c r="AT91" s="12"/>
      <c r="AU91" s="12">
        <f t="shared" si="10"/>
        <v>0</v>
      </c>
      <c r="AV91" s="12"/>
      <c r="AW91" s="12"/>
      <c r="AX91" s="12"/>
      <c r="AY91" s="12"/>
      <c r="AZ91" s="12"/>
      <c r="BA91" s="12"/>
      <c r="BB91" s="19"/>
      <c r="BC91" s="18"/>
      <c r="BD91" s="12"/>
      <c r="BE91" s="12"/>
      <c r="BF91" s="12"/>
      <c r="BG91" s="12"/>
      <c r="BH91" s="12"/>
      <c r="BI91" s="19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 t="s">
        <v>339</v>
      </c>
      <c r="CD91" s="12"/>
      <c r="CE91" s="20">
        <v>-16.876000000000001</v>
      </c>
      <c r="CF91" s="21">
        <v>0</v>
      </c>
      <c r="CG91" s="21">
        <v>-3.1E-2</v>
      </c>
      <c r="CH91" s="21">
        <v>0.438</v>
      </c>
      <c r="CI91" s="21">
        <v>84.947000000000003</v>
      </c>
      <c r="CJ91" s="21">
        <v>1.65</v>
      </c>
      <c r="CK91" s="21">
        <v>1.1519999999999999</v>
      </c>
      <c r="CL91" s="21">
        <v>-6.3860000000000001</v>
      </c>
      <c r="CM91" s="12">
        <v>1.1359999999999999</v>
      </c>
      <c r="CN91" s="12">
        <v>-12.504</v>
      </c>
      <c r="CO91" s="62">
        <f>(CL91*CK91+CN91*CM91)/(CL91+CN91)</f>
        <v>1.1414089994706191</v>
      </c>
      <c r="CP91" s="12">
        <v>0.79100000000000004</v>
      </c>
      <c r="CQ91" s="12">
        <v>0</v>
      </c>
      <c r="CR91" s="12">
        <v>0</v>
      </c>
      <c r="CS91" s="12">
        <v>0</v>
      </c>
      <c r="CT91" s="12">
        <v>0</v>
      </c>
      <c r="CU91" s="12">
        <v>0</v>
      </c>
      <c r="CV91" s="12">
        <v>0</v>
      </c>
      <c r="CW91" s="12">
        <v>0</v>
      </c>
      <c r="CX91" s="22">
        <v>1.3480000000000001</v>
      </c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EC91" s="12">
        <v>5</v>
      </c>
      <c r="ED91" s="21">
        <v>5</v>
      </c>
      <c r="EF91" s="21">
        <f t="shared" si="11"/>
        <v>0</v>
      </c>
      <c r="EG91" s="28">
        <v>5</v>
      </c>
    </row>
    <row r="92" spans="1:244" x14ac:dyDescent="0.3">
      <c r="A92" s="12"/>
      <c r="B92" s="13">
        <v>1</v>
      </c>
      <c r="C92" s="12" t="s">
        <v>88</v>
      </c>
      <c r="D92" s="12">
        <v>20</v>
      </c>
      <c r="E92" s="12"/>
      <c r="F92" s="14">
        <v>44698</v>
      </c>
      <c r="G92" s="13" t="s">
        <v>89</v>
      </c>
      <c r="H92" s="12"/>
      <c r="I92" s="15">
        <v>44650</v>
      </c>
      <c r="J92" s="13">
        <f t="shared" si="8"/>
        <v>48</v>
      </c>
      <c r="K92" s="31">
        <f t="shared" si="9"/>
        <v>4</v>
      </c>
      <c r="L92" s="12">
        <v>44</v>
      </c>
      <c r="M92" s="16" t="s">
        <v>74</v>
      </c>
      <c r="N92" s="12">
        <v>1</v>
      </c>
      <c r="O92" s="12"/>
      <c r="P92" s="12" t="s">
        <v>75</v>
      </c>
      <c r="Q92" s="12" t="s">
        <v>90</v>
      </c>
      <c r="R92" s="12" t="s">
        <v>77</v>
      </c>
      <c r="S92" s="17" t="s">
        <v>78</v>
      </c>
      <c r="T92" s="12">
        <v>28</v>
      </c>
      <c r="U92" s="12">
        <v>2</v>
      </c>
      <c r="V92" s="12">
        <v>5</v>
      </c>
      <c r="W92" s="12" t="s">
        <v>83</v>
      </c>
      <c r="X92" s="12"/>
      <c r="Y92" s="12"/>
      <c r="Z92" s="13">
        <v>54</v>
      </c>
      <c r="AA92" s="13">
        <v>1400</v>
      </c>
      <c r="AB92" s="12">
        <v>6</v>
      </c>
      <c r="AC92" s="13">
        <v>-44</v>
      </c>
      <c r="AD92" s="12"/>
      <c r="AE92" s="12">
        <v>63</v>
      </c>
      <c r="AF92" s="12">
        <v>64</v>
      </c>
      <c r="AG92" s="12">
        <v>65</v>
      </c>
      <c r="AH92" s="12">
        <v>66</v>
      </c>
      <c r="AI92" s="12"/>
      <c r="AJ92" s="13">
        <v>2</v>
      </c>
      <c r="AK92" s="16">
        <f t="shared" si="13"/>
        <v>1990.966796875</v>
      </c>
      <c r="AL92" s="12">
        <v>-63.6138916015625</v>
      </c>
      <c r="AM92" s="18">
        <v>-74.310302734375</v>
      </c>
      <c r="AN92" s="18">
        <v>-84.4268798828125</v>
      </c>
      <c r="AO92" s="18">
        <v>-95.458984375</v>
      </c>
      <c r="AP92" s="18">
        <v>-102.813720703125</v>
      </c>
      <c r="AQ92" s="12">
        <v>-102.645874023437</v>
      </c>
      <c r="AR92" s="12">
        <v>-95.458984375</v>
      </c>
      <c r="AS92" s="12">
        <v>-101.760864257812</v>
      </c>
      <c r="AT92" s="12"/>
      <c r="AU92" s="12">
        <f t="shared" si="10"/>
        <v>20</v>
      </c>
      <c r="AV92" s="12">
        <v>10</v>
      </c>
      <c r="AW92" s="12">
        <v>1</v>
      </c>
      <c r="AX92" s="12">
        <v>1</v>
      </c>
      <c r="AY92" s="12" t="s">
        <v>80</v>
      </c>
      <c r="AZ92" s="12">
        <v>710.7001953125</v>
      </c>
      <c r="BA92" s="12">
        <v>713.50109863281205</v>
      </c>
      <c r="BB92" s="19">
        <v>-13.0600004196166</v>
      </c>
      <c r="BC92" s="18">
        <v>20.094301223754801</v>
      </c>
      <c r="BD92" s="12">
        <v>1.2998046875</v>
      </c>
      <c r="BE92" s="12">
        <v>712</v>
      </c>
      <c r="BF92" s="12">
        <v>13.1057767868041</v>
      </c>
      <c r="BG92" s="12">
        <v>0</v>
      </c>
      <c r="BH92" s="12">
        <v>710.7001953125</v>
      </c>
      <c r="BI92" s="19"/>
      <c r="BJ92" s="12">
        <v>10.047150611877401</v>
      </c>
      <c r="BK92" s="12" t="s">
        <v>81</v>
      </c>
      <c r="BL92" s="12" t="s">
        <v>81</v>
      </c>
      <c r="BM92" s="12">
        <v>0.68142652511596702</v>
      </c>
      <c r="BN92" s="12">
        <v>1.01999163627624</v>
      </c>
      <c r="BO92" s="12">
        <v>9.8604364395141602</v>
      </c>
      <c r="BP92" s="12">
        <v>0.14990234375</v>
      </c>
      <c r="BQ92" s="12">
        <v>-5.5147056579589799</v>
      </c>
      <c r="BR92" s="12">
        <v>1.25</v>
      </c>
      <c r="BS92" s="12" t="s">
        <v>81</v>
      </c>
      <c r="BT92" s="12" t="s">
        <v>81</v>
      </c>
      <c r="BU92" s="12" t="s">
        <v>81</v>
      </c>
      <c r="BV92" s="12" t="s">
        <v>81</v>
      </c>
      <c r="BW92" s="12">
        <v>50.356410980224602</v>
      </c>
      <c r="BX92" s="12" t="s">
        <v>82</v>
      </c>
      <c r="BY92" s="12" t="s">
        <v>81</v>
      </c>
      <c r="BZ92" s="12" t="s">
        <v>82</v>
      </c>
      <c r="CA92" s="12" t="s">
        <v>82</v>
      </c>
      <c r="CB92" s="12"/>
      <c r="CC92" s="12" t="s">
        <v>340</v>
      </c>
      <c r="CD92" s="12"/>
      <c r="CE92" s="20">
        <v>-18.463000000000001</v>
      </c>
      <c r="CF92" s="21">
        <v>0</v>
      </c>
      <c r="CG92" s="21">
        <v>0.61</v>
      </c>
      <c r="CH92" s="21">
        <v>0.376</v>
      </c>
      <c r="CI92" s="21">
        <v>-66.078000000000003</v>
      </c>
      <c r="CJ92" s="21">
        <v>1.95</v>
      </c>
      <c r="CK92" s="21">
        <v>1.4990000000000001</v>
      </c>
      <c r="CL92" s="21">
        <v>-7.0460000000000003</v>
      </c>
      <c r="CM92" s="12">
        <v>2.198</v>
      </c>
      <c r="CN92" s="12">
        <v>-12.958</v>
      </c>
      <c r="CO92" s="62">
        <f>(CL92*CK92+CN92*CM92)/(CL92+CN92)</f>
        <v>1.9517915416916616</v>
      </c>
      <c r="CP92" s="12">
        <v>0.95099999999999996</v>
      </c>
      <c r="CQ92" s="12">
        <v>0</v>
      </c>
      <c r="CR92" s="12">
        <v>0</v>
      </c>
      <c r="CS92" s="12">
        <v>0</v>
      </c>
      <c r="CT92" s="12">
        <v>0</v>
      </c>
      <c r="CU92" s="12">
        <v>0</v>
      </c>
      <c r="CV92" s="12">
        <v>0</v>
      </c>
      <c r="CW92" s="12">
        <v>0</v>
      </c>
      <c r="CX92" s="22">
        <v>1.319</v>
      </c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EC92" s="12">
        <v>5</v>
      </c>
      <c r="ED92" s="21">
        <v>5</v>
      </c>
      <c r="EF92" s="21">
        <f t="shared" si="11"/>
        <v>0</v>
      </c>
      <c r="EG92" s="28">
        <v>5</v>
      </c>
    </row>
    <row r="93" spans="1:244" ht="14.4" customHeight="1" x14ac:dyDescent="0.3">
      <c r="A93" s="12"/>
      <c r="B93" s="13">
        <v>1</v>
      </c>
      <c r="C93" s="12" t="s">
        <v>88</v>
      </c>
      <c r="D93" s="12">
        <v>20</v>
      </c>
      <c r="E93" s="12"/>
      <c r="F93" s="14">
        <v>44698</v>
      </c>
      <c r="G93" s="13" t="s">
        <v>89</v>
      </c>
      <c r="H93" s="12"/>
      <c r="I93" s="15">
        <v>44650</v>
      </c>
      <c r="J93" s="13">
        <f t="shared" si="8"/>
        <v>48</v>
      </c>
      <c r="K93" s="31">
        <f t="shared" si="9"/>
        <v>5</v>
      </c>
      <c r="L93" s="12">
        <v>43</v>
      </c>
      <c r="M93" s="16" t="s">
        <v>74</v>
      </c>
      <c r="N93" s="12">
        <v>1</v>
      </c>
      <c r="O93" s="12"/>
      <c r="P93" s="12" t="s">
        <v>75</v>
      </c>
      <c r="Q93" s="12" t="s">
        <v>90</v>
      </c>
      <c r="R93" s="12" t="s">
        <v>77</v>
      </c>
      <c r="S93" s="17" t="s">
        <v>78</v>
      </c>
      <c r="T93" s="12">
        <v>28</v>
      </c>
      <c r="U93" s="12">
        <v>1</v>
      </c>
      <c r="V93" s="12">
        <v>1</v>
      </c>
      <c r="W93" s="12" t="s">
        <v>336</v>
      </c>
      <c r="X93" s="12"/>
      <c r="Y93" s="12"/>
      <c r="Z93" s="13">
        <v>64</v>
      </c>
      <c r="AA93" s="13">
        <v>1000</v>
      </c>
      <c r="AB93" s="12">
        <v>17</v>
      </c>
      <c r="AC93" s="13">
        <v>-39</v>
      </c>
      <c r="AD93" s="12"/>
      <c r="AE93" s="30">
        <v>4</v>
      </c>
      <c r="AF93" s="12">
        <v>5</v>
      </c>
      <c r="AG93" s="12">
        <v>6</v>
      </c>
      <c r="AH93" s="12">
        <v>7</v>
      </c>
      <c r="AI93" s="12"/>
      <c r="AJ93" s="13">
        <v>2</v>
      </c>
      <c r="AK93" s="16">
        <f t="shared" si="13"/>
        <v>359.80224609375</v>
      </c>
      <c r="AL93" s="12">
        <v>-52.8717041015625</v>
      </c>
      <c r="AM93" s="18">
        <v>-47.607421875</v>
      </c>
      <c r="AN93" s="18">
        <v>-48.8739013671875</v>
      </c>
      <c r="AO93" s="18">
        <v>-57.9376220703125</v>
      </c>
      <c r="AP93" s="18">
        <v>-56.70166015625</v>
      </c>
      <c r="AQ93" s="12">
        <v>-55.450439453125</v>
      </c>
      <c r="AR93" s="12">
        <v>-55.023193359375</v>
      </c>
      <c r="AS93" s="12">
        <v>-52.734375</v>
      </c>
      <c r="AT93" s="12"/>
      <c r="AU93" s="12">
        <f t="shared" si="10"/>
        <v>32</v>
      </c>
      <c r="AV93" s="12">
        <v>16</v>
      </c>
      <c r="AW93" s="12">
        <v>1</v>
      </c>
      <c r="AX93" s="12">
        <v>1</v>
      </c>
      <c r="AY93" s="12" t="s">
        <v>80</v>
      </c>
      <c r="AZ93" s="12">
        <v>324.30099487304602</v>
      </c>
      <c r="BA93" s="12">
        <v>328.00012207031199</v>
      </c>
      <c r="BB93" s="19">
        <v>-21.159999847412099</v>
      </c>
      <c r="BC93" s="18">
        <v>43.056362152099602</v>
      </c>
      <c r="BD93" s="12">
        <v>1.69921875</v>
      </c>
      <c r="BE93" s="12">
        <v>326.00021362304602</v>
      </c>
      <c r="BF93" s="12">
        <v>3.85653328895568</v>
      </c>
      <c r="BG93" s="12">
        <v>0</v>
      </c>
      <c r="BH93" s="12">
        <v>324.30099487304602</v>
      </c>
      <c r="BI93" s="19">
        <v>2.2756092548370299</v>
      </c>
      <c r="BJ93" s="12">
        <v>21.528181076049801</v>
      </c>
      <c r="BK93" s="12">
        <v>0.763730049133301</v>
      </c>
      <c r="BL93" s="12">
        <v>3.0393393039703298</v>
      </c>
      <c r="BM93" s="12">
        <v>10.2090349197387</v>
      </c>
      <c r="BN93" s="12">
        <v>2.65837574005127</v>
      </c>
      <c r="BO93" s="12">
        <v>35.386028289794901</v>
      </c>
      <c r="BP93" s="12">
        <v>0.8486328125</v>
      </c>
      <c r="BQ93" s="12">
        <v>-22.365196228027301</v>
      </c>
      <c r="BR93" s="12">
        <v>1.1494140625</v>
      </c>
      <c r="BS93" s="12">
        <v>28.064193725585898</v>
      </c>
      <c r="BT93" s="12">
        <v>1.2822067737579299</v>
      </c>
      <c r="BU93" s="12" t="s">
        <v>81</v>
      </c>
      <c r="BV93" s="12" t="s">
        <v>81</v>
      </c>
      <c r="BW93" s="12">
        <v>97.419708251953097</v>
      </c>
      <c r="BX93" s="12" t="s">
        <v>82</v>
      </c>
      <c r="BY93" s="12" t="s">
        <v>81</v>
      </c>
      <c r="BZ93" s="12" t="s">
        <v>82</v>
      </c>
      <c r="CA93" s="12" t="s">
        <v>82</v>
      </c>
      <c r="CB93" s="12"/>
      <c r="CC93" s="12"/>
      <c r="CD93" s="12"/>
      <c r="CE93" s="20"/>
      <c r="CM93" s="12"/>
      <c r="CN93" s="12"/>
      <c r="CO93" s="62"/>
      <c r="CP93" s="12"/>
      <c r="CQ93" s="12"/>
      <c r="CR93" s="12"/>
      <c r="CS93" s="12"/>
      <c r="CT93" s="12"/>
      <c r="CU93" s="12"/>
      <c r="CV93" s="12"/>
      <c r="CW93" s="12"/>
      <c r="CX93" s="22" t="s">
        <v>98</v>
      </c>
      <c r="CY93" s="12" t="s">
        <v>98</v>
      </c>
      <c r="DF93" s="12" t="s">
        <v>87</v>
      </c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EC93" s="37">
        <v>4</v>
      </c>
      <c r="ED93" s="12">
        <v>4</v>
      </c>
      <c r="EE93" s="33"/>
      <c r="EF93" s="21">
        <f t="shared" si="11"/>
        <v>0</v>
      </c>
      <c r="EG93" s="50">
        <v>4</v>
      </c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  <c r="FP93" s="33"/>
      <c r="FQ93" s="33"/>
      <c r="FR93" s="33"/>
      <c r="FS93" s="33"/>
      <c r="FT93" s="33"/>
      <c r="FU93" s="33"/>
      <c r="FV93" s="33"/>
      <c r="FW93" s="33"/>
      <c r="FX93" s="33"/>
      <c r="FY93" s="33"/>
      <c r="FZ93" s="33"/>
      <c r="GA93" s="33"/>
      <c r="GB93" s="33"/>
      <c r="GC93" s="33"/>
      <c r="GD93" s="33"/>
      <c r="GE93" s="33"/>
      <c r="GF93" s="33"/>
      <c r="GG93" s="33"/>
      <c r="GH93" s="33"/>
      <c r="GI93" s="33"/>
      <c r="GJ93" s="33"/>
      <c r="GK93" s="33"/>
      <c r="GL93" s="33"/>
      <c r="GM93" s="33"/>
      <c r="GN93" s="33"/>
      <c r="GO93" s="33"/>
      <c r="GP93" s="33"/>
      <c r="GQ93" s="33"/>
      <c r="GR93" s="33"/>
      <c r="GS93" s="33"/>
      <c r="GT93" s="33"/>
      <c r="GU93" s="33"/>
      <c r="GV93" s="33"/>
      <c r="GW93" s="33"/>
      <c r="GX93" s="33"/>
      <c r="GY93" s="33"/>
      <c r="GZ93" s="33"/>
      <c r="HA93" s="33"/>
      <c r="HB93" s="33"/>
      <c r="HC93" s="33"/>
      <c r="HD93" s="33"/>
      <c r="HE93" s="33"/>
      <c r="HF93" s="33"/>
      <c r="HG93" s="33"/>
      <c r="HH93" s="33"/>
      <c r="HI93" s="33"/>
      <c r="HJ93" s="33"/>
      <c r="HK93" s="33"/>
      <c r="HL93" s="33"/>
      <c r="HM93" s="33"/>
      <c r="HN93" s="33"/>
      <c r="HO93" s="33"/>
      <c r="HP93" s="33"/>
      <c r="HQ93" s="33"/>
      <c r="HR93" s="33"/>
      <c r="HS93" s="33"/>
      <c r="HT93" s="33"/>
      <c r="HU93" s="33"/>
      <c r="HV93" s="33"/>
      <c r="HW93" s="33"/>
      <c r="HX93" s="33"/>
      <c r="HY93" s="33"/>
      <c r="HZ93" s="33"/>
      <c r="IA93" s="33"/>
      <c r="IB93" s="33"/>
      <c r="IC93" s="33"/>
      <c r="ID93" s="33"/>
      <c r="IE93" s="33"/>
      <c r="IF93" s="33"/>
      <c r="IG93" s="33"/>
      <c r="IH93" s="33"/>
      <c r="II93" s="33"/>
      <c r="IJ93" s="33"/>
    </row>
    <row r="94" spans="1:244" ht="14.4" customHeight="1" x14ac:dyDescent="0.3">
      <c r="A94" s="12"/>
      <c r="B94" s="13">
        <v>1</v>
      </c>
      <c r="C94" s="12" t="s">
        <v>88</v>
      </c>
      <c r="D94" s="12">
        <v>20</v>
      </c>
      <c r="E94" s="12"/>
      <c r="F94" s="14">
        <v>44698</v>
      </c>
      <c r="G94" s="13" t="s">
        <v>89</v>
      </c>
      <c r="H94" s="12"/>
      <c r="I94" s="15">
        <v>44650</v>
      </c>
      <c r="J94" s="13">
        <f t="shared" si="8"/>
        <v>48</v>
      </c>
      <c r="K94" s="31">
        <f t="shared" si="9"/>
        <v>4</v>
      </c>
      <c r="L94" s="12">
        <v>44</v>
      </c>
      <c r="M94" s="16" t="s">
        <v>74</v>
      </c>
      <c r="N94" s="12">
        <v>1</v>
      </c>
      <c r="O94" s="12"/>
      <c r="P94" s="12" t="s">
        <v>75</v>
      </c>
      <c r="Q94" s="12" t="s">
        <v>90</v>
      </c>
      <c r="R94" s="12" t="s">
        <v>77</v>
      </c>
      <c r="S94" s="17" t="s">
        <v>78</v>
      </c>
      <c r="T94" s="12">
        <v>28</v>
      </c>
      <c r="U94" s="12">
        <v>1</v>
      </c>
      <c r="V94" s="12">
        <v>8</v>
      </c>
      <c r="W94" s="12" t="s">
        <v>84</v>
      </c>
      <c r="X94" s="12"/>
      <c r="Y94" s="12"/>
      <c r="Z94" s="13">
        <v>45</v>
      </c>
      <c r="AA94" s="13">
        <v>984</v>
      </c>
      <c r="AB94" s="12">
        <v>3</v>
      </c>
      <c r="AC94" s="13">
        <v>-34</v>
      </c>
      <c r="AD94" s="12"/>
      <c r="AE94" s="30">
        <v>41</v>
      </c>
      <c r="AF94" s="12">
        <v>42</v>
      </c>
      <c r="AG94" s="12">
        <v>43</v>
      </c>
      <c r="AH94" s="12">
        <v>44</v>
      </c>
      <c r="AI94" s="12"/>
      <c r="AJ94" s="13">
        <v>5</v>
      </c>
      <c r="AK94" s="16">
        <f t="shared" si="13"/>
        <v>618.59130859375</v>
      </c>
      <c r="AL94" s="12">
        <v>-64.2547607421875</v>
      </c>
      <c r="AM94" s="18">
        <v>-66.5130615234375</v>
      </c>
      <c r="AN94" s="18">
        <v>-65.4296875</v>
      </c>
      <c r="AO94" s="18">
        <v>-75.531005859375</v>
      </c>
      <c r="AP94" s="18">
        <v>-75.2105712890625</v>
      </c>
      <c r="AQ94" s="12">
        <v>-82.3974609375</v>
      </c>
      <c r="AR94" s="12">
        <v>-86.9598388671875</v>
      </c>
      <c r="AS94" s="12">
        <v>-89.9658203125</v>
      </c>
      <c r="AT94" s="12"/>
      <c r="AU94" s="12">
        <f t="shared" si="10"/>
        <v>48</v>
      </c>
      <c r="AV94" s="12">
        <v>24</v>
      </c>
      <c r="AW94" s="12">
        <v>1</v>
      </c>
      <c r="AX94" s="12">
        <v>1</v>
      </c>
      <c r="AY94" s="12" t="s">
        <v>80</v>
      </c>
      <c r="AZ94" s="12">
        <v>434.5</v>
      </c>
      <c r="BA94" s="12">
        <v>438.29879760742102</v>
      </c>
      <c r="BB94" s="19">
        <v>-22.520000457763601</v>
      </c>
      <c r="BC94" s="18">
        <v>40.204936981201101</v>
      </c>
      <c r="BD94" s="12">
        <v>1.80078125</v>
      </c>
      <c r="BE94" s="12">
        <v>436.30078125</v>
      </c>
      <c r="BF94" s="12">
        <v>8.8786430358886701</v>
      </c>
      <c r="BG94" s="12">
        <v>0</v>
      </c>
      <c r="BH94" s="12">
        <v>434.5</v>
      </c>
      <c r="BI94" s="19">
        <v>2.7650377750396702</v>
      </c>
      <c r="BJ94" s="12">
        <v>20.102468490600501</v>
      </c>
      <c r="BK94" s="12">
        <v>0.55824947357177701</v>
      </c>
      <c r="BL94" s="12">
        <v>3.3232872486114502</v>
      </c>
      <c r="BM94" s="12">
        <v>2.14319443702697</v>
      </c>
      <c r="BN94" s="12">
        <v>2.0489323139190598</v>
      </c>
      <c r="BO94" s="12">
        <v>25.582107543945298</v>
      </c>
      <c r="BP94" s="12">
        <v>0.6494140625</v>
      </c>
      <c r="BQ94" s="12">
        <v>-18.688726425170799</v>
      </c>
      <c r="BR94" s="12">
        <v>1.2490234375</v>
      </c>
      <c r="BS94" s="12" t="s">
        <v>81</v>
      </c>
      <c r="BT94" s="12" t="s">
        <v>81</v>
      </c>
      <c r="BU94" s="12" t="s">
        <v>81</v>
      </c>
      <c r="BV94" s="12" t="s">
        <v>81</v>
      </c>
      <c r="BW94" s="12">
        <v>105.63890838623</v>
      </c>
      <c r="BX94" s="12" t="s">
        <v>82</v>
      </c>
      <c r="BY94" s="12" t="s">
        <v>81</v>
      </c>
      <c r="BZ94" s="12" t="s">
        <v>82</v>
      </c>
      <c r="CA94" s="12" t="s">
        <v>82</v>
      </c>
      <c r="CB94" s="12"/>
      <c r="CC94" s="12"/>
      <c r="CD94" s="12"/>
      <c r="CE94" s="20"/>
      <c r="CM94" s="12"/>
      <c r="CN94" s="12"/>
      <c r="CO94" s="62"/>
      <c r="CP94" s="12"/>
      <c r="CQ94" s="12"/>
      <c r="CR94" s="12"/>
      <c r="CS94" s="12"/>
      <c r="CT94" s="12"/>
      <c r="CU94" s="12"/>
      <c r="CV94" s="12"/>
      <c r="CW94" s="12"/>
      <c r="CX94" s="22" t="s">
        <v>98</v>
      </c>
      <c r="CY94" s="12" t="s">
        <v>98</v>
      </c>
      <c r="CZ94" s="12"/>
      <c r="DA94" s="12"/>
      <c r="DB94" s="12"/>
      <c r="DC94" s="12"/>
      <c r="DD94" s="12"/>
      <c r="DE94" s="12"/>
      <c r="DF94" s="12" t="s">
        <v>203</v>
      </c>
      <c r="DG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EC94" s="12">
        <v>6</v>
      </c>
      <c r="ED94" s="21">
        <v>6</v>
      </c>
      <c r="EF94" s="21">
        <f t="shared" si="11"/>
        <v>0</v>
      </c>
      <c r="EG94" s="28">
        <v>6</v>
      </c>
    </row>
    <row r="95" spans="1:244" ht="14.4" customHeight="1" x14ac:dyDescent="0.3">
      <c r="A95" s="12"/>
      <c r="B95" s="13">
        <v>1</v>
      </c>
      <c r="C95" s="12" t="s">
        <v>88</v>
      </c>
      <c r="D95" s="12">
        <v>20</v>
      </c>
      <c r="E95" s="12"/>
      <c r="F95" s="14">
        <v>44698</v>
      </c>
      <c r="G95" s="13" t="s">
        <v>89</v>
      </c>
      <c r="H95" s="12"/>
      <c r="I95" s="15">
        <v>44650</v>
      </c>
      <c r="J95" s="13">
        <f t="shared" si="8"/>
        <v>48</v>
      </c>
      <c r="K95" s="31">
        <f t="shared" si="9"/>
        <v>4</v>
      </c>
      <c r="L95" s="12">
        <v>44</v>
      </c>
      <c r="M95" s="16" t="s">
        <v>74</v>
      </c>
      <c r="N95" s="12">
        <v>1</v>
      </c>
      <c r="O95" s="12"/>
      <c r="P95" s="12" t="s">
        <v>75</v>
      </c>
      <c r="Q95" s="12" t="s">
        <v>90</v>
      </c>
      <c r="R95" s="12" t="s">
        <v>77</v>
      </c>
      <c r="S95" s="17" t="s">
        <v>78</v>
      </c>
      <c r="T95" s="12">
        <v>28</v>
      </c>
      <c r="U95" s="12">
        <v>1</v>
      </c>
      <c r="V95" s="12">
        <v>6</v>
      </c>
      <c r="W95" s="12"/>
      <c r="X95" s="12"/>
      <c r="Y95" s="12"/>
      <c r="Z95" s="13">
        <v>22</v>
      </c>
      <c r="AA95" s="13">
        <v>1900</v>
      </c>
      <c r="AB95" s="12">
        <v>7</v>
      </c>
      <c r="AC95" s="13">
        <v>-29</v>
      </c>
      <c r="AD95" s="12"/>
      <c r="AE95" s="12">
        <v>26</v>
      </c>
      <c r="AF95" s="12">
        <v>27</v>
      </c>
      <c r="AG95" s="12">
        <v>28</v>
      </c>
      <c r="AH95" s="12">
        <v>29</v>
      </c>
      <c r="AI95" s="12"/>
      <c r="AJ95" s="13">
        <v>3</v>
      </c>
      <c r="AK95" s="16">
        <f t="shared" si="13"/>
        <v>1246.9482421875</v>
      </c>
      <c r="AL95" s="12">
        <v>-61.920166015625</v>
      </c>
      <c r="AM95" s="18">
        <v>-66.741943359375</v>
      </c>
      <c r="AN95" s="18">
        <v>-65.4754638671875</v>
      </c>
      <c r="AO95" s="18">
        <v>-78.0029296875</v>
      </c>
      <c r="AP95" s="18">
        <v>-87.46337890625</v>
      </c>
      <c r="AQ95" s="12">
        <v>-72.32666015625</v>
      </c>
      <c r="AR95" s="12">
        <v>-67.87109375</v>
      </c>
      <c r="AS95" s="12">
        <v>-71.929931640625</v>
      </c>
      <c r="AT95" s="12"/>
      <c r="AU95" s="12">
        <f t="shared" si="10"/>
        <v>26</v>
      </c>
      <c r="AV95" s="12">
        <v>13</v>
      </c>
      <c r="AW95" s="12">
        <v>1</v>
      </c>
      <c r="AX95" s="12">
        <v>1</v>
      </c>
      <c r="AY95" s="12" t="s">
        <v>80</v>
      </c>
      <c r="AZ95" s="12">
        <v>428.2001953125</v>
      </c>
      <c r="BA95" s="12">
        <v>432.30078125</v>
      </c>
      <c r="BB95" s="19">
        <v>-15.8100004196166</v>
      </c>
      <c r="BC95" s="18">
        <v>33.662784576416001</v>
      </c>
      <c r="BD95" s="12">
        <v>1.7998046875</v>
      </c>
      <c r="BE95" s="12">
        <v>430</v>
      </c>
      <c r="BF95" s="12">
        <v>4.8236718177795401</v>
      </c>
      <c r="BG95" s="12">
        <v>0</v>
      </c>
      <c r="BH95" s="12">
        <v>428.2001953125</v>
      </c>
      <c r="BI95" s="19">
        <v>3.1058776378631499</v>
      </c>
      <c r="BJ95" s="12">
        <v>16.831392288208001</v>
      </c>
      <c r="BK95" s="12">
        <v>0.63806670904159501</v>
      </c>
      <c r="BL95" s="12">
        <v>3.7439444065093901</v>
      </c>
      <c r="BM95" s="12">
        <v>1.97922611236572</v>
      </c>
      <c r="BN95" s="12">
        <v>2.44856858253479</v>
      </c>
      <c r="BO95" s="12">
        <v>26.348039627075099</v>
      </c>
      <c r="BP95" s="12">
        <v>0.849609375</v>
      </c>
      <c r="BQ95" s="12">
        <v>-12.287621498107899</v>
      </c>
      <c r="BR95" s="12">
        <v>1.35009765625</v>
      </c>
      <c r="BS95" s="12" t="s">
        <v>81</v>
      </c>
      <c r="BT95" s="12" t="s">
        <v>81</v>
      </c>
      <c r="BU95" s="12" t="s">
        <v>81</v>
      </c>
      <c r="BV95" s="12" t="s">
        <v>81</v>
      </c>
      <c r="BW95" s="12">
        <v>96.346694946289006</v>
      </c>
      <c r="BX95" s="12" t="s">
        <v>82</v>
      </c>
      <c r="BY95" s="12" t="s">
        <v>81</v>
      </c>
      <c r="BZ95" s="12" t="s">
        <v>82</v>
      </c>
      <c r="CA95" s="12" t="s">
        <v>82</v>
      </c>
      <c r="CB95" s="12"/>
      <c r="CC95" s="12"/>
      <c r="CD95" s="12"/>
      <c r="CE95" s="20"/>
      <c r="CM95" s="12"/>
      <c r="CN95" s="12"/>
      <c r="CO95" s="62"/>
      <c r="CP95" s="12"/>
      <c r="CQ95" s="12"/>
      <c r="CR95" s="12"/>
      <c r="CS95" s="12"/>
      <c r="CT95" s="12"/>
      <c r="CU95" s="12"/>
      <c r="CV95" s="12"/>
      <c r="CW95" s="12"/>
      <c r="CX95" s="22">
        <v>0</v>
      </c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EC95" s="21">
        <v>5</v>
      </c>
      <c r="ED95" s="21">
        <v>5</v>
      </c>
      <c r="EF95" s="21">
        <f t="shared" si="11"/>
        <v>0</v>
      </c>
      <c r="EG95" s="24">
        <v>5</v>
      </c>
    </row>
    <row r="96" spans="1:244" ht="14.4" customHeight="1" x14ac:dyDescent="0.3">
      <c r="A96" s="12"/>
      <c r="B96" s="13">
        <v>1</v>
      </c>
      <c r="C96" s="12" t="s">
        <v>88</v>
      </c>
      <c r="D96" s="12">
        <v>20</v>
      </c>
      <c r="E96" s="12"/>
      <c r="F96" s="14">
        <v>44699</v>
      </c>
      <c r="G96" s="13" t="s">
        <v>89</v>
      </c>
      <c r="H96" s="12"/>
      <c r="I96" s="15">
        <v>44650</v>
      </c>
      <c r="J96" s="13">
        <f t="shared" si="8"/>
        <v>49</v>
      </c>
      <c r="K96" s="31">
        <f t="shared" si="9"/>
        <v>4</v>
      </c>
      <c r="L96" s="12">
        <v>45</v>
      </c>
      <c r="M96" s="16" t="s">
        <v>74</v>
      </c>
      <c r="N96" s="12">
        <v>1</v>
      </c>
      <c r="O96" s="12"/>
      <c r="P96" s="12" t="s">
        <v>75</v>
      </c>
      <c r="Q96" s="12" t="s">
        <v>90</v>
      </c>
      <c r="R96" s="12" t="s">
        <v>77</v>
      </c>
      <c r="S96" s="17" t="s">
        <v>78</v>
      </c>
      <c r="T96" s="12">
        <v>28</v>
      </c>
      <c r="U96" s="12">
        <v>2</v>
      </c>
      <c r="V96" s="12">
        <v>2</v>
      </c>
      <c r="W96" s="12" t="s">
        <v>83</v>
      </c>
      <c r="X96" s="12"/>
      <c r="Y96" s="12"/>
      <c r="Z96" s="13">
        <v>62</v>
      </c>
      <c r="AA96" s="13">
        <v>1600</v>
      </c>
      <c r="AB96" s="12">
        <v>12</v>
      </c>
      <c r="AC96" s="13">
        <v>-52</v>
      </c>
      <c r="AD96" s="12"/>
      <c r="AE96" s="12">
        <v>27</v>
      </c>
      <c r="AF96" s="12">
        <v>28</v>
      </c>
      <c r="AG96" s="12">
        <v>29</v>
      </c>
      <c r="AH96" s="12">
        <v>30</v>
      </c>
      <c r="AI96" s="12"/>
      <c r="AJ96" s="13">
        <v>12</v>
      </c>
      <c r="AK96" s="16">
        <f t="shared" si="13"/>
        <v>1624.1455078124802</v>
      </c>
      <c r="AL96" s="12">
        <v>-74.0203857421875</v>
      </c>
      <c r="AM96" s="18">
        <v>-83.587646484375</v>
      </c>
      <c r="AN96" s="18">
        <v>-92.9718017578125</v>
      </c>
      <c r="AO96" s="18">
        <v>-99.2431640625</v>
      </c>
      <c r="AP96" s="18">
        <v>-106.796264648437</v>
      </c>
      <c r="AQ96" s="12">
        <v>-119.491577148437</v>
      </c>
      <c r="AR96" s="12">
        <v>-128.41796875</v>
      </c>
      <c r="AS96" s="12">
        <v>-136.260986328125</v>
      </c>
      <c r="AT96" s="12"/>
      <c r="AU96" s="12">
        <f t="shared" si="10"/>
        <v>24</v>
      </c>
      <c r="AV96" s="12">
        <v>12</v>
      </c>
      <c r="AW96" s="12">
        <v>1</v>
      </c>
      <c r="AX96" s="12">
        <v>1</v>
      </c>
      <c r="AY96" s="12" t="s">
        <v>80</v>
      </c>
      <c r="AZ96" s="12">
        <v>499.09948730468699</v>
      </c>
      <c r="BA96" s="12">
        <v>502.80078125</v>
      </c>
      <c r="BB96" s="19">
        <v>-15.0900001525878</v>
      </c>
      <c r="BC96" s="18">
        <v>52.931797027587798</v>
      </c>
      <c r="BD96" s="12">
        <v>1.6005859375</v>
      </c>
      <c r="BE96" s="12">
        <v>500.70007324218699</v>
      </c>
      <c r="BF96" s="12">
        <v>-10.2701072692871</v>
      </c>
      <c r="BG96" s="12">
        <v>0</v>
      </c>
      <c r="BH96" s="12">
        <v>499.09948730468699</v>
      </c>
      <c r="BI96" s="19">
        <v>1.4308894872665401</v>
      </c>
      <c r="BJ96" s="12">
        <v>26.465898513793899</v>
      </c>
      <c r="BK96" s="12">
        <v>1.07382559776306</v>
      </c>
      <c r="BL96" s="12">
        <v>2.5047152042388898</v>
      </c>
      <c r="BM96" s="12">
        <v>0.86139810085296598</v>
      </c>
      <c r="BN96" s="12">
        <v>4.1233901977539</v>
      </c>
      <c r="BO96" s="12">
        <v>113.167472839355</v>
      </c>
      <c r="BP96" s="12">
        <v>1.05029296875</v>
      </c>
      <c r="BQ96" s="12">
        <v>-42.892158508300703</v>
      </c>
      <c r="BR96" s="12">
        <v>0.75</v>
      </c>
      <c r="BS96" s="12">
        <v>93.819252014160099</v>
      </c>
      <c r="BT96" s="12">
        <v>0.46738710999488797</v>
      </c>
      <c r="BU96" s="12">
        <v>-39.137767791747997</v>
      </c>
      <c r="BV96" s="12">
        <v>1.12666368484497</v>
      </c>
      <c r="BW96" s="12">
        <v>66.783309936523395</v>
      </c>
      <c r="BX96" s="12" t="s">
        <v>82</v>
      </c>
      <c r="BY96" s="12" t="s">
        <v>81</v>
      </c>
      <c r="BZ96" s="12" t="s">
        <v>82</v>
      </c>
      <c r="CA96" s="12" t="s">
        <v>82</v>
      </c>
      <c r="CB96" s="12"/>
      <c r="CC96" s="12" t="s">
        <v>348</v>
      </c>
      <c r="CD96" s="12"/>
      <c r="CE96" s="20">
        <v>-18.402000000000001</v>
      </c>
      <c r="CF96" s="21">
        <v>0</v>
      </c>
      <c r="CG96" s="21">
        <v>6.0999999999999999E-2</v>
      </c>
      <c r="CH96" s="21">
        <v>0.625</v>
      </c>
      <c r="CI96" s="21">
        <v>109.541</v>
      </c>
      <c r="CJ96" s="21">
        <v>2.75</v>
      </c>
      <c r="CK96" s="21">
        <v>1.8260000000000001</v>
      </c>
      <c r="CL96" s="21">
        <v>-7.7910000000000004</v>
      </c>
      <c r="CM96" s="12">
        <v>1.748</v>
      </c>
      <c r="CN96" s="12">
        <v>-13.744999999999999</v>
      </c>
      <c r="CO96" s="62">
        <f>(CL96*CK96+CN96*CM96)/(CL96+CN96)</f>
        <v>1.7762177748885586</v>
      </c>
      <c r="CP96" s="12">
        <v>0.81100000000000005</v>
      </c>
      <c r="CQ96" s="12">
        <v>0</v>
      </c>
      <c r="CR96" s="12">
        <v>0</v>
      </c>
      <c r="CS96" s="12">
        <v>0</v>
      </c>
      <c r="CT96" s="12">
        <v>0</v>
      </c>
      <c r="CU96" s="12">
        <v>0</v>
      </c>
      <c r="CV96" s="12">
        <v>0</v>
      </c>
      <c r="CW96" s="12">
        <v>0</v>
      </c>
      <c r="CX96" s="22">
        <v>1.7609999999999999</v>
      </c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EC96" s="21">
        <v>9</v>
      </c>
      <c r="ED96" s="21">
        <v>9</v>
      </c>
      <c r="EF96" s="21">
        <f t="shared" si="11"/>
        <v>0</v>
      </c>
      <c r="EG96" s="24">
        <v>9</v>
      </c>
    </row>
    <row r="97" spans="1:244" ht="15" customHeight="1" x14ac:dyDescent="0.3">
      <c r="A97" s="12"/>
      <c r="B97" s="13">
        <v>1</v>
      </c>
      <c r="C97" s="12" t="s">
        <v>88</v>
      </c>
      <c r="D97" s="12">
        <v>20</v>
      </c>
      <c r="E97" s="12"/>
      <c r="F97" s="14">
        <v>44699</v>
      </c>
      <c r="G97" s="13" t="s">
        <v>89</v>
      </c>
      <c r="H97" s="12"/>
      <c r="I97" s="15">
        <v>44650</v>
      </c>
      <c r="J97" s="13">
        <f t="shared" si="8"/>
        <v>49</v>
      </c>
      <c r="K97" s="31">
        <f t="shared" si="9"/>
        <v>4</v>
      </c>
      <c r="L97" s="12">
        <v>45</v>
      </c>
      <c r="M97" s="16" t="s">
        <v>74</v>
      </c>
      <c r="N97" s="12">
        <v>1</v>
      </c>
      <c r="O97" s="12"/>
      <c r="P97" s="12" t="s">
        <v>75</v>
      </c>
      <c r="Q97" s="12" t="s">
        <v>90</v>
      </c>
      <c r="R97" s="12" t="s">
        <v>77</v>
      </c>
      <c r="S97" s="17" t="s">
        <v>78</v>
      </c>
      <c r="T97" s="12">
        <v>28</v>
      </c>
      <c r="U97" s="12">
        <v>2</v>
      </c>
      <c r="V97" s="12">
        <v>5</v>
      </c>
      <c r="W97" s="12"/>
      <c r="X97" s="12"/>
      <c r="Y97" s="12"/>
      <c r="Z97" s="13">
        <v>110</v>
      </c>
      <c r="AA97" s="13">
        <v>600</v>
      </c>
      <c r="AB97" s="12">
        <v>10</v>
      </c>
      <c r="AC97" s="13">
        <v>-56</v>
      </c>
      <c r="AD97" s="12"/>
      <c r="AE97" s="12">
        <v>43</v>
      </c>
      <c r="AF97" s="12">
        <v>44</v>
      </c>
      <c r="AG97" s="12">
        <v>45</v>
      </c>
      <c r="AH97" s="12">
        <v>46</v>
      </c>
      <c r="AI97" s="12"/>
      <c r="AJ97" s="13">
        <v>9</v>
      </c>
      <c r="AK97" s="16">
        <f t="shared" si="13"/>
        <v>316.162109375</v>
      </c>
      <c r="AL97" s="12">
        <v>-70.4193115234375</v>
      </c>
      <c r="AM97" s="18">
        <v>-71.5179443359375</v>
      </c>
      <c r="AN97" s="18">
        <v>-73.66943359375</v>
      </c>
      <c r="AO97" s="18">
        <v>-75.3326416015625</v>
      </c>
      <c r="AP97" s="18">
        <v>-76.416015625</v>
      </c>
      <c r="AQ97" s="12">
        <v>-79.254150390625</v>
      </c>
      <c r="AR97" s="12">
        <v>-80.4290771484375</v>
      </c>
      <c r="AS97" s="12">
        <v>-82.6568603515625</v>
      </c>
      <c r="AT97" s="12"/>
      <c r="AU97" s="12">
        <f t="shared" si="10"/>
        <v>66</v>
      </c>
      <c r="AV97" s="12">
        <v>33</v>
      </c>
      <c r="AW97" s="12">
        <v>1</v>
      </c>
      <c r="AX97" s="12">
        <v>1</v>
      </c>
      <c r="AY97" s="12" t="s">
        <v>80</v>
      </c>
      <c r="AZ97" s="12">
        <v>698.301025390625</v>
      </c>
      <c r="BA97" s="12">
        <v>702.1015625</v>
      </c>
      <c r="BB97" s="19">
        <v>-12.300000190734799</v>
      </c>
      <c r="BC97" s="18">
        <v>54.231151580810497</v>
      </c>
      <c r="BD97" s="12">
        <v>1.5</v>
      </c>
      <c r="BE97" s="12">
        <v>699.801025390625</v>
      </c>
      <c r="BF97" s="12">
        <v>-10.145678520202599</v>
      </c>
      <c r="BG97" s="12">
        <v>0</v>
      </c>
      <c r="BH97" s="12">
        <v>698.301025390625</v>
      </c>
      <c r="BI97" s="19">
        <v>1.47537541389465</v>
      </c>
      <c r="BJ97" s="12">
        <v>27.115575790405199</v>
      </c>
      <c r="BK97" s="12">
        <v>1.04351723194122</v>
      </c>
      <c r="BL97" s="12">
        <v>2.5188927650451598</v>
      </c>
      <c r="BM97" s="12">
        <v>0.87007981538772605</v>
      </c>
      <c r="BN97" s="12">
        <v>13.898133277893001</v>
      </c>
      <c r="BO97" s="12">
        <v>156.71875</v>
      </c>
      <c r="BP97" s="12">
        <v>1.048828125</v>
      </c>
      <c r="BQ97" s="12">
        <v>-34.104568481445298</v>
      </c>
      <c r="BR97" s="12">
        <v>0.75</v>
      </c>
      <c r="BS97" s="12">
        <v>118.932418823242</v>
      </c>
      <c r="BT97" s="12">
        <v>0.377869963645935</v>
      </c>
      <c r="BU97" s="12">
        <v>-29.255851745605401</v>
      </c>
      <c r="BV97" s="12">
        <v>1.5069817304611199</v>
      </c>
      <c r="BW97" s="12">
        <v>75.354652404785099</v>
      </c>
      <c r="BX97" s="12" t="s">
        <v>82</v>
      </c>
      <c r="BY97" s="12" t="s">
        <v>81</v>
      </c>
      <c r="BZ97" s="12" t="s">
        <v>82</v>
      </c>
      <c r="CA97" s="12" t="s">
        <v>82</v>
      </c>
      <c r="CB97" s="12"/>
      <c r="CC97" s="12" t="s">
        <v>349</v>
      </c>
      <c r="CD97" s="12"/>
      <c r="CE97" s="20">
        <v>-26.123000000000001</v>
      </c>
      <c r="CF97" s="21">
        <v>0</v>
      </c>
      <c r="CG97" s="21">
        <v>1.038</v>
      </c>
      <c r="CH97" s="21">
        <v>0.314</v>
      </c>
      <c r="CI97" s="21">
        <v>-9.2219999999999995</v>
      </c>
      <c r="CJ97" s="21">
        <v>1.5</v>
      </c>
      <c r="CK97" s="21">
        <v>0.96699999999999997</v>
      </c>
      <c r="CL97" s="21">
        <v>-19.573</v>
      </c>
      <c r="CM97" s="12">
        <v>9.0259999999999998</v>
      </c>
      <c r="CN97" s="12">
        <v>-7.5949999999999998</v>
      </c>
      <c r="CO97" s="62">
        <f>(CL97*CK97+CN97*CM97)/(CL97+CN97)</f>
        <v>3.2199485055948176</v>
      </c>
      <c r="CP97" s="12">
        <v>0.93400000000000005</v>
      </c>
      <c r="CQ97" s="12">
        <v>0</v>
      </c>
      <c r="CR97" s="12">
        <v>0</v>
      </c>
      <c r="CS97" s="12">
        <v>0</v>
      </c>
      <c r="CT97" s="12">
        <v>0</v>
      </c>
      <c r="CU97" s="12">
        <v>0</v>
      </c>
      <c r="CV97" s="12">
        <v>0</v>
      </c>
      <c r="CW97" s="12">
        <v>0</v>
      </c>
      <c r="CX97" s="22">
        <v>0.81599999999999995</v>
      </c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EC97" s="21">
        <v>9</v>
      </c>
      <c r="ED97" s="21">
        <v>9</v>
      </c>
      <c r="EF97" s="21">
        <f t="shared" si="11"/>
        <v>0</v>
      </c>
      <c r="EG97" s="24">
        <v>9</v>
      </c>
    </row>
    <row r="98" spans="1:244" ht="15" customHeight="1" x14ac:dyDescent="0.3">
      <c r="A98" s="12"/>
      <c r="B98" s="13">
        <v>1</v>
      </c>
      <c r="C98" s="12" t="s">
        <v>88</v>
      </c>
      <c r="D98" s="12">
        <v>20</v>
      </c>
      <c r="E98" s="12"/>
      <c r="F98" s="14">
        <v>44699</v>
      </c>
      <c r="G98" s="13" t="s">
        <v>89</v>
      </c>
      <c r="H98" s="12"/>
      <c r="I98" s="15">
        <v>44650</v>
      </c>
      <c r="J98" s="13">
        <f t="shared" si="8"/>
        <v>49</v>
      </c>
      <c r="K98" s="31">
        <f t="shared" si="9"/>
        <v>4</v>
      </c>
      <c r="L98" s="12">
        <v>45</v>
      </c>
      <c r="M98" s="16" t="s">
        <v>74</v>
      </c>
      <c r="N98" s="12">
        <v>1</v>
      </c>
      <c r="O98" s="12"/>
      <c r="P98" s="12" t="s">
        <v>75</v>
      </c>
      <c r="Q98" s="12" t="s">
        <v>90</v>
      </c>
      <c r="R98" s="12" t="s">
        <v>77</v>
      </c>
      <c r="S98" s="17" t="s">
        <v>78</v>
      </c>
      <c r="T98" s="12">
        <v>28</v>
      </c>
      <c r="U98" s="12">
        <v>1</v>
      </c>
      <c r="V98" s="12">
        <v>1</v>
      </c>
      <c r="W98" s="12"/>
      <c r="X98" s="12"/>
      <c r="Y98" s="12"/>
      <c r="Z98" s="13">
        <v>54</v>
      </c>
      <c r="AA98" s="13">
        <v>357</v>
      </c>
      <c r="AB98" s="12">
        <v>10</v>
      </c>
      <c r="AC98" s="13">
        <v>-22</v>
      </c>
      <c r="AD98" s="12"/>
      <c r="AE98" s="12">
        <v>4</v>
      </c>
      <c r="AF98" s="12">
        <v>5</v>
      </c>
      <c r="AG98" s="12">
        <v>6</v>
      </c>
      <c r="AH98" s="12">
        <v>7</v>
      </c>
      <c r="AI98" s="12"/>
      <c r="AJ98" s="13">
        <v>3</v>
      </c>
      <c r="AK98" s="16"/>
      <c r="AL98" s="12">
        <v>-56.5338134765625</v>
      </c>
      <c r="AM98" s="18">
        <v>-56.1676025390625</v>
      </c>
      <c r="AN98" s="18">
        <v>-58.53271484375</v>
      </c>
      <c r="AO98" s="18">
        <v>-59.7381591796875</v>
      </c>
      <c r="AP98" s="18">
        <v>-55.450439453125</v>
      </c>
      <c r="AQ98" s="12">
        <v>-58.9752197265625</v>
      </c>
      <c r="AR98" s="12">
        <v>-58.9141845703125</v>
      </c>
      <c r="AS98" s="12">
        <v>-66.0858154296875</v>
      </c>
      <c r="AT98" s="12"/>
      <c r="AU98" s="12">
        <f t="shared" si="10"/>
        <v>62</v>
      </c>
      <c r="AV98" s="12">
        <v>31</v>
      </c>
      <c r="AW98" s="12">
        <v>1</v>
      </c>
      <c r="AX98" s="12">
        <v>1</v>
      </c>
      <c r="AY98" s="12" t="s">
        <v>80</v>
      </c>
      <c r="AZ98" s="12">
        <v>317.60150146484301</v>
      </c>
      <c r="BA98" s="12">
        <v>321.1015625</v>
      </c>
      <c r="BB98" s="19">
        <v>-13.0600004196166</v>
      </c>
      <c r="BC98" s="18">
        <v>49.620059967041001</v>
      </c>
      <c r="BD98" s="12">
        <v>1.59765625</v>
      </c>
      <c r="BE98" s="12">
        <v>319.19915771484301</v>
      </c>
      <c r="BF98" s="12">
        <v>-20.997617721557599</v>
      </c>
      <c r="BG98" s="12">
        <v>0</v>
      </c>
      <c r="BH98" s="12">
        <v>317.60150146484301</v>
      </c>
      <c r="BI98" s="19">
        <v>1.2199194431304901</v>
      </c>
      <c r="BJ98" s="12">
        <v>24.810029983520501</v>
      </c>
      <c r="BK98" s="12">
        <v>1.0736454725265501</v>
      </c>
      <c r="BL98" s="12">
        <v>2.2935647964477499</v>
      </c>
      <c r="BM98" s="12">
        <v>2.8942420482635498</v>
      </c>
      <c r="BN98" s="12">
        <v>2.8303189277648899</v>
      </c>
      <c r="BO98" s="12">
        <v>87.139419555664006</v>
      </c>
      <c r="BP98" s="12">
        <v>1.1484375</v>
      </c>
      <c r="BQ98" s="12">
        <v>-50.9375</v>
      </c>
      <c r="BR98" s="12">
        <v>0.650390625</v>
      </c>
      <c r="BS98" s="12">
        <v>68.622245788574205</v>
      </c>
      <c r="BT98" s="12">
        <v>0.59159940481185902</v>
      </c>
      <c r="BU98" s="12">
        <v>-47.300254821777301</v>
      </c>
      <c r="BV98" s="12">
        <v>0.86852127313613903</v>
      </c>
      <c r="BW98" s="12">
        <v>46.496780395507798</v>
      </c>
      <c r="BX98" s="12" t="s">
        <v>82</v>
      </c>
      <c r="BY98" s="12" t="s">
        <v>81</v>
      </c>
      <c r="BZ98" s="12" t="s">
        <v>82</v>
      </c>
      <c r="CA98" s="12" t="s">
        <v>82</v>
      </c>
      <c r="CB98" s="12"/>
      <c r="CC98" s="12"/>
      <c r="CD98" s="12"/>
      <c r="CE98" s="20"/>
      <c r="CM98" s="12"/>
      <c r="CN98" s="12"/>
      <c r="CO98" s="62"/>
      <c r="CP98" s="12"/>
      <c r="CQ98" s="12"/>
      <c r="CR98" s="12"/>
      <c r="CS98" s="12"/>
      <c r="CT98" s="12"/>
      <c r="CU98" s="12"/>
      <c r="CV98" s="12"/>
      <c r="CW98" s="12"/>
      <c r="CX98" s="22">
        <v>0</v>
      </c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EC98" s="21">
        <v>5</v>
      </c>
      <c r="ED98" s="21">
        <v>5</v>
      </c>
      <c r="EE98" s="33"/>
      <c r="EF98" s="21">
        <f t="shared" si="11"/>
        <v>0</v>
      </c>
      <c r="EG98" s="24">
        <v>5</v>
      </c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  <c r="FP98" s="33"/>
      <c r="FQ98" s="33"/>
      <c r="FR98" s="33"/>
      <c r="FS98" s="33"/>
      <c r="FT98" s="33"/>
      <c r="FU98" s="33"/>
      <c r="FV98" s="33"/>
      <c r="FW98" s="33"/>
      <c r="FX98" s="33"/>
      <c r="FY98" s="33"/>
      <c r="FZ98" s="33"/>
      <c r="GA98" s="33"/>
      <c r="GB98" s="33"/>
      <c r="GC98" s="33"/>
      <c r="GD98" s="33"/>
      <c r="GE98" s="33"/>
      <c r="GF98" s="33"/>
      <c r="GG98" s="33"/>
      <c r="GH98" s="33"/>
      <c r="GI98" s="33"/>
      <c r="GJ98" s="33"/>
      <c r="GK98" s="33"/>
      <c r="GL98" s="33"/>
      <c r="GM98" s="33"/>
      <c r="GN98" s="33"/>
      <c r="GO98" s="33"/>
      <c r="GP98" s="33"/>
      <c r="GQ98" s="33"/>
      <c r="GR98" s="33"/>
      <c r="GS98" s="33"/>
      <c r="GT98" s="33"/>
      <c r="GU98" s="33"/>
      <c r="GV98" s="33"/>
      <c r="GW98" s="33"/>
      <c r="GX98" s="33"/>
      <c r="GY98" s="33"/>
      <c r="GZ98" s="33"/>
      <c r="HA98" s="33"/>
      <c r="HB98" s="33"/>
      <c r="HC98" s="33"/>
      <c r="HD98" s="33"/>
      <c r="HE98" s="33"/>
      <c r="HF98" s="33"/>
      <c r="HG98" s="33"/>
      <c r="HH98" s="33"/>
      <c r="HI98" s="33"/>
      <c r="HJ98" s="33"/>
      <c r="HK98" s="33"/>
      <c r="HL98" s="33"/>
      <c r="HM98" s="33"/>
      <c r="HN98" s="33"/>
      <c r="HO98" s="33"/>
      <c r="HP98" s="33"/>
      <c r="HQ98" s="33"/>
      <c r="HR98" s="33"/>
      <c r="HS98" s="33"/>
      <c r="HT98" s="33"/>
      <c r="HU98" s="33"/>
      <c r="HV98" s="33"/>
      <c r="HW98" s="33"/>
      <c r="HX98" s="33"/>
      <c r="HY98" s="33"/>
      <c r="HZ98" s="33"/>
      <c r="IA98" s="33"/>
      <c r="IB98" s="33"/>
      <c r="IC98" s="33"/>
      <c r="ID98" s="33"/>
      <c r="IE98" s="33"/>
      <c r="IF98" s="33"/>
      <c r="IG98" s="33"/>
      <c r="IH98" s="33"/>
      <c r="II98" s="33"/>
      <c r="IJ98" s="33"/>
    </row>
    <row r="99" spans="1:244" x14ac:dyDescent="0.3">
      <c r="A99" s="12"/>
      <c r="B99" s="13">
        <v>1</v>
      </c>
      <c r="C99" s="12" t="s">
        <v>88</v>
      </c>
      <c r="D99" s="12">
        <v>20</v>
      </c>
      <c r="E99" s="12"/>
      <c r="F99" s="14">
        <v>44699</v>
      </c>
      <c r="G99" s="13" t="s">
        <v>89</v>
      </c>
      <c r="H99" s="12"/>
      <c r="I99" s="15">
        <v>44650</v>
      </c>
      <c r="J99" s="13">
        <f t="shared" si="8"/>
        <v>49</v>
      </c>
      <c r="K99" s="31">
        <f t="shared" si="9"/>
        <v>4</v>
      </c>
      <c r="L99" s="12">
        <v>45</v>
      </c>
      <c r="M99" s="16" t="s">
        <v>74</v>
      </c>
      <c r="N99" s="12">
        <v>1</v>
      </c>
      <c r="O99" s="12"/>
      <c r="P99" s="12" t="s">
        <v>75</v>
      </c>
      <c r="Q99" s="12" t="s">
        <v>90</v>
      </c>
      <c r="R99" s="12" t="s">
        <v>77</v>
      </c>
      <c r="S99" s="17" t="s">
        <v>78</v>
      </c>
      <c r="T99" s="12">
        <v>28</v>
      </c>
      <c r="U99" s="12">
        <v>2</v>
      </c>
      <c r="V99" s="12">
        <v>1</v>
      </c>
      <c r="W99" s="12" t="s">
        <v>83</v>
      </c>
      <c r="X99" s="12"/>
      <c r="Y99" s="12"/>
      <c r="Z99" s="13">
        <v>67</v>
      </c>
      <c r="AA99" s="13">
        <v>417</v>
      </c>
      <c r="AB99" s="12">
        <v>8</v>
      </c>
      <c r="AC99" s="13">
        <v>-42</v>
      </c>
      <c r="AD99" s="12"/>
      <c r="AE99" s="12">
        <v>23</v>
      </c>
      <c r="AF99" s="12">
        <v>24</v>
      </c>
      <c r="AG99" s="12">
        <v>25</v>
      </c>
      <c r="AH99" s="12">
        <v>26</v>
      </c>
      <c r="AI99" s="12"/>
      <c r="AJ99" s="13">
        <v>9</v>
      </c>
      <c r="AK99" s="16">
        <f t="shared" ref="AK99:AK109" si="14">SLOPE(AL99:AP99,AL$1:AP$1)*-1000</f>
        <v>408.3251953125</v>
      </c>
      <c r="AL99" s="12">
        <v>-66.986083984375</v>
      </c>
      <c r="AM99" s="18">
        <v>-67.93212890625</v>
      </c>
      <c r="AN99" s="18">
        <v>-71.59423828125</v>
      </c>
      <c r="AO99" s="18">
        <v>-73.2421875</v>
      </c>
      <c r="AP99" s="18">
        <v>-74.5391845703125</v>
      </c>
      <c r="AQ99" s="12">
        <v>-77.1942138671875</v>
      </c>
      <c r="AR99" s="12">
        <v>-82.51953125</v>
      </c>
      <c r="AS99" s="12">
        <v>-84.197998046875</v>
      </c>
      <c r="AT99" s="12"/>
      <c r="AU99" s="12">
        <f t="shared" si="10"/>
        <v>62</v>
      </c>
      <c r="AV99" s="12">
        <v>31</v>
      </c>
      <c r="AW99" s="12">
        <v>1</v>
      </c>
      <c r="AX99" s="12">
        <v>1</v>
      </c>
      <c r="AY99" s="12" t="s">
        <v>80</v>
      </c>
      <c r="AZ99" s="12">
        <v>392.60150146484301</v>
      </c>
      <c r="BA99" s="12">
        <v>396.40255737304602</v>
      </c>
      <c r="BB99" s="19">
        <v>-23.079999923706001</v>
      </c>
      <c r="BC99" s="18">
        <v>53.383956909179602</v>
      </c>
      <c r="BD99" s="12">
        <v>1.69921875</v>
      </c>
      <c r="BE99" s="12">
        <v>394.30072021484301</v>
      </c>
      <c r="BF99" s="12">
        <v>-6.27791023254394</v>
      </c>
      <c r="BG99" s="12">
        <v>0</v>
      </c>
      <c r="BH99" s="12">
        <v>392.60150146484301</v>
      </c>
      <c r="BI99" s="19">
        <v>1.8305479288101201</v>
      </c>
      <c r="BJ99" s="12">
        <v>26.691978454589801</v>
      </c>
      <c r="BK99" s="12">
        <v>0.98599767684936501</v>
      </c>
      <c r="BL99" s="12">
        <v>2.81654572486877</v>
      </c>
      <c r="BM99" s="12">
        <v>1.1266165971755899</v>
      </c>
      <c r="BN99" s="12">
        <v>9.4540491104125906</v>
      </c>
      <c r="BO99" s="12">
        <v>66.40625</v>
      </c>
      <c r="BP99" s="12">
        <v>0.748046875</v>
      </c>
      <c r="BQ99" s="12">
        <v>-33.59375</v>
      </c>
      <c r="BR99" s="12">
        <v>0.849609375</v>
      </c>
      <c r="BS99" s="12">
        <v>60.936252593994098</v>
      </c>
      <c r="BT99" s="12">
        <v>0.73603141307830799</v>
      </c>
      <c r="BU99" s="12">
        <v>-28.576946258544901</v>
      </c>
      <c r="BV99" s="12">
        <v>1.53545689582824</v>
      </c>
      <c r="BW99" s="12">
        <v>95.188827514648395</v>
      </c>
      <c r="BX99" s="12" t="s">
        <v>82</v>
      </c>
      <c r="BY99" s="12" t="s">
        <v>81</v>
      </c>
      <c r="BZ99" s="12" t="s">
        <v>82</v>
      </c>
      <c r="CA99" s="12" t="s">
        <v>82</v>
      </c>
      <c r="CB99" s="12"/>
      <c r="CC99" s="12" t="s">
        <v>350</v>
      </c>
      <c r="CD99" s="12"/>
      <c r="CE99" s="20">
        <v>-22.552</v>
      </c>
      <c r="CF99" s="21">
        <v>0</v>
      </c>
      <c r="CG99" s="21">
        <v>0.27500000000000002</v>
      </c>
      <c r="CH99" s="21">
        <v>0.34799999999999998</v>
      </c>
      <c r="CI99" s="21">
        <v>70.09</v>
      </c>
      <c r="CJ99" s="21">
        <v>1.6</v>
      </c>
      <c r="CK99" s="21">
        <v>1.472</v>
      </c>
      <c r="CL99" s="21">
        <v>-7.468</v>
      </c>
      <c r="CM99" s="12">
        <v>1.486</v>
      </c>
      <c r="CN99" s="12">
        <v>-17.234999999999999</v>
      </c>
      <c r="CO99" s="62">
        <f>(CL99*CK99+CN99*CM99)/(CL99+CN99)</f>
        <v>1.4817676395579484</v>
      </c>
      <c r="CP99" s="12">
        <v>0.872</v>
      </c>
      <c r="CQ99" s="12">
        <v>0</v>
      </c>
      <c r="CR99" s="12">
        <v>0</v>
      </c>
      <c r="CS99" s="12">
        <v>0</v>
      </c>
      <c r="CT99" s="12">
        <v>0</v>
      </c>
      <c r="CU99" s="12">
        <v>0</v>
      </c>
      <c r="CV99" s="12">
        <v>0</v>
      </c>
      <c r="CW99" s="12">
        <v>0</v>
      </c>
      <c r="CX99" s="22">
        <v>0.63500000000000001</v>
      </c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EC99" s="21">
        <v>9</v>
      </c>
      <c r="ED99" s="21">
        <v>9</v>
      </c>
      <c r="EF99" s="21">
        <f t="shared" si="11"/>
        <v>0</v>
      </c>
      <c r="EG99" s="24">
        <v>9</v>
      </c>
    </row>
    <row r="100" spans="1:244" ht="15" customHeight="1" x14ac:dyDescent="0.3">
      <c r="A100" s="12"/>
      <c r="B100" s="13">
        <v>1</v>
      </c>
      <c r="C100" s="12" t="s">
        <v>88</v>
      </c>
      <c r="D100" s="12">
        <v>20</v>
      </c>
      <c r="E100" s="12"/>
      <c r="F100" s="14">
        <v>44699</v>
      </c>
      <c r="G100" s="13" t="s">
        <v>89</v>
      </c>
      <c r="H100" s="12"/>
      <c r="I100" s="15">
        <v>44650</v>
      </c>
      <c r="J100" s="13">
        <f t="shared" si="8"/>
        <v>49</v>
      </c>
      <c r="K100" s="31">
        <f t="shared" si="9"/>
        <v>4</v>
      </c>
      <c r="L100" s="12">
        <v>45</v>
      </c>
      <c r="M100" s="16" t="s">
        <v>74</v>
      </c>
      <c r="N100" s="12">
        <v>1</v>
      </c>
      <c r="O100" s="12"/>
      <c r="P100" s="12" t="s">
        <v>75</v>
      </c>
      <c r="Q100" s="12" t="s">
        <v>90</v>
      </c>
      <c r="R100" s="12" t="s">
        <v>77</v>
      </c>
      <c r="S100" s="17" t="s">
        <v>78</v>
      </c>
      <c r="T100" s="12">
        <v>28</v>
      </c>
      <c r="U100" s="12">
        <v>1</v>
      </c>
      <c r="V100" s="12">
        <v>2</v>
      </c>
      <c r="W100" s="12"/>
      <c r="X100" s="12"/>
      <c r="Y100" s="12"/>
      <c r="Z100" s="13">
        <v>41</v>
      </c>
      <c r="AA100" s="13">
        <v>1800</v>
      </c>
      <c r="AB100" s="12">
        <v>10</v>
      </c>
      <c r="AC100" s="13">
        <v>-45</v>
      </c>
      <c r="AD100" s="12"/>
      <c r="AE100" s="12">
        <v>8</v>
      </c>
      <c r="AF100" s="12">
        <v>10</v>
      </c>
      <c r="AG100" s="12">
        <v>11</v>
      </c>
      <c r="AH100" s="12">
        <v>12</v>
      </c>
      <c r="AI100" s="12"/>
      <c r="AJ100" s="13">
        <v>5</v>
      </c>
      <c r="AK100" s="16">
        <f t="shared" si="14"/>
        <v>1184.38720703125</v>
      </c>
      <c r="AL100" s="12">
        <v>-72.44873046875</v>
      </c>
      <c r="AM100" s="18">
        <v>-78.2623291015625</v>
      </c>
      <c r="AN100" s="18">
        <v>-84.5794677734375</v>
      </c>
      <c r="AO100" s="18">
        <v>-90.9423828125</v>
      </c>
      <c r="AP100" s="18">
        <v>-95.7183837890625</v>
      </c>
      <c r="AQ100" s="12">
        <v>-104.568481445312</v>
      </c>
      <c r="AR100" s="12">
        <v>-116.851806640625</v>
      </c>
      <c r="AS100" s="12">
        <v>-123.489379882812</v>
      </c>
      <c r="AT100" s="12"/>
      <c r="AU100" s="12">
        <f t="shared" si="10"/>
        <v>36</v>
      </c>
      <c r="AV100" s="12">
        <v>18</v>
      </c>
      <c r="AW100" s="12">
        <v>1</v>
      </c>
      <c r="AX100" s="12">
        <v>1</v>
      </c>
      <c r="AY100" s="12" t="s">
        <v>80</v>
      </c>
      <c r="AZ100" s="12">
        <v>348.90051269531199</v>
      </c>
      <c r="BA100" s="12">
        <v>352.69909667968699</v>
      </c>
      <c r="BB100" s="19">
        <v>-9.7860002517700195</v>
      </c>
      <c r="BC100" s="18">
        <v>38.472522735595703</v>
      </c>
      <c r="BD100" s="12">
        <v>1.798828125</v>
      </c>
      <c r="BE100" s="12">
        <v>350.69934082031199</v>
      </c>
      <c r="BF100" s="12">
        <v>-9.7147321701049805</v>
      </c>
      <c r="BG100" s="12">
        <v>3.69921875</v>
      </c>
      <c r="BH100" s="12">
        <v>352.59973144531199</v>
      </c>
      <c r="BI100" s="19">
        <v>1.5909901857376101</v>
      </c>
      <c r="BJ100" s="12">
        <v>19.236261367797798</v>
      </c>
      <c r="BK100" s="12">
        <v>1.07730460166931</v>
      </c>
      <c r="BL100" s="12">
        <v>2.6682946681976301</v>
      </c>
      <c r="BM100" s="12">
        <v>428.21520996093699</v>
      </c>
      <c r="BN100" s="12">
        <v>2.9250788688659601</v>
      </c>
      <c r="BO100" s="12">
        <v>43.811275482177699</v>
      </c>
      <c r="BP100" s="12">
        <v>1.1494140625</v>
      </c>
      <c r="BQ100" s="12">
        <v>-31.709558486938398</v>
      </c>
      <c r="BR100" s="12">
        <v>0.9501953125</v>
      </c>
      <c r="BS100" s="12">
        <v>34.466514587402301</v>
      </c>
      <c r="BT100" s="12">
        <v>0.89934271574020397</v>
      </c>
      <c r="BU100" s="12">
        <v>-30.502130508422798</v>
      </c>
      <c r="BV100" s="12">
        <v>1.0399625301361</v>
      </c>
      <c r="BW100" s="12">
        <v>57.516876220703097</v>
      </c>
      <c r="BX100" s="12" t="s">
        <v>82</v>
      </c>
      <c r="BY100" s="12" t="s">
        <v>81</v>
      </c>
      <c r="BZ100" s="12" t="s">
        <v>82</v>
      </c>
      <c r="CA100" s="12" t="s">
        <v>82</v>
      </c>
      <c r="CB100" s="12"/>
      <c r="CC100" s="12"/>
      <c r="CD100" s="12"/>
      <c r="CE100" s="20"/>
      <c r="CM100" s="12"/>
      <c r="CN100" s="12"/>
      <c r="CO100" s="62"/>
      <c r="CP100" s="12"/>
      <c r="CQ100" s="12"/>
      <c r="CR100" s="12"/>
      <c r="CS100" s="12"/>
      <c r="CT100" s="12"/>
      <c r="CU100" s="12"/>
      <c r="CV100" s="12"/>
      <c r="CW100" s="12"/>
      <c r="CX100" s="22">
        <v>0</v>
      </c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EC100" s="21">
        <v>5</v>
      </c>
      <c r="ED100" s="12">
        <v>5</v>
      </c>
      <c r="EF100" s="21">
        <f t="shared" si="11"/>
        <v>0</v>
      </c>
      <c r="EG100" s="24">
        <v>5</v>
      </c>
    </row>
    <row r="101" spans="1:244" ht="14.4" customHeight="1" x14ac:dyDescent="0.3">
      <c r="A101" s="12"/>
      <c r="B101" s="13">
        <v>1</v>
      </c>
      <c r="C101" s="12" t="s">
        <v>88</v>
      </c>
      <c r="D101" s="12">
        <v>20</v>
      </c>
      <c r="E101" s="12"/>
      <c r="F101" s="14">
        <v>44699</v>
      </c>
      <c r="G101" s="13" t="s">
        <v>89</v>
      </c>
      <c r="H101" s="12"/>
      <c r="I101" s="15">
        <v>44650</v>
      </c>
      <c r="J101" s="13">
        <f t="shared" si="8"/>
        <v>49</v>
      </c>
      <c r="K101" s="31">
        <f t="shared" si="9"/>
        <v>4</v>
      </c>
      <c r="L101" s="12">
        <v>45</v>
      </c>
      <c r="M101" s="16" t="s">
        <v>74</v>
      </c>
      <c r="N101" s="12">
        <v>1</v>
      </c>
      <c r="O101" s="12"/>
      <c r="P101" s="12" t="s">
        <v>75</v>
      </c>
      <c r="Q101" s="12" t="s">
        <v>90</v>
      </c>
      <c r="R101" s="12" t="s">
        <v>77</v>
      </c>
      <c r="S101" s="17" t="s">
        <v>78</v>
      </c>
      <c r="T101" s="12">
        <v>28</v>
      </c>
      <c r="U101" s="12">
        <v>2</v>
      </c>
      <c r="V101" s="12">
        <v>4</v>
      </c>
      <c r="W101" s="12" t="s">
        <v>83</v>
      </c>
      <c r="X101" s="12"/>
      <c r="Y101" s="12"/>
      <c r="Z101" s="13">
        <v>32</v>
      </c>
      <c r="AA101" s="13">
        <v>1900</v>
      </c>
      <c r="AB101" s="12">
        <v>8</v>
      </c>
      <c r="AC101" s="13">
        <v>-48</v>
      </c>
      <c r="AD101" s="12"/>
      <c r="AE101" s="12">
        <v>35</v>
      </c>
      <c r="AF101" s="12">
        <v>36</v>
      </c>
      <c r="AG101" s="12">
        <v>37</v>
      </c>
      <c r="AH101" s="12">
        <v>38</v>
      </c>
      <c r="AI101" s="12"/>
      <c r="AJ101" s="13">
        <v>2</v>
      </c>
      <c r="AK101" s="16">
        <f t="shared" si="14"/>
        <v>879.21142578125</v>
      </c>
      <c r="AL101" s="12">
        <v>-71.5484619140625</v>
      </c>
      <c r="AM101" s="18">
        <v>-75.37841796875</v>
      </c>
      <c r="AN101" s="18">
        <v>-80.718994140625</v>
      </c>
      <c r="AO101" s="18">
        <v>-85.4644775390625</v>
      </c>
      <c r="AP101" s="18">
        <v>-88.4857177734375</v>
      </c>
      <c r="AQ101" s="12">
        <v>-88.958740234375</v>
      </c>
      <c r="AR101" s="12">
        <v>-102.874755859375</v>
      </c>
      <c r="AS101" s="12">
        <v>-92.315673828125</v>
      </c>
      <c r="AT101" s="12"/>
      <c r="AU101" s="12">
        <f t="shared" si="10"/>
        <v>28</v>
      </c>
      <c r="AV101" s="12">
        <v>14</v>
      </c>
      <c r="AW101" s="12">
        <v>1</v>
      </c>
      <c r="AX101" s="12">
        <v>1</v>
      </c>
      <c r="AY101" s="12" t="s">
        <v>80</v>
      </c>
      <c r="AZ101" s="12">
        <v>539.40051269531205</v>
      </c>
      <c r="BA101" s="12">
        <v>543.30078125</v>
      </c>
      <c r="BB101" s="19">
        <v>-13.5</v>
      </c>
      <c r="BC101" s="18">
        <v>35.5947265625</v>
      </c>
      <c r="BD101" s="12">
        <v>1.7998046875</v>
      </c>
      <c r="BE101" s="12">
        <v>541.20031738281205</v>
      </c>
      <c r="BF101" s="12">
        <v>1.8575439453125</v>
      </c>
      <c r="BG101" s="12">
        <v>0</v>
      </c>
      <c r="BH101" s="12">
        <v>539.40051269531205</v>
      </c>
      <c r="BI101" s="19">
        <v>2.2346158027648899</v>
      </c>
      <c r="BJ101" s="12">
        <v>17.79736328125</v>
      </c>
      <c r="BK101" s="12">
        <v>0.81320267915725697</v>
      </c>
      <c r="BL101" s="12">
        <v>3.0478184223175</v>
      </c>
      <c r="BM101" s="12">
        <v>6.3073859214782697</v>
      </c>
      <c r="BN101" s="12">
        <v>2.7862868309021001</v>
      </c>
      <c r="BO101" s="12">
        <v>30.330883026123001</v>
      </c>
      <c r="BP101" s="12">
        <v>0.849609375</v>
      </c>
      <c r="BQ101" s="12">
        <v>-20.8333339691162</v>
      </c>
      <c r="BR101" s="12">
        <v>1.349609375</v>
      </c>
      <c r="BS101" s="12">
        <v>24.622644424438398</v>
      </c>
      <c r="BT101" s="12">
        <v>1.2153723239898599</v>
      </c>
      <c r="BU101" s="12">
        <v>-19.616701126098601</v>
      </c>
      <c r="BV101" s="12">
        <v>1.4884945154189999</v>
      </c>
      <c r="BW101" s="12">
        <v>79.853767395019503</v>
      </c>
      <c r="BX101" s="12" t="s">
        <v>82</v>
      </c>
      <c r="BY101" s="12" t="s">
        <v>81</v>
      </c>
      <c r="BZ101" s="12" t="s">
        <v>82</v>
      </c>
      <c r="CA101" s="12" t="s">
        <v>82</v>
      </c>
      <c r="CB101" s="12"/>
      <c r="CC101" s="12" t="s">
        <v>351</v>
      </c>
      <c r="CD101" s="12"/>
      <c r="CE101" s="20">
        <v>-18.402000000000001</v>
      </c>
      <c r="CF101" s="21">
        <v>0</v>
      </c>
      <c r="CG101" s="21">
        <v>6.0999999999999999E-2</v>
      </c>
      <c r="CH101" s="21">
        <v>0.625</v>
      </c>
      <c r="CI101" s="21">
        <v>109.541</v>
      </c>
      <c r="CJ101" s="21">
        <v>2.75</v>
      </c>
      <c r="CK101" s="21">
        <v>1.8260000000000001</v>
      </c>
      <c r="CL101" s="21">
        <v>-7.7910000000000004</v>
      </c>
      <c r="CM101" s="12">
        <v>1.748</v>
      </c>
      <c r="CN101" s="12">
        <v>-13.744999999999999</v>
      </c>
      <c r="CO101" s="62">
        <f>(CL101*CK101+CN101*CM101)/(CL101+CN101)</f>
        <v>1.7762177748885586</v>
      </c>
      <c r="CP101" s="12">
        <v>0.81100000000000005</v>
      </c>
      <c r="CQ101" s="12">
        <v>0</v>
      </c>
      <c r="CR101" s="12">
        <v>0</v>
      </c>
      <c r="CS101" s="12">
        <v>0</v>
      </c>
      <c r="CT101" s="12">
        <v>0</v>
      </c>
      <c r="CU101" s="12">
        <v>0</v>
      </c>
      <c r="CV101" s="12">
        <v>0</v>
      </c>
      <c r="CW101" s="12">
        <v>0</v>
      </c>
      <c r="CX101" s="22">
        <v>0.56000000000000005</v>
      </c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EC101" s="12">
        <v>5</v>
      </c>
      <c r="ED101" s="21">
        <v>5</v>
      </c>
      <c r="EF101" s="21">
        <f t="shared" si="11"/>
        <v>0</v>
      </c>
      <c r="EG101" s="28">
        <v>5</v>
      </c>
    </row>
    <row r="102" spans="1:244" x14ac:dyDescent="0.3">
      <c r="A102" s="12"/>
      <c r="B102" s="13">
        <v>1</v>
      </c>
      <c r="C102" s="12" t="s">
        <v>88</v>
      </c>
      <c r="D102" s="12">
        <v>20</v>
      </c>
      <c r="E102" s="12"/>
      <c r="F102" s="14">
        <v>44699</v>
      </c>
      <c r="G102" s="13" t="s">
        <v>89</v>
      </c>
      <c r="H102" s="12"/>
      <c r="I102" s="15">
        <v>44650</v>
      </c>
      <c r="J102" s="13">
        <f t="shared" si="8"/>
        <v>49</v>
      </c>
      <c r="K102" s="31">
        <f t="shared" si="9"/>
        <v>4</v>
      </c>
      <c r="L102" s="12">
        <v>45</v>
      </c>
      <c r="M102" s="16" t="s">
        <v>74</v>
      </c>
      <c r="N102" s="12">
        <v>1</v>
      </c>
      <c r="O102" s="12"/>
      <c r="P102" s="12" t="s">
        <v>75</v>
      </c>
      <c r="Q102" s="12" t="s">
        <v>90</v>
      </c>
      <c r="R102" s="12" t="s">
        <v>77</v>
      </c>
      <c r="S102" s="17" t="s">
        <v>78</v>
      </c>
      <c r="T102" s="12">
        <v>28</v>
      </c>
      <c r="U102" s="12">
        <v>2</v>
      </c>
      <c r="V102" s="12">
        <v>8</v>
      </c>
      <c r="W102" s="12"/>
      <c r="X102" s="12"/>
      <c r="Y102" s="12"/>
      <c r="Z102" s="13">
        <v>65</v>
      </c>
      <c r="AA102" s="13">
        <v>1200</v>
      </c>
      <c r="AB102" s="12">
        <v>9</v>
      </c>
      <c r="AC102" s="13">
        <v>-39</v>
      </c>
      <c r="AD102" s="12"/>
      <c r="AE102" s="12">
        <v>57</v>
      </c>
      <c r="AF102" s="12">
        <v>58</v>
      </c>
      <c r="AG102" s="12">
        <v>59</v>
      </c>
      <c r="AH102" s="12">
        <v>60</v>
      </c>
      <c r="AI102" s="12"/>
      <c r="AJ102" s="13">
        <v>7</v>
      </c>
      <c r="AK102" s="16">
        <f t="shared" si="14"/>
        <v>298.4619140625</v>
      </c>
      <c r="AL102" s="12">
        <v>-70.1446533203125</v>
      </c>
      <c r="AM102" s="18">
        <v>-70.037841796875</v>
      </c>
      <c r="AN102" s="18">
        <v>-72.601318359375</v>
      </c>
      <c r="AO102" s="18">
        <v>-74.70703125</v>
      </c>
      <c r="AP102" s="18">
        <v>-75.2716064453125</v>
      </c>
      <c r="AQ102" s="12">
        <v>-77.3162841796875</v>
      </c>
      <c r="AR102" s="12">
        <v>-83.2672119140625</v>
      </c>
      <c r="AS102" s="12">
        <v>-85.4034423828125</v>
      </c>
      <c r="AT102" s="12"/>
      <c r="AU102" s="12">
        <f t="shared" si="10"/>
        <v>44</v>
      </c>
      <c r="AV102" s="12">
        <v>22</v>
      </c>
      <c r="AW102" s="12">
        <v>1</v>
      </c>
      <c r="AX102" s="12">
        <v>1</v>
      </c>
      <c r="AY102" s="12" t="s">
        <v>80</v>
      </c>
      <c r="AZ102" s="12">
        <v>615.801025390625</v>
      </c>
      <c r="BA102" s="12">
        <v>620.00012207031205</v>
      </c>
      <c r="BB102" s="19">
        <v>-5.9140000343322701</v>
      </c>
      <c r="BC102" s="18">
        <v>42.9928588867187</v>
      </c>
      <c r="BD102" s="12">
        <v>1.69921875</v>
      </c>
      <c r="BE102" s="12">
        <v>617.500244140625</v>
      </c>
      <c r="BF102" s="12">
        <v>-17.462465286254801</v>
      </c>
      <c r="BG102" s="12">
        <v>0</v>
      </c>
      <c r="BH102" s="12">
        <v>615.801025390625</v>
      </c>
      <c r="BI102" s="19">
        <v>1.74691379070282</v>
      </c>
      <c r="BJ102" s="12">
        <v>21.4964294433593</v>
      </c>
      <c r="BK102" s="12">
        <v>1.07523989677429</v>
      </c>
      <c r="BL102" s="12">
        <v>2.8221538066864</v>
      </c>
      <c r="BM102" s="12">
        <v>0.64969581365585305</v>
      </c>
      <c r="BN102" s="12">
        <v>2.9699683189392001</v>
      </c>
      <c r="BO102" s="12">
        <v>91.911766052245994</v>
      </c>
      <c r="BP102" s="12">
        <v>1.0498046875</v>
      </c>
      <c r="BQ102" s="12">
        <v>-29.411764144897401</v>
      </c>
      <c r="BR102" s="12">
        <v>1.0498046875</v>
      </c>
      <c r="BS102" s="12">
        <v>75.668052673339801</v>
      </c>
      <c r="BT102" s="12">
        <v>0.49601134657859802</v>
      </c>
      <c r="BU102" s="12">
        <v>-27.241806030273398</v>
      </c>
      <c r="BV102" s="12">
        <v>1.3162411451339699</v>
      </c>
      <c r="BW102" s="12">
        <v>60.071403503417898</v>
      </c>
      <c r="BX102" s="12" t="s">
        <v>82</v>
      </c>
      <c r="BY102" s="12" t="s">
        <v>81</v>
      </c>
      <c r="BZ102" s="12" t="s">
        <v>82</v>
      </c>
      <c r="CA102" s="12" t="s">
        <v>82</v>
      </c>
      <c r="CB102" s="12"/>
      <c r="CC102" s="12"/>
      <c r="CD102" s="12"/>
      <c r="CE102" s="20"/>
      <c r="CM102" s="12"/>
      <c r="CN102" s="12"/>
      <c r="CO102" s="62"/>
      <c r="CP102" s="12"/>
      <c r="CQ102" s="12"/>
      <c r="CR102" s="12"/>
      <c r="CS102" s="12"/>
      <c r="CT102" s="12"/>
      <c r="CU102" s="12"/>
      <c r="CV102" s="12"/>
      <c r="CW102" s="12"/>
      <c r="CX102" s="22">
        <v>0</v>
      </c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EC102" s="21">
        <v>7</v>
      </c>
      <c r="ED102" s="21">
        <v>7</v>
      </c>
      <c r="EF102" s="21">
        <f t="shared" si="11"/>
        <v>0</v>
      </c>
      <c r="EG102" s="24">
        <v>7</v>
      </c>
    </row>
    <row r="103" spans="1:244" ht="14.4" customHeight="1" x14ac:dyDescent="0.3">
      <c r="A103" s="12"/>
      <c r="B103" s="13">
        <v>1</v>
      </c>
      <c r="C103" s="12" t="s">
        <v>88</v>
      </c>
      <c r="D103" s="12">
        <v>20</v>
      </c>
      <c r="E103" s="12"/>
      <c r="F103" s="14">
        <v>44699</v>
      </c>
      <c r="G103" s="13" t="s">
        <v>89</v>
      </c>
      <c r="H103" s="12"/>
      <c r="I103" s="15">
        <v>44650</v>
      </c>
      <c r="J103" s="13">
        <f t="shared" si="8"/>
        <v>49</v>
      </c>
      <c r="K103" s="31">
        <f t="shared" si="9"/>
        <v>4</v>
      </c>
      <c r="L103" s="12">
        <v>45</v>
      </c>
      <c r="M103" s="16" t="s">
        <v>74</v>
      </c>
      <c r="N103" s="12">
        <v>1</v>
      </c>
      <c r="O103" s="12"/>
      <c r="P103" s="12" t="s">
        <v>75</v>
      </c>
      <c r="Q103" s="12" t="s">
        <v>90</v>
      </c>
      <c r="R103" s="12" t="s">
        <v>77</v>
      </c>
      <c r="S103" s="17" t="s">
        <v>78</v>
      </c>
      <c r="T103" s="12">
        <v>28</v>
      </c>
      <c r="U103" s="12">
        <v>1</v>
      </c>
      <c r="V103" s="12">
        <v>3</v>
      </c>
      <c r="W103" s="12" t="s">
        <v>83</v>
      </c>
      <c r="X103" s="12"/>
      <c r="Y103" s="12"/>
      <c r="Z103" s="13">
        <v>42</v>
      </c>
      <c r="AA103" s="13">
        <v>1200</v>
      </c>
      <c r="AB103" s="12">
        <v>8</v>
      </c>
      <c r="AC103" s="13">
        <v>-28</v>
      </c>
      <c r="AD103" s="12"/>
      <c r="AE103" s="12">
        <v>13</v>
      </c>
      <c r="AF103" s="12">
        <v>14</v>
      </c>
      <c r="AG103" s="12">
        <v>15</v>
      </c>
      <c r="AH103" s="12">
        <v>16</v>
      </c>
      <c r="AI103" s="12"/>
      <c r="AJ103" s="13">
        <v>1</v>
      </c>
      <c r="AK103" s="16">
        <f t="shared" si="14"/>
        <v>1695.25146484375</v>
      </c>
      <c r="AL103" s="12">
        <v>-59.99755859375</v>
      </c>
      <c r="AM103" s="18">
        <v>-64.8345947265625</v>
      </c>
      <c r="AN103" s="18">
        <v>-74.249267578125</v>
      </c>
      <c r="AO103" s="18">
        <v>-83.19091796875</v>
      </c>
      <c r="AP103" s="18">
        <v>-93.20068359375</v>
      </c>
      <c r="AQ103" s="12">
        <v>-104.660034179687</v>
      </c>
      <c r="AR103" s="12">
        <v>-111.038208007812</v>
      </c>
      <c r="AS103" s="12">
        <v>-118.71337890625</v>
      </c>
      <c r="AT103" s="12"/>
      <c r="AU103" s="12">
        <f t="shared" si="10"/>
        <v>0</v>
      </c>
      <c r="AV103" s="12"/>
      <c r="AW103" s="12"/>
      <c r="AX103" s="12"/>
      <c r="AY103" s="12"/>
      <c r="AZ103" s="12"/>
      <c r="BA103" s="12"/>
      <c r="BB103" s="19"/>
      <c r="BC103" s="18"/>
      <c r="BD103" s="12"/>
      <c r="BE103" s="12"/>
      <c r="BF103" s="12"/>
      <c r="BG103" s="12"/>
      <c r="BH103" s="12"/>
      <c r="BI103" s="19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 t="s">
        <v>352</v>
      </c>
      <c r="CD103" s="12"/>
      <c r="CE103" s="20">
        <v>-29.143999999999998</v>
      </c>
      <c r="CF103" s="21">
        <v>0</v>
      </c>
      <c r="CG103" s="21">
        <v>0.122</v>
      </c>
      <c r="CH103" s="21">
        <v>0.42399999999999999</v>
      </c>
      <c r="CI103" s="21">
        <v>96.161000000000001</v>
      </c>
      <c r="CJ103" s="21">
        <v>1.75</v>
      </c>
      <c r="CK103" s="21">
        <v>1.4019999999999999</v>
      </c>
      <c r="CL103" s="21">
        <v>-11.273999999999999</v>
      </c>
      <c r="CM103" s="12">
        <v>1.4710000000000001</v>
      </c>
      <c r="CN103" s="12">
        <v>-21.11</v>
      </c>
      <c r="CO103" s="62">
        <f>(CL103*CK103+CN103*CM103)/(CL103+CN103)</f>
        <v>1.4469786931818183</v>
      </c>
      <c r="CP103" s="12">
        <v>0.88800000000000001</v>
      </c>
      <c r="CQ103" s="12">
        <v>0</v>
      </c>
      <c r="CR103" s="12">
        <v>0</v>
      </c>
      <c r="CS103" s="12">
        <v>0</v>
      </c>
      <c r="CT103" s="12">
        <v>0</v>
      </c>
      <c r="CU103" s="12">
        <v>0</v>
      </c>
      <c r="CV103" s="12">
        <v>0</v>
      </c>
      <c r="CW103" s="12">
        <v>0</v>
      </c>
      <c r="CX103" s="22">
        <v>5.18</v>
      </c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EC103" s="12">
        <v>5</v>
      </c>
      <c r="ED103" s="21">
        <v>5</v>
      </c>
      <c r="EF103" s="21">
        <f t="shared" si="11"/>
        <v>0</v>
      </c>
      <c r="EG103" s="28">
        <v>5</v>
      </c>
    </row>
    <row r="104" spans="1:244" x14ac:dyDescent="0.3">
      <c r="A104" s="12"/>
      <c r="B104" s="13">
        <v>1</v>
      </c>
      <c r="C104" s="12" t="s">
        <v>88</v>
      </c>
      <c r="D104" s="12">
        <v>20</v>
      </c>
      <c r="E104" s="12"/>
      <c r="F104" s="14">
        <v>44699</v>
      </c>
      <c r="G104" s="13" t="s">
        <v>89</v>
      </c>
      <c r="H104" s="12"/>
      <c r="I104" s="15">
        <v>44650</v>
      </c>
      <c r="J104" s="13">
        <f t="shared" si="8"/>
        <v>49</v>
      </c>
      <c r="K104" s="31">
        <f t="shared" si="9"/>
        <v>4</v>
      </c>
      <c r="L104" s="12">
        <v>45</v>
      </c>
      <c r="M104" s="16" t="s">
        <v>74</v>
      </c>
      <c r="N104" s="12">
        <v>1</v>
      </c>
      <c r="O104" s="12"/>
      <c r="P104" s="12" t="s">
        <v>75</v>
      </c>
      <c r="Q104" s="12" t="s">
        <v>90</v>
      </c>
      <c r="R104" s="12" t="s">
        <v>77</v>
      </c>
      <c r="S104" s="17" t="s">
        <v>78</v>
      </c>
      <c r="T104" s="12">
        <v>28</v>
      </c>
      <c r="U104" s="12">
        <v>2</v>
      </c>
      <c r="V104" s="12">
        <v>3</v>
      </c>
      <c r="W104" s="12"/>
      <c r="X104" s="12"/>
      <c r="Y104" s="12"/>
      <c r="Z104" s="13">
        <v>46</v>
      </c>
      <c r="AA104" s="13">
        <v>1100</v>
      </c>
      <c r="AB104" s="12">
        <v>10</v>
      </c>
      <c r="AC104" s="13">
        <v>-43</v>
      </c>
      <c r="AD104" s="12"/>
      <c r="AE104" s="12">
        <v>31</v>
      </c>
      <c r="AF104" s="12">
        <v>32</v>
      </c>
      <c r="AG104" s="12">
        <v>33</v>
      </c>
      <c r="AH104" s="12">
        <v>34</v>
      </c>
      <c r="AI104" s="12"/>
      <c r="AJ104" s="13">
        <v>7</v>
      </c>
      <c r="AK104" s="16">
        <f t="shared" si="14"/>
        <v>1981.50634765622</v>
      </c>
      <c r="AL104" s="12">
        <v>-81.7108154296875</v>
      </c>
      <c r="AM104" s="18">
        <v>-91.156005859375</v>
      </c>
      <c r="AN104" s="18">
        <v>-101.516723632812</v>
      </c>
      <c r="AO104" s="18">
        <v>-112.838745117187</v>
      </c>
      <c r="AP104" s="18">
        <v>-120.407104492187</v>
      </c>
      <c r="AQ104" s="12">
        <v>-102.294921875</v>
      </c>
      <c r="AR104" s="12">
        <v>-129.82177734375</v>
      </c>
      <c r="AS104" s="12">
        <v>-141.7236328125</v>
      </c>
      <c r="AT104" s="12"/>
      <c r="AU104" s="12">
        <f t="shared" si="10"/>
        <v>30</v>
      </c>
      <c r="AV104" s="12">
        <v>15</v>
      </c>
      <c r="AW104" s="12">
        <v>1</v>
      </c>
      <c r="AX104" s="12">
        <v>1</v>
      </c>
      <c r="AY104" s="12" t="s">
        <v>80</v>
      </c>
      <c r="AZ104" s="12">
        <v>536.5</v>
      </c>
      <c r="BA104" s="12">
        <v>540.599609375</v>
      </c>
      <c r="BB104" s="19">
        <v>-10.3800001144409</v>
      </c>
      <c r="BC104" s="18">
        <v>43.155879974365199</v>
      </c>
      <c r="BD104" s="12">
        <v>1.80078125</v>
      </c>
      <c r="BE104" s="12">
        <v>538.30078125</v>
      </c>
      <c r="BF104" s="12">
        <v>-8.3425340652465803</v>
      </c>
      <c r="BG104" s="12">
        <v>4</v>
      </c>
      <c r="BH104" s="12">
        <v>540.5</v>
      </c>
      <c r="BI104" s="19">
        <v>1.7835228443145701</v>
      </c>
      <c r="BJ104" s="12">
        <v>21.577939987182599</v>
      </c>
      <c r="BK104" s="12">
        <v>1.0845741033553999</v>
      </c>
      <c r="BL104" s="12">
        <v>2.8680968284606898</v>
      </c>
      <c r="BM104" s="12">
        <v>2.34893798828125</v>
      </c>
      <c r="BN104" s="12">
        <v>2.8849420547485298</v>
      </c>
      <c r="BO104" s="12">
        <v>62.193626403808501</v>
      </c>
      <c r="BP104" s="12">
        <v>1.1494140625</v>
      </c>
      <c r="BQ104" s="12">
        <v>-30.943628311157202</v>
      </c>
      <c r="BR104" s="12">
        <v>1.1494140625</v>
      </c>
      <c r="BS104" s="12">
        <v>51.1944770812988</v>
      </c>
      <c r="BT104" s="12">
        <v>0.72971671819686901</v>
      </c>
      <c r="BU104" s="12">
        <v>-29.111301422119102</v>
      </c>
      <c r="BV104" s="12">
        <v>1.24139380455017</v>
      </c>
      <c r="BW104" s="12">
        <v>72.342170715332003</v>
      </c>
      <c r="BX104" s="12" t="s">
        <v>82</v>
      </c>
      <c r="BY104" s="12" t="s">
        <v>81</v>
      </c>
      <c r="BZ104" s="12" t="s">
        <v>82</v>
      </c>
      <c r="CA104" s="12" t="s">
        <v>82</v>
      </c>
      <c r="CB104" s="12"/>
      <c r="CC104" s="12"/>
      <c r="CD104" s="12"/>
      <c r="CE104" s="20"/>
      <c r="CM104" s="12"/>
      <c r="CN104" s="12"/>
      <c r="CO104" s="62"/>
      <c r="CP104" s="12"/>
      <c r="CQ104" s="12"/>
      <c r="CR104" s="12"/>
      <c r="CS104" s="12"/>
      <c r="CT104" s="12"/>
      <c r="CU104" s="12"/>
      <c r="CV104" s="12"/>
      <c r="CW104" s="12"/>
      <c r="CX104" s="22">
        <v>0</v>
      </c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EC104" s="21">
        <v>7</v>
      </c>
      <c r="ED104" s="21">
        <v>7</v>
      </c>
      <c r="EF104" s="21">
        <f t="shared" si="11"/>
        <v>0</v>
      </c>
      <c r="EG104" s="24">
        <v>7</v>
      </c>
    </row>
    <row r="105" spans="1:244" x14ac:dyDescent="0.3">
      <c r="A105" s="12"/>
      <c r="B105" s="13">
        <v>1</v>
      </c>
      <c r="C105" s="12" t="s">
        <v>88</v>
      </c>
      <c r="D105" s="12">
        <v>20</v>
      </c>
      <c r="E105" s="12"/>
      <c r="F105" s="14">
        <v>44699</v>
      </c>
      <c r="G105" s="13" t="s">
        <v>89</v>
      </c>
      <c r="H105" s="12"/>
      <c r="I105" s="15">
        <v>44650</v>
      </c>
      <c r="J105" s="13">
        <f t="shared" si="8"/>
        <v>49</v>
      </c>
      <c r="K105" s="31">
        <f t="shared" si="9"/>
        <v>4</v>
      </c>
      <c r="L105" s="12">
        <v>45</v>
      </c>
      <c r="M105" s="16" t="s">
        <v>74</v>
      </c>
      <c r="N105" s="12">
        <v>1</v>
      </c>
      <c r="O105" s="12"/>
      <c r="P105" s="12" t="s">
        <v>75</v>
      </c>
      <c r="Q105" s="12" t="s">
        <v>90</v>
      </c>
      <c r="R105" s="12" t="s">
        <v>77</v>
      </c>
      <c r="S105" s="17" t="s">
        <v>78</v>
      </c>
      <c r="T105" s="12">
        <v>28</v>
      </c>
      <c r="U105" s="12">
        <v>2</v>
      </c>
      <c r="V105" s="12">
        <v>7</v>
      </c>
      <c r="W105" s="12" t="s">
        <v>83</v>
      </c>
      <c r="X105" s="12"/>
      <c r="Y105" s="12"/>
      <c r="Z105" s="13">
        <v>47</v>
      </c>
      <c r="AA105" s="13">
        <v>1000</v>
      </c>
      <c r="AB105" s="12">
        <v>8</v>
      </c>
      <c r="AC105" s="13">
        <v>-37</v>
      </c>
      <c r="AD105" s="12"/>
      <c r="AE105" s="30">
        <v>53</v>
      </c>
      <c r="AF105" s="12">
        <v>54</v>
      </c>
      <c r="AG105" s="12">
        <v>55</v>
      </c>
      <c r="AH105" s="12">
        <v>56</v>
      </c>
      <c r="AI105" s="12"/>
      <c r="AJ105" s="13">
        <v>8</v>
      </c>
      <c r="AK105" s="16">
        <f t="shared" si="14"/>
        <v>606.99462890625</v>
      </c>
      <c r="AL105" s="12">
        <v>-45.1812744140625</v>
      </c>
      <c r="AM105" s="18">
        <v>-46.8902587890625</v>
      </c>
      <c r="AN105" s="18">
        <v>-56.304931640625</v>
      </c>
      <c r="AO105" s="18">
        <v>-59.661865234375</v>
      </c>
      <c r="AP105" s="18">
        <v>-53.9703369140625</v>
      </c>
      <c r="AQ105" s="12">
        <v>-60.4705810546875</v>
      </c>
      <c r="AR105" s="12">
        <v>-64.605712890625</v>
      </c>
      <c r="AS105" s="12">
        <v>-66.314697265625</v>
      </c>
      <c r="AT105" s="12"/>
      <c r="AU105" s="12">
        <f t="shared" si="10"/>
        <v>2</v>
      </c>
      <c r="AV105" s="12">
        <v>1</v>
      </c>
      <c r="AW105" s="12">
        <v>1</v>
      </c>
      <c r="AX105" s="12">
        <v>1</v>
      </c>
      <c r="AY105" s="12" t="s">
        <v>80</v>
      </c>
      <c r="AZ105" s="12">
        <v>303.600006103515</v>
      </c>
      <c r="BA105" s="12">
        <v>307.89996337890602</v>
      </c>
      <c r="BB105" s="19">
        <v>-15.8100004196166</v>
      </c>
      <c r="BC105" s="18">
        <v>57.603824615478501</v>
      </c>
      <c r="BD105" s="12">
        <v>1.6999816894531199</v>
      </c>
      <c r="BE105" s="12">
        <v>305.29998779296801</v>
      </c>
      <c r="BF105" s="12">
        <v>-14.051449775695801</v>
      </c>
      <c r="BG105" s="12">
        <v>0</v>
      </c>
      <c r="BH105" s="12">
        <v>303.600006103515</v>
      </c>
      <c r="BI105" s="19">
        <v>1.90903007984161</v>
      </c>
      <c r="BJ105" s="12">
        <v>28.801912307739201</v>
      </c>
      <c r="BK105" s="12">
        <v>1.1046832799911499</v>
      </c>
      <c r="BL105" s="12">
        <v>3.0137133598327601</v>
      </c>
      <c r="BM105" s="12">
        <v>8.4851694107055593</v>
      </c>
      <c r="BN105" s="12">
        <v>5.8856344223022399</v>
      </c>
      <c r="BO105" s="12">
        <v>102.56410217285099</v>
      </c>
      <c r="BP105" s="12">
        <v>1.1499938964843699</v>
      </c>
      <c r="BQ105" s="12">
        <v>-30.830280303955</v>
      </c>
      <c r="BR105" s="12">
        <v>0.95001220703125</v>
      </c>
      <c r="BS105" s="12">
        <v>76.053276062011705</v>
      </c>
      <c r="BT105" s="12">
        <v>0.61291897296905495</v>
      </c>
      <c r="BU105" s="12">
        <v>-29.3892822265625</v>
      </c>
      <c r="BV105" s="12">
        <v>1.61475193500518</v>
      </c>
      <c r="BW105" s="12">
        <v>104.865226745605</v>
      </c>
      <c r="BX105" s="12" t="s">
        <v>82</v>
      </c>
      <c r="BY105" s="12" t="s">
        <v>81</v>
      </c>
      <c r="BZ105" s="12" t="s">
        <v>82</v>
      </c>
      <c r="CA105" s="12" t="s">
        <v>82</v>
      </c>
      <c r="CB105" s="12"/>
      <c r="CC105" s="12"/>
      <c r="CD105" s="12"/>
      <c r="CE105" s="20"/>
      <c r="CM105" s="12"/>
      <c r="CN105" s="12"/>
      <c r="CO105" s="62"/>
      <c r="CP105" s="12"/>
      <c r="CQ105" s="12"/>
      <c r="CR105" s="12"/>
      <c r="CS105" s="12"/>
      <c r="CT105" s="12"/>
      <c r="CU105" s="12"/>
      <c r="CV105" s="12"/>
      <c r="CW105" s="12"/>
      <c r="CX105" s="22" t="s">
        <v>85</v>
      </c>
      <c r="CY105" s="12" t="s">
        <v>85</v>
      </c>
      <c r="CZ105" s="12"/>
      <c r="DA105" s="12"/>
      <c r="DB105" s="12"/>
      <c r="DC105" s="12"/>
      <c r="DD105" s="12"/>
      <c r="DE105" s="12"/>
      <c r="DF105" s="12" t="s">
        <v>87</v>
      </c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EC105" s="12">
        <v>9</v>
      </c>
      <c r="ED105" s="21">
        <v>9</v>
      </c>
      <c r="EF105" s="21">
        <f t="shared" si="11"/>
        <v>0</v>
      </c>
      <c r="EG105" s="28">
        <v>9</v>
      </c>
    </row>
    <row r="106" spans="1:244" x14ac:dyDescent="0.3">
      <c r="A106" s="12"/>
      <c r="B106" s="13">
        <v>1</v>
      </c>
      <c r="C106" s="12" t="s">
        <v>88</v>
      </c>
      <c r="D106" s="12">
        <v>20</v>
      </c>
      <c r="E106" s="12"/>
      <c r="F106" s="14">
        <v>44699</v>
      </c>
      <c r="G106" s="13" t="s">
        <v>89</v>
      </c>
      <c r="H106" s="12"/>
      <c r="I106" s="15">
        <v>44650</v>
      </c>
      <c r="J106" s="13">
        <f t="shared" si="8"/>
        <v>49</v>
      </c>
      <c r="K106" s="31">
        <f t="shared" si="9"/>
        <v>4</v>
      </c>
      <c r="L106" s="12">
        <v>45</v>
      </c>
      <c r="M106" s="16" t="s">
        <v>74</v>
      </c>
      <c r="N106" s="12">
        <v>1</v>
      </c>
      <c r="O106" s="12"/>
      <c r="P106" s="12" t="s">
        <v>75</v>
      </c>
      <c r="Q106" s="12" t="s">
        <v>90</v>
      </c>
      <c r="R106" s="12" t="s">
        <v>77</v>
      </c>
      <c r="S106" s="17" t="s">
        <v>78</v>
      </c>
      <c r="T106" s="12">
        <v>28</v>
      </c>
      <c r="U106" s="12">
        <v>2</v>
      </c>
      <c r="V106" s="12">
        <v>6</v>
      </c>
      <c r="W106" s="12" t="s">
        <v>312</v>
      </c>
      <c r="X106" s="12"/>
      <c r="Y106" s="12"/>
      <c r="Z106" s="13">
        <v>72</v>
      </c>
      <c r="AA106" s="13">
        <v>450</v>
      </c>
      <c r="AB106" s="12">
        <v>18</v>
      </c>
      <c r="AC106" s="13">
        <v>-33</v>
      </c>
      <c r="AD106" s="12"/>
      <c r="AE106" s="30">
        <v>47</v>
      </c>
      <c r="AF106" s="12">
        <v>48</v>
      </c>
      <c r="AG106" s="12">
        <v>49</v>
      </c>
      <c r="AH106" s="12">
        <v>50</v>
      </c>
      <c r="AI106" s="12"/>
      <c r="AJ106" s="13">
        <v>3</v>
      </c>
      <c r="AK106" s="16">
        <f t="shared" si="14"/>
        <v>498.046875</v>
      </c>
      <c r="AL106" s="12">
        <v>-61.553955078125</v>
      </c>
      <c r="AM106" s="18">
        <v>-62.9119873046875</v>
      </c>
      <c r="AN106" s="18">
        <v>-64.3157958984375</v>
      </c>
      <c r="AO106" s="18">
        <v>-65.9332275390625</v>
      </c>
      <c r="AP106" s="18">
        <v>-72.4945068359375</v>
      </c>
      <c r="AQ106" s="12">
        <v>-79.77294921875</v>
      </c>
      <c r="AR106" s="12">
        <v>-79.437255859375</v>
      </c>
      <c r="AS106" s="12">
        <v>-83.9691162109375</v>
      </c>
      <c r="AT106" s="12"/>
      <c r="AU106" s="12">
        <f t="shared" si="10"/>
        <v>54</v>
      </c>
      <c r="AV106" s="12">
        <v>27</v>
      </c>
      <c r="AW106" s="12">
        <v>1</v>
      </c>
      <c r="AX106" s="12">
        <v>1</v>
      </c>
      <c r="AY106" s="12" t="s">
        <v>80</v>
      </c>
      <c r="AZ106" s="12">
        <v>687.801025390625</v>
      </c>
      <c r="BA106" s="12">
        <v>691.402587890625</v>
      </c>
      <c r="BB106" s="19">
        <v>-20.280000686645501</v>
      </c>
      <c r="BC106" s="18">
        <v>35.737152099609297</v>
      </c>
      <c r="BD106" s="12">
        <v>1.599609375</v>
      </c>
      <c r="BE106" s="12">
        <v>689.400634765625</v>
      </c>
      <c r="BF106" s="12">
        <v>3.0680859088897701</v>
      </c>
      <c r="BG106" s="12">
        <v>0</v>
      </c>
      <c r="BH106" s="12">
        <v>687.801025390625</v>
      </c>
      <c r="BI106" s="19">
        <v>2.8582687377929599</v>
      </c>
      <c r="BJ106" s="12">
        <v>17.868576049804599</v>
      </c>
      <c r="BK106" s="12">
        <v>0.63675969839096103</v>
      </c>
      <c r="BL106" s="12">
        <v>3.4950284957885698</v>
      </c>
      <c r="BM106" s="12">
        <v>2.3061058521270699</v>
      </c>
      <c r="BN106" s="12">
        <v>2.03539943695068</v>
      </c>
      <c r="BO106" s="12">
        <v>32.169116973876903</v>
      </c>
      <c r="BP106" s="12">
        <v>0.8486328125</v>
      </c>
      <c r="BQ106" s="12">
        <v>-12.714460372924799</v>
      </c>
      <c r="BR106" s="12">
        <v>1.5498046875</v>
      </c>
      <c r="BS106" s="12">
        <v>26.588909149169901</v>
      </c>
      <c r="BT106" s="12">
        <v>1.11566638946533</v>
      </c>
      <c r="BU106" s="12" t="s">
        <v>81</v>
      </c>
      <c r="BV106" s="12" t="s">
        <v>81</v>
      </c>
      <c r="BW106" s="12">
        <v>90.033447265625</v>
      </c>
      <c r="BX106" s="12" t="s">
        <v>82</v>
      </c>
      <c r="BY106" s="12" t="s">
        <v>81</v>
      </c>
      <c r="BZ106" s="12" t="s">
        <v>82</v>
      </c>
      <c r="CA106" s="12" t="s">
        <v>82</v>
      </c>
      <c r="CB106" s="12"/>
      <c r="CC106" s="12"/>
      <c r="CD106" s="12"/>
      <c r="CE106" s="20"/>
      <c r="CM106" s="12"/>
      <c r="CN106" s="12"/>
      <c r="CO106" s="62"/>
      <c r="CP106" s="12"/>
      <c r="CQ106" s="12"/>
      <c r="CR106" s="12"/>
      <c r="CS106" s="12"/>
      <c r="CT106" s="12"/>
      <c r="CU106" s="12"/>
      <c r="CV106" s="12"/>
      <c r="CW106" s="12"/>
      <c r="CX106" s="22" t="s">
        <v>85</v>
      </c>
      <c r="CY106" s="12" t="s">
        <v>85</v>
      </c>
      <c r="CZ106" s="12"/>
      <c r="DA106" s="12"/>
      <c r="DB106" s="12"/>
      <c r="DC106" s="12"/>
      <c r="DD106" s="12"/>
      <c r="DE106" s="12" t="s">
        <v>99</v>
      </c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EC106" s="12">
        <v>7</v>
      </c>
      <c r="ED106" s="21">
        <v>7</v>
      </c>
      <c r="EF106" s="21">
        <f t="shared" si="11"/>
        <v>0</v>
      </c>
      <c r="EG106" s="28">
        <v>7</v>
      </c>
    </row>
    <row r="107" spans="1:244" x14ac:dyDescent="0.3">
      <c r="A107" s="12"/>
      <c r="B107" s="13">
        <v>1</v>
      </c>
      <c r="C107" s="12" t="s">
        <v>88</v>
      </c>
      <c r="D107" s="12">
        <v>20</v>
      </c>
      <c r="E107" s="12"/>
      <c r="F107" s="14">
        <v>44704</v>
      </c>
      <c r="G107" s="13" t="s">
        <v>89</v>
      </c>
      <c r="H107" s="12"/>
      <c r="I107" s="15">
        <v>44650</v>
      </c>
      <c r="J107" s="13">
        <f t="shared" si="8"/>
        <v>54</v>
      </c>
      <c r="K107" s="31">
        <f t="shared" si="9"/>
        <v>4</v>
      </c>
      <c r="L107" s="12">
        <v>50</v>
      </c>
      <c r="M107" s="16" t="s">
        <v>74</v>
      </c>
      <c r="N107" s="12">
        <v>1</v>
      </c>
      <c r="O107" s="12"/>
      <c r="P107" s="12" t="s">
        <v>75</v>
      </c>
      <c r="Q107" s="12" t="s">
        <v>90</v>
      </c>
      <c r="R107" s="12" t="s">
        <v>77</v>
      </c>
      <c r="S107" s="17" t="s">
        <v>78</v>
      </c>
      <c r="T107" s="12">
        <v>28</v>
      </c>
      <c r="U107" s="12">
        <v>2</v>
      </c>
      <c r="V107" s="12">
        <v>2</v>
      </c>
      <c r="W107" s="12" t="s">
        <v>83</v>
      </c>
      <c r="X107" s="12"/>
      <c r="Y107" s="12"/>
      <c r="Z107" s="13">
        <v>41</v>
      </c>
      <c r="AA107" s="13">
        <v>920</v>
      </c>
      <c r="AB107" s="12">
        <v>19</v>
      </c>
      <c r="AC107" s="13">
        <v>-41</v>
      </c>
      <c r="AD107" s="12"/>
      <c r="AE107" s="12">
        <v>26</v>
      </c>
      <c r="AF107" s="12">
        <v>27</v>
      </c>
      <c r="AG107" s="12">
        <v>28</v>
      </c>
      <c r="AH107" s="12">
        <v>29</v>
      </c>
      <c r="AI107" s="12"/>
      <c r="AJ107" s="13">
        <v>6</v>
      </c>
      <c r="AK107" s="16">
        <f t="shared" si="14"/>
        <v>906.982421875</v>
      </c>
      <c r="AL107" s="12">
        <v>-66.2078857421875</v>
      </c>
      <c r="AM107" s="18">
        <v>-75.1495361328125</v>
      </c>
      <c r="AN107" s="18">
        <v>-76.202392578125</v>
      </c>
      <c r="AO107" s="18">
        <v>-78.4149169921875</v>
      </c>
      <c r="AP107" s="18">
        <v>-87.249755859375</v>
      </c>
      <c r="AQ107" s="12">
        <v>-93.0328369140625</v>
      </c>
      <c r="AR107" s="12">
        <v>-96.4508056640625</v>
      </c>
      <c r="AS107" s="12">
        <v>-104.476928710937</v>
      </c>
      <c r="AT107" s="12"/>
      <c r="AU107" s="12">
        <f t="shared" si="10"/>
        <v>32</v>
      </c>
      <c r="AV107" s="12">
        <v>16</v>
      </c>
      <c r="AW107" s="12">
        <v>1</v>
      </c>
      <c r="AX107" s="12">
        <v>1</v>
      </c>
      <c r="AY107" s="12" t="s">
        <v>80</v>
      </c>
      <c r="AZ107" s="12">
        <v>507.59948730468699</v>
      </c>
      <c r="BA107" s="12">
        <v>511.099609375</v>
      </c>
      <c r="BB107" s="19">
        <v>-7.8299999237060502</v>
      </c>
      <c r="BC107" s="18">
        <v>45.778610229492102</v>
      </c>
      <c r="BD107" s="12">
        <v>1.5</v>
      </c>
      <c r="BE107" s="12">
        <v>509.09948730468699</v>
      </c>
      <c r="BF107" s="12">
        <v>-23.831987380981399</v>
      </c>
      <c r="BG107" s="12">
        <v>3.400390625</v>
      </c>
      <c r="BH107" s="12">
        <v>510.99987792968699</v>
      </c>
      <c r="BI107" s="19">
        <v>1.20787477493286</v>
      </c>
      <c r="BJ107" s="12">
        <v>22.889305114746001</v>
      </c>
      <c r="BK107" s="12">
        <v>1.0836774110794001</v>
      </c>
      <c r="BL107" s="12">
        <v>2.2915523052215501</v>
      </c>
      <c r="BM107" s="12">
        <v>0.58361148834228505</v>
      </c>
      <c r="BN107" s="12">
        <v>1.1966028213500901</v>
      </c>
      <c r="BO107" s="12">
        <v>127.45098114013599</v>
      </c>
      <c r="BP107" s="12">
        <v>1.0498046875</v>
      </c>
      <c r="BQ107" s="12">
        <v>-50.857841491699197</v>
      </c>
      <c r="BR107" s="12">
        <v>0.9501953125</v>
      </c>
      <c r="BS107" s="12">
        <v>112.07431030273401</v>
      </c>
      <c r="BT107" s="12">
        <v>0.372809588909149</v>
      </c>
      <c r="BU107" s="12">
        <v>-47.357376098632798</v>
      </c>
      <c r="BV107" s="12">
        <v>0.80654132366180398</v>
      </c>
      <c r="BW107" s="12">
        <v>33.037399291992102</v>
      </c>
      <c r="BX107" s="12" t="s">
        <v>82</v>
      </c>
      <c r="BY107" s="12" t="s">
        <v>81</v>
      </c>
      <c r="BZ107" s="12" t="s">
        <v>82</v>
      </c>
      <c r="CA107" s="12" t="s">
        <v>82</v>
      </c>
      <c r="CB107" s="12"/>
      <c r="CC107" s="12" t="s">
        <v>377</v>
      </c>
      <c r="CD107" s="12"/>
      <c r="CE107" s="20">
        <v>-13.458</v>
      </c>
      <c r="CF107" s="21">
        <v>0</v>
      </c>
      <c r="CG107" s="21">
        <v>0.33600000000000002</v>
      </c>
      <c r="CH107" s="21">
        <v>0.63400000000000001</v>
      </c>
      <c r="CI107" s="21">
        <v>-25.513999999999999</v>
      </c>
      <c r="CJ107" s="21">
        <v>2.8</v>
      </c>
      <c r="CK107" s="21">
        <v>1.8720000000000001</v>
      </c>
      <c r="CL107" s="21">
        <v>-4.452</v>
      </c>
      <c r="CM107" s="12">
        <v>2.2690000000000001</v>
      </c>
      <c r="CN107" s="12">
        <v>-10.624000000000001</v>
      </c>
      <c r="CO107" s="62">
        <f>(CL107*CK107+CN107*CM107)/(CL107+CN107)</f>
        <v>2.1517643937383926</v>
      </c>
      <c r="CP107" s="12">
        <v>0.93400000000000005</v>
      </c>
      <c r="CQ107" s="12">
        <v>0</v>
      </c>
      <c r="CR107" s="12">
        <v>0</v>
      </c>
      <c r="CS107" s="12">
        <v>0</v>
      </c>
      <c r="CT107" s="12">
        <v>0</v>
      </c>
      <c r="CU107" s="12">
        <v>0</v>
      </c>
      <c r="CV107" s="12">
        <v>0</v>
      </c>
      <c r="CW107" s="12">
        <v>0</v>
      </c>
      <c r="CX107" s="22">
        <v>0.52500000000000002</v>
      </c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EC107" s="21">
        <v>9</v>
      </c>
      <c r="ED107" s="12">
        <v>9</v>
      </c>
      <c r="EF107" s="21">
        <f t="shared" si="11"/>
        <v>0</v>
      </c>
      <c r="EG107" s="24">
        <v>9</v>
      </c>
    </row>
    <row r="108" spans="1:244" x14ac:dyDescent="0.3">
      <c r="A108" s="12"/>
      <c r="B108" s="13">
        <v>1</v>
      </c>
      <c r="C108" s="12" t="s">
        <v>88</v>
      </c>
      <c r="D108" s="12">
        <v>20</v>
      </c>
      <c r="E108" s="12"/>
      <c r="F108" s="14">
        <v>44704</v>
      </c>
      <c r="G108" s="13" t="s">
        <v>89</v>
      </c>
      <c r="H108" s="12"/>
      <c r="I108" s="15">
        <v>44650</v>
      </c>
      <c r="J108" s="13">
        <f t="shared" si="8"/>
        <v>54</v>
      </c>
      <c r="K108" s="31">
        <f t="shared" si="9"/>
        <v>4</v>
      </c>
      <c r="L108" s="12">
        <v>50</v>
      </c>
      <c r="M108" s="16" t="s">
        <v>74</v>
      </c>
      <c r="N108" s="12">
        <v>1</v>
      </c>
      <c r="O108" s="12"/>
      <c r="P108" s="12" t="s">
        <v>75</v>
      </c>
      <c r="Q108" s="12" t="s">
        <v>90</v>
      </c>
      <c r="R108" s="12" t="s">
        <v>77</v>
      </c>
      <c r="S108" s="17" t="s">
        <v>78</v>
      </c>
      <c r="T108" s="12">
        <v>28</v>
      </c>
      <c r="U108" s="12">
        <v>2</v>
      </c>
      <c r="V108" s="12">
        <v>3</v>
      </c>
      <c r="W108" s="12" t="s">
        <v>83</v>
      </c>
      <c r="X108" s="12"/>
      <c r="Y108" s="12"/>
      <c r="Z108" s="13">
        <v>72</v>
      </c>
      <c r="AA108" s="13">
        <v>810</v>
      </c>
      <c r="AB108" s="12">
        <v>7</v>
      </c>
      <c r="AC108" s="13">
        <v>-42</v>
      </c>
      <c r="AD108" s="12"/>
      <c r="AE108" s="12">
        <v>30</v>
      </c>
      <c r="AF108" s="12">
        <v>31</v>
      </c>
      <c r="AG108" s="12">
        <v>32</v>
      </c>
      <c r="AH108" s="12">
        <v>33</v>
      </c>
      <c r="AI108" s="12"/>
      <c r="AJ108" s="13">
        <v>10</v>
      </c>
      <c r="AK108" s="16">
        <f t="shared" si="14"/>
        <v>1130.37109375</v>
      </c>
      <c r="AL108" s="12">
        <v>-72.5555419921875</v>
      </c>
      <c r="AM108" s="18">
        <v>-76.873779296875</v>
      </c>
      <c r="AN108" s="18">
        <v>-83.06884765625</v>
      </c>
      <c r="AO108" s="18">
        <v>-87.615966796875</v>
      </c>
      <c r="AP108" s="18">
        <v>-95.4437255859375</v>
      </c>
      <c r="AQ108" s="12">
        <v>-97.2442626953125</v>
      </c>
      <c r="AR108" s="12">
        <v>-103.69873046875</v>
      </c>
      <c r="AS108" s="12">
        <v>-101.4404296875</v>
      </c>
      <c r="AT108" s="12"/>
      <c r="AU108" s="12">
        <f t="shared" si="10"/>
        <v>26</v>
      </c>
      <c r="AV108" s="12">
        <v>13</v>
      </c>
      <c r="AW108" s="12">
        <v>1</v>
      </c>
      <c r="AX108" s="12">
        <v>1</v>
      </c>
      <c r="AY108" s="12" t="s">
        <v>80</v>
      </c>
      <c r="AZ108" s="12">
        <v>601.40051269531205</v>
      </c>
      <c r="BA108" s="12">
        <v>605.099609375</v>
      </c>
      <c r="BB108" s="19">
        <v>-16.129999160766602</v>
      </c>
      <c r="BC108" s="18">
        <v>66.331413269042898</v>
      </c>
      <c r="BD108" s="12">
        <v>1.5</v>
      </c>
      <c r="BE108" s="12">
        <v>602.90051269531205</v>
      </c>
      <c r="BF108" s="12">
        <v>-14.7080125808715</v>
      </c>
      <c r="BG108" s="12">
        <v>0</v>
      </c>
      <c r="BH108" s="12">
        <v>601.40051269531205</v>
      </c>
      <c r="BI108" s="19">
        <v>1.32142889499664</v>
      </c>
      <c r="BJ108" s="12">
        <v>33.165706634521399</v>
      </c>
      <c r="BK108" s="12">
        <v>1.1095823049545199</v>
      </c>
      <c r="BL108" s="12">
        <v>2.4310111999511701</v>
      </c>
      <c r="BM108" s="12">
        <v>0.930644512176514</v>
      </c>
      <c r="BN108" s="12">
        <v>8.1776638031005806</v>
      </c>
      <c r="BO108" s="12">
        <v>193.47425842285099</v>
      </c>
      <c r="BP108" s="12">
        <v>1.1494140625</v>
      </c>
      <c r="BQ108" s="12">
        <v>-52.487865447997997</v>
      </c>
      <c r="BR108" s="12">
        <v>0.74951171875</v>
      </c>
      <c r="BS108" s="12">
        <v>157.66134643554599</v>
      </c>
      <c r="BT108" s="12">
        <v>0.36116844415664701</v>
      </c>
      <c r="BU108" s="12">
        <v>-47.1631660461425</v>
      </c>
      <c r="BV108" s="12">
        <v>1.1483516693115201</v>
      </c>
      <c r="BW108" s="12">
        <v>75.818756103515597</v>
      </c>
      <c r="BX108" s="12" t="s">
        <v>82</v>
      </c>
      <c r="BY108" s="12" t="s">
        <v>81</v>
      </c>
      <c r="BZ108" s="12" t="s">
        <v>82</v>
      </c>
      <c r="CA108" s="12" t="s">
        <v>82</v>
      </c>
      <c r="CB108" s="12"/>
      <c r="CC108" s="12" t="s">
        <v>378</v>
      </c>
      <c r="CD108" s="12"/>
      <c r="CE108" s="20">
        <v>-24.292000000000002</v>
      </c>
      <c r="CF108" s="21">
        <v>0</v>
      </c>
      <c r="CG108" s="21">
        <v>-0.153</v>
      </c>
      <c r="CH108" s="21">
        <v>0.56200000000000006</v>
      </c>
      <c r="CI108" s="21">
        <v>167.52199999999999</v>
      </c>
      <c r="CJ108" s="21">
        <v>2.4500000000000002</v>
      </c>
      <c r="CK108" s="21">
        <v>1.619</v>
      </c>
      <c r="CL108" s="21">
        <v>-10.108000000000001</v>
      </c>
      <c r="CM108" s="12">
        <v>1.5569999999999999</v>
      </c>
      <c r="CN108" s="12">
        <v>-17.956</v>
      </c>
      <c r="CO108" s="62">
        <f>(CL108*CK108+CN108*CM108)/(CL108+CN108)</f>
        <v>1.5793309578107184</v>
      </c>
      <c r="CP108" s="12">
        <v>0.74099999999999999</v>
      </c>
      <c r="CQ108" s="12">
        <v>0</v>
      </c>
      <c r="CR108" s="12">
        <v>0</v>
      </c>
      <c r="CS108" s="12">
        <v>0</v>
      </c>
      <c r="CT108" s="12">
        <v>0</v>
      </c>
      <c r="CU108" s="12">
        <v>0</v>
      </c>
      <c r="CV108" s="12">
        <v>0</v>
      </c>
      <c r="CW108" s="12">
        <v>0</v>
      </c>
      <c r="CX108" s="22">
        <v>0.78700000000000003</v>
      </c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EC108" s="21">
        <v>9</v>
      </c>
      <c r="ED108" s="21">
        <v>9</v>
      </c>
      <c r="EF108" s="21">
        <f t="shared" si="11"/>
        <v>0</v>
      </c>
      <c r="EG108" s="24">
        <v>9</v>
      </c>
    </row>
    <row r="109" spans="1:244" x14ac:dyDescent="0.3">
      <c r="A109" s="12"/>
      <c r="B109" s="13">
        <v>1</v>
      </c>
      <c r="C109" s="12" t="s">
        <v>88</v>
      </c>
      <c r="D109" s="12">
        <v>20</v>
      </c>
      <c r="E109" s="12"/>
      <c r="F109" s="14">
        <v>44704</v>
      </c>
      <c r="G109" s="13" t="s">
        <v>89</v>
      </c>
      <c r="H109" s="12"/>
      <c r="I109" s="15">
        <v>44650</v>
      </c>
      <c r="J109" s="13">
        <f t="shared" si="8"/>
        <v>54</v>
      </c>
      <c r="K109" s="31">
        <f t="shared" si="9"/>
        <v>4</v>
      </c>
      <c r="L109" s="12">
        <v>50</v>
      </c>
      <c r="M109" s="16" t="s">
        <v>74</v>
      </c>
      <c r="N109" s="12">
        <v>1</v>
      </c>
      <c r="O109" s="12"/>
      <c r="P109" s="12" t="s">
        <v>75</v>
      </c>
      <c r="Q109" s="12" t="s">
        <v>90</v>
      </c>
      <c r="R109" s="12" t="s">
        <v>77</v>
      </c>
      <c r="S109" s="17" t="s">
        <v>78</v>
      </c>
      <c r="T109" s="12">
        <v>28</v>
      </c>
      <c r="U109" s="12">
        <v>1</v>
      </c>
      <c r="V109" s="12">
        <v>5</v>
      </c>
      <c r="W109" s="12" t="s">
        <v>84</v>
      </c>
      <c r="X109" s="12"/>
      <c r="Y109" s="12"/>
      <c r="Z109" s="13">
        <v>40</v>
      </c>
      <c r="AA109" s="13">
        <v>1200</v>
      </c>
      <c r="AB109" s="12">
        <v>11</v>
      </c>
      <c r="AC109" s="13">
        <v>-47</v>
      </c>
      <c r="AD109" s="12"/>
      <c r="AE109" s="12">
        <v>13</v>
      </c>
      <c r="AF109" s="12">
        <v>14</v>
      </c>
      <c r="AG109" s="12">
        <v>15</v>
      </c>
      <c r="AH109" s="12">
        <v>16</v>
      </c>
      <c r="AI109" s="12"/>
      <c r="AJ109" s="13">
        <v>5</v>
      </c>
      <c r="AK109" s="16">
        <f t="shared" si="14"/>
        <v>1928.40576171875</v>
      </c>
      <c r="AL109" s="12">
        <v>-68.7408447265625</v>
      </c>
      <c r="AM109" s="18">
        <v>-77.7435302734375</v>
      </c>
      <c r="AN109" s="18">
        <v>-86.85302734375</v>
      </c>
      <c r="AO109" s="18">
        <v>-96.923828125</v>
      </c>
      <c r="AP109" s="18">
        <v>-107.36083984375</v>
      </c>
      <c r="AQ109" s="12">
        <v>-117.202758789062</v>
      </c>
      <c r="AR109" s="12">
        <v>-127.883911132812</v>
      </c>
      <c r="AS109" s="12">
        <v>-137.37487792968699</v>
      </c>
      <c r="AT109" s="12"/>
      <c r="AU109" s="12">
        <f t="shared" si="10"/>
        <v>20</v>
      </c>
      <c r="AV109" s="12">
        <v>10</v>
      </c>
      <c r="AW109" s="12">
        <v>1</v>
      </c>
      <c r="AX109" s="12">
        <v>1</v>
      </c>
      <c r="AY109" s="12" t="s">
        <v>80</v>
      </c>
      <c r="AZ109" s="12">
        <v>551.5</v>
      </c>
      <c r="BA109" s="12">
        <v>555.19909667968705</v>
      </c>
      <c r="BB109" s="19">
        <v>-10.699999809265099</v>
      </c>
      <c r="BC109" s="18">
        <v>43.628467559814403</v>
      </c>
      <c r="BD109" s="12">
        <v>1.599609375</v>
      </c>
      <c r="BE109" s="12">
        <v>553.099609375</v>
      </c>
      <c r="BF109" s="12">
        <v>-14.766919136047299</v>
      </c>
      <c r="BG109" s="12">
        <v>3.599609375</v>
      </c>
      <c r="BH109" s="12">
        <v>555.099609375</v>
      </c>
      <c r="BI109" s="19">
        <v>1.46350038051605</v>
      </c>
      <c r="BJ109" s="12">
        <v>21.814233779907202</v>
      </c>
      <c r="BK109" s="12">
        <v>1.0452175140380799</v>
      </c>
      <c r="BL109" s="12">
        <v>2.5087177753448402</v>
      </c>
      <c r="BM109" s="12">
        <v>0.72288769483566295</v>
      </c>
      <c r="BN109" s="12">
        <v>1.91233777999877</v>
      </c>
      <c r="BO109" s="12">
        <v>88.541664123535099</v>
      </c>
      <c r="BP109" s="12">
        <v>1.0498046875</v>
      </c>
      <c r="BQ109" s="12">
        <v>-38.143383026122997</v>
      </c>
      <c r="BR109" s="12">
        <v>0.8505859375</v>
      </c>
      <c r="BS109" s="12">
        <v>73.499832153320298</v>
      </c>
      <c r="BT109" s="12">
        <v>0.50528889894485496</v>
      </c>
      <c r="BU109" s="12">
        <v>-35.639472961425703</v>
      </c>
      <c r="BV109" s="12">
        <v>1.02099180221557</v>
      </c>
      <c r="BW109" s="12">
        <v>51.468460083007798</v>
      </c>
      <c r="BX109" s="12" t="s">
        <v>82</v>
      </c>
      <c r="BY109" s="12" t="s">
        <v>81</v>
      </c>
      <c r="BZ109" s="12" t="s">
        <v>82</v>
      </c>
      <c r="CA109" s="12" t="s">
        <v>82</v>
      </c>
      <c r="CB109" s="12"/>
      <c r="CC109" s="12" t="s">
        <v>379</v>
      </c>
      <c r="CD109" s="12"/>
      <c r="CE109" s="20">
        <v>-15.167</v>
      </c>
      <c r="CF109" s="21">
        <v>0</v>
      </c>
      <c r="CG109" s="21">
        <v>0.51900000000000002</v>
      </c>
      <c r="CH109" s="21">
        <v>0.96699999999999997</v>
      </c>
      <c r="CI109" s="21">
        <v>110.654</v>
      </c>
      <c r="CJ109" s="21">
        <v>2.5499999999999998</v>
      </c>
      <c r="CK109" s="21">
        <v>2.3690000000000002</v>
      </c>
      <c r="CL109" s="21">
        <v>-5.423</v>
      </c>
      <c r="CM109" s="12">
        <v>2.4049999999999998</v>
      </c>
      <c r="CN109" s="12">
        <v>-10.632</v>
      </c>
      <c r="CO109" s="62">
        <f>(CL109*CK109+CN109*CM109)/(CL109+CN109)</f>
        <v>2.3928400498287137</v>
      </c>
      <c r="CP109" s="12">
        <v>0.61399999999999999</v>
      </c>
      <c r="CQ109" s="12">
        <v>0</v>
      </c>
      <c r="CR109" s="12">
        <v>0</v>
      </c>
      <c r="CS109" s="12">
        <v>0</v>
      </c>
      <c r="CT109" s="12">
        <v>0</v>
      </c>
      <c r="CU109" s="12">
        <v>0</v>
      </c>
      <c r="CV109" s="12">
        <v>0</v>
      </c>
      <c r="CW109" s="12">
        <v>0</v>
      </c>
      <c r="CX109" s="22">
        <v>0.106</v>
      </c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EC109" s="32">
        <v>6</v>
      </c>
      <c r="ED109" s="12">
        <v>6</v>
      </c>
      <c r="EE109" s="12"/>
      <c r="EF109" s="21">
        <f t="shared" si="11"/>
        <v>0</v>
      </c>
      <c r="EG109" s="36">
        <v>6</v>
      </c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  <c r="GP109" s="12"/>
      <c r="GQ109" s="12"/>
      <c r="GR109" s="12"/>
      <c r="GS109" s="12"/>
      <c r="GT109" s="12"/>
      <c r="GU109" s="12"/>
      <c r="GV109" s="12"/>
      <c r="GW109" s="12"/>
      <c r="GX109" s="12"/>
      <c r="GY109" s="12"/>
      <c r="GZ109" s="12"/>
      <c r="HA109" s="12"/>
      <c r="HB109" s="12"/>
      <c r="HC109" s="12"/>
      <c r="HD109" s="12"/>
      <c r="HE109" s="12"/>
      <c r="HF109" s="12"/>
      <c r="HG109" s="12"/>
      <c r="HH109" s="12"/>
      <c r="HI109" s="12"/>
      <c r="HJ109" s="12"/>
      <c r="HK109" s="12"/>
      <c r="HL109" s="12"/>
      <c r="HM109" s="12"/>
      <c r="HN109" s="12"/>
      <c r="HO109" s="12"/>
      <c r="HP109" s="12"/>
      <c r="HQ109" s="12"/>
      <c r="HR109" s="12"/>
      <c r="HS109" s="12"/>
      <c r="HT109" s="12"/>
      <c r="HU109" s="12"/>
      <c r="HV109" s="12"/>
      <c r="HW109" s="12"/>
      <c r="HX109" s="12"/>
      <c r="HY109" s="12"/>
      <c r="HZ109" s="12"/>
      <c r="IA109" s="12"/>
      <c r="IB109" s="12"/>
      <c r="IC109" s="12"/>
      <c r="ID109" s="12"/>
      <c r="IE109" s="12"/>
      <c r="IF109" s="12"/>
      <c r="IG109" s="12"/>
      <c r="IH109" s="12"/>
      <c r="II109" s="12"/>
      <c r="IJ109" s="12"/>
    </row>
    <row r="110" spans="1:244" ht="14.4" customHeight="1" x14ac:dyDescent="0.3">
      <c r="A110" s="12"/>
      <c r="B110" s="13">
        <v>1</v>
      </c>
      <c r="C110" s="12" t="s">
        <v>88</v>
      </c>
      <c r="D110" s="12">
        <v>20</v>
      </c>
      <c r="E110" s="12"/>
      <c r="F110" s="14">
        <v>44704</v>
      </c>
      <c r="G110" s="13" t="s">
        <v>89</v>
      </c>
      <c r="H110" s="12"/>
      <c r="I110" s="15">
        <v>44650</v>
      </c>
      <c r="J110" s="13">
        <f t="shared" si="8"/>
        <v>54</v>
      </c>
      <c r="K110" s="31">
        <f t="shared" si="9"/>
        <v>4</v>
      </c>
      <c r="L110" s="12">
        <v>50</v>
      </c>
      <c r="M110" s="16" t="s">
        <v>74</v>
      </c>
      <c r="N110" s="12">
        <v>1</v>
      </c>
      <c r="O110" s="12"/>
      <c r="P110" s="12" t="s">
        <v>75</v>
      </c>
      <c r="Q110" s="12" t="s">
        <v>90</v>
      </c>
      <c r="R110" s="12" t="s">
        <v>77</v>
      </c>
      <c r="S110" s="17" t="s">
        <v>78</v>
      </c>
      <c r="T110" s="12">
        <v>28</v>
      </c>
      <c r="U110" s="12">
        <v>1</v>
      </c>
      <c r="V110" s="12">
        <v>1</v>
      </c>
      <c r="W110" s="12" t="s">
        <v>104</v>
      </c>
      <c r="X110" s="12"/>
      <c r="Y110" s="12"/>
      <c r="Z110" s="13">
        <v>50</v>
      </c>
      <c r="AA110" s="13">
        <v>1000</v>
      </c>
      <c r="AB110" s="12">
        <v>7</v>
      </c>
      <c r="AC110" s="13">
        <v>-40</v>
      </c>
      <c r="AD110" s="12"/>
      <c r="AE110" s="12">
        <v>0</v>
      </c>
      <c r="AF110" s="12">
        <v>1</v>
      </c>
      <c r="AG110" s="12">
        <v>2</v>
      </c>
      <c r="AH110" s="12">
        <v>3</v>
      </c>
      <c r="AI110" s="12"/>
      <c r="AJ110" s="13">
        <v>5</v>
      </c>
      <c r="AK110" s="16"/>
      <c r="AL110" s="12">
        <v>-78.582763671875</v>
      </c>
      <c r="AM110" s="18">
        <v>-86.700439453125</v>
      </c>
      <c r="AN110" s="18">
        <v>-93.5211181640625</v>
      </c>
      <c r="AO110" s="18">
        <v>-101.242065429687</v>
      </c>
      <c r="AP110" s="18">
        <v>-47.6531982421875</v>
      </c>
      <c r="AQ110" s="12">
        <v>-49.224853515625</v>
      </c>
      <c r="AR110" s="12">
        <v>-63.2781982421875</v>
      </c>
      <c r="AS110" s="12">
        <v>-85.3118896484375</v>
      </c>
      <c r="AT110" s="12"/>
      <c r="AU110" s="12">
        <f t="shared" si="10"/>
        <v>26</v>
      </c>
      <c r="AV110" s="12">
        <v>13</v>
      </c>
      <c r="AW110" s="12">
        <v>1</v>
      </c>
      <c r="AX110" s="12">
        <v>1</v>
      </c>
      <c r="AY110" s="12" t="s">
        <v>80</v>
      </c>
      <c r="AZ110" s="12">
        <v>478.5</v>
      </c>
      <c r="BA110" s="12">
        <v>483.00109863281199</v>
      </c>
      <c r="BB110" s="19">
        <v>-15.170000076293899</v>
      </c>
      <c r="BC110" s="18">
        <v>51.516433715820298</v>
      </c>
      <c r="BD110" s="12">
        <v>1.599609375</v>
      </c>
      <c r="BE110" s="12">
        <v>480.099609375</v>
      </c>
      <c r="BF110" s="12">
        <v>-15.2712841033935</v>
      </c>
      <c r="BG110" s="12">
        <v>0</v>
      </c>
      <c r="BH110" s="12">
        <v>478.5</v>
      </c>
      <c r="BI110" s="19">
        <v>2.2122037410736</v>
      </c>
      <c r="BJ110" s="12">
        <v>25.758216857910099</v>
      </c>
      <c r="BK110" s="12">
        <v>1.0431334972381501</v>
      </c>
      <c r="BL110" s="12">
        <v>3.25533723831176</v>
      </c>
      <c r="BM110" s="12">
        <v>1.4562964439392001</v>
      </c>
      <c r="BN110" s="12">
        <v>8.5850143432617099</v>
      </c>
      <c r="BO110" s="12">
        <v>95.128677368164006</v>
      </c>
      <c r="BP110" s="12">
        <v>1.0498046875</v>
      </c>
      <c r="BQ110" s="12">
        <v>-19.454656600952099</v>
      </c>
      <c r="BR110" s="12">
        <v>1.3505859375</v>
      </c>
      <c r="BS110" s="12">
        <v>75.458549499511705</v>
      </c>
      <c r="BT110" s="12">
        <v>0.56336033344268799</v>
      </c>
      <c r="BU110" s="12">
        <v>-18.6717624664306</v>
      </c>
      <c r="BV110" s="12">
        <v>2.25847220420837</v>
      </c>
      <c r="BW110" s="12">
        <v>106.840354919433</v>
      </c>
      <c r="BX110" s="12" t="s">
        <v>82</v>
      </c>
      <c r="BY110" s="12" t="s">
        <v>81</v>
      </c>
      <c r="BZ110" s="12" t="s">
        <v>82</v>
      </c>
      <c r="CA110" s="12" t="s">
        <v>82</v>
      </c>
      <c r="CB110" s="12"/>
      <c r="CC110" s="12" t="s">
        <v>380</v>
      </c>
      <c r="CD110" s="12"/>
      <c r="CE110" s="20">
        <v>-36.713000000000001</v>
      </c>
      <c r="CF110" s="21">
        <v>0</v>
      </c>
      <c r="CG110" s="21">
        <v>1.038</v>
      </c>
      <c r="CH110" s="21">
        <v>0.56899999999999995</v>
      </c>
      <c r="CI110" s="21">
        <v>34.427999999999997</v>
      </c>
      <c r="CJ110" s="21">
        <v>3.45</v>
      </c>
      <c r="CK110" s="21">
        <v>3.008</v>
      </c>
      <c r="CL110" s="21">
        <v>-13.688000000000001</v>
      </c>
      <c r="CM110" s="12">
        <v>3.0659999999999998</v>
      </c>
      <c r="CN110" s="12">
        <v>-27.501999999999999</v>
      </c>
      <c r="CO110" s="62">
        <f>(CL110*CK110+CN110*CM110)/(CL110+CN110)</f>
        <v>3.0467258072347656</v>
      </c>
      <c r="CP110" s="12">
        <v>0.95</v>
      </c>
      <c r="CQ110" s="12">
        <v>0</v>
      </c>
      <c r="CR110" s="12">
        <v>0</v>
      </c>
      <c r="CS110" s="12">
        <v>0</v>
      </c>
      <c r="CT110" s="12">
        <v>0</v>
      </c>
      <c r="CU110" s="12">
        <v>0</v>
      </c>
      <c r="CV110" s="12">
        <v>0</v>
      </c>
      <c r="CW110" s="12">
        <v>0</v>
      </c>
      <c r="CX110" s="22">
        <v>3.96</v>
      </c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EC110" s="12">
        <v>7</v>
      </c>
      <c r="ED110" s="12">
        <v>7</v>
      </c>
      <c r="EE110" s="33"/>
      <c r="EF110" s="21">
        <f t="shared" si="11"/>
        <v>0</v>
      </c>
      <c r="EG110" s="28">
        <v>7</v>
      </c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  <c r="FP110" s="33"/>
      <c r="FQ110" s="33"/>
      <c r="FR110" s="33"/>
      <c r="FS110" s="33"/>
      <c r="FT110" s="33"/>
      <c r="FU110" s="33"/>
      <c r="FV110" s="33"/>
      <c r="FW110" s="33"/>
      <c r="FX110" s="33"/>
      <c r="FY110" s="33"/>
      <c r="FZ110" s="33"/>
      <c r="GA110" s="33"/>
      <c r="GB110" s="33"/>
      <c r="GC110" s="33"/>
      <c r="GD110" s="33"/>
      <c r="GE110" s="33"/>
      <c r="GF110" s="33"/>
      <c r="GG110" s="33"/>
      <c r="GH110" s="33"/>
      <c r="GI110" s="33"/>
      <c r="GJ110" s="33"/>
      <c r="GK110" s="33"/>
      <c r="GL110" s="33"/>
      <c r="GM110" s="33"/>
      <c r="GN110" s="33"/>
      <c r="GO110" s="33"/>
      <c r="GP110" s="33"/>
      <c r="GQ110" s="33"/>
      <c r="GR110" s="33"/>
      <c r="GS110" s="33"/>
      <c r="GT110" s="33"/>
      <c r="GU110" s="33"/>
      <c r="GV110" s="33"/>
      <c r="GW110" s="33"/>
      <c r="GX110" s="33"/>
      <c r="GY110" s="33"/>
      <c r="GZ110" s="33"/>
      <c r="HA110" s="33"/>
      <c r="HB110" s="33"/>
      <c r="HC110" s="33"/>
      <c r="HD110" s="33"/>
      <c r="HE110" s="33"/>
      <c r="HF110" s="33"/>
      <c r="HG110" s="33"/>
      <c r="HH110" s="33"/>
      <c r="HI110" s="33"/>
      <c r="HJ110" s="33"/>
      <c r="HK110" s="33"/>
      <c r="HL110" s="33"/>
      <c r="HM110" s="33"/>
      <c r="HN110" s="33"/>
      <c r="HO110" s="33"/>
      <c r="HP110" s="33"/>
      <c r="HQ110" s="33"/>
      <c r="HR110" s="33"/>
      <c r="HS110" s="33"/>
      <c r="HT110" s="33"/>
      <c r="HU110" s="33"/>
      <c r="HV110" s="33"/>
      <c r="HW110" s="33"/>
      <c r="HX110" s="33"/>
      <c r="HY110" s="33"/>
      <c r="HZ110" s="33"/>
      <c r="IA110" s="33"/>
      <c r="IB110" s="33"/>
      <c r="IC110" s="33"/>
      <c r="ID110" s="33"/>
      <c r="IE110" s="33"/>
      <c r="IF110" s="33"/>
      <c r="IG110" s="33"/>
      <c r="IH110" s="33"/>
      <c r="II110" s="33"/>
      <c r="IJ110" s="33"/>
    </row>
    <row r="111" spans="1:244" ht="14.4" customHeight="1" x14ac:dyDescent="0.3">
      <c r="A111" s="12"/>
      <c r="B111" s="13">
        <v>1</v>
      </c>
      <c r="C111" s="12" t="s">
        <v>88</v>
      </c>
      <c r="D111" s="12">
        <v>20</v>
      </c>
      <c r="E111" s="12"/>
      <c r="F111" s="14">
        <v>44704</v>
      </c>
      <c r="G111" s="13" t="s">
        <v>89</v>
      </c>
      <c r="H111" s="12"/>
      <c r="I111" s="15">
        <v>44650</v>
      </c>
      <c r="J111" s="13">
        <f t="shared" si="8"/>
        <v>54</v>
      </c>
      <c r="K111" s="31">
        <f t="shared" si="9"/>
        <v>4</v>
      </c>
      <c r="L111" s="12">
        <v>50</v>
      </c>
      <c r="M111" s="16" t="s">
        <v>74</v>
      </c>
      <c r="N111" s="12">
        <v>1</v>
      </c>
      <c r="O111" s="12"/>
      <c r="P111" s="12" t="s">
        <v>75</v>
      </c>
      <c r="Q111" s="12" t="s">
        <v>90</v>
      </c>
      <c r="R111" s="12" t="s">
        <v>77</v>
      </c>
      <c r="S111" s="17" t="s">
        <v>78</v>
      </c>
      <c r="T111" s="12">
        <v>28</v>
      </c>
      <c r="U111" s="12">
        <v>2</v>
      </c>
      <c r="V111" s="12">
        <v>5</v>
      </c>
      <c r="W111" s="12" t="s">
        <v>83</v>
      </c>
      <c r="X111" s="12"/>
      <c r="Y111" s="12"/>
      <c r="Z111" s="13">
        <v>43</v>
      </c>
      <c r="AA111" s="13">
        <v>650</v>
      </c>
      <c r="AB111" s="12">
        <v>12</v>
      </c>
      <c r="AC111" s="13">
        <v>-34</v>
      </c>
      <c r="AD111" s="12"/>
      <c r="AE111" s="30">
        <v>35</v>
      </c>
      <c r="AF111" s="12">
        <v>36</v>
      </c>
      <c r="AG111" s="12">
        <v>37</v>
      </c>
      <c r="AH111" s="12">
        <v>38</v>
      </c>
      <c r="AI111" s="12"/>
      <c r="AJ111" s="13">
        <v>1</v>
      </c>
      <c r="AK111" s="16">
        <f>SLOPE(AL111:AP111,AL$1:AP$1)*-1000</f>
        <v>1130.37109375</v>
      </c>
      <c r="AL111" s="12">
        <v>-72.5555419921875</v>
      </c>
      <c r="AM111" s="18">
        <v>-76.873779296875</v>
      </c>
      <c r="AN111" s="18">
        <v>-83.06884765625</v>
      </c>
      <c r="AO111" s="18">
        <v>-87.615966796875</v>
      </c>
      <c r="AP111" s="18">
        <v>-95.4437255859375</v>
      </c>
      <c r="AQ111" s="12">
        <v>-97.2442626953125</v>
      </c>
      <c r="AR111" s="12">
        <v>-103.69873046875</v>
      </c>
      <c r="AS111" s="12">
        <v>-101.4404296875</v>
      </c>
      <c r="AT111" s="12"/>
      <c r="AU111" s="12">
        <f t="shared" si="10"/>
        <v>32</v>
      </c>
      <c r="AV111" s="12">
        <v>16</v>
      </c>
      <c r="AW111" s="12">
        <v>1</v>
      </c>
      <c r="AX111" s="12">
        <v>1</v>
      </c>
      <c r="AY111" s="12" t="s">
        <v>80</v>
      </c>
      <c r="AZ111" s="12">
        <v>263.19918823242102</v>
      </c>
      <c r="BA111" s="12">
        <v>266.79879760742102</v>
      </c>
      <c r="BB111" s="19">
        <v>-14.529999732971101</v>
      </c>
      <c r="BC111" s="18">
        <v>45.505340576171797</v>
      </c>
      <c r="BD111" s="12">
        <v>1.6015625</v>
      </c>
      <c r="BE111" s="12">
        <v>264.80075073242102</v>
      </c>
      <c r="BF111" s="12">
        <v>-12.9815969467163</v>
      </c>
      <c r="BG111" s="12">
        <v>3.5</v>
      </c>
      <c r="BH111" s="12">
        <v>266.69918823242102</v>
      </c>
      <c r="BI111" s="19">
        <v>1.4367662668228101</v>
      </c>
      <c r="BJ111" s="12">
        <v>22.752670288085898</v>
      </c>
      <c r="BK111" s="12">
        <v>1.00321865081787</v>
      </c>
      <c r="BL111" s="12">
        <v>2.4399850368499698</v>
      </c>
      <c r="BM111" s="12">
        <v>13.3695974349975</v>
      </c>
      <c r="BN111" s="12">
        <v>2.2677357196807799</v>
      </c>
      <c r="BO111" s="12">
        <v>65.805290222167898</v>
      </c>
      <c r="BP111" s="12">
        <v>1.05078125</v>
      </c>
      <c r="BQ111" s="12">
        <v>-41.666667938232401</v>
      </c>
      <c r="BR111" s="12">
        <v>0.8486328125</v>
      </c>
      <c r="BS111" s="12">
        <v>54.781162261962798</v>
      </c>
      <c r="BT111" s="12">
        <v>0.69723147153854403</v>
      </c>
      <c r="BU111" s="12">
        <v>-39.263492584228501</v>
      </c>
      <c r="BV111" s="12">
        <v>0.96760308742523204</v>
      </c>
      <c r="BW111" s="12">
        <v>58.791721343994098</v>
      </c>
      <c r="BX111" s="12" t="s">
        <v>82</v>
      </c>
      <c r="BY111" s="12" t="s">
        <v>81</v>
      </c>
      <c r="BZ111" s="12" t="s">
        <v>82</v>
      </c>
      <c r="CA111" s="12" t="s">
        <v>82</v>
      </c>
      <c r="CB111" s="12"/>
      <c r="CC111" s="12"/>
      <c r="CD111" s="12"/>
      <c r="CE111" s="20"/>
      <c r="CM111" s="12"/>
      <c r="CN111" s="12"/>
      <c r="CO111" s="62"/>
      <c r="CP111" s="12"/>
      <c r="CQ111" s="12"/>
      <c r="CR111" s="12"/>
      <c r="CS111" s="12"/>
      <c r="CT111" s="12"/>
      <c r="CU111" s="12"/>
      <c r="CV111" s="12"/>
      <c r="CW111" s="12"/>
      <c r="CX111" s="22" t="s">
        <v>85</v>
      </c>
      <c r="CY111" s="12" t="s">
        <v>85</v>
      </c>
      <c r="CZ111" s="12"/>
      <c r="DA111" s="12"/>
      <c r="DB111" s="12"/>
      <c r="DC111" s="12"/>
      <c r="DD111" s="12"/>
      <c r="DE111" s="12"/>
      <c r="DF111" s="12" t="s">
        <v>203</v>
      </c>
      <c r="DG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EC111" s="12">
        <v>5</v>
      </c>
      <c r="ED111" s="21">
        <v>5</v>
      </c>
      <c r="EF111" s="21">
        <f t="shared" si="11"/>
        <v>0</v>
      </c>
      <c r="EG111" s="28">
        <v>5</v>
      </c>
    </row>
    <row r="112" spans="1:244" x14ac:dyDescent="0.3">
      <c r="A112" s="12"/>
      <c r="B112" s="13">
        <v>1</v>
      </c>
      <c r="C112" s="12" t="s">
        <v>88</v>
      </c>
      <c r="D112" s="12">
        <v>20</v>
      </c>
      <c r="E112" s="12"/>
      <c r="F112" s="14">
        <v>44704</v>
      </c>
      <c r="G112" s="13" t="s">
        <v>89</v>
      </c>
      <c r="H112" s="12"/>
      <c r="I112" s="15">
        <v>44650</v>
      </c>
      <c r="J112" s="13">
        <f t="shared" si="8"/>
        <v>54</v>
      </c>
      <c r="K112" s="31">
        <f t="shared" si="9"/>
        <v>4</v>
      </c>
      <c r="L112" s="12">
        <v>50</v>
      </c>
      <c r="M112" s="16" t="s">
        <v>74</v>
      </c>
      <c r="N112" s="12">
        <v>1</v>
      </c>
      <c r="O112" s="12"/>
      <c r="P112" s="12" t="s">
        <v>75</v>
      </c>
      <c r="Q112" s="12" t="s">
        <v>90</v>
      </c>
      <c r="R112" s="12" t="s">
        <v>77</v>
      </c>
      <c r="S112" s="17" t="s">
        <v>78</v>
      </c>
      <c r="T112" s="12">
        <v>28</v>
      </c>
      <c r="U112" s="12">
        <v>2</v>
      </c>
      <c r="V112" s="12">
        <v>1</v>
      </c>
      <c r="W112" s="12"/>
      <c r="X112" s="12"/>
      <c r="Y112" s="12"/>
      <c r="Z112" s="13">
        <v>48</v>
      </c>
      <c r="AA112" s="13">
        <v>1400</v>
      </c>
      <c r="AB112" s="12">
        <v>15</v>
      </c>
      <c r="AC112" s="13">
        <v>-43</v>
      </c>
      <c r="AD112" s="12"/>
      <c r="AE112" s="12">
        <v>22</v>
      </c>
      <c r="AF112" s="12">
        <v>23</v>
      </c>
      <c r="AG112" s="12">
        <v>24</v>
      </c>
      <c r="AH112" s="12">
        <v>25</v>
      </c>
      <c r="AI112" s="12"/>
      <c r="AJ112" s="13">
        <v>5</v>
      </c>
      <c r="AK112" s="16">
        <f>SLOPE(AL112:AP112,AL$1:AP$1)*-1000</f>
        <v>1288.1469726562302</v>
      </c>
      <c r="AL112" s="12">
        <v>-74.737548828125</v>
      </c>
      <c r="AM112" s="18">
        <v>-83.831787109375</v>
      </c>
      <c r="AN112" s="18">
        <v>-91.61376953125</v>
      </c>
      <c r="AO112" s="18">
        <v>-93.2769775390625</v>
      </c>
      <c r="AP112" s="18">
        <v>-102.218627929687</v>
      </c>
      <c r="AQ112" s="12">
        <v>-107.650756835937</v>
      </c>
      <c r="AR112" s="12">
        <v>-113.235473632812</v>
      </c>
      <c r="AS112" s="12">
        <v>-113.128662109375</v>
      </c>
      <c r="AT112" s="12"/>
      <c r="AU112" s="12">
        <f t="shared" si="10"/>
        <v>20</v>
      </c>
      <c r="AV112" s="12">
        <v>10</v>
      </c>
      <c r="AW112" s="12">
        <v>1</v>
      </c>
      <c r="AX112" s="12">
        <v>1</v>
      </c>
      <c r="AY112" s="12" t="s">
        <v>80</v>
      </c>
      <c r="AZ112" s="12">
        <v>479.5</v>
      </c>
      <c r="BA112" s="12">
        <v>483.30078125</v>
      </c>
      <c r="BB112" s="19">
        <v>-20.280000686645501</v>
      </c>
      <c r="BC112" s="18">
        <v>56.931610107421797</v>
      </c>
      <c r="BD112" s="12">
        <v>1.599609375</v>
      </c>
      <c r="BE112" s="12">
        <v>481.099609375</v>
      </c>
      <c r="BF112" s="12">
        <v>-12.6179494857788</v>
      </c>
      <c r="BG112" s="12">
        <v>0</v>
      </c>
      <c r="BH112" s="12">
        <v>479.5</v>
      </c>
      <c r="BI112" s="19">
        <v>1.67216920852661</v>
      </c>
      <c r="BJ112" s="12">
        <v>28.465805053710898</v>
      </c>
      <c r="BK112" s="12">
        <v>1.05476033687591</v>
      </c>
      <c r="BL112" s="12">
        <v>2.7269294261932302</v>
      </c>
      <c r="BM112" s="12">
        <v>8.7861757278442294</v>
      </c>
      <c r="BN112" s="12">
        <v>6.6569128036498997</v>
      </c>
      <c r="BO112" s="12">
        <v>113.817405700683</v>
      </c>
      <c r="BP112" s="12">
        <v>1.0498046875</v>
      </c>
      <c r="BQ112" s="12">
        <v>-35.6924018859863</v>
      </c>
      <c r="BR112" s="12">
        <v>0.9501953125</v>
      </c>
      <c r="BS112" s="12">
        <v>83.079780578613196</v>
      </c>
      <c r="BT112" s="12">
        <v>0.56892848014831499</v>
      </c>
      <c r="BU112" s="12">
        <v>-33.013160705566399</v>
      </c>
      <c r="BV112" s="12">
        <v>1.4255343675613401</v>
      </c>
      <c r="BW112" s="12">
        <v>91.055343627929602</v>
      </c>
      <c r="BX112" s="12" t="s">
        <v>82</v>
      </c>
      <c r="BY112" s="12" t="s">
        <v>81</v>
      </c>
      <c r="BZ112" s="12" t="s">
        <v>82</v>
      </c>
      <c r="CA112" s="12" t="s">
        <v>82</v>
      </c>
      <c r="CB112" s="12"/>
      <c r="CC112" s="12"/>
      <c r="CD112" s="12"/>
      <c r="CE112" s="20"/>
      <c r="CM112" s="12"/>
      <c r="CN112" s="12"/>
      <c r="CO112" s="62"/>
      <c r="CP112" s="12"/>
      <c r="CQ112" s="12"/>
      <c r="CR112" s="12"/>
      <c r="CS112" s="12"/>
      <c r="CT112" s="12"/>
      <c r="CU112" s="12"/>
      <c r="CV112" s="12"/>
      <c r="CW112" s="12"/>
      <c r="CX112" s="22">
        <v>0</v>
      </c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EC112" s="21">
        <v>5</v>
      </c>
      <c r="ED112" s="12">
        <v>5</v>
      </c>
      <c r="EF112" s="21">
        <f t="shared" si="11"/>
        <v>0</v>
      </c>
      <c r="EG112" s="24">
        <v>5</v>
      </c>
    </row>
    <row r="113" spans="1:244" x14ac:dyDescent="0.3">
      <c r="A113" s="12"/>
      <c r="B113" s="13">
        <v>1</v>
      </c>
      <c r="C113" s="12" t="s">
        <v>88</v>
      </c>
      <c r="D113" s="12">
        <v>20</v>
      </c>
      <c r="E113" s="12"/>
      <c r="F113" s="14">
        <v>44704</v>
      </c>
      <c r="G113" s="13" t="s">
        <v>89</v>
      </c>
      <c r="H113" s="12"/>
      <c r="I113" s="15">
        <v>44650</v>
      </c>
      <c r="J113" s="13">
        <f t="shared" si="8"/>
        <v>54</v>
      </c>
      <c r="K113" s="31">
        <f t="shared" si="9"/>
        <v>4</v>
      </c>
      <c r="L113" s="12">
        <v>50</v>
      </c>
      <c r="M113" s="16" t="s">
        <v>74</v>
      </c>
      <c r="N113" s="12">
        <v>1</v>
      </c>
      <c r="O113" s="12"/>
      <c r="P113" s="12" t="s">
        <v>75</v>
      </c>
      <c r="Q113" s="12" t="s">
        <v>90</v>
      </c>
      <c r="R113" s="12" t="s">
        <v>77</v>
      </c>
      <c r="S113" s="17" t="s">
        <v>78</v>
      </c>
      <c r="T113" s="12">
        <v>28</v>
      </c>
      <c r="U113" s="12">
        <v>1</v>
      </c>
      <c r="V113" s="12">
        <v>7</v>
      </c>
      <c r="W113" s="12" t="s">
        <v>97</v>
      </c>
      <c r="X113" s="12"/>
      <c r="Y113" s="12"/>
      <c r="Z113" s="13">
        <v>47</v>
      </c>
      <c r="AA113" s="13">
        <v>842</v>
      </c>
      <c r="AB113" s="12">
        <v>13</v>
      </c>
      <c r="AC113" s="13">
        <v>-46</v>
      </c>
      <c r="AD113" s="12"/>
      <c r="AE113" s="30">
        <v>18</v>
      </c>
      <c r="AF113" s="12">
        <v>19</v>
      </c>
      <c r="AG113" s="12">
        <v>20</v>
      </c>
      <c r="AH113" s="12">
        <v>21</v>
      </c>
      <c r="AI113" s="12"/>
      <c r="AJ113" s="13">
        <v>8</v>
      </c>
      <c r="AK113" s="16">
        <f>SLOPE(AL113:AP113,AL$1:AP$1)*-1000</f>
        <v>1076.96533203125</v>
      </c>
      <c r="AL113" s="12">
        <v>-78.06396484375</v>
      </c>
      <c r="AM113" s="18">
        <v>-93.5211181640625</v>
      </c>
      <c r="AN113" s="18">
        <v>-100.76904296875</v>
      </c>
      <c r="AO113" s="18">
        <v>-111.63330078125</v>
      </c>
      <c r="AP113" s="18">
        <v>-95.9320068359375</v>
      </c>
      <c r="AQ113" s="12">
        <v>-118.515014648437</v>
      </c>
      <c r="AR113" s="12">
        <v>-131.72912597656199</v>
      </c>
      <c r="AS113" s="12">
        <v>-138.74816894531199</v>
      </c>
      <c r="AT113" s="12"/>
      <c r="AU113" s="12">
        <f t="shared" si="10"/>
        <v>18</v>
      </c>
      <c r="AV113" s="12">
        <v>9</v>
      </c>
      <c r="AW113" s="12">
        <v>1</v>
      </c>
      <c r="AX113" s="12">
        <v>1</v>
      </c>
      <c r="AY113" s="12" t="s">
        <v>80</v>
      </c>
      <c r="AZ113" s="12">
        <v>572</v>
      </c>
      <c r="BA113" s="12">
        <v>575.89959716796795</v>
      </c>
      <c r="BB113" s="19">
        <v>-18.049999237060501</v>
      </c>
      <c r="BC113" s="18">
        <v>49.757762908935497</v>
      </c>
      <c r="BD113" s="12">
        <v>1.7001953125</v>
      </c>
      <c r="BE113" s="12">
        <v>573.7001953125</v>
      </c>
      <c r="BF113" s="12">
        <v>-13.947680473327599</v>
      </c>
      <c r="BG113" s="12">
        <v>0</v>
      </c>
      <c r="BH113" s="12">
        <v>572</v>
      </c>
      <c r="BI113" s="19">
        <v>1.83426797389984</v>
      </c>
      <c r="BJ113" s="12">
        <v>24.878881454467699</v>
      </c>
      <c r="BK113" s="12">
        <v>1.0490193367004399</v>
      </c>
      <c r="BL113" s="12">
        <v>2.8832874298095699</v>
      </c>
      <c r="BM113" s="12">
        <v>1.02777183055877</v>
      </c>
      <c r="BN113" s="12">
        <v>3.5124731063842698</v>
      </c>
      <c r="BO113" s="12">
        <v>86.703430175781193</v>
      </c>
      <c r="BP113" s="12">
        <v>1.0498046875</v>
      </c>
      <c r="BQ113" s="12">
        <v>-32.0159301757812</v>
      </c>
      <c r="BR113" s="12">
        <v>1.0498046875</v>
      </c>
      <c r="BS113" s="12">
        <v>72.165199279785099</v>
      </c>
      <c r="BT113" s="12">
        <v>0.59659570455551103</v>
      </c>
      <c r="BU113" s="12">
        <v>-30.007463455200099</v>
      </c>
      <c r="BV113" s="12">
        <v>1.3670058250427199</v>
      </c>
      <c r="BW113" s="12">
        <v>82.875648498535099</v>
      </c>
      <c r="BX113" s="12" t="s">
        <v>82</v>
      </c>
      <c r="BY113" s="12" t="s">
        <v>81</v>
      </c>
      <c r="BZ113" s="12" t="s">
        <v>82</v>
      </c>
      <c r="CA113" s="12" t="s">
        <v>82</v>
      </c>
      <c r="CB113" s="12"/>
      <c r="CC113" s="12"/>
      <c r="CD113" s="12"/>
      <c r="CE113" s="20"/>
      <c r="CM113" s="12"/>
      <c r="CN113" s="12"/>
      <c r="CO113" s="62"/>
      <c r="CP113" s="12"/>
      <c r="CQ113" s="12"/>
      <c r="CR113" s="12"/>
      <c r="CS113" s="12"/>
      <c r="CT113" s="12"/>
      <c r="CU113" s="12"/>
      <c r="CV113" s="12"/>
      <c r="CW113" s="12"/>
      <c r="CX113" s="22" t="s">
        <v>85</v>
      </c>
      <c r="CY113" s="12" t="s">
        <v>85</v>
      </c>
      <c r="CZ113" s="12"/>
      <c r="DA113" s="12"/>
      <c r="DB113" s="12"/>
      <c r="DC113" s="12"/>
      <c r="DD113" s="12"/>
      <c r="DE113" s="12"/>
      <c r="DF113" s="12" t="s">
        <v>203</v>
      </c>
      <c r="DG113" s="12" t="s">
        <v>281</v>
      </c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EC113" s="12">
        <v>9</v>
      </c>
      <c r="ED113" s="21">
        <v>9</v>
      </c>
      <c r="EF113" s="21">
        <f t="shared" si="11"/>
        <v>0</v>
      </c>
      <c r="EG113" s="28">
        <v>9</v>
      </c>
    </row>
    <row r="114" spans="1:244" ht="14.4" customHeight="1" x14ac:dyDescent="0.3">
      <c r="A114" s="12"/>
      <c r="B114" s="13">
        <v>1</v>
      </c>
      <c r="C114" s="12" t="s">
        <v>88</v>
      </c>
      <c r="D114" s="12">
        <v>20</v>
      </c>
      <c r="E114" s="12"/>
      <c r="F114" s="14">
        <v>44704</v>
      </c>
      <c r="G114" s="13" t="s">
        <v>89</v>
      </c>
      <c r="H114" s="12"/>
      <c r="I114" s="15">
        <v>44650</v>
      </c>
      <c r="J114" s="13">
        <f t="shared" si="8"/>
        <v>54</v>
      </c>
      <c r="K114" s="31">
        <f t="shared" si="9"/>
        <v>4</v>
      </c>
      <c r="L114" s="12">
        <v>50</v>
      </c>
      <c r="M114" s="16" t="s">
        <v>74</v>
      </c>
      <c r="N114" s="12">
        <v>1</v>
      </c>
      <c r="O114" s="12"/>
      <c r="P114" s="12" t="s">
        <v>75</v>
      </c>
      <c r="Q114" s="12" t="s">
        <v>90</v>
      </c>
      <c r="R114" s="12" t="s">
        <v>77</v>
      </c>
      <c r="S114" s="17" t="s">
        <v>78</v>
      </c>
      <c r="T114" s="12">
        <v>28</v>
      </c>
      <c r="U114" s="12">
        <v>1</v>
      </c>
      <c r="V114" s="12">
        <v>3</v>
      </c>
      <c r="W114" s="12" t="s">
        <v>104</v>
      </c>
      <c r="X114" s="12"/>
      <c r="Y114" s="12"/>
      <c r="Z114" s="13">
        <v>38</v>
      </c>
      <c r="AA114" s="13">
        <v>1000</v>
      </c>
      <c r="AB114" s="12">
        <v>17</v>
      </c>
      <c r="AC114" s="13">
        <v>-39</v>
      </c>
      <c r="AD114" s="12"/>
      <c r="AE114" s="12">
        <v>5</v>
      </c>
      <c r="AF114" s="12">
        <v>6</v>
      </c>
      <c r="AG114" s="12">
        <v>7</v>
      </c>
      <c r="AH114" s="12">
        <v>8</v>
      </c>
      <c r="AI114" s="12"/>
      <c r="AJ114" s="13">
        <v>9</v>
      </c>
      <c r="AK114" s="16">
        <f>SLOPE(AL114:AP114,AL$1:AP$1)*-1000</f>
        <v>1272.88818359375</v>
      </c>
      <c r="AL114" s="12">
        <v>-55.0384521484375</v>
      </c>
      <c r="AM114" s="18">
        <v>-62.07275390625</v>
      </c>
      <c r="AN114" s="18">
        <v>-68.267822265625</v>
      </c>
      <c r="AO114" s="18">
        <v>-74.3865966796875</v>
      </c>
      <c r="AP114" s="18">
        <v>-80.7037353515625</v>
      </c>
      <c r="AQ114" s="12">
        <v>-86.334228515625</v>
      </c>
      <c r="AR114" s="12">
        <v>-96.6339111328125</v>
      </c>
      <c r="AS114" s="12">
        <v>-96.6339111328125</v>
      </c>
      <c r="AT114" s="12"/>
      <c r="AU114" s="12">
        <f t="shared" si="10"/>
        <v>16</v>
      </c>
      <c r="AV114" s="12">
        <v>8</v>
      </c>
      <c r="AW114" s="12">
        <v>1</v>
      </c>
      <c r="AX114" s="12">
        <v>1</v>
      </c>
      <c r="AY114" s="12" t="s">
        <v>80</v>
      </c>
      <c r="AZ114" s="12">
        <v>454.5</v>
      </c>
      <c r="BA114" s="12">
        <v>457.00109863281199</v>
      </c>
      <c r="BB114" s="19">
        <v>-30.1800003051757</v>
      </c>
      <c r="BC114" s="18">
        <v>40.815376281738203</v>
      </c>
      <c r="BD114" s="12">
        <v>1.2001953125</v>
      </c>
      <c r="BE114" s="12">
        <v>455.7001953125</v>
      </c>
      <c r="BF114" s="12">
        <v>13.6852493286132</v>
      </c>
      <c r="BG114" s="12">
        <v>0</v>
      </c>
      <c r="BH114" s="12">
        <v>454.5</v>
      </c>
      <c r="BI114" s="19"/>
      <c r="BJ114" s="12">
        <v>20.407688140869102</v>
      </c>
      <c r="BK114" s="12">
        <v>0.19312925636768299</v>
      </c>
      <c r="BL114" s="12" t="s">
        <v>81</v>
      </c>
      <c r="BM114" s="12">
        <v>0.68228304386138905</v>
      </c>
      <c r="BN114" s="12">
        <v>0.949138283729553</v>
      </c>
      <c r="BO114" s="12">
        <v>36.611518859863203</v>
      </c>
      <c r="BP114" s="12">
        <v>0.25</v>
      </c>
      <c r="BQ114" s="12">
        <v>-22.518383026123001</v>
      </c>
      <c r="BR114" s="12">
        <v>1.0498046875</v>
      </c>
      <c r="BS114" s="12" t="s">
        <v>81</v>
      </c>
      <c r="BT114" s="12" t="s">
        <v>81</v>
      </c>
      <c r="BU114" s="12" t="s">
        <v>81</v>
      </c>
      <c r="BV114" s="12" t="s">
        <v>81</v>
      </c>
      <c r="BW114" s="12">
        <v>79.796981811523395</v>
      </c>
      <c r="BX114" s="12" t="s">
        <v>82</v>
      </c>
      <c r="BY114" s="12" t="s">
        <v>81</v>
      </c>
      <c r="BZ114" s="12" t="s">
        <v>82</v>
      </c>
      <c r="CA114" s="12" t="s">
        <v>82</v>
      </c>
      <c r="CB114" s="12"/>
      <c r="CC114" s="12" t="s">
        <v>382</v>
      </c>
      <c r="CD114" s="12"/>
      <c r="CE114" s="20">
        <v>-14.13</v>
      </c>
      <c r="CF114" s="21">
        <v>0</v>
      </c>
      <c r="CG114" s="21">
        <v>0</v>
      </c>
      <c r="CH114" s="21">
        <v>0.75900000000000001</v>
      </c>
      <c r="CI114" s="21">
        <v>120.065</v>
      </c>
      <c r="CJ114" s="21">
        <v>2.7</v>
      </c>
      <c r="CK114" s="21">
        <v>1.476</v>
      </c>
      <c r="CL114" s="21">
        <v>-6.0460000000000003</v>
      </c>
      <c r="CM114" s="12">
        <v>1.8320000000000001</v>
      </c>
      <c r="CN114" s="12">
        <v>-10.775</v>
      </c>
      <c r="CO114" s="62">
        <f>(CL114*CK114+CN114*CM114)/(CL114+CN114)</f>
        <v>1.704042328042328</v>
      </c>
      <c r="CP114" s="12">
        <v>0.69599999999999995</v>
      </c>
      <c r="CQ114" s="12">
        <v>0</v>
      </c>
      <c r="CR114" s="12">
        <v>0</v>
      </c>
      <c r="CS114" s="12">
        <v>0</v>
      </c>
      <c r="CT114" s="12">
        <v>0</v>
      </c>
      <c r="CU114" s="12">
        <v>0</v>
      </c>
      <c r="CV114" s="12">
        <v>0</v>
      </c>
      <c r="CW114" s="12">
        <v>0</v>
      </c>
      <c r="CX114" s="22">
        <v>2.0750000000000002</v>
      </c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EC114" s="21">
        <v>9</v>
      </c>
      <c r="ED114" s="21">
        <v>9</v>
      </c>
      <c r="EF114" s="21">
        <f t="shared" si="11"/>
        <v>0</v>
      </c>
      <c r="EG114" s="24">
        <v>9</v>
      </c>
    </row>
    <row r="115" spans="1:244" x14ac:dyDescent="0.3">
      <c r="A115" s="12"/>
      <c r="B115" s="13">
        <v>1</v>
      </c>
      <c r="C115" s="12" t="s">
        <v>88</v>
      </c>
      <c r="D115" s="12">
        <v>20</v>
      </c>
      <c r="E115" s="12"/>
      <c r="F115" s="14">
        <v>44704</v>
      </c>
      <c r="G115" s="13" t="s">
        <v>89</v>
      </c>
      <c r="H115" s="12"/>
      <c r="I115" s="15">
        <v>44650</v>
      </c>
      <c r="J115" s="13">
        <f t="shared" si="8"/>
        <v>54</v>
      </c>
      <c r="K115" s="31">
        <f t="shared" si="9"/>
        <v>4</v>
      </c>
      <c r="L115" s="12">
        <v>50</v>
      </c>
      <c r="M115" s="16" t="s">
        <v>74</v>
      </c>
      <c r="N115" s="12">
        <v>1</v>
      </c>
      <c r="O115" s="12"/>
      <c r="P115" s="12" t="s">
        <v>75</v>
      </c>
      <c r="Q115" s="12" t="s">
        <v>90</v>
      </c>
      <c r="R115" s="12" t="s">
        <v>77</v>
      </c>
      <c r="S115" s="17" t="s">
        <v>78</v>
      </c>
      <c r="T115" s="12">
        <v>28</v>
      </c>
      <c r="U115" s="12">
        <v>2</v>
      </c>
      <c r="V115" s="12">
        <v>6</v>
      </c>
      <c r="W115" s="12" t="s">
        <v>381</v>
      </c>
      <c r="X115" s="12"/>
      <c r="Y115" s="12"/>
      <c r="Z115" s="13">
        <v>36</v>
      </c>
      <c r="AA115" s="13">
        <v>806</v>
      </c>
      <c r="AB115" s="12">
        <v>14</v>
      </c>
      <c r="AC115" s="13">
        <v>-30</v>
      </c>
      <c r="AD115" s="12"/>
      <c r="AE115" s="30">
        <v>39</v>
      </c>
      <c r="AF115" s="12">
        <v>40</v>
      </c>
      <c r="AG115" s="12"/>
      <c r="AH115" s="12"/>
      <c r="AI115" s="12"/>
      <c r="AJ115" s="16">
        <v>0</v>
      </c>
      <c r="AK115" s="16"/>
      <c r="AL115" s="12"/>
      <c r="AM115" s="18"/>
      <c r="AN115" s="18"/>
      <c r="AO115" s="18"/>
      <c r="AP115" s="18"/>
      <c r="AQ115" s="12"/>
      <c r="AR115" s="12"/>
      <c r="AS115" s="12"/>
      <c r="AT115" s="12"/>
      <c r="AU115" s="12">
        <f t="shared" si="10"/>
        <v>0</v>
      </c>
      <c r="AV115" s="12"/>
      <c r="AW115" s="12"/>
      <c r="AX115" s="12"/>
      <c r="AY115" s="12"/>
      <c r="AZ115" s="12"/>
      <c r="BA115" s="12"/>
      <c r="BB115" s="19"/>
      <c r="BC115" s="18"/>
      <c r="BD115" s="12"/>
      <c r="BE115" s="12"/>
      <c r="BF115" s="12"/>
      <c r="BG115" s="12"/>
      <c r="BH115" s="12"/>
      <c r="BI115" s="19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20"/>
      <c r="CM115" s="12"/>
      <c r="CN115" s="12"/>
      <c r="CO115" s="62"/>
      <c r="CP115" s="12"/>
      <c r="CQ115" s="12"/>
      <c r="CR115" s="12"/>
      <c r="CS115" s="12"/>
      <c r="CT115" s="12"/>
      <c r="CU115" s="12"/>
      <c r="CV115" s="12"/>
      <c r="CW115" s="12"/>
      <c r="CX115" s="22" t="s">
        <v>85</v>
      </c>
      <c r="CY115" s="12" t="s">
        <v>85</v>
      </c>
      <c r="CZ115" s="12"/>
      <c r="DA115" s="12"/>
      <c r="DB115" s="12"/>
      <c r="DC115" s="12"/>
      <c r="DD115" s="12"/>
      <c r="DE115" s="12" t="s">
        <v>99</v>
      </c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EC115" s="12">
        <v>3</v>
      </c>
      <c r="ED115" s="12">
        <v>3</v>
      </c>
      <c r="EE115" s="12"/>
      <c r="EF115" s="21">
        <f t="shared" si="11"/>
        <v>0</v>
      </c>
      <c r="EG115" s="28">
        <v>3</v>
      </c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12"/>
      <c r="FK115" s="12"/>
      <c r="FL115" s="12"/>
      <c r="FM115" s="12"/>
      <c r="FN115" s="12"/>
      <c r="FO115" s="12"/>
      <c r="FP115" s="12"/>
      <c r="FQ115" s="12"/>
      <c r="FR115" s="12"/>
      <c r="FS115" s="12"/>
      <c r="FT115" s="12"/>
      <c r="FU115" s="12"/>
      <c r="FV115" s="12"/>
      <c r="FW115" s="12"/>
      <c r="FX115" s="12"/>
      <c r="FY115" s="12"/>
      <c r="FZ115" s="12"/>
      <c r="GA115" s="12"/>
      <c r="GB115" s="12"/>
      <c r="GC115" s="12"/>
      <c r="GD115" s="12"/>
      <c r="GE115" s="12"/>
      <c r="GF115" s="12"/>
      <c r="GG115" s="12"/>
      <c r="GH115" s="12"/>
      <c r="GI115" s="12"/>
      <c r="GJ115" s="12"/>
      <c r="GK115" s="12"/>
      <c r="GL115" s="12"/>
      <c r="GM115" s="12"/>
      <c r="GN115" s="12"/>
      <c r="GO115" s="12"/>
      <c r="GP115" s="12"/>
      <c r="GQ115" s="12"/>
      <c r="GR115" s="12"/>
      <c r="GS115" s="12"/>
      <c r="GT115" s="12"/>
      <c r="GU115" s="12"/>
      <c r="GV115" s="12"/>
      <c r="GW115" s="12"/>
      <c r="GX115" s="12"/>
      <c r="GY115" s="12"/>
      <c r="GZ115" s="12"/>
      <c r="HA115" s="12"/>
      <c r="HB115" s="12"/>
      <c r="HC115" s="12"/>
      <c r="HD115" s="12"/>
      <c r="HE115" s="12"/>
      <c r="HF115" s="12"/>
      <c r="HG115" s="12"/>
      <c r="HH115" s="12"/>
      <c r="HI115" s="12"/>
      <c r="HJ115" s="12"/>
      <c r="HK115" s="12"/>
      <c r="HL115" s="12"/>
      <c r="HM115" s="12"/>
      <c r="HN115" s="12"/>
      <c r="HO115" s="12"/>
      <c r="HP115" s="12"/>
      <c r="HQ115" s="12"/>
      <c r="HR115" s="12"/>
      <c r="HS115" s="12"/>
      <c r="HT115" s="12"/>
      <c r="HU115" s="12"/>
      <c r="HV115" s="12"/>
      <c r="HW115" s="12"/>
      <c r="HX115" s="12"/>
      <c r="HY115" s="12"/>
      <c r="HZ115" s="12"/>
      <c r="IA115" s="12"/>
      <c r="IB115" s="12"/>
      <c r="IC115" s="12"/>
      <c r="ID115" s="12"/>
      <c r="IE115" s="12"/>
      <c r="IF115" s="12"/>
      <c r="IG115" s="12"/>
      <c r="IH115" s="12"/>
      <c r="II115" s="12"/>
      <c r="IJ115" s="12"/>
    </row>
    <row r="116" spans="1:244" ht="14.4" customHeight="1" x14ac:dyDescent="0.3">
      <c r="A116" s="12"/>
      <c r="B116" s="13">
        <v>1</v>
      </c>
      <c r="C116" s="12" t="s">
        <v>88</v>
      </c>
      <c r="D116" s="12">
        <v>20</v>
      </c>
      <c r="E116" s="12"/>
      <c r="F116" s="14">
        <v>44704</v>
      </c>
      <c r="G116" s="13" t="s">
        <v>89</v>
      </c>
      <c r="H116" s="12"/>
      <c r="I116" s="15">
        <v>44650</v>
      </c>
      <c r="J116" s="13">
        <f t="shared" si="8"/>
        <v>54</v>
      </c>
      <c r="K116" s="31">
        <f t="shared" si="9"/>
        <v>4</v>
      </c>
      <c r="L116" s="12">
        <v>50</v>
      </c>
      <c r="M116" s="16" t="s">
        <v>74</v>
      </c>
      <c r="N116" s="12">
        <v>1</v>
      </c>
      <c r="O116" s="12"/>
      <c r="P116" s="12" t="s">
        <v>75</v>
      </c>
      <c r="Q116" s="12" t="s">
        <v>90</v>
      </c>
      <c r="R116" s="12" t="s">
        <v>77</v>
      </c>
      <c r="S116" s="17" t="s">
        <v>78</v>
      </c>
      <c r="T116" s="12">
        <v>28</v>
      </c>
      <c r="U116" s="12">
        <v>2</v>
      </c>
      <c r="V116" s="12">
        <v>7</v>
      </c>
      <c r="W116" s="12" t="s">
        <v>381</v>
      </c>
      <c r="X116" s="12"/>
      <c r="Y116" s="12"/>
      <c r="Z116" s="13">
        <v>61</v>
      </c>
      <c r="AA116" s="13">
        <v>698</v>
      </c>
      <c r="AB116" s="12">
        <v>7</v>
      </c>
      <c r="AC116" s="13">
        <v>-37</v>
      </c>
      <c r="AD116" s="12"/>
      <c r="AE116" s="30">
        <v>41</v>
      </c>
      <c r="AF116" s="12">
        <v>42</v>
      </c>
      <c r="AG116" s="12"/>
      <c r="AH116" s="12"/>
      <c r="AI116" s="12"/>
      <c r="AJ116" s="16">
        <v>0</v>
      </c>
      <c r="AK116" s="16"/>
      <c r="AL116" s="12"/>
      <c r="AM116" s="18"/>
      <c r="AN116" s="18"/>
      <c r="AO116" s="18"/>
      <c r="AP116" s="18"/>
      <c r="AQ116" s="12"/>
      <c r="AR116" s="12"/>
      <c r="AS116" s="12"/>
      <c r="AT116" s="12"/>
      <c r="AU116" s="12">
        <f t="shared" si="10"/>
        <v>0</v>
      </c>
      <c r="AV116" s="12"/>
      <c r="AW116" s="12"/>
      <c r="AX116" s="12"/>
      <c r="AY116" s="12"/>
      <c r="AZ116" s="12"/>
      <c r="BA116" s="12"/>
      <c r="BB116" s="19"/>
      <c r="BC116" s="18"/>
      <c r="BD116" s="12"/>
      <c r="BE116" s="12"/>
      <c r="BF116" s="12"/>
      <c r="BG116" s="12"/>
      <c r="BH116" s="12"/>
      <c r="BI116" s="19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20"/>
      <c r="CM116" s="12"/>
      <c r="CN116" s="12"/>
      <c r="CO116" s="62"/>
      <c r="CP116" s="12"/>
      <c r="CQ116" s="12"/>
      <c r="CR116" s="12"/>
      <c r="CS116" s="12"/>
      <c r="CT116" s="12"/>
      <c r="CU116" s="12"/>
      <c r="CV116" s="12"/>
      <c r="CW116" s="12"/>
      <c r="CX116" s="22" t="s">
        <v>85</v>
      </c>
      <c r="CY116" s="12" t="s">
        <v>85</v>
      </c>
      <c r="CZ116" s="12"/>
      <c r="DA116" s="12"/>
      <c r="DB116" s="12"/>
      <c r="DC116" s="12"/>
      <c r="DD116" s="12"/>
      <c r="DE116" s="12"/>
      <c r="DF116" s="12" t="s">
        <v>87</v>
      </c>
      <c r="DG116" s="12" t="s">
        <v>281</v>
      </c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EC116" s="12">
        <v>3</v>
      </c>
      <c r="ED116" s="12">
        <v>3</v>
      </c>
      <c r="EE116" s="12"/>
      <c r="EF116" s="21">
        <f t="shared" si="11"/>
        <v>0</v>
      </c>
      <c r="EG116" s="28">
        <v>3</v>
      </c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2"/>
      <c r="FI116" s="12"/>
      <c r="FJ116" s="12"/>
      <c r="FK116" s="12"/>
      <c r="FL116" s="12"/>
      <c r="FM116" s="12"/>
      <c r="FN116" s="12"/>
      <c r="FO116" s="12"/>
      <c r="FP116" s="12"/>
      <c r="FQ116" s="12"/>
      <c r="FR116" s="12"/>
      <c r="FS116" s="12"/>
      <c r="FT116" s="12"/>
      <c r="FU116" s="12"/>
      <c r="FV116" s="12"/>
      <c r="FW116" s="12"/>
      <c r="FX116" s="12"/>
      <c r="FY116" s="12"/>
      <c r="FZ116" s="12"/>
      <c r="GA116" s="12"/>
      <c r="GB116" s="12"/>
      <c r="GC116" s="12"/>
      <c r="GD116" s="12"/>
      <c r="GE116" s="12"/>
      <c r="GF116" s="12"/>
      <c r="GG116" s="12"/>
      <c r="GH116" s="12"/>
      <c r="GI116" s="12"/>
      <c r="GJ116" s="12"/>
      <c r="GK116" s="12"/>
      <c r="GL116" s="12"/>
      <c r="GM116" s="12"/>
      <c r="GN116" s="12"/>
      <c r="GO116" s="12"/>
      <c r="GP116" s="12"/>
      <c r="GQ116" s="12"/>
      <c r="GR116" s="12"/>
      <c r="GS116" s="12"/>
      <c r="GT116" s="12"/>
      <c r="GU116" s="12"/>
      <c r="GV116" s="12"/>
      <c r="GW116" s="12"/>
      <c r="GX116" s="12"/>
      <c r="GY116" s="12"/>
      <c r="GZ116" s="12"/>
      <c r="HA116" s="12"/>
      <c r="HB116" s="12"/>
      <c r="HC116" s="12"/>
      <c r="HD116" s="12"/>
      <c r="HE116" s="12"/>
      <c r="HF116" s="12"/>
      <c r="HG116" s="12"/>
      <c r="HH116" s="12"/>
      <c r="HI116" s="12"/>
      <c r="HJ116" s="12"/>
      <c r="HK116" s="12"/>
      <c r="HL116" s="12"/>
      <c r="HM116" s="12"/>
      <c r="HN116" s="12"/>
      <c r="HO116" s="12"/>
      <c r="HP116" s="12"/>
      <c r="HQ116" s="12"/>
      <c r="HR116" s="12"/>
      <c r="HS116" s="12"/>
      <c r="HT116" s="12"/>
      <c r="HU116" s="12"/>
      <c r="HV116" s="12"/>
      <c r="HW116" s="12"/>
      <c r="HX116" s="12"/>
      <c r="HY116" s="12"/>
      <c r="HZ116" s="12"/>
      <c r="IA116" s="12"/>
      <c r="IB116" s="12"/>
      <c r="IC116" s="12"/>
      <c r="ID116" s="12"/>
      <c r="IE116" s="12"/>
      <c r="IF116" s="12"/>
      <c r="IG116" s="12"/>
      <c r="IH116" s="12"/>
      <c r="II116" s="12"/>
      <c r="IJ116" s="12"/>
    </row>
    <row r="117" spans="1:244" ht="15" customHeight="1" x14ac:dyDescent="0.3">
      <c r="A117" s="12"/>
      <c r="B117" s="13">
        <v>1</v>
      </c>
      <c r="C117" s="12" t="s">
        <v>88</v>
      </c>
      <c r="D117" s="12">
        <v>20</v>
      </c>
      <c r="E117" s="12"/>
      <c r="F117" s="14">
        <v>44704</v>
      </c>
      <c r="G117" s="13" t="s">
        <v>89</v>
      </c>
      <c r="H117" s="12"/>
      <c r="I117" s="15">
        <v>44650</v>
      </c>
      <c r="J117" s="13">
        <f t="shared" si="8"/>
        <v>54</v>
      </c>
      <c r="K117" s="31">
        <f t="shared" si="9"/>
        <v>4</v>
      </c>
      <c r="L117" s="12">
        <v>50</v>
      </c>
      <c r="M117" s="16" t="s">
        <v>74</v>
      </c>
      <c r="N117" s="12">
        <v>1</v>
      </c>
      <c r="O117" s="12"/>
      <c r="P117" s="12" t="s">
        <v>75</v>
      </c>
      <c r="Q117" s="12" t="s">
        <v>90</v>
      </c>
      <c r="R117" s="12" t="s">
        <v>77</v>
      </c>
      <c r="S117" s="17" t="s">
        <v>78</v>
      </c>
      <c r="T117" s="12">
        <v>28</v>
      </c>
      <c r="U117" s="12">
        <v>1</v>
      </c>
      <c r="V117" s="12">
        <v>4</v>
      </c>
      <c r="W117" s="12" t="s">
        <v>83</v>
      </c>
      <c r="X117" s="12"/>
      <c r="Y117" s="12"/>
      <c r="Z117" s="13">
        <v>54</v>
      </c>
      <c r="AA117" s="13">
        <v>1100</v>
      </c>
      <c r="AB117" s="12">
        <v>13</v>
      </c>
      <c r="AC117" s="13">
        <v>-44</v>
      </c>
      <c r="AD117" s="12"/>
      <c r="AE117" s="30">
        <v>9</v>
      </c>
      <c r="AF117" s="12">
        <v>10</v>
      </c>
      <c r="AG117" s="12">
        <v>11</v>
      </c>
      <c r="AH117" s="12">
        <v>12</v>
      </c>
      <c r="AI117" s="12"/>
      <c r="AJ117" s="13">
        <v>2</v>
      </c>
      <c r="AK117" s="16">
        <f t="shared" ref="AK117:AK125" si="15">SLOPE(AL117:AP117,AL$1:AP$1)*-1000</f>
        <v>556.0302734375</v>
      </c>
      <c r="AL117" s="12">
        <v>-72.5555419921875</v>
      </c>
      <c r="AM117" s="18">
        <v>-67.2454833984375</v>
      </c>
      <c r="AN117" s="18">
        <v>-78.2318115234375</v>
      </c>
      <c r="AO117" s="18">
        <v>-80.5511474609375</v>
      </c>
      <c r="AP117" s="18">
        <v>-79.803466796875</v>
      </c>
      <c r="AQ117" s="12">
        <v>-91.1407470703125</v>
      </c>
      <c r="AR117" s="12">
        <v>-87.2650146484375</v>
      </c>
      <c r="AS117" s="12">
        <v>-106.033325195312</v>
      </c>
      <c r="AT117" s="12"/>
      <c r="AU117" s="12">
        <f t="shared" si="10"/>
        <v>36</v>
      </c>
      <c r="AV117" s="12">
        <v>18</v>
      </c>
      <c r="AW117" s="12">
        <v>1</v>
      </c>
      <c r="AX117" s="12">
        <v>1</v>
      </c>
      <c r="AY117" s="12" t="s">
        <v>80</v>
      </c>
      <c r="AZ117" s="12">
        <v>415.59948730468699</v>
      </c>
      <c r="BA117" s="12">
        <v>418.599609375</v>
      </c>
      <c r="BB117" s="19">
        <v>-30.1800003051757</v>
      </c>
      <c r="BC117" s="18">
        <v>42.066596984863203</v>
      </c>
      <c r="BD117" s="12">
        <v>1.400390625</v>
      </c>
      <c r="BE117" s="12">
        <v>416.99987792968699</v>
      </c>
      <c r="BF117" s="12">
        <v>21.8334426879882</v>
      </c>
      <c r="BG117" s="12">
        <v>0</v>
      </c>
      <c r="BH117" s="12">
        <v>415.59948730468699</v>
      </c>
      <c r="BI117" s="19"/>
      <c r="BJ117" s="12">
        <v>21.033298492431602</v>
      </c>
      <c r="BK117" s="12" t="s">
        <v>81</v>
      </c>
      <c r="BL117" s="12" t="s">
        <v>81</v>
      </c>
      <c r="BM117" s="12">
        <v>1.0078862905502299</v>
      </c>
      <c r="BN117" s="12">
        <v>1.04795277118682</v>
      </c>
      <c r="BO117" s="12">
        <v>22.058822631835898</v>
      </c>
      <c r="BP117" s="12">
        <v>0.4501953125</v>
      </c>
      <c r="BQ117" s="12">
        <v>-14.7058820724487</v>
      </c>
      <c r="BR117" s="12">
        <v>1.4501953125</v>
      </c>
      <c r="BS117" s="12" t="s">
        <v>81</v>
      </c>
      <c r="BT117" s="12" t="s">
        <v>81</v>
      </c>
      <c r="BU117" s="12" t="s">
        <v>81</v>
      </c>
      <c r="BV117" s="12" t="s">
        <v>81</v>
      </c>
      <c r="BW117" s="12">
        <v>105.615234375</v>
      </c>
      <c r="BX117" s="12" t="s">
        <v>82</v>
      </c>
      <c r="BY117" s="12" t="s">
        <v>81</v>
      </c>
      <c r="BZ117" s="12" t="s">
        <v>82</v>
      </c>
      <c r="CA117" s="12" t="s">
        <v>82</v>
      </c>
      <c r="CB117" s="12"/>
      <c r="CC117" s="12"/>
      <c r="CD117" s="12"/>
      <c r="CE117" s="20"/>
      <c r="CM117" s="12"/>
      <c r="CN117" s="12"/>
      <c r="CO117" s="62"/>
      <c r="CP117" s="12"/>
      <c r="CQ117" s="12"/>
      <c r="CR117" s="12"/>
      <c r="CS117" s="12"/>
      <c r="CT117" s="12"/>
      <c r="CU117" s="12"/>
      <c r="CV117" s="12"/>
      <c r="CW117" s="12"/>
      <c r="CX117" s="22" t="s">
        <v>85</v>
      </c>
      <c r="CY117" s="12" t="s">
        <v>85</v>
      </c>
      <c r="CZ117" s="12"/>
      <c r="DA117" s="12"/>
      <c r="DB117" s="12"/>
      <c r="DC117" s="12"/>
      <c r="DD117" s="12"/>
      <c r="DE117" s="12"/>
      <c r="DF117" s="12" t="s">
        <v>87</v>
      </c>
      <c r="DG117" s="12" t="s">
        <v>281</v>
      </c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EC117" s="12">
        <v>5</v>
      </c>
      <c r="ED117" s="21">
        <v>5</v>
      </c>
      <c r="EF117" s="21">
        <f t="shared" si="11"/>
        <v>0</v>
      </c>
      <c r="EG117" s="28">
        <v>5</v>
      </c>
    </row>
    <row r="118" spans="1:244" x14ac:dyDescent="0.3">
      <c r="A118" s="12"/>
      <c r="B118" s="13">
        <v>1</v>
      </c>
      <c r="C118" s="12" t="s">
        <v>88</v>
      </c>
      <c r="D118" s="12">
        <v>20</v>
      </c>
      <c r="E118" s="12"/>
      <c r="F118" s="14">
        <v>44705</v>
      </c>
      <c r="G118" s="13" t="s">
        <v>89</v>
      </c>
      <c r="H118" s="12"/>
      <c r="I118" s="15">
        <v>44650</v>
      </c>
      <c r="J118" s="13">
        <f t="shared" si="8"/>
        <v>55</v>
      </c>
      <c r="K118" s="31">
        <f t="shared" si="9"/>
        <v>4</v>
      </c>
      <c r="L118" s="12">
        <v>51</v>
      </c>
      <c r="M118" s="16" t="s">
        <v>74</v>
      </c>
      <c r="N118" s="12">
        <v>1</v>
      </c>
      <c r="O118" s="12"/>
      <c r="P118" s="12" t="s">
        <v>75</v>
      </c>
      <c r="Q118" s="12" t="s">
        <v>90</v>
      </c>
      <c r="R118" s="12" t="s">
        <v>77</v>
      </c>
      <c r="S118" s="17" t="s">
        <v>78</v>
      </c>
      <c r="T118" s="12">
        <v>28</v>
      </c>
      <c r="U118" s="12">
        <v>1</v>
      </c>
      <c r="V118" s="12">
        <v>4</v>
      </c>
      <c r="W118" s="12" t="s">
        <v>83</v>
      </c>
      <c r="X118" s="12"/>
      <c r="Y118" s="12"/>
      <c r="Z118" s="13">
        <v>89</v>
      </c>
      <c r="AA118" s="13">
        <v>733</v>
      </c>
      <c r="AB118" s="12">
        <v>12</v>
      </c>
      <c r="AC118" s="13">
        <v>-50</v>
      </c>
      <c r="AD118" s="12"/>
      <c r="AE118" s="12">
        <v>13</v>
      </c>
      <c r="AF118" s="12">
        <v>14</v>
      </c>
      <c r="AG118" s="12">
        <v>15</v>
      </c>
      <c r="AH118" s="12">
        <v>16</v>
      </c>
      <c r="AI118" s="12"/>
      <c r="AJ118" s="13">
        <v>9</v>
      </c>
      <c r="AK118" s="16">
        <f t="shared" si="15"/>
        <v>854.4921875</v>
      </c>
      <c r="AL118" s="12">
        <v>-69.88525390625</v>
      </c>
      <c r="AM118" s="18">
        <v>-74.310302734375</v>
      </c>
      <c r="AN118" s="18">
        <v>-76.5838623046875</v>
      </c>
      <c r="AO118" s="18">
        <v>-83.80126953125</v>
      </c>
      <c r="AP118" s="18">
        <v>-86.5020751953125</v>
      </c>
      <c r="AQ118" s="12">
        <v>-93.6279296875</v>
      </c>
      <c r="AR118" s="12">
        <v>-96.25244140625</v>
      </c>
      <c r="AS118" s="12">
        <v>-100.601196289062</v>
      </c>
      <c r="AT118" s="12"/>
      <c r="AU118" s="12">
        <f t="shared" si="10"/>
        <v>40</v>
      </c>
      <c r="AV118" s="12">
        <v>20</v>
      </c>
      <c r="AW118" s="12">
        <v>1</v>
      </c>
      <c r="AX118" s="12">
        <v>1</v>
      </c>
      <c r="AY118" s="12" t="s">
        <v>80</v>
      </c>
      <c r="AZ118" s="12">
        <v>497.09948730468699</v>
      </c>
      <c r="BA118" s="12">
        <v>500.69909667968699</v>
      </c>
      <c r="BB118" s="19">
        <v>-11.3400001525878</v>
      </c>
      <c r="BC118" s="18">
        <v>58.199741363525298</v>
      </c>
      <c r="BD118" s="12">
        <v>1.5</v>
      </c>
      <c r="BE118" s="12">
        <v>498.59948730468699</v>
      </c>
      <c r="BF118" s="12">
        <v>-22.000453948974599</v>
      </c>
      <c r="BG118" s="12">
        <v>3.5</v>
      </c>
      <c r="BH118" s="12">
        <v>500.59948730468699</v>
      </c>
      <c r="BI118" s="19">
        <v>1.14749491214752</v>
      </c>
      <c r="BJ118" s="12">
        <v>29.099870681762599</v>
      </c>
      <c r="BK118" s="12">
        <v>1.1177163124084399</v>
      </c>
      <c r="BL118" s="12">
        <v>2.2652111053466801</v>
      </c>
      <c r="BM118" s="12">
        <v>1.0502523183822601</v>
      </c>
      <c r="BN118" s="12">
        <v>2.7059404850006099</v>
      </c>
      <c r="BO118" s="12">
        <v>164.52206420898401</v>
      </c>
      <c r="BP118" s="12">
        <v>1.0498046875</v>
      </c>
      <c r="BQ118" s="12">
        <v>-57.444854736328097</v>
      </c>
      <c r="BR118" s="12">
        <v>0.7509765625</v>
      </c>
      <c r="BS118" s="12">
        <v>134.25428771972599</v>
      </c>
      <c r="BT118" s="12">
        <v>0.35628342628478998</v>
      </c>
      <c r="BU118" s="12">
        <v>-53.364105224609297</v>
      </c>
      <c r="BV118" s="12">
        <v>0.893526911735535</v>
      </c>
      <c r="BW118" s="12">
        <v>48.555774688720703</v>
      </c>
      <c r="BX118" s="12" t="s">
        <v>82</v>
      </c>
      <c r="BY118" s="12" t="s">
        <v>81</v>
      </c>
      <c r="BZ118" s="12" t="s">
        <v>82</v>
      </c>
      <c r="CA118" s="12" t="s">
        <v>82</v>
      </c>
      <c r="CB118" s="12"/>
      <c r="CC118" s="12" t="s">
        <v>432</v>
      </c>
      <c r="CD118" s="12"/>
      <c r="CE118" s="20">
        <v>-18.433</v>
      </c>
      <c r="CF118" s="21">
        <v>0</v>
      </c>
      <c r="CG118" s="21">
        <v>0.94599999999999995</v>
      </c>
      <c r="CH118" s="21">
        <v>1.1499999999999999</v>
      </c>
      <c r="CI118" s="21">
        <v>-82.46</v>
      </c>
      <c r="CJ118" s="21">
        <v>5.6</v>
      </c>
      <c r="CK118" s="21">
        <v>5.1120000000000001</v>
      </c>
      <c r="CL118" s="21">
        <v>-7.7270000000000003</v>
      </c>
      <c r="CM118" s="12">
        <v>6.0659999999999998</v>
      </c>
      <c r="CN118" s="12">
        <v>-12.343999999999999</v>
      </c>
      <c r="CO118" s="62">
        <f t="shared" ref="CO118:CO127" si="16">(CL118*CK118+CN118*CM118)/(CL118+CN118)</f>
        <v>5.6987259229734457</v>
      </c>
      <c r="CP118" s="12">
        <v>0.96699999999999997</v>
      </c>
      <c r="CQ118" s="12">
        <v>0</v>
      </c>
      <c r="CR118" s="12">
        <v>0</v>
      </c>
      <c r="CS118" s="12">
        <v>0</v>
      </c>
      <c r="CT118" s="12">
        <v>0</v>
      </c>
      <c r="CU118" s="12">
        <v>0</v>
      </c>
      <c r="CV118" s="12">
        <v>0</v>
      </c>
      <c r="CW118" s="12">
        <v>0</v>
      </c>
      <c r="CX118" s="22">
        <v>3.0203000000000002</v>
      </c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EC118" s="21">
        <v>9</v>
      </c>
      <c r="ED118" s="21">
        <v>9</v>
      </c>
      <c r="EF118" s="21">
        <f t="shared" si="11"/>
        <v>0</v>
      </c>
      <c r="EG118" s="24">
        <v>9</v>
      </c>
    </row>
    <row r="119" spans="1:244" ht="14.4" customHeight="1" x14ac:dyDescent="0.3">
      <c r="A119" s="12"/>
      <c r="B119" s="13">
        <v>1</v>
      </c>
      <c r="C119" s="12" t="s">
        <v>88</v>
      </c>
      <c r="D119" s="12">
        <v>20</v>
      </c>
      <c r="E119" s="12"/>
      <c r="F119" s="14">
        <v>44705</v>
      </c>
      <c r="G119" s="13" t="s">
        <v>89</v>
      </c>
      <c r="H119" s="12"/>
      <c r="I119" s="15">
        <v>44650</v>
      </c>
      <c r="J119" s="13">
        <f t="shared" si="8"/>
        <v>55</v>
      </c>
      <c r="K119" s="31">
        <f t="shared" si="9"/>
        <v>4</v>
      </c>
      <c r="L119" s="12">
        <v>51</v>
      </c>
      <c r="M119" s="16" t="s">
        <v>74</v>
      </c>
      <c r="N119" s="12">
        <v>1</v>
      </c>
      <c r="O119" s="12"/>
      <c r="P119" s="12" t="s">
        <v>75</v>
      </c>
      <c r="Q119" s="12" t="s">
        <v>90</v>
      </c>
      <c r="R119" s="12" t="s">
        <v>77</v>
      </c>
      <c r="S119" s="17" t="s">
        <v>78</v>
      </c>
      <c r="T119" s="12">
        <v>28</v>
      </c>
      <c r="U119" s="12">
        <v>1</v>
      </c>
      <c r="V119" s="12">
        <v>6</v>
      </c>
      <c r="W119" s="12" t="s">
        <v>83</v>
      </c>
      <c r="X119" s="12"/>
      <c r="Y119" s="12"/>
      <c r="Z119" s="13">
        <v>53</v>
      </c>
      <c r="AA119" s="13">
        <v>970</v>
      </c>
      <c r="AB119" s="12">
        <v>8</v>
      </c>
      <c r="AC119" s="13">
        <v>-32</v>
      </c>
      <c r="AD119" s="12"/>
      <c r="AE119" s="12">
        <v>21</v>
      </c>
      <c r="AF119" s="12">
        <v>22</v>
      </c>
      <c r="AG119" s="12">
        <v>23</v>
      </c>
      <c r="AH119" s="12">
        <v>24</v>
      </c>
      <c r="AI119" s="12"/>
      <c r="AJ119" s="13">
        <v>8</v>
      </c>
      <c r="AK119" s="16">
        <f t="shared" si="15"/>
        <v>949.70703125</v>
      </c>
      <c r="AL119" s="12">
        <v>-67.8863525390625</v>
      </c>
      <c r="AM119" s="18">
        <v>-73.822021484375</v>
      </c>
      <c r="AN119" s="18">
        <v>-79.254150390625</v>
      </c>
      <c r="AO119" s="18">
        <v>-83.80126953125</v>
      </c>
      <c r="AP119" s="18">
        <v>-86.639404296875</v>
      </c>
      <c r="AQ119" s="12">
        <v>-93.2159423828125</v>
      </c>
      <c r="AR119" s="12">
        <v>-95.489501953125</v>
      </c>
      <c r="AS119" s="12">
        <v>-96.9390869140625</v>
      </c>
      <c r="AT119" s="12"/>
      <c r="AU119" s="12">
        <f t="shared" si="10"/>
        <v>22</v>
      </c>
      <c r="AV119" s="12">
        <v>11</v>
      </c>
      <c r="AW119" s="12">
        <v>1</v>
      </c>
      <c r="AX119" s="12">
        <v>1</v>
      </c>
      <c r="AY119" s="12" t="s">
        <v>80</v>
      </c>
      <c r="AZ119" s="12">
        <v>317.79998779296801</v>
      </c>
      <c r="BA119" s="12">
        <v>321.30078125</v>
      </c>
      <c r="BB119" s="19">
        <v>-20.920000076293899</v>
      </c>
      <c r="BC119" s="18">
        <v>66.894729614257798</v>
      </c>
      <c r="BD119" s="12">
        <v>1.5</v>
      </c>
      <c r="BE119" s="12">
        <v>319.29998779296801</v>
      </c>
      <c r="BF119" s="12">
        <v>-8.5599803924560494</v>
      </c>
      <c r="BG119" s="12">
        <v>3.400390625</v>
      </c>
      <c r="BH119" s="12">
        <v>321.20037841796801</v>
      </c>
      <c r="BI119" s="19">
        <v>1.26828300952911</v>
      </c>
      <c r="BJ119" s="12">
        <v>33.447364807128899</v>
      </c>
      <c r="BK119" s="12">
        <v>1.02894735336303</v>
      </c>
      <c r="BL119" s="12">
        <v>2.29723048210144</v>
      </c>
      <c r="BM119" s="12">
        <v>1.97107028961181</v>
      </c>
      <c r="BN119" s="12">
        <v>78.526870727539006</v>
      </c>
      <c r="BO119" s="12">
        <v>187.65170288085901</v>
      </c>
      <c r="BP119" s="12">
        <v>1.05029296875</v>
      </c>
      <c r="BQ119" s="12">
        <v>-53.9215698242187</v>
      </c>
      <c r="BR119" s="12">
        <v>0.650390625</v>
      </c>
      <c r="BS119" s="12">
        <v>141.68745422363199</v>
      </c>
      <c r="BT119" s="12">
        <v>0.40138024091720598</v>
      </c>
      <c r="BU119" s="12">
        <v>-48.869056701660099</v>
      </c>
      <c r="BV119" s="12">
        <v>1.1290984153747501</v>
      </c>
      <c r="BW119" s="12">
        <v>80.535087585449205</v>
      </c>
      <c r="BX119" s="12" t="s">
        <v>82</v>
      </c>
      <c r="BY119" s="12" t="s">
        <v>81</v>
      </c>
      <c r="BZ119" s="12" t="s">
        <v>82</v>
      </c>
      <c r="CA119" s="12" t="s">
        <v>82</v>
      </c>
      <c r="CB119" s="12"/>
      <c r="CC119" s="12" t="s">
        <v>433</v>
      </c>
      <c r="CD119" s="12"/>
      <c r="CE119" s="20">
        <v>-13.367000000000001</v>
      </c>
      <c r="CF119" s="21">
        <v>0</v>
      </c>
      <c r="CG119" s="21">
        <v>1.038</v>
      </c>
      <c r="CH119" s="21">
        <v>0.64100000000000001</v>
      </c>
      <c r="CI119" s="21">
        <v>-153.38</v>
      </c>
      <c r="CJ119" s="21">
        <v>5.7</v>
      </c>
      <c r="CK119" s="21">
        <v>5.319</v>
      </c>
      <c r="CL119" s="21">
        <v>-8.9589999999999996</v>
      </c>
      <c r="CM119" s="12">
        <v>24.68</v>
      </c>
      <c r="CN119" s="12">
        <v>-4.5890000000000004</v>
      </c>
      <c r="CO119" s="62">
        <f t="shared" si="16"/>
        <v>11.876988559196931</v>
      </c>
      <c r="CP119" s="12">
        <v>0.97399999999999998</v>
      </c>
      <c r="CQ119" s="12">
        <v>0</v>
      </c>
      <c r="CR119" s="12">
        <v>0</v>
      </c>
      <c r="CS119" s="12">
        <v>0</v>
      </c>
      <c r="CT119" s="12">
        <v>0</v>
      </c>
      <c r="CU119" s="12">
        <v>0</v>
      </c>
      <c r="CV119" s="12">
        <v>0</v>
      </c>
      <c r="CW119" s="12">
        <v>0</v>
      </c>
      <c r="CX119" s="22">
        <v>1.177</v>
      </c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EC119" s="21">
        <v>9</v>
      </c>
      <c r="ED119" s="21">
        <v>9</v>
      </c>
      <c r="EF119" s="21">
        <f t="shared" si="11"/>
        <v>0</v>
      </c>
      <c r="EG119" s="24">
        <v>9</v>
      </c>
    </row>
    <row r="120" spans="1:244" ht="15" customHeight="1" x14ac:dyDescent="0.3">
      <c r="A120" s="12"/>
      <c r="B120" s="13">
        <v>1</v>
      </c>
      <c r="C120" s="12" t="s">
        <v>88</v>
      </c>
      <c r="D120" s="12">
        <v>20</v>
      </c>
      <c r="E120" s="12"/>
      <c r="F120" s="14">
        <v>44705</v>
      </c>
      <c r="G120" s="13" t="s">
        <v>89</v>
      </c>
      <c r="H120" s="12"/>
      <c r="I120" s="15">
        <v>44650</v>
      </c>
      <c r="J120" s="13">
        <f t="shared" si="8"/>
        <v>55</v>
      </c>
      <c r="K120" s="31">
        <f t="shared" si="9"/>
        <v>4</v>
      </c>
      <c r="L120" s="12">
        <v>51</v>
      </c>
      <c r="M120" s="16" t="s">
        <v>74</v>
      </c>
      <c r="N120" s="12">
        <v>1</v>
      </c>
      <c r="O120" s="12"/>
      <c r="P120" s="12" t="s">
        <v>75</v>
      </c>
      <c r="Q120" s="12" t="s">
        <v>90</v>
      </c>
      <c r="R120" s="12" t="s">
        <v>77</v>
      </c>
      <c r="S120" s="17" t="s">
        <v>78</v>
      </c>
      <c r="T120" s="12">
        <v>28</v>
      </c>
      <c r="U120" s="12">
        <v>2</v>
      </c>
      <c r="V120" s="12">
        <v>6</v>
      </c>
      <c r="W120" s="12" t="s">
        <v>83</v>
      </c>
      <c r="X120" s="12"/>
      <c r="Y120" s="12"/>
      <c r="Z120" s="13">
        <v>51</v>
      </c>
      <c r="AA120" s="13">
        <v>822</v>
      </c>
      <c r="AB120" s="12">
        <v>10</v>
      </c>
      <c r="AC120" s="13">
        <v>-33</v>
      </c>
      <c r="AD120" s="12"/>
      <c r="AE120" s="12">
        <v>54</v>
      </c>
      <c r="AF120" s="12">
        <v>55</v>
      </c>
      <c r="AG120" s="12">
        <v>56</v>
      </c>
      <c r="AH120" s="12">
        <v>57</v>
      </c>
      <c r="AI120" s="12"/>
      <c r="AJ120" s="13">
        <v>5</v>
      </c>
      <c r="AK120" s="16">
        <f t="shared" si="15"/>
        <v>2033.0810546875</v>
      </c>
      <c r="AL120" s="12">
        <v>-63.0340576171875</v>
      </c>
      <c r="AM120" s="18">
        <v>-73.333740234375</v>
      </c>
      <c r="AN120" s="18">
        <v>-85.8917236328125</v>
      </c>
      <c r="AO120" s="18">
        <v>-97.625732421875</v>
      </c>
      <c r="AP120" s="18">
        <v>-101.715087890625</v>
      </c>
      <c r="AQ120" s="12">
        <v>-110.16845703125</v>
      </c>
      <c r="AR120" s="12">
        <v>-118.133544921875</v>
      </c>
      <c r="AS120" s="12">
        <v>-121.505737304687</v>
      </c>
      <c r="AT120" s="12"/>
      <c r="AU120" s="12">
        <f t="shared" si="10"/>
        <v>24</v>
      </c>
      <c r="AV120" s="12">
        <v>12</v>
      </c>
      <c r="AW120" s="12">
        <v>1</v>
      </c>
      <c r="AX120" s="12">
        <v>1</v>
      </c>
      <c r="AY120" s="12" t="s">
        <v>80</v>
      </c>
      <c r="AZ120" s="12">
        <v>484.79998779296801</v>
      </c>
      <c r="BA120" s="12">
        <v>488.50109863281199</v>
      </c>
      <c r="BB120" s="19">
        <v>-11.9799995422363</v>
      </c>
      <c r="BC120" s="18">
        <v>41.1242866516113</v>
      </c>
      <c r="BD120" s="12">
        <v>1.6005859375</v>
      </c>
      <c r="BE120" s="12">
        <v>486.40057373046801</v>
      </c>
      <c r="BF120" s="12">
        <v>-8.7566947937011701</v>
      </c>
      <c r="BG120" s="12">
        <v>0</v>
      </c>
      <c r="BH120" s="12">
        <v>484.79998779296801</v>
      </c>
      <c r="BI120" s="19">
        <v>1.5019185543060301</v>
      </c>
      <c r="BJ120" s="12">
        <v>20.5621433258056</v>
      </c>
      <c r="BK120" s="12">
        <v>1.0743759870529099</v>
      </c>
      <c r="BL120" s="12">
        <v>2.5762944221496502</v>
      </c>
      <c r="BM120" s="12">
        <v>23.9478225708007</v>
      </c>
      <c r="BN120" s="12">
        <v>2.3503568172454798</v>
      </c>
      <c r="BO120" s="12">
        <v>69.852943420410099</v>
      </c>
      <c r="BP120" s="12">
        <v>1.150390625</v>
      </c>
      <c r="BQ120" s="12">
        <v>-32.628677368163999</v>
      </c>
      <c r="BR120" s="12">
        <v>1.0498046875</v>
      </c>
      <c r="BS120" s="12">
        <v>55.838718414306598</v>
      </c>
      <c r="BT120" s="12">
        <v>0.61348551511764504</v>
      </c>
      <c r="BU120" s="12">
        <v>-30.509719848632798</v>
      </c>
      <c r="BV120" s="12">
        <v>1.1067088842391899</v>
      </c>
      <c r="BW120" s="12">
        <v>56.306282043457003</v>
      </c>
      <c r="BX120" s="12" t="s">
        <v>82</v>
      </c>
      <c r="BY120" s="12" t="s">
        <v>81</v>
      </c>
      <c r="BZ120" s="12" t="s">
        <v>82</v>
      </c>
      <c r="CA120" s="12" t="s">
        <v>82</v>
      </c>
      <c r="CB120" s="12"/>
      <c r="CC120" s="12" t="s">
        <v>434</v>
      </c>
      <c r="CD120" s="12"/>
      <c r="CE120" s="20">
        <v>-15.747</v>
      </c>
      <c r="CF120" s="21">
        <v>0</v>
      </c>
      <c r="CG120" s="21">
        <v>0.85399999999999998</v>
      </c>
      <c r="CH120" s="21">
        <v>0.90200000000000002</v>
      </c>
      <c r="CI120" s="21">
        <v>-32.790999999999997</v>
      </c>
      <c r="CJ120" s="21">
        <v>5.65</v>
      </c>
      <c r="CK120" s="21">
        <v>6.1150000000000002</v>
      </c>
      <c r="CL120" s="21">
        <v>-7.665</v>
      </c>
      <c r="CM120" s="12">
        <v>11.717000000000001</v>
      </c>
      <c r="CN120" s="12">
        <v>-7.7270000000000003</v>
      </c>
      <c r="CO120" s="62">
        <f t="shared" si="16"/>
        <v>8.9272826143451152</v>
      </c>
      <c r="CP120" s="12">
        <v>0.90800000000000003</v>
      </c>
      <c r="CQ120" s="12">
        <v>0</v>
      </c>
      <c r="CR120" s="12">
        <v>0</v>
      </c>
      <c r="CS120" s="12">
        <v>0</v>
      </c>
      <c r="CT120" s="12">
        <v>0</v>
      </c>
      <c r="CU120" s="12">
        <v>0</v>
      </c>
      <c r="CV120" s="12">
        <v>0</v>
      </c>
      <c r="CW120" s="12">
        <v>0</v>
      </c>
      <c r="CX120" s="22">
        <v>0.39200000000000002</v>
      </c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EC120" s="32">
        <v>6</v>
      </c>
      <c r="ED120" s="12">
        <v>6</v>
      </c>
      <c r="EF120" s="21">
        <f t="shared" si="11"/>
        <v>0</v>
      </c>
      <c r="EG120" s="36">
        <v>6</v>
      </c>
    </row>
    <row r="121" spans="1:244" ht="14.4" customHeight="1" x14ac:dyDescent="0.3">
      <c r="A121" s="12"/>
      <c r="B121" s="13">
        <v>1</v>
      </c>
      <c r="C121" s="12" t="s">
        <v>88</v>
      </c>
      <c r="D121" s="12">
        <v>20</v>
      </c>
      <c r="E121" s="12"/>
      <c r="F121" s="14">
        <v>44705</v>
      </c>
      <c r="G121" s="13" t="s">
        <v>89</v>
      </c>
      <c r="H121" s="12"/>
      <c r="I121" s="15">
        <v>44650</v>
      </c>
      <c r="J121" s="13">
        <f t="shared" si="8"/>
        <v>55</v>
      </c>
      <c r="K121" s="31">
        <f t="shared" si="9"/>
        <v>4</v>
      </c>
      <c r="L121" s="12">
        <v>51</v>
      </c>
      <c r="M121" s="16" t="s">
        <v>74</v>
      </c>
      <c r="N121" s="12">
        <v>1</v>
      </c>
      <c r="O121" s="12"/>
      <c r="P121" s="12" t="s">
        <v>75</v>
      </c>
      <c r="Q121" s="12" t="s">
        <v>90</v>
      </c>
      <c r="R121" s="12" t="s">
        <v>77</v>
      </c>
      <c r="S121" s="17" t="s">
        <v>78</v>
      </c>
      <c r="T121" s="12">
        <v>28</v>
      </c>
      <c r="U121" s="12">
        <v>2</v>
      </c>
      <c r="V121" s="12">
        <v>4</v>
      </c>
      <c r="W121" s="12" t="s">
        <v>83</v>
      </c>
      <c r="X121" s="12"/>
      <c r="Y121" s="12"/>
      <c r="Z121" s="13">
        <v>59</v>
      </c>
      <c r="AA121" s="13">
        <v>870</v>
      </c>
      <c r="AB121" s="12">
        <v>14</v>
      </c>
      <c r="AC121" s="13">
        <v>-40</v>
      </c>
      <c r="AD121" s="12"/>
      <c r="AE121" s="12">
        <v>46</v>
      </c>
      <c r="AF121" s="12">
        <v>47</v>
      </c>
      <c r="AG121" s="12">
        <v>48</v>
      </c>
      <c r="AH121" s="12">
        <v>49</v>
      </c>
      <c r="AI121" s="12"/>
      <c r="AJ121" s="13">
        <v>8</v>
      </c>
      <c r="AK121" s="16">
        <f t="shared" si="15"/>
        <v>1422.42431640625</v>
      </c>
      <c r="AL121" s="12">
        <v>-67.0318603515625</v>
      </c>
      <c r="AM121" s="18">
        <v>-69.4732666015625</v>
      </c>
      <c r="AN121" s="18">
        <v>-77.3773193359375</v>
      </c>
      <c r="AO121" s="18">
        <v>-85.784912109375</v>
      </c>
      <c r="AP121" s="18">
        <v>-94.4366455078125</v>
      </c>
      <c r="AQ121" s="12">
        <v>-100.830078125</v>
      </c>
      <c r="AR121" s="12">
        <v>-107.208251953125</v>
      </c>
      <c r="AS121" s="12">
        <v>-110.366821289062</v>
      </c>
      <c r="AT121" s="12"/>
      <c r="AU121" s="12">
        <f t="shared" si="10"/>
        <v>20</v>
      </c>
      <c r="AV121" s="12">
        <v>10</v>
      </c>
      <c r="AW121" s="12">
        <v>1</v>
      </c>
      <c r="AX121" s="12">
        <v>1</v>
      </c>
      <c r="AY121" s="12" t="s">
        <v>80</v>
      </c>
      <c r="AZ121" s="12">
        <v>543.2001953125</v>
      </c>
      <c r="BA121" s="12">
        <v>547.00109863281205</v>
      </c>
      <c r="BB121" s="19">
        <v>-13.579999923706</v>
      </c>
      <c r="BC121" s="18">
        <v>54.259933471679602</v>
      </c>
      <c r="BD121" s="12">
        <v>1.599609375</v>
      </c>
      <c r="BE121" s="12">
        <v>544.7998046875</v>
      </c>
      <c r="BF121" s="12">
        <v>-16.174638748168899</v>
      </c>
      <c r="BG121" s="12">
        <v>0</v>
      </c>
      <c r="BH121" s="12">
        <v>543.2001953125</v>
      </c>
      <c r="BI121" s="19">
        <v>1.5150774717330899</v>
      </c>
      <c r="BJ121" s="12">
        <v>27.129966735839801</v>
      </c>
      <c r="BK121" s="12">
        <v>1.10170090198516</v>
      </c>
      <c r="BL121" s="12">
        <v>2.6167783737182599</v>
      </c>
      <c r="BM121" s="12">
        <v>0.52832144498825095</v>
      </c>
      <c r="BN121" s="12">
        <v>3.39720559120178</v>
      </c>
      <c r="BO121" s="12">
        <v>143.53553771972599</v>
      </c>
      <c r="BP121" s="12">
        <v>1.0498046875</v>
      </c>
      <c r="BQ121" s="12">
        <v>-38.2965698242187</v>
      </c>
      <c r="BR121" s="12">
        <v>0.75</v>
      </c>
      <c r="BS121" s="12">
        <v>116.2392578125</v>
      </c>
      <c r="BT121" s="12">
        <v>0.41794189810752902</v>
      </c>
      <c r="BU121" s="12">
        <v>-36.626178741455</v>
      </c>
      <c r="BV121" s="12">
        <v>1.21005630493164</v>
      </c>
      <c r="BW121" s="12">
        <v>66.926414489745994</v>
      </c>
      <c r="BX121" s="12" t="s">
        <v>82</v>
      </c>
      <c r="BY121" s="12" t="s">
        <v>81</v>
      </c>
      <c r="BZ121" s="12" t="s">
        <v>82</v>
      </c>
      <c r="CA121" s="12" t="s">
        <v>82</v>
      </c>
      <c r="CB121" s="12"/>
      <c r="CC121" s="12" t="s">
        <v>435</v>
      </c>
      <c r="CD121" s="12"/>
      <c r="CE121" s="20">
        <v>-27.802</v>
      </c>
      <c r="CF121" s="21">
        <v>0</v>
      </c>
      <c r="CG121" s="21">
        <v>0.73199999999999998</v>
      </c>
      <c r="CH121" s="21">
        <v>0.59599999999999997</v>
      </c>
      <c r="CI121" s="21">
        <v>75.293000000000006</v>
      </c>
      <c r="CJ121" s="21">
        <v>2.75</v>
      </c>
      <c r="CK121" s="21">
        <v>2.2869999999999999</v>
      </c>
      <c r="CL121" s="21">
        <v>-8.0760000000000005</v>
      </c>
      <c r="CM121" s="12">
        <v>2.3879999999999999</v>
      </c>
      <c r="CN121" s="12">
        <v>-23.893999999999998</v>
      </c>
      <c r="CO121" s="62">
        <f t="shared" si="16"/>
        <v>2.3624862058179543</v>
      </c>
      <c r="CP121" s="12">
        <v>0.90200000000000002</v>
      </c>
      <c r="CQ121" s="12">
        <v>0</v>
      </c>
      <c r="CR121" s="12">
        <v>0</v>
      </c>
      <c r="CS121" s="12">
        <v>0</v>
      </c>
      <c r="CT121" s="12">
        <v>0</v>
      </c>
      <c r="CU121" s="12">
        <v>0</v>
      </c>
      <c r="CV121" s="12">
        <v>0</v>
      </c>
      <c r="CW121" s="12">
        <v>0</v>
      </c>
      <c r="CX121" s="22">
        <v>0.56000000000000005</v>
      </c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EC121" s="21">
        <v>9</v>
      </c>
      <c r="ED121" s="21">
        <v>9</v>
      </c>
      <c r="EF121" s="21">
        <f t="shared" si="11"/>
        <v>0</v>
      </c>
      <c r="EG121" s="24">
        <v>9</v>
      </c>
    </row>
    <row r="122" spans="1:244" ht="15" customHeight="1" x14ac:dyDescent="0.3">
      <c r="A122" s="12"/>
      <c r="B122" s="13">
        <v>1</v>
      </c>
      <c r="C122" s="12" t="s">
        <v>88</v>
      </c>
      <c r="D122" s="12">
        <v>20</v>
      </c>
      <c r="E122" s="12"/>
      <c r="F122" s="14">
        <v>44705</v>
      </c>
      <c r="G122" s="13" t="s">
        <v>89</v>
      </c>
      <c r="H122" s="12"/>
      <c r="I122" s="15">
        <v>44650</v>
      </c>
      <c r="J122" s="13">
        <f t="shared" si="8"/>
        <v>55</v>
      </c>
      <c r="K122" s="31">
        <f t="shared" si="9"/>
        <v>4</v>
      </c>
      <c r="L122" s="12">
        <v>51</v>
      </c>
      <c r="M122" s="16" t="s">
        <v>74</v>
      </c>
      <c r="N122" s="12">
        <v>1</v>
      </c>
      <c r="O122" s="12"/>
      <c r="P122" s="12" t="s">
        <v>75</v>
      </c>
      <c r="Q122" s="12" t="s">
        <v>90</v>
      </c>
      <c r="R122" s="12" t="s">
        <v>77</v>
      </c>
      <c r="S122" s="17" t="s">
        <v>78</v>
      </c>
      <c r="T122" s="12">
        <v>28</v>
      </c>
      <c r="U122" s="12">
        <v>2</v>
      </c>
      <c r="V122" s="12">
        <v>2</v>
      </c>
      <c r="W122" s="12" t="s">
        <v>83</v>
      </c>
      <c r="X122" s="12"/>
      <c r="Y122" s="12"/>
      <c r="Z122" s="13">
        <v>71</v>
      </c>
      <c r="AA122" s="13">
        <v>968</v>
      </c>
      <c r="AB122" s="12">
        <v>7</v>
      </c>
      <c r="AC122" s="13">
        <v>-45</v>
      </c>
      <c r="AD122" s="12"/>
      <c r="AE122" s="12">
        <v>38</v>
      </c>
      <c r="AF122" s="12">
        <v>39</v>
      </c>
      <c r="AG122" s="12">
        <v>40</v>
      </c>
      <c r="AH122" s="12">
        <v>41</v>
      </c>
      <c r="AI122" s="12"/>
      <c r="AJ122" s="13">
        <v>5</v>
      </c>
      <c r="AK122" s="16">
        <f t="shared" si="15"/>
        <v>1421.81396484375</v>
      </c>
      <c r="AL122" s="12">
        <v>-71.044921875</v>
      </c>
      <c r="AM122" s="18">
        <v>-79.1015625</v>
      </c>
      <c r="AN122" s="18">
        <v>-85.7696533203125</v>
      </c>
      <c r="AO122" s="18">
        <v>-93.1549072265625</v>
      </c>
      <c r="AP122" s="18">
        <v>-99.5635986328125</v>
      </c>
      <c r="AQ122" s="12">
        <v>-106.826782226562</v>
      </c>
      <c r="AR122" s="12">
        <v>-110.16845703125</v>
      </c>
      <c r="AS122" s="12">
        <v>-114.761352539062</v>
      </c>
      <c r="AT122" s="12"/>
      <c r="AU122" s="12">
        <f t="shared" si="10"/>
        <v>20</v>
      </c>
      <c r="AV122" s="12">
        <v>10</v>
      </c>
      <c r="AW122" s="12">
        <v>1</v>
      </c>
      <c r="AX122" s="12">
        <v>1</v>
      </c>
      <c r="AY122" s="12" t="s">
        <v>80</v>
      </c>
      <c r="AZ122" s="12">
        <v>557.09948730468705</v>
      </c>
      <c r="BA122" s="12">
        <v>560.69909667968705</v>
      </c>
      <c r="BB122" s="19">
        <v>-27.2299995422363</v>
      </c>
      <c r="BC122" s="18">
        <v>66.246726989745994</v>
      </c>
      <c r="BD122" s="12">
        <v>1.6005859375</v>
      </c>
      <c r="BE122" s="12">
        <v>558.70007324218705</v>
      </c>
      <c r="BF122" s="12">
        <v>-4.4625048637390101</v>
      </c>
      <c r="BG122" s="12">
        <v>0</v>
      </c>
      <c r="BH122" s="12">
        <v>557.09948730468705</v>
      </c>
      <c r="BI122" s="19">
        <v>1.5323747396469101</v>
      </c>
      <c r="BJ122" s="12">
        <v>33.123363494872997</v>
      </c>
      <c r="BK122" s="12">
        <v>1.0196346044540401</v>
      </c>
      <c r="BL122" s="12">
        <v>2.5520093441009499</v>
      </c>
      <c r="BM122" s="12">
        <v>11.978325843811</v>
      </c>
      <c r="BN122" s="12">
        <v>56.495960235595703</v>
      </c>
      <c r="BO122" s="12">
        <v>106.644416809082</v>
      </c>
      <c r="BP122" s="12">
        <v>1.05029296875</v>
      </c>
      <c r="BQ122" s="12">
        <v>-47.794116973876903</v>
      </c>
      <c r="BR122" s="12">
        <v>0.75</v>
      </c>
      <c r="BS122" s="12">
        <v>80.085662841796804</v>
      </c>
      <c r="BT122" s="12">
        <v>0.67752921581268299</v>
      </c>
      <c r="BU122" s="12">
        <v>-42.872055053710902</v>
      </c>
      <c r="BV122" s="12">
        <v>1.2590374946594201</v>
      </c>
      <c r="BW122" s="12">
        <v>102.22019195556599</v>
      </c>
      <c r="BX122" s="12" t="s">
        <v>82</v>
      </c>
      <c r="BY122" s="12" t="s">
        <v>81</v>
      </c>
      <c r="BZ122" s="12" t="s">
        <v>82</v>
      </c>
      <c r="CA122" s="12" t="s">
        <v>82</v>
      </c>
      <c r="CB122" s="12"/>
      <c r="CC122" s="12" t="s">
        <v>436</v>
      </c>
      <c r="CD122" s="12"/>
      <c r="CE122" s="20">
        <v>-20.477</v>
      </c>
      <c r="CF122" s="21">
        <v>0</v>
      </c>
      <c r="CG122" s="21">
        <v>0.88500000000000001</v>
      </c>
      <c r="CH122" s="21">
        <v>0.55300000000000005</v>
      </c>
      <c r="CI122" s="21">
        <v>-170.53100000000001</v>
      </c>
      <c r="CJ122" s="21">
        <v>2.9</v>
      </c>
      <c r="CK122" s="21">
        <v>1.333</v>
      </c>
      <c r="CL122" s="21">
        <v>-12.2</v>
      </c>
      <c r="CM122" s="12">
        <v>6.8609999999999998</v>
      </c>
      <c r="CN122" s="12">
        <v>-10.698</v>
      </c>
      <c r="CO122" s="62">
        <f t="shared" si="16"/>
        <v>3.915694733164468</v>
      </c>
      <c r="CP122" s="12">
        <v>0.89600000000000002</v>
      </c>
      <c r="CQ122" s="12">
        <v>0</v>
      </c>
      <c r="CR122" s="12">
        <v>0</v>
      </c>
      <c r="CS122" s="12">
        <v>0</v>
      </c>
      <c r="CT122" s="12">
        <v>0</v>
      </c>
      <c r="CU122" s="12">
        <v>0</v>
      </c>
      <c r="CV122" s="12">
        <v>0</v>
      </c>
      <c r="CW122" s="12">
        <v>0</v>
      </c>
      <c r="CX122" s="22">
        <v>3.46</v>
      </c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EC122" s="12">
        <v>7</v>
      </c>
      <c r="ED122" s="21">
        <v>7</v>
      </c>
      <c r="EF122" s="21">
        <f t="shared" si="11"/>
        <v>0</v>
      </c>
      <c r="EG122" s="28">
        <v>7</v>
      </c>
    </row>
    <row r="123" spans="1:244" ht="15" customHeight="1" x14ac:dyDescent="0.3">
      <c r="A123" s="12"/>
      <c r="B123" s="13">
        <v>1</v>
      </c>
      <c r="C123" s="12" t="s">
        <v>88</v>
      </c>
      <c r="D123" s="12">
        <v>20</v>
      </c>
      <c r="E123" s="12"/>
      <c r="F123" s="14">
        <v>44705</v>
      </c>
      <c r="G123" s="13" t="s">
        <v>89</v>
      </c>
      <c r="H123" s="12"/>
      <c r="I123" s="15">
        <v>44650</v>
      </c>
      <c r="J123" s="13">
        <f t="shared" si="8"/>
        <v>55</v>
      </c>
      <c r="K123" s="31">
        <f t="shared" si="9"/>
        <v>4</v>
      </c>
      <c r="L123" s="12">
        <v>51</v>
      </c>
      <c r="M123" s="16" t="s">
        <v>74</v>
      </c>
      <c r="N123" s="12">
        <v>1</v>
      </c>
      <c r="O123" s="12"/>
      <c r="P123" s="12" t="s">
        <v>75</v>
      </c>
      <c r="Q123" s="12" t="s">
        <v>90</v>
      </c>
      <c r="R123" s="12" t="s">
        <v>77</v>
      </c>
      <c r="S123" s="17" t="s">
        <v>78</v>
      </c>
      <c r="T123" s="12">
        <v>28</v>
      </c>
      <c r="U123" s="12">
        <v>1</v>
      </c>
      <c r="V123" s="12">
        <v>5</v>
      </c>
      <c r="W123" s="12" t="s">
        <v>83</v>
      </c>
      <c r="X123" s="12"/>
      <c r="Y123" s="12"/>
      <c r="Z123" s="13">
        <v>67</v>
      </c>
      <c r="AA123" s="13">
        <v>700</v>
      </c>
      <c r="AB123" s="12">
        <v>16</v>
      </c>
      <c r="AC123" s="13">
        <v>-54</v>
      </c>
      <c r="AD123" s="12"/>
      <c r="AE123" s="12">
        <v>17</v>
      </c>
      <c r="AF123" s="12">
        <v>18</v>
      </c>
      <c r="AG123" s="12">
        <v>19</v>
      </c>
      <c r="AH123" s="12">
        <v>20</v>
      </c>
      <c r="AI123" s="12"/>
      <c r="AJ123" s="13">
        <v>7</v>
      </c>
      <c r="AK123" s="16">
        <f t="shared" si="15"/>
        <v>1776.42822265625</v>
      </c>
      <c r="AL123" s="12">
        <v>-67.047119140625</v>
      </c>
      <c r="AM123" s="18">
        <v>-74.6612548828125</v>
      </c>
      <c r="AN123" s="18">
        <v>-95.2911376953125</v>
      </c>
      <c r="AO123" s="18">
        <v>-101.470947265625</v>
      </c>
      <c r="AP123" s="18">
        <v>-98.052978515625</v>
      </c>
      <c r="AQ123" s="12">
        <v>-100.875854492187</v>
      </c>
      <c r="AR123" s="12">
        <v>-105.133056640625</v>
      </c>
      <c r="AS123" s="12">
        <v>-106.964111328125</v>
      </c>
      <c r="AT123" s="12"/>
      <c r="AU123" s="12">
        <f t="shared" si="10"/>
        <v>56</v>
      </c>
      <c r="AV123" s="12">
        <v>28</v>
      </c>
      <c r="AW123" s="12">
        <v>1</v>
      </c>
      <c r="AX123" s="12">
        <v>1</v>
      </c>
      <c r="AY123" s="12" t="s">
        <v>80</v>
      </c>
      <c r="AZ123" s="12">
        <v>351.80099487304602</v>
      </c>
      <c r="BA123" s="12">
        <v>355.599609375</v>
      </c>
      <c r="BB123" s="19">
        <v>-15.4899997711181</v>
      </c>
      <c r="BC123" s="18">
        <v>44.084972381591697</v>
      </c>
      <c r="BD123" s="12">
        <v>1.599609375</v>
      </c>
      <c r="BE123" s="12">
        <v>353.40060424804602</v>
      </c>
      <c r="BF123" s="12">
        <v>-11.8384914398193</v>
      </c>
      <c r="BG123" s="12">
        <v>0</v>
      </c>
      <c r="BH123" s="12">
        <v>351.80099487304602</v>
      </c>
      <c r="BI123" s="19">
        <v>1.8208694458007799</v>
      </c>
      <c r="BJ123" s="12">
        <v>22.042486190795799</v>
      </c>
      <c r="BK123" s="12">
        <v>0.999264717102051</v>
      </c>
      <c r="BL123" s="12">
        <v>2.8201341629028298</v>
      </c>
      <c r="BM123" s="12">
        <v>0.95865249633789096</v>
      </c>
      <c r="BN123" s="12">
        <v>3.5440456867218</v>
      </c>
      <c r="BO123" s="12">
        <v>74.21875</v>
      </c>
      <c r="BP123" s="12">
        <v>0.94921875</v>
      </c>
      <c r="BQ123" s="12">
        <v>-26.501226425170799</v>
      </c>
      <c r="BR123" s="12">
        <v>0.9501953125</v>
      </c>
      <c r="BS123" s="12">
        <v>63.139873504638601</v>
      </c>
      <c r="BT123" s="12">
        <v>0.58929145336151101</v>
      </c>
      <c r="BU123" s="12">
        <v>-24.738410949706999</v>
      </c>
      <c r="BV123" s="12">
        <v>1.4680982828140201</v>
      </c>
      <c r="BW123" s="12">
        <v>74.285713195800696</v>
      </c>
      <c r="BX123" s="12" t="s">
        <v>82</v>
      </c>
      <c r="BY123" s="12" t="s">
        <v>81</v>
      </c>
      <c r="BZ123" s="12" t="s">
        <v>82</v>
      </c>
      <c r="CA123" s="12" t="s">
        <v>82</v>
      </c>
      <c r="CB123" s="12"/>
      <c r="CC123" s="12" t="s">
        <v>437</v>
      </c>
      <c r="CD123" s="12"/>
      <c r="CE123" s="20">
        <v>-12.756</v>
      </c>
      <c r="CF123" s="21">
        <v>0</v>
      </c>
      <c r="CG123" s="21">
        <v>0.54900000000000004</v>
      </c>
      <c r="CH123" s="21">
        <v>0.69899999999999995</v>
      </c>
      <c r="CI123" s="21">
        <v>-120.21899999999999</v>
      </c>
      <c r="CJ123" s="21">
        <v>5.15</v>
      </c>
      <c r="CK123" s="21">
        <v>4.9450000000000003</v>
      </c>
      <c r="CL123" s="21">
        <v>-6.7309999999999999</v>
      </c>
      <c r="CM123" s="12">
        <v>6.6289999999999996</v>
      </c>
      <c r="CN123" s="12">
        <v>-6.4379999999999997</v>
      </c>
      <c r="CO123" s="62">
        <f t="shared" si="16"/>
        <v>5.7682661553648726</v>
      </c>
      <c r="CP123" s="12">
        <v>0.92100000000000004</v>
      </c>
      <c r="CQ123" s="12">
        <v>0</v>
      </c>
      <c r="CR123" s="12">
        <v>0</v>
      </c>
      <c r="CS123" s="12">
        <v>0</v>
      </c>
      <c r="CT123" s="12">
        <v>0</v>
      </c>
      <c r="CU123" s="12">
        <v>0</v>
      </c>
      <c r="CV123" s="12">
        <v>0</v>
      </c>
      <c r="CW123" s="12">
        <v>0</v>
      </c>
      <c r="CX123" s="22">
        <v>1.5469999999999999</v>
      </c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EC123" s="21">
        <v>9</v>
      </c>
      <c r="ED123" s="21">
        <v>9</v>
      </c>
      <c r="EF123" s="21">
        <f t="shared" si="11"/>
        <v>0</v>
      </c>
      <c r="EG123" s="24">
        <v>9</v>
      </c>
    </row>
    <row r="124" spans="1:244" ht="14.4" customHeight="1" x14ac:dyDescent="0.3">
      <c r="A124" s="12"/>
      <c r="B124" s="13">
        <v>1</v>
      </c>
      <c r="C124" s="12" t="s">
        <v>88</v>
      </c>
      <c r="D124" s="12">
        <v>20</v>
      </c>
      <c r="E124" s="12"/>
      <c r="F124" s="14">
        <v>44705</v>
      </c>
      <c r="G124" s="13" t="s">
        <v>89</v>
      </c>
      <c r="H124" s="12"/>
      <c r="I124" s="15">
        <v>44650</v>
      </c>
      <c r="J124" s="13">
        <f t="shared" si="8"/>
        <v>55</v>
      </c>
      <c r="K124" s="31">
        <f t="shared" si="9"/>
        <v>4</v>
      </c>
      <c r="L124" s="12">
        <v>51</v>
      </c>
      <c r="M124" s="16" t="s">
        <v>74</v>
      </c>
      <c r="N124" s="12">
        <v>1</v>
      </c>
      <c r="O124" s="12"/>
      <c r="P124" s="12" t="s">
        <v>75</v>
      </c>
      <c r="Q124" s="12" t="s">
        <v>90</v>
      </c>
      <c r="R124" s="12" t="s">
        <v>77</v>
      </c>
      <c r="S124" s="17" t="s">
        <v>78</v>
      </c>
      <c r="T124" s="12">
        <v>28</v>
      </c>
      <c r="U124" s="12">
        <v>1</v>
      </c>
      <c r="V124" s="12">
        <v>2</v>
      </c>
      <c r="W124" s="12" t="s">
        <v>83</v>
      </c>
      <c r="X124" s="12"/>
      <c r="Y124" s="12"/>
      <c r="Z124" s="13">
        <v>63</v>
      </c>
      <c r="AA124" s="13">
        <v>1000</v>
      </c>
      <c r="AB124" s="12">
        <v>20</v>
      </c>
      <c r="AC124" s="13">
        <v>-44</v>
      </c>
      <c r="AD124" s="12"/>
      <c r="AE124" s="12">
        <v>5</v>
      </c>
      <c r="AF124" s="12">
        <v>6</v>
      </c>
      <c r="AG124" s="12">
        <v>7</v>
      </c>
      <c r="AH124" s="12">
        <v>8</v>
      </c>
      <c r="AI124" s="12"/>
      <c r="AJ124" s="13">
        <v>7</v>
      </c>
      <c r="AK124" s="16">
        <f t="shared" si="15"/>
        <v>236.2060546875</v>
      </c>
      <c r="AL124" s="12">
        <v>-65.61279296875</v>
      </c>
      <c r="AM124" s="18">
        <v>-75.103759765625</v>
      </c>
      <c r="AN124" s="18">
        <v>-76.7822265625</v>
      </c>
      <c r="AO124" s="18">
        <v>-59.234619140625</v>
      </c>
      <c r="AP124" s="18">
        <v>-79.4525146484375</v>
      </c>
      <c r="AQ124" s="12">
        <v>-102.035522460937</v>
      </c>
      <c r="AR124" s="12">
        <v>-111.129760742187</v>
      </c>
      <c r="AS124" s="12">
        <v>-118.194580078125</v>
      </c>
      <c r="AT124" s="12"/>
      <c r="AU124" s="12">
        <f t="shared" si="10"/>
        <v>12</v>
      </c>
      <c r="AV124" s="12">
        <v>6</v>
      </c>
      <c r="AW124" s="12">
        <v>1</v>
      </c>
      <c r="AX124" s="12">
        <v>1</v>
      </c>
      <c r="AY124" s="12" t="s">
        <v>80</v>
      </c>
      <c r="AZ124" s="12">
        <v>551.79998779296795</v>
      </c>
      <c r="BA124" s="12">
        <v>555.50012207031205</v>
      </c>
      <c r="BB124" s="19">
        <v>-19.319999694824201</v>
      </c>
      <c r="BC124" s="18">
        <v>46.831596374511697</v>
      </c>
      <c r="BD124" s="12">
        <v>1.7001953125</v>
      </c>
      <c r="BE124" s="12">
        <v>553.50018310546795</v>
      </c>
      <c r="BF124" s="12">
        <v>-5.5365672111511204</v>
      </c>
      <c r="BG124" s="12">
        <v>0</v>
      </c>
      <c r="BH124" s="12">
        <v>551.79998779296795</v>
      </c>
      <c r="BI124" s="19">
        <v>1.82212054729461</v>
      </c>
      <c r="BJ124" s="12">
        <v>23.415798187255799</v>
      </c>
      <c r="BK124" s="12">
        <v>0.91172415018081698</v>
      </c>
      <c r="BL124" s="12">
        <v>2.7338447570800701</v>
      </c>
      <c r="BM124" s="12">
        <v>1.2184472084045399</v>
      </c>
      <c r="BN124" s="12">
        <v>4.6169490814208896</v>
      </c>
      <c r="BO124" s="12">
        <v>63.109756469726499</v>
      </c>
      <c r="BP124" s="12">
        <v>0.850341796875</v>
      </c>
      <c r="BQ124" s="12">
        <v>-31.402439117431602</v>
      </c>
      <c r="BR124" s="12">
        <v>0.949951171875</v>
      </c>
      <c r="BS124" s="12">
        <v>52.500835418701101</v>
      </c>
      <c r="BT124" s="12">
        <v>0.74765884876251198</v>
      </c>
      <c r="BU124" s="12">
        <v>-29.397192001342699</v>
      </c>
      <c r="BV124" s="12">
        <v>1.31629085540771</v>
      </c>
      <c r="BW124" s="12">
        <v>82.716156005859304</v>
      </c>
      <c r="BX124" s="12" t="s">
        <v>82</v>
      </c>
      <c r="BY124" s="12" t="s">
        <v>81</v>
      </c>
      <c r="BZ124" s="12" t="s">
        <v>82</v>
      </c>
      <c r="CA124" s="12" t="s">
        <v>82</v>
      </c>
      <c r="CB124" s="12"/>
      <c r="CC124" s="12" t="s">
        <v>438</v>
      </c>
      <c r="CD124" s="12"/>
      <c r="CE124" s="20">
        <v>-11.414</v>
      </c>
      <c r="CF124" s="21">
        <v>0</v>
      </c>
      <c r="CG124" s="21">
        <v>0.48799999999999999</v>
      </c>
      <c r="CH124" s="21">
        <v>0.91700000000000004</v>
      </c>
      <c r="CI124" s="21">
        <v>-77.231999999999999</v>
      </c>
      <c r="CJ124" s="21">
        <v>4</v>
      </c>
      <c r="CK124" s="21">
        <v>2.9209999999999998</v>
      </c>
      <c r="CL124" s="21">
        <v>-5.3719999999999999</v>
      </c>
      <c r="CM124" s="12">
        <v>3.6549999999999998</v>
      </c>
      <c r="CN124" s="12">
        <v>-7.8630000000000004</v>
      </c>
      <c r="CO124" s="62">
        <f t="shared" si="16"/>
        <v>3.357074197204382</v>
      </c>
      <c r="CP124" s="12">
        <v>0.88300000000000001</v>
      </c>
      <c r="CQ124" s="12">
        <v>0</v>
      </c>
      <c r="CR124" s="12">
        <v>0</v>
      </c>
      <c r="CS124" s="12">
        <v>0</v>
      </c>
      <c r="CT124" s="12">
        <v>0</v>
      </c>
      <c r="CU124" s="12">
        <v>0</v>
      </c>
      <c r="CV124" s="12">
        <v>0</v>
      </c>
      <c r="CW124" s="12">
        <v>0</v>
      </c>
      <c r="CX124" s="22">
        <v>0.78400000000000003</v>
      </c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EC124" s="21">
        <v>9</v>
      </c>
      <c r="ED124" s="21">
        <v>9</v>
      </c>
      <c r="EF124" s="21">
        <f t="shared" si="11"/>
        <v>0</v>
      </c>
      <c r="EG124" s="24">
        <v>9</v>
      </c>
    </row>
    <row r="125" spans="1:244" x14ac:dyDescent="0.3">
      <c r="A125" s="12"/>
      <c r="B125" s="13">
        <v>1</v>
      </c>
      <c r="C125" s="12" t="s">
        <v>88</v>
      </c>
      <c r="D125" s="12">
        <v>20</v>
      </c>
      <c r="E125" s="12"/>
      <c r="F125" s="14">
        <v>44705</v>
      </c>
      <c r="G125" s="13" t="s">
        <v>89</v>
      </c>
      <c r="H125" s="12"/>
      <c r="I125" s="15">
        <v>44650</v>
      </c>
      <c r="J125" s="13">
        <f t="shared" si="8"/>
        <v>55</v>
      </c>
      <c r="K125" s="31">
        <f t="shared" si="9"/>
        <v>4</v>
      </c>
      <c r="L125" s="12">
        <v>51</v>
      </c>
      <c r="M125" s="16" t="s">
        <v>74</v>
      </c>
      <c r="N125" s="12">
        <v>1</v>
      </c>
      <c r="O125" s="12"/>
      <c r="P125" s="12" t="s">
        <v>75</v>
      </c>
      <c r="Q125" s="12" t="s">
        <v>90</v>
      </c>
      <c r="R125" s="12" t="s">
        <v>77</v>
      </c>
      <c r="S125" s="17" t="s">
        <v>78</v>
      </c>
      <c r="T125" s="12">
        <v>28</v>
      </c>
      <c r="U125" s="12">
        <v>2</v>
      </c>
      <c r="V125" s="12">
        <v>3</v>
      </c>
      <c r="W125" s="12" t="s">
        <v>83</v>
      </c>
      <c r="X125" s="12"/>
      <c r="Y125" s="12"/>
      <c r="Z125" s="13">
        <v>58</v>
      </c>
      <c r="AA125" s="13">
        <v>889</v>
      </c>
      <c r="AB125" s="12">
        <v>9</v>
      </c>
      <c r="AC125" s="13">
        <v>-42</v>
      </c>
      <c r="AD125" s="12"/>
      <c r="AE125" s="12">
        <v>42</v>
      </c>
      <c r="AF125" s="12">
        <v>43</v>
      </c>
      <c r="AG125" s="12">
        <v>44</v>
      </c>
      <c r="AH125" s="12">
        <v>45</v>
      </c>
      <c r="AI125" s="12"/>
      <c r="AJ125" s="13">
        <v>4</v>
      </c>
      <c r="AK125" s="16">
        <f t="shared" si="15"/>
        <v>1687.6220703125</v>
      </c>
      <c r="AL125" s="12">
        <v>-60.6842041015625</v>
      </c>
      <c r="AM125" s="18">
        <v>-68.1915283203125</v>
      </c>
      <c r="AN125" s="18">
        <v>-78.704833984375</v>
      </c>
      <c r="AO125" s="18">
        <v>-83.8165283203125</v>
      </c>
      <c r="AP125" s="18">
        <v>-95.062255859375</v>
      </c>
      <c r="AQ125" s="12">
        <v>-98.5565185546875</v>
      </c>
      <c r="AR125" s="12">
        <v>-104.751586914062</v>
      </c>
      <c r="AS125" s="12">
        <v>-118.743896484375</v>
      </c>
      <c r="AT125" s="12"/>
      <c r="AU125" s="12">
        <f t="shared" si="10"/>
        <v>24</v>
      </c>
      <c r="AV125" s="12">
        <v>12</v>
      </c>
      <c r="AW125" s="12">
        <v>1</v>
      </c>
      <c r="AX125" s="12">
        <v>1</v>
      </c>
      <c r="AY125" s="12" t="s">
        <v>80</v>
      </c>
      <c r="AZ125" s="12">
        <v>566</v>
      </c>
      <c r="BA125" s="12">
        <v>569.69909667968705</v>
      </c>
      <c r="BB125" s="19">
        <v>-13.579999923706</v>
      </c>
      <c r="BC125" s="18">
        <v>37.521041870117102</v>
      </c>
      <c r="BD125" s="12">
        <v>1.7001953125</v>
      </c>
      <c r="BE125" s="12">
        <v>567.7001953125</v>
      </c>
      <c r="BF125" s="12">
        <v>-4.62373542785644</v>
      </c>
      <c r="BG125" s="12">
        <v>0</v>
      </c>
      <c r="BH125" s="12">
        <v>566</v>
      </c>
      <c r="BI125" s="19">
        <v>1.8229953050613401</v>
      </c>
      <c r="BJ125" s="12">
        <v>18.760520935058501</v>
      </c>
      <c r="BK125" s="12">
        <v>0.91121387481689498</v>
      </c>
      <c r="BL125" s="12">
        <v>2.73420906066894</v>
      </c>
      <c r="BM125" s="12">
        <v>3.73105764389038</v>
      </c>
      <c r="BN125" s="12">
        <v>2.32931303977966</v>
      </c>
      <c r="BO125" s="12">
        <v>44.424018859863203</v>
      </c>
      <c r="BP125" s="12">
        <v>0.9501953125</v>
      </c>
      <c r="BQ125" s="12">
        <v>-28.216018676757798</v>
      </c>
      <c r="BR125" s="12">
        <v>1.14990234375</v>
      </c>
      <c r="BS125" s="12">
        <v>36.536083221435497</v>
      </c>
      <c r="BT125" s="12">
        <v>0.85491782426834095</v>
      </c>
      <c r="BU125" s="12">
        <v>-26.653060913085898</v>
      </c>
      <c r="BV125" s="12">
        <v>1.18213546276092</v>
      </c>
      <c r="BW125" s="12">
        <v>66.331787109375</v>
      </c>
      <c r="BX125" s="12" t="s">
        <v>82</v>
      </c>
      <c r="BY125" s="12" t="s">
        <v>81</v>
      </c>
      <c r="BZ125" s="12" t="s">
        <v>82</v>
      </c>
      <c r="CA125" s="12" t="s">
        <v>82</v>
      </c>
      <c r="CB125" s="12"/>
      <c r="CC125" s="12" t="s">
        <v>439</v>
      </c>
      <c r="CD125" s="12"/>
      <c r="CE125" s="20">
        <v>-21.515000000000001</v>
      </c>
      <c r="CF125" s="21">
        <v>0</v>
      </c>
      <c r="CG125" s="21">
        <v>9.1999999999999998E-2</v>
      </c>
      <c r="CH125" s="21">
        <v>0.622</v>
      </c>
      <c r="CI125" s="21">
        <v>-49.134999999999998</v>
      </c>
      <c r="CJ125" s="21">
        <v>2.35</v>
      </c>
      <c r="CK125" s="21">
        <v>1.6120000000000001</v>
      </c>
      <c r="CL125" s="21">
        <v>-7.181</v>
      </c>
      <c r="CM125" s="12">
        <v>1.72</v>
      </c>
      <c r="CN125" s="12">
        <v>-16.850000000000001</v>
      </c>
      <c r="CO125" s="62">
        <f t="shared" si="16"/>
        <v>1.6877271857184468</v>
      </c>
      <c r="CP125" s="12">
        <v>0.91700000000000004</v>
      </c>
      <c r="CQ125" s="12">
        <v>0</v>
      </c>
      <c r="CR125" s="12">
        <v>0</v>
      </c>
      <c r="CS125" s="12">
        <v>0</v>
      </c>
      <c r="CT125" s="12">
        <v>0</v>
      </c>
      <c r="CU125" s="12">
        <v>0</v>
      </c>
      <c r="CV125" s="12">
        <v>0</v>
      </c>
      <c r="CW125" s="12">
        <v>0</v>
      </c>
      <c r="CX125" s="22">
        <v>0.77100000000000002</v>
      </c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EC125" s="12">
        <v>7</v>
      </c>
      <c r="ED125" s="21">
        <v>7</v>
      </c>
      <c r="EF125" s="21">
        <f t="shared" si="11"/>
        <v>0</v>
      </c>
      <c r="EG125" s="28">
        <v>7</v>
      </c>
    </row>
    <row r="126" spans="1:244" ht="15" customHeight="1" x14ac:dyDescent="0.3">
      <c r="A126" s="12"/>
      <c r="B126" s="13">
        <v>1</v>
      </c>
      <c r="C126" s="12" t="s">
        <v>88</v>
      </c>
      <c r="D126" s="12">
        <v>20</v>
      </c>
      <c r="E126" s="12"/>
      <c r="F126" s="14">
        <v>44705</v>
      </c>
      <c r="G126" s="13" t="s">
        <v>89</v>
      </c>
      <c r="H126" s="12"/>
      <c r="I126" s="15">
        <v>44650</v>
      </c>
      <c r="J126" s="13">
        <f t="shared" si="8"/>
        <v>55</v>
      </c>
      <c r="K126" s="31">
        <f t="shared" si="9"/>
        <v>4</v>
      </c>
      <c r="L126" s="12">
        <v>51</v>
      </c>
      <c r="M126" s="16" t="s">
        <v>74</v>
      </c>
      <c r="N126" s="12">
        <v>1</v>
      </c>
      <c r="O126" s="12"/>
      <c r="P126" s="12" t="s">
        <v>75</v>
      </c>
      <c r="Q126" s="12" t="s">
        <v>90</v>
      </c>
      <c r="R126" s="12" t="s">
        <v>77</v>
      </c>
      <c r="S126" s="17" t="s">
        <v>78</v>
      </c>
      <c r="T126" s="12">
        <v>28</v>
      </c>
      <c r="U126" s="12">
        <v>2</v>
      </c>
      <c r="V126" s="12">
        <v>5</v>
      </c>
      <c r="W126" s="12" t="s">
        <v>83</v>
      </c>
      <c r="X126" s="12"/>
      <c r="Y126" s="12"/>
      <c r="Z126" s="13">
        <v>55</v>
      </c>
      <c r="AA126" s="13">
        <v>975</v>
      </c>
      <c r="AB126" s="12">
        <v>17</v>
      </c>
      <c r="AC126" s="13">
        <v>-43</v>
      </c>
      <c r="AD126" s="12"/>
      <c r="AE126" s="12">
        <v>50</v>
      </c>
      <c r="AF126" s="12">
        <v>51</v>
      </c>
      <c r="AG126" s="12">
        <v>52</v>
      </c>
      <c r="AH126" s="12">
        <v>53</v>
      </c>
      <c r="AI126" s="12"/>
      <c r="AJ126" s="13">
        <v>4</v>
      </c>
      <c r="AK126" s="16"/>
      <c r="AL126" s="12">
        <v>-73.974609375</v>
      </c>
      <c r="AM126" s="18">
        <v>-78.79638671875</v>
      </c>
      <c r="AN126" s="18">
        <v>-73.91357421875</v>
      </c>
      <c r="AO126" s="18">
        <v>-71.990966796875</v>
      </c>
      <c r="AP126" s="18">
        <v>-71.59423828125</v>
      </c>
      <c r="AQ126" s="12">
        <v>-78.61328125</v>
      </c>
      <c r="AR126" s="12">
        <v>-85.8917236328125</v>
      </c>
      <c r="AS126" s="12">
        <v>-91.2017822265625</v>
      </c>
      <c r="AT126" s="12"/>
      <c r="AU126" s="12">
        <f t="shared" si="10"/>
        <v>50</v>
      </c>
      <c r="AV126" s="12">
        <v>25</v>
      </c>
      <c r="AW126" s="12">
        <v>1</v>
      </c>
      <c r="AX126" s="12">
        <v>1</v>
      </c>
      <c r="AY126" s="12" t="s">
        <v>80</v>
      </c>
      <c r="AZ126" s="12">
        <v>471.09948730468699</v>
      </c>
      <c r="BA126" s="12">
        <v>475.00012207031199</v>
      </c>
      <c r="BB126" s="19">
        <v>-24.350000381469702</v>
      </c>
      <c r="BC126" s="18">
        <v>56.362937927246001</v>
      </c>
      <c r="BD126" s="12">
        <v>1.701171875</v>
      </c>
      <c r="BE126" s="12">
        <v>472.80065917968699</v>
      </c>
      <c r="BF126" s="12">
        <v>-6.1828370094299299</v>
      </c>
      <c r="BG126" s="12">
        <v>0</v>
      </c>
      <c r="BH126" s="12">
        <v>471.09948730468699</v>
      </c>
      <c r="BI126" s="19">
        <v>1.91454029083252</v>
      </c>
      <c r="BJ126" s="12">
        <v>28.181468963623001</v>
      </c>
      <c r="BK126" s="12">
        <v>0.99048042297363303</v>
      </c>
      <c r="BL126" s="12">
        <v>2.9050207138061501</v>
      </c>
      <c r="BM126" s="12">
        <v>1.23853623867034</v>
      </c>
      <c r="BN126" s="12">
        <v>4.7447476387023899</v>
      </c>
      <c r="BO126" s="12">
        <v>87.622550964355398</v>
      </c>
      <c r="BP126" s="12">
        <v>1.0498046875</v>
      </c>
      <c r="BQ126" s="12">
        <v>-33.394607543945298</v>
      </c>
      <c r="BR126" s="12">
        <v>1.1494140625</v>
      </c>
      <c r="BS126" s="12">
        <v>69.495658874511705</v>
      </c>
      <c r="BT126" s="12">
        <v>0.69256067276000999</v>
      </c>
      <c r="BU126" s="12">
        <v>-30.837469100952099</v>
      </c>
      <c r="BV126" s="12">
        <v>1.5124049186706501</v>
      </c>
      <c r="BW126" s="12">
        <v>105.55368041992099</v>
      </c>
      <c r="BX126" s="12" t="s">
        <v>82</v>
      </c>
      <c r="BY126" s="12" t="s">
        <v>81</v>
      </c>
      <c r="BZ126" s="12" t="s">
        <v>82</v>
      </c>
      <c r="CA126" s="12" t="s">
        <v>82</v>
      </c>
      <c r="CB126" s="12"/>
      <c r="CC126" s="12" t="s">
        <v>440</v>
      </c>
      <c r="CD126" s="12"/>
      <c r="CE126" s="20">
        <v>-14.221</v>
      </c>
      <c r="CF126" s="21">
        <v>0</v>
      </c>
      <c r="CG126" s="21">
        <v>1.1599999999999999</v>
      </c>
      <c r="CH126" s="21">
        <v>1.4430000000000001</v>
      </c>
      <c r="CI126" s="21">
        <v>-415.46899999999999</v>
      </c>
      <c r="CJ126" s="21">
        <v>6.85</v>
      </c>
      <c r="CK126" s="21">
        <v>6.6639999999999997</v>
      </c>
      <c r="CL126" s="21">
        <v>-12.677</v>
      </c>
      <c r="CM126" s="12">
        <v>12226</v>
      </c>
      <c r="CN126" s="12">
        <v>-2.0329999999999999</v>
      </c>
      <c r="CO126" s="62">
        <f t="shared" si="16"/>
        <v>1695.4410284160435</v>
      </c>
      <c r="CP126" s="12">
        <v>0.45200000000000001</v>
      </c>
      <c r="CQ126" s="12">
        <v>0</v>
      </c>
      <c r="CR126" s="12">
        <v>0</v>
      </c>
      <c r="CS126" s="12">
        <v>0</v>
      </c>
      <c r="CT126" s="12">
        <v>0</v>
      </c>
      <c r="CU126" s="12">
        <v>0</v>
      </c>
      <c r="CV126" s="12">
        <v>0</v>
      </c>
      <c r="CW126" s="12">
        <v>0</v>
      </c>
      <c r="CX126" s="22">
        <v>0.23599999999999999</v>
      </c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EC126" s="32">
        <v>6</v>
      </c>
      <c r="ED126" s="21">
        <v>6</v>
      </c>
      <c r="EF126" s="21">
        <f t="shared" si="11"/>
        <v>0</v>
      </c>
      <c r="EG126" s="36">
        <v>6</v>
      </c>
    </row>
    <row r="127" spans="1:244" x14ac:dyDescent="0.3">
      <c r="A127" s="12"/>
      <c r="B127" s="13">
        <v>1</v>
      </c>
      <c r="C127" s="12" t="s">
        <v>88</v>
      </c>
      <c r="D127" s="12">
        <v>20</v>
      </c>
      <c r="E127" s="12"/>
      <c r="F127" s="14">
        <v>44705</v>
      </c>
      <c r="G127" s="13" t="s">
        <v>89</v>
      </c>
      <c r="H127" s="12"/>
      <c r="I127" s="15">
        <v>44650</v>
      </c>
      <c r="J127" s="13">
        <f t="shared" si="8"/>
        <v>55</v>
      </c>
      <c r="K127" s="31">
        <f t="shared" si="9"/>
        <v>4</v>
      </c>
      <c r="L127" s="12">
        <v>51</v>
      </c>
      <c r="M127" s="16" t="s">
        <v>74</v>
      </c>
      <c r="N127" s="12">
        <v>1</v>
      </c>
      <c r="O127" s="12"/>
      <c r="P127" s="12" t="s">
        <v>75</v>
      </c>
      <c r="Q127" s="12" t="s">
        <v>90</v>
      </c>
      <c r="R127" s="12" t="s">
        <v>77</v>
      </c>
      <c r="S127" s="17" t="s">
        <v>78</v>
      </c>
      <c r="T127" s="12">
        <v>28</v>
      </c>
      <c r="U127" s="12">
        <v>1</v>
      </c>
      <c r="V127" s="12">
        <v>7</v>
      </c>
      <c r="W127" s="12" t="s">
        <v>83</v>
      </c>
      <c r="X127" s="12"/>
      <c r="Y127" s="12"/>
      <c r="Z127" s="13">
        <v>45</v>
      </c>
      <c r="AA127" s="13">
        <v>1000</v>
      </c>
      <c r="AB127" s="12">
        <v>13</v>
      </c>
      <c r="AC127" s="13">
        <v>-36</v>
      </c>
      <c r="AD127" s="12"/>
      <c r="AE127" s="12">
        <v>25</v>
      </c>
      <c r="AF127" s="12">
        <v>26</v>
      </c>
      <c r="AG127" s="12">
        <v>27</v>
      </c>
      <c r="AH127" s="12">
        <v>28</v>
      </c>
      <c r="AI127" s="12"/>
      <c r="AJ127" s="13">
        <v>3</v>
      </c>
      <c r="AK127" s="16">
        <f>SLOPE(AL127:AP127,AL$1:AP$1)*-1000</f>
        <v>1974.4873046875</v>
      </c>
      <c r="AL127" s="12">
        <v>-72.4945068359375</v>
      </c>
      <c r="AM127" s="18">
        <v>-75.37841796875</v>
      </c>
      <c r="AN127" s="18">
        <v>-85.845947265625</v>
      </c>
      <c r="AO127" s="18">
        <v>-100.64697265625</v>
      </c>
      <c r="AP127" s="18">
        <v>-109.222412109375</v>
      </c>
      <c r="AQ127" s="12">
        <v>-111.51123046875</v>
      </c>
      <c r="AR127" s="12">
        <v>-115.814208984375</v>
      </c>
      <c r="AS127" s="12">
        <v>-108.413696289062</v>
      </c>
      <c r="AT127" s="12"/>
      <c r="AU127" s="12">
        <f t="shared" si="10"/>
        <v>16</v>
      </c>
      <c r="AV127" s="12">
        <v>8</v>
      </c>
      <c r="AW127" s="12">
        <v>1</v>
      </c>
      <c r="AX127" s="12">
        <v>1</v>
      </c>
      <c r="AY127" s="12" t="s">
        <v>80</v>
      </c>
      <c r="AZ127" s="12">
        <v>644.2001953125</v>
      </c>
      <c r="BA127" s="12">
        <v>648.19909667968705</v>
      </c>
      <c r="BB127" s="19">
        <v>-12.3800001144409</v>
      </c>
      <c r="BC127" s="18">
        <v>34.230587005615199</v>
      </c>
      <c r="BD127" s="12">
        <v>1.8994140625</v>
      </c>
      <c r="BE127" s="12">
        <v>646.099609375</v>
      </c>
      <c r="BF127" s="12">
        <v>0.44762694835662797</v>
      </c>
      <c r="BG127" s="12">
        <v>0</v>
      </c>
      <c r="BH127" s="12">
        <v>644.2001953125</v>
      </c>
      <c r="BI127" s="19">
        <v>2.3328075408935498</v>
      </c>
      <c r="BJ127" s="12">
        <v>17.115293502807599</v>
      </c>
      <c r="BK127" s="12">
        <v>0.81405973434448198</v>
      </c>
      <c r="BL127" s="12">
        <v>3.14686727523803</v>
      </c>
      <c r="BM127" s="12">
        <v>2.80947542190551</v>
      </c>
      <c r="BN127" s="12">
        <v>2.9630649089813201</v>
      </c>
      <c r="BO127" s="12">
        <v>28.186273574829102</v>
      </c>
      <c r="BP127" s="12">
        <v>0.849609375</v>
      </c>
      <c r="BQ127" s="12">
        <v>-19.720872879028299</v>
      </c>
      <c r="BR127" s="12">
        <v>1.55029296875</v>
      </c>
      <c r="BS127" s="12">
        <v>23.996726989746001</v>
      </c>
      <c r="BT127" s="12">
        <v>1.18108034133911</v>
      </c>
      <c r="BU127" s="12">
        <v>-18.479021072387599</v>
      </c>
      <c r="BV127" s="12">
        <v>1.5240716934204099</v>
      </c>
      <c r="BW127" s="12">
        <v>79.515930175781193</v>
      </c>
      <c r="BX127" s="12" t="s">
        <v>82</v>
      </c>
      <c r="BY127" s="12" t="s">
        <v>81</v>
      </c>
      <c r="BZ127" s="12" t="s">
        <v>82</v>
      </c>
      <c r="CA127" s="12" t="s">
        <v>82</v>
      </c>
      <c r="CB127" s="12"/>
      <c r="CC127" s="12" t="s">
        <v>441</v>
      </c>
      <c r="CD127" s="12"/>
      <c r="CE127" s="20">
        <v>-12.115</v>
      </c>
      <c r="CF127" s="21">
        <v>0</v>
      </c>
      <c r="CG127" s="21">
        <v>0.214</v>
      </c>
      <c r="CH127" s="21">
        <v>0.75900000000000001</v>
      </c>
      <c r="CI127" s="21">
        <v>40.415999999999997</v>
      </c>
      <c r="CJ127" s="21">
        <v>3.2</v>
      </c>
      <c r="CK127" s="21">
        <v>2.496</v>
      </c>
      <c r="CL127" s="21">
        <v>-1.756</v>
      </c>
      <c r="CM127" s="12">
        <v>2.5150000000000001</v>
      </c>
      <c r="CN127" s="12">
        <v>-11.957000000000001</v>
      </c>
      <c r="CO127" s="62">
        <f t="shared" si="16"/>
        <v>2.5125669802377311</v>
      </c>
      <c r="CP127" s="12">
        <v>0.89300000000000002</v>
      </c>
      <c r="CQ127" s="12">
        <v>0</v>
      </c>
      <c r="CR127" s="12">
        <v>0</v>
      </c>
      <c r="CS127" s="12">
        <v>0</v>
      </c>
      <c r="CT127" s="12">
        <v>0</v>
      </c>
      <c r="CU127" s="12">
        <v>0</v>
      </c>
      <c r="CV127" s="12">
        <v>0</v>
      </c>
      <c r="CW127" s="12">
        <v>0</v>
      </c>
      <c r="CX127" s="22">
        <v>2.9449999999999998</v>
      </c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EC127" s="12">
        <v>7</v>
      </c>
      <c r="ED127" s="12">
        <v>7</v>
      </c>
      <c r="EF127" s="21">
        <f t="shared" si="11"/>
        <v>0</v>
      </c>
      <c r="EG127" s="28">
        <v>7</v>
      </c>
    </row>
    <row r="128" spans="1:244" x14ac:dyDescent="0.3">
      <c r="A128" s="12"/>
      <c r="B128" s="13">
        <v>1</v>
      </c>
      <c r="C128" s="12" t="s">
        <v>88</v>
      </c>
      <c r="D128" s="12">
        <v>20</v>
      </c>
      <c r="E128" s="12"/>
      <c r="F128" s="14">
        <v>44705</v>
      </c>
      <c r="G128" s="13" t="s">
        <v>89</v>
      </c>
      <c r="H128" s="12"/>
      <c r="I128" s="15">
        <v>44650</v>
      </c>
      <c r="J128" s="13">
        <f t="shared" si="8"/>
        <v>55</v>
      </c>
      <c r="K128" s="31">
        <f t="shared" si="9"/>
        <v>4</v>
      </c>
      <c r="L128" s="12">
        <v>51</v>
      </c>
      <c r="M128" s="16" t="s">
        <v>74</v>
      </c>
      <c r="N128" s="12">
        <v>1</v>
      </c>
      <c r="O128" s="12"/>
      <c r="P128" s="12" t="s">
        <v>75</v>
      </c>
      <c r="Q128" s="12" t="s">
        <v>90</v>
      </c>
      <c r="R128" s="12" t="s">
        <v>77</v>
      </c>
      <c r="S128" s="17" t="s">
        <v>78</v>
      </c>
      <c r="T128" s="12">
        <v>28</v>
      </c>
      <c r="U128" s="12">
        <v>1</v>
      </c>
      <c r="V128" s="12">
        <v>3</v>
      </c>
      <c r="W128" s="12" t="s">
        <v>312</v>
      </c>
      <c r="X128" s="12"/>
      <c r="Y128" s="12"/>
      <c r="Z128" s="13">
        <v>71</v>
      </c>
      <c r="AA128" s="13">
        <v>490</v>
      </c>
      <c r="AB128" s="12">
        <v>15</v>
      </c>
      <c r="AC128" s="13">
        <v>-33</v>
      </c>
      <c r="AD128" s="12"/>
      <c r="AE128" s="30">
        <v>9</v>
      </c>
      <c r="AF128" s="12">
        <v>10</v>
      </c>
      <c r="AG128" s="12">
        <v>11</v>
      </c>
      <c r="AH128" s="12">
        <v>12</v>
      </c>
      <c r="AI128" s="12"/>
      <c r="AJ128" s="13">
        <v>5</v>
      </c>
      <c r="AK128" s="16">
        <f>SLOPE(AL128:AP128,AL$1:AP$1)*-1000</f>
        <v>1433.7158203124802</v>
      </c>
      <c r="AL128" s="12">
        <v>-71.4111328125</v>
      </c>
      <c r="AM128" s="18">
        <v>-81.3140869140625</v>
      </c>
      <c r="AN128" s="18">
        <v>-80.963134765625</v>
      </c>
      <c r="AO128" s="18">
        <v>-93.3990478515625</v>
      </c>
      <c r="AP128" s="18">
        <v>-101.211547851562</v>
      </c>
      <c r="AQ128" s="12">
        <v>-101.760864257812</v>
      </c>
      <c r="AR128" s="12">
        <v>-100.250244140625</v>
      </c>
      <c r="AS128" s="12">
        <v>-102.676391601562</v>
      </c>
      <c r="AT128" s="12"/>
      <c r="AU128" s="12">
        <f t="shared" si="10"/>
        <v>46</v>
      </c>
      <c r="AV128" s="12">
        <v>23</v>
      </c>
      <c r="AW128" s="12">
        <v>1</v>
      </c>
      <c r="AX128" s="12">
        <v>1</v>
      </c>
      <c r="AY128" s="12" t="s">
        <v>80</v>
      </c>
      <c r="AZ128" s="12">
        <v>351.59948730468699</v>
      </c>
      <c r="BA128" s="12">
        <v>355.40255737304602</v>
      </c>
      <c r="BB128" s="19">
        <v>-15.8100004196166</v>
      </c>
      <c r="BC128" s="18">
        <v>45.503604888916001</v>
      </c>
      <c r="BD128" s="12">
        <v>1.701171875</v>
      </c>
      <c r="BE128" s="12">
        <v>353.30065917968699</v>
      </c>
      <c r="BF128" s="12">
        <v>-4.2095313072204501</v>
      </c>
      <c r="BG128" s="12">
        <v>0</v>
      </c>
      <c r="BH128" s="12">
        <v>351.59948730468699</v>
      </c>
      <c r="BI128" s="19">
        <v>1.7646721601486199</v>
      </c>
      <c r="BJ128" s="12">
        <v>22.751802444458001</v>
      </c>
      <c r="BK128" s="12">
        <v>1.0501339435577299</v>
      </c>
      <c r="BL128" s="12">
        <v>2.8148059844970699</v>
      </c>
      <c r="BM128" s="12">
        <v>5.7727293968200604</v>
      </c>
      <c r="BN128" s="12">
        <v>5.0616569519042898</v>
      </c>
      <c r="BO128" s="12">
        <v>66.636032104492102</v>
      </c>
      <c r="BP128" s="12">
        <v>1.0498046875</v>
      </c>
      <c r="BQ128" s="12">
        <v>-27.267156600952099</v>
      </c>
      <c r="BR128" s="12">
        <v>1.1494140625</v>
      </c>
      <c r="BS128" s="12">
        <v>50.519405364990199</v>
      </c>
      <c r="BT128" s="12">
        <v>0.75595110654830899</v>
      </c>
      <c r="BU128" s="12">
        <v>-25.9051303863525</v>
      </c>
      <c r="BV128" s="12">
        <v>1.4337090253829901</v>
      </c>
      <c r="BW128" s="12">
        <v>79.796813964843693</v>
      </c>
      <c r="BX128" s="12" t="s">
        <v>82</v>
      </c>
      <c r="BY128" s="12" t="s">
        <v>81</v>
      </c>
      <c r="BZ128" s="12" t="s">
        <v>82</v>
      </c>
      <c r="CA128" s="12" t="s">
        <v>82</v>
      </c>
      <c r="CB128" s="12"/>
      <c r="CC128" s="12"/>
      <c r="CD128" s="12"/>
      <c r="CE128" s="20"/>
      <c r="CM128" s="12"/>
      <c r="CN128" s="12"/>
      <c r="CO128" s="62"/>
      <c r="CP128" s="12"/>
      <c r="CQ128" s="12"/>
      <c r="CR128" s="12"/>
      <c r="CS128" s="12"/>
      <c r="CT128" s="12"/>
      <c r="CU128" s="12"/>
      <c r="CV128" s="12"/>
      <c r="CW128" s="12"/>
      <c r="CX128" s="22" t="s">
        <v>85</v>
      </c>
      <c r="CY128" s="12" t="s">
        <v>85</v>
      </c>
      <c r="CZ128" s="12"/>
      <c r="DA128" s="12"/>
      <c r="DB128" s="12"/>
      <c r="DC128" s="12"/>
      <c r="DD128" s="12"/>
      <c r="DE128" s="12"/>
      <c r="DF128" s="12" t="s">
        <v>87</v>
      </c>
      <c r="DG128" s="12" t="s">
        <v>281</v>
      </c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EC128" s="12">
        <v>7</v>
      </c>
      <c r="ED128" s="21">
        <v>7</v>
      </c>
      <c r="EF128" s="21">
        <f t="shared" si="11"/>
        <v>0</v>
      </c>
      <c r="EG128" s="28">
        <v>7</v>
      </c>
    </row>
    <row r="129" spans="1:244" ht="14.4" customHeight="1" x14ac:dyDescent="0.3">
      <c r="A129" s="12"/>
      <c r="B129" s="13">
        <v>1</v>
      </c>
      <c r="C129" s="12" t="s">
        <v>88</v>
      </c>
      <c r="D129" s="12">
        <v>20</v>
      </c>
      <c r="E129" s="12"/>
      <c r="F129" s="14">
        <v>44705</v>
      </c>
      <c r="G129" s="13" t="s">
        <v>89</v>
      </c>
      <c r="H129" s="12"/>
      <c r="I129" s="15">
        <v>44650</v>
      </c>
      <c r="J129" s="13">
        <f t="shared" si="8"/>
        <v>55</v>
      </c>
      <c r="K129" s="31">
        <f t="shared" si="9"/>
        <v>4</v>
      </c>
      <c r="L129" s="12">
        <v>51</v>
      </c>
      <c r="M129" s="16" t="s">
        <v>74</v>
      </c>
      <c r="N129" s="12">
        <v>1</v>
      </c>
      <c r="O129" s="12"/>
      <c r="P129" s="12" t="s">
        <v>75</v>
      </c>
      <c r="Q129" s="12" t="s">
        <v>90</v>
      </c>
      <c r="R129" s="12" t="s">
        <v>77</v>
      </c>
      <c r="S129" s="17" t="s">
        <v>78</v>
      </c>
      <c r="T129" s="12">
        <v>28</v>
      </c>
      <c r="U129" s="12">
        <v>2</v>
      </c>
      <c r="V129" s="12">
        <v>1</v>
      </c>
      <c r="W129" s="12" t="s">
        <v>83</v>
      </c>
      <c r="X129" s="12"/>
      <c r="Y129" s="12"/>
      <c r="Z129" s="13">
        <v>49</v>
      </c>
      <c r="AA129" s="13">
        <v>1200</v>
      </c>
      <c r="AB129" s="12">
        <v>7</v>
      </c>
      <c r="AC129" s="13">
        <v>-45</v>
      </c>
      <c r="AD129" s="12"/>
      <c r="AE129" s="30">
        <v>34</v>
      </c>
      <c r="AF129" s="12">
        <v>35</v>
      </c>
      <c r="AG129" s="12">
        <v>36</v>
      </c>
      <c r="AH129" s="12"/>
      <c r="AI129" s="12"/>
      <c r="AJ129" s="13">
        <v>4</v>
      </c>
      <c r="AK129" s="16">
        <f>SLOPE(AL129:AP129,AL$1:AP$1)*-1000</f>
        <v>1907.6538085937302</v>
      </c>
      <c r="AL129" s="12">
        <v>-71.4111328125</v>
      </c>
      <c r="AM129" s="18">
        <v>-77.117919921875</v>
      </c>
      <c r="AN129" s="18">
        <v>-75.286865234375</v>
      </c>
      <c r="AO129" s="18">
        <v>-95.0164794921875</v>
      </c>
      <c r="AP129" s="18">
        <v>-110.153198242187</v>
      </c>
      <c r="AQ129" s="12">
        <v>-106.842041015625</v>
      </c>
      <c r="AR129" s="12">
        <v>-123.214721679687</v>
      </c>
      <c r="AS129" s="12">
        <v>-127.822875976562</v>
      </c>
      <c r="AT129" s="12"/>
      <c r="AU129" s="12">
        <f t="shared" si="10"/>
        <v>22</v>
      </c>
      <c r="AV129" s="12">
        <v>11</v>
      </c>
      <c r="AW129" s="12">
        <v>1</v>
      </c>
      <c r="AX129" s="12">
        <v>1</v>
      </c>
      <c r="AY129" s="12" t="s">
        <v>80</v>
      </c>
      <c r="AZ129" s="12">
        <v>516.59948730468705</v>
      </c>
      <c r="BA129" s="12">
        <v>520.50109863281205</v>
      </c>
      <c r="BB129" s="19">
        <v>-15.8100004196166</v>
      </c>
      <c r="BC129" s="18">
        <v>45.778263092041001</v>
      </c>
      <c r="BD129" s="12">
        <v>1.7001953125</v>
      </c>
      <c r="BE129" s="12">
        <v>518.29968261718705</v>
      </c>
      <c r="BF129" s="12">
        <v>-7.5969824790954501</v>
      </c>
      <c r="BG129" s="12">
        <v>0</v>
      </c>
      <c r="BH129" s="12">
        <v>516.59948730468705</v>
      </c>
      <c r="BI129" s="19">
        <v>1.81999063491821</v>
      </c>
      <c r="BJ129" s="12">
        <v>22.889131546020501</v>
      </c>
      <c r="BK129" s="12">
        <v>1.0223833322525</v>
      </c>
      <c r="BL129" s="12">
        <v>2.84237408638</v>
      </c>
      <c r="BM129" s="12">
        <v>1.47749936580658</v>
      </c>
      <c r="BN129" s="12">
        <v>8.9216651916503906</v>
      </c>
      <c r="BO129" s="12">
        <v>79.035194396972599</v>
      </c>
      <c r="BP129" s="12">
        <v>1.05029296875</v>
      </c>
      <c r="BQ129" s="12">
        <v>-26.501226425170799</v>
      </c>
      <c r="BR129" s="12">
        <v>0.75</v>
      </c>
      <c r="BS129" s="12">
        <v>64.246673583984304</v>
      </c>
      <c r="BT129" s="12">
        <v>0.60814249515533403</v>
      </c>
      <c r="BU129" s="12">
        <v>-24.323125839233299</v>
      </c>
      <c r="BV129" s="12">
        <v>1.5256050825119001</v>
      </c>
      <c r="BW129" s="12">
        <v>80.876052856445298</v>
      </c>
      <c r="BX129" s="12" t="s">
        <v>82</v>
      </c>
      <c r="BY129" s="12" t="s">
        <v>81</v>
      </c>
      <c r="BZ129" s="12" t="s">
        <v>82</v>
      </c>
      <c r="CA129" s="12" t="s">
        <v>82</v>
      </c>
      <c r="CB129" s="12"/>
      <c r="CC129" s="12"/>
      <c r="CD129" s="12"/>
      <c r="CE129" s="20"/>
      <c r="CM129" s="12"/>
      <c r="CN129" s="12"/>
      <c r="CO129" s="62"/>
      <c r="CP129" s="12"/>
      <c r="CQ129" s="12"/>
      <c r="CR129" s="12"/>
      <c r="CS129" s="12"/>
      <c r="CT129" s="12"/>
      <c r="CU129" s="12"/>
      <c r="CV129" s="12"/>
      <c r="CW129" s="12"/>
      <c r="CX129" s="22" t="s">
        <v>85</v>
      </c>
      <c r="CY129" s="12" t="s">
        <v>85</v>
      </c>
      <c r="CZ129" s="12"/>
      <c r="DA129" s="12"/>
      <c r="DB129" s="12"/>
      <c r="DC129" s="12"/>
      <c r="DD129" s="12"/>
      <c r="DE129" s="12"/>
      <c r="DF129" s="12" t="s">
        <v>87</v>
      </c>
      <c r="DG129" s="12" t="s">
        <v>281</v>
      </c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EC129" s="12">
        <v>7</v>
      </c>
      <c r="ED129" s="21">
        <v>7</v>
      </c>
      <c r="EF129" s="21">
        <f t="shared" si="11"/>
        <v>0</v>
      </c>
      <c r="EG129" s="28">
        <v>7</v>
      </c>
    </row>
    <row r="130" spans="1:244" x14ac:dyDescent="0.3">
      <c r="A130" s="12"/>
      <c r="B130" s="13">
        <v>1</v>
      </c>
      <c r="C130" s="12" t="s">
        <v>88</v>
      </c>
      <c r="D130" s="12">
        <v>20</v>
      </c>
      <c r="E130" s="12"/>
      <c r="F130" s="14">
        <v>44706</v>
      </c>
      <c r="G130" s="13" t="s">
        <v>89</v>
      </c>
      <c r="H130" s="12"/>
      <c r="I130" s="15">
        <v>44650</v>
      </c>
      <c r="J130" s="13">
        <f t="shared" ref="J130:J193" si="17">F130-I130</f>
        <v>56</v>
      </c>
      <c r="K130" s="31">
        <f t="shared" ref="K130:K193" si="18">J130-L130</f>
        <v>4</v>
      </c>
      <c r="L130" s="12">
        <v>52</v>
      </c>
      <c r="M130" s="16" t="s">
        <v>74</v>
      </c>
      <c r="N130" s="12">
        <v>1</v>
      </c>
      <c r="O130" s="12"/>
      <c r="P130" s="12" t="s">
        <v>75</v>
      </c>
      <c r="Q130" s="12" t="s">
        <v>90</v>
      </c>
      <c r="R130" s="12" t="s">
        <v>77</v>
      </c>
      <c r="S130" s="17" t="s">
        <v>78</v>
      </c>
      <c r="T130" s="12">
        <v>28</v>
      </c>
      <c r="U130" s="12">
        <v>1</v>
      </c>
      <c r="V130" s="12">
        <v>1</v>
      </c>
      <c r="W130" s="12" t="s">
        <v>83</v>
      </c>
      <c r="X130" s="12"/>
      <c r="Y130" s="12"/>
      <c r="Z130" s="13">
        <v>39</v>
      </c>
      <c r="AA130" s="13">
        <v>990</v>
      </c>
      <c r="AB130" s="12">
        <v>17</v>
      </c>
      <c r="AC130" s="13">
        <v>-35</v>
      </c>
      <c r="AD130" s="12"/>
      <c r="AE130" s="12">
        <v>0</v>
      </c>
      <c r="AF130" s="12">
        <v>1</v>
      </c>
      <c r="AG130" s="12">
        <v>2</v>
      </c>
      <c r="AH130" s="12">
        <v>3</v>
      </c>
      <c r="AI130" s="12"/>
      <c r="AJ130" s="13">
        <v>7</v>
      </c>
      <c r="AK130" s="16">
        <f>SLOPE(AL130:AP130,AL$1:AP$1)*-1000</f>
        <v>1503.2958984375</v>
      </c>
      <c r="AL130" s="12">
        <v>-69.5953369140625</v>
      </c>
      <c r="AM130" s="18">
        <v>-74.40185546875</v>
      </c>
      <c r="AN130" s="18">
        <v>-83.404541015625</v>
      </c>
      <c r="AO130" s="18">
        <v>-91.339111328125</v>
      </c>
      <c r="AP130" s="18">
        <v>-98.7091064453125</v>
      </c>
      <c r="AQ130" s="12">
        <v>-104.1259765625</v>
      </c>
      <c r="AR130" s="12">
        <v>-109.390258789062</v>
      </c>
      <c r="AS130" s="12">
        <v>-110.794067382812</v>
      </c>
      <c r="AT130" s="12"/>
      <c r="AU130" s="12">
        <f t="shared" ref="AU130:AU193" si="19">AV130*2</f>
        <v>20</v>
      </c>
      <c r="AV130" s="12">
        <v>10</v>
      </c>
      <c r="AW130" s="12">
        <v>1</v>
      </c>
      <c r="AX130" s="12">
        <v>1</v>
      </c>
      <c r="AY130" s="12" t="s">
        <v>80</v>
      </c>
      <c r="AZ130" s="12">
        <v>563.29998779296795</v>
      </c>
      <c r="BA130" s="12">
        <v>567.099609375</v>
      </c>
      <c r="BB130" s="19">
        <v>-19.639999389648398</v>
      </c>
      <c r="BC130" s="18">
        <v>44.359237670898402</v>
      </c>
      <c r="BD130" s="12">
        <v>1.7998046875</v>
      </c>
      <c r="BE130" s="12">
        <v>565.09979248046795</v>
      </c>
      <c r="BF130" s="12">
        <v>-3.6296532154083199</v>
      </c>
      <c r="BG130" s="12">
        <v>0</v>
      </c>
      <c r="BH130" s="12">
        <v>563.29998779296795</v>
      </c>
      <c r="BI130" s="19">
        <v>1.9501413106918299</v>
      </c>
      <c r="BJ130" s="12">
        <v>22.179618835449201</v>
      </c>
      <c r="BK130" s="12">
        <v>0.93843364715576205</v>
      </c>
      <c r="BL130" s="12">
        <v>2.8885748386382999</v>
      </c>
      <c r="BM130" s="12">
        <v>3.3557717800140301</v>
      </c>
      <c r="BN130" s="12">
        <v>3.3163857460021902</v>
      </c>
      <c r="BO130" s="12">
        <v>53.9215698242187</v>
      </c>
      <c r="BP130" s="12">
        <v>0.9501953125</v>
      </c>
      <c r="BQ130" s="12">
        <v>-29.5649509429931</v>
      </c>
      <c r="BR130" s="12">
        <v>1.150390625</v>
      </c>
      <c r="BS130" s="12">
        <v>42.360111236572202</v>
      </c>
      <c r="BT130" s="12">
        <v>0.87631541490554798</v>
      </c>
      <c r="BU130" s="12">
        <v>-27.908430099487301</v>
      </c>
      <c r="BV130" s="12">
        <v>1.3165758848190301</v>
      </c>
      <c r="BW130" s="12">
        <v>85.320182800292898</v>
      </c>
      <c r="BX130" s="12" t="s">
        <v>82</v>
      </c>
      <c r="BY130" s="12" t="s">
        <v>81</v>
      </c>
      <c r="BZ130" s="12" t="s">
        <v>82</v>
      </c>
      <c r="CA130" s="12" t="s">
        <v>82</v>
      </c>
      <c r="CB130" s="12"/>
      <c r="CC130" s="12" t="s">
        <v>500</v>
      </c>
      <c r="CD130" s="12"/>
      <c r="CE130" s="20">
        <v>-12.023999999999999</v>
      </c>
      <c r="CF130" s="21">
        <v>0</v>
      </c>
      <c r="CG130" s="21">
        <v>0.122</v>
      </c>
      <c r="CH130" s="21">
        <v>0.86899999999999999</v>
      </c>
      <c r="CI130" s="21">
        <v>121.143</v>
      </c>
      <c r="CJ130" s="21">
        <v>2.6</v>
      </c>
      <c r="CK130" s="21">
        <v>1.7589999999999999</v>
      </c>
      <c r="CL130" s="21">
        <v>-5.0540000000000003</v>
      </c>
      <c r="CM130" s="12">
        <v>2.1859999999999999</v>
      </c>
      <c r="CN130" s="12">
        <v>-7.6639999999999997</v>
      </c>
      <c r="CO130" s="62">
        <f>(CL130*CK130+CN130*CM130)/(CL130+CN130)</f>
        <v>2.0163146721182574</v>
      </c>
      <c r="CP130" s="12">
        <v>0.57399999999999995</v>
      </c>
      <c r="CQ130" s="12">
        <v>0</v>
      </c>
      <c r="CR130" s="12">
        <v>0</v>
      </c>
      <c r="CS130" s="12">
        <v>0</v>
      </c>
      <c r="CT130" s="12">
        <v>0</v>
      </c>
      <c r="CU130" s="12">
        <v>0</v>
      </c>
      <c r="CV130" s="12">
        <v>0</v>
      </c>
      <c r="CW130" s="12">
        <v>0</v>
      </c>
      <c r="CX130" s="22">
        <v>0.26100000000000001</v>
      </c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EC130" s="12">
        <v>8</v>
      </c>
      <c r="ED130" s="21">
        <v>8</v>
      </c>
      <c r="EF130" s="21">
        <f t="shared" ref="EF130:EF193" si="20">EC130-ED130</f>
        <v>0</v>
      </c>
      <c r="EG130" s="28">
        <v>8</v>
      </c>
    </row>
    <row r="131" spans="1:244" x14ac:dyDescent="0.3">
      <c r="A131" s="12"/>
      <c r="B131" s="13">
        <v>1</v>
      </c>
      <c r="C131" s="12" t="s">
        <v>88</v>
      </c>
      <c r="D131" s="12">
        <v>20</v>
      </c>
      <c r="E131" s="12"/>
      <c r="F131" s="14">
        <v>44706</v>
      </c>
      <c r="G131" s="13" t="s">
        <v>89</v>
      </c>
      <c r="H131" s="12"/>
      <c r="I131" s="15">
        <v>44650</v>
      </c>
      <c r="J131" s="13">
        <f t="shared" si="17"/>
        <v>56</v>
      </c>
      <c r="K131" s="31">
        <f t="shared" si="18"/>
        <v>4</v>
      </c>
      <c r="L131" s="12">
        <v>52</v>
      </c>
      <c r="M131" s="16" t="s">
        <v>74</v>
      </c>
      <c r="N131" s="12">
        <v>1</v>
      </c>
      <c r="O131" s="12"/>
      <c r="P131" s="12" t="s">
        <v>75</v>
      </c>
      <c r="Q131" s="12" t="s">
        <v>90</v>
      </c>
      <c r="R131" s="12" t="s">
        <v>77</v>
      </c>
      <c r="S131" s="17" t="s">
        <v>78</v>
      </c>
      <c r="T131" s="12">
        <v>28</v>
      </c>
      <c r="U131" s="12">
        <v>1</v>
      </c>
      <c r="V131" s="12">
        <v>5</v>
      </c>
      <c r="W131" s="12" t="s">
        <v>502</v>
      </c>
      <c r="X131" s="12"/>
      <c r="Y131" s="12"/>
      <c r="Z131" s="13">
        <v>83</v>
      </c>
      <c r="AA131" s="13">
        <v>250</v>
      </c>
      <c r="AB131" s="12">
        <v>10</v>
      </c>
      <c r="AC131" s="13">
        <v>-20</v>
      </c>
      <c r="AD131" s="12"/>
      <c r="AE131" s="12">
        <v>16</v>
      </c>
      <c r="AF131" s="12">
        <v>17</v>
      </c>
      <c r="AG131" s="12"/>
      <c r="AH131" s="12"/>
      <c r="AI131" s="12"/>
      <c r="AJ131" s="16">
        <v>0</v>
      </c>
      <c r="AK131" s="16"/>
      <c r="AL131" s="12"/>
      <c r="AM131" s="18"/>
      <c r="AN131" s="18"/>
      <c r="AO131" s="18"/>
      <c r="AP131" s="18"/>
      <c r="AQ131" s="12"/>
      <c r="AR131" s="12"/>
      <c r="AS131" s="12"/>
      <c r="AT131" s="12"/>
      <c r="AU131" s="12">
        <f t="shared" si="19"/>
        <v>0</v>
      </c>
      <c r="AV131" s="12"/>
      <c r="AW131" s="12"/>
      <c r="AX131" s="12"/>
      <c r="AY131" s="12"/>
      <c r="AZ131" s="12"/>
      <c r="BA131" s="12"/>
      <c r="BB131" s="19"/>
      <c r="BC131" s="18"/>
      <c r="BD131" s="12"/>
      <c r="BE131" s="12"/>
      <c r="BF131" s="12"/>
      <c r="BG131" s="12"/>
      <c r="BH131" s="12"/>
      <c r="BI131" s="19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 t="s">
        <v>503</v>
      </c>
      <c r="CD131" s="12"/>
      <c r="CE131" s="20">
        <v>-22.582999999999998</v>
      </c>
      <c r="CF131" s="21">
        <v>0</v>
      </c>
      <c r="CG131" s="21">
        <v>2.2280000000000002</v>
      </c>
      <c r="CH131" s="21">
        <v>1.208</v>
      </c>
      <c r="CI131" s="21">
        <v>-89.143000000000001</v>
      </c>
      <c r="CJ131" s="21">
        <v>6.55</v>
      </c>
      <c r="CK131" s="21">
        <v>13.367000000000001</v>
      </c>
      <c r="CL131" s="21">
        <v>-5.0819999999999999</v>
      </c>
      <c r="CM131" s="12">
        <v>14.535</v>
      </c>
      <c r="CN131" s="12">
        <v>-13.391</v>
      </c>
      <c r="CO131" s="62">
        <f>(CL131*CK131+CN131*CM131)/(CL131+CN131)</f>
        <v>14.213678287230012</v>
      </c>
      <c r="CP131" s="12">
        <v>0.84499999999999997</v>
      </c>
      <c r="CQ131" s="12">
        <v>0</v>
      </c>
      <c r="CR131" s="12">
        <v>0</v>
      </c>
      <c r="CS131" s="12">
        <v>0</v>
      </c>
      <c r="CT131" s="12">
        <v>0</v>
      </c>
      <c r="CU131" s="12">
        <v>0</v>
      </c>
      <c r="CV131" s="12">
        <v>0</v>
      </c>
      <c r="CW131" s="12">
        <v>0</v>
      </c>
      <c r="CX131" s="22">
        <v>0.16600000000000001</v>
      </c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EC131" s="12">
        <v>2</v>
      </c>
      <c r="ED131" s="12">
        <v>2</v>
      </c>
      <c r="EE131" s="12"/>
      <c r="EF131" s="21">
        <f t="shared" si="20"/>
        <v>0</v>
      </c>
      <c r="EG131" s="28">
        <v>2</v>
      </c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  <c r="FY131" s="12"/>
      <c r="FZ131" s="12"/>
      <c r="GA131" s="12"/>
      <c r="GB131" s="12"/>
      <c r="GC131" s="12"/>
      <c r="GD131" s="12"/>
      <c r="GE131" s="12"/>
      <c r="GF131" s="12"/>
      <c r="GG131" s="12"/>
      <c r="GH131" s="12"/>
      <c r="GI131" s="12"/>
      <c r="GJ131" s="12"/>
      <c r="GK131" s="12"/>
      <c r="GL131" s="12"/>
      <c r="GM131" s="12"/>
      <c r="GN131" s="12"/>
      <c r="GO131" s="12"/>
      <c r="GP131" s="12"/>
      <c r="GQ131" s="12"/>
      <c r="GR131" s="12"/>
      <c r="GS131" s="12"/>
      <c r="GT131" s="12"/>
      <c r="GU131" s="12"/>
      <c r="GV131" s="12"/>
      <c r="GW131" s="12"/>
      <c r="GX131" s="12"/>
      <c r="GY131" s="12"/>
      <c r="GZ131" s="12"/>
      <c r="HA131" s="12"/>
      <c r="HB131" s="12"/>
      <c r="HC131" s="12"/>
      <c r="HD131" s="12"/>
      <c r="HE131" s="12"/>
      <c r="HF131" s="12"/>
      <c r="HG131" s="12"/>
      <c r="HH131" s="12"/>
      <c r="HI131" s="12"/>
      <c r="HJ131" s="12"/>
      <c r="HK131" s="12"/>
      <c r="HL131" s="12"/>
      <c r="HM131" s="12"/>
      <c r="HN131" s="12"/>
      <c r="HO131" s="12"/>
      <c r="HP131" s="12"/>
      <c r="HQ131" s="12"/>
      <c r="HR131" s="12"/>
      <c r="HS131" s="12"/>
      <c r="HT131" s="12"/>
      <c r="HU131" s="12"/>
      <c r="HV131" s="12"/>
      <c r="HW131" s="12"/>
      <c r="HX131" s="12"/>
      <c r="HY131" s="12"/>
      <c r="HZ131" s="12"/>
      <c r="IA131" s="12"/>
      <c r="IB131" s="12"/>
      <c r="IC131" s="12"/>
      <c r="ID131" s="12"/>
      <c r="IE131" s="12"/>
      <c r="IF131" s="12"/>
      <c r="IG131" s="12"/>
      <c r="IH131" s="12"/>
      <c r="II131" s="12"/>
      <c r="IJ131" s="12"/>
    </row>
    <row r="132" spans="1:244" ht="14.4" customHeight="1" x14ac:dyDescent="0.3">
      <c r="A132" s="12"/>
      <c r="B132" s="13">
        <v>1</v>
      </c>
      <c r="C132" s="12" t="s">
        <v>88</v>
      </c>
      <c r="D132" s="12">
        <v>20</v>
      </c>
      <c r="E132" s="12"/>
      <c r="F132" s="14">
        <v>44706</v>
      </c>
      <c r="G132" s="13" t="s">
        <v>89</v>
      </c>
      <c r="H132" s="12"/>
      <c r="I132" s="15">
        <v>44650</v>
      </c>
      <c r="J132" s="13">
        <f t="shared" si="17"/>
        <v>56</v>
      </c>
      <c r="K132" s="31">
        <f t="shared" si="18"/>
        <v>4</v>
      </c>
      <c r="L132" s="12">
        <v>52</v>
      </c>
      <c r="M132" s="16" t="s">
        <v>74</v>
      </c>
      <c r="N132" s="12">
        <v>1</v>
      </c>
      <c r="O132" s="12"/>
      <c r="P132" s="12" t="s">
        <v>75</v>
      </c>
      <c r="Q132" s="12" t="s">
        <v>90</v>
      </c>
      <c r="R132" s="12" t="s">
        <v>77</v>
      </c>
      <c r="S132" s="17" t="s">
        <v>78</v>
      </c>
      <c r="T132" s="12">
        <v>28</v>
      </c>
      <c r="U132" s="12">
        <v>1</v>
      </c>
      <c r="V132" s="12">
        <v>2</v>
      </c>
      <c r="W132" s="12"/>
      <c r="X132" s="12"/>
      <c r="Y132" s="12"/>
      <c r="Z132" s="13">
        <v>39</v>
      </c>
      <c r="AA132" s="13">
        <v>938</v>
      </c>
      <c r="AB132" s="12">
        <v>9</v>
      </c>
      <c r="AC132" s="13">
        <v>-34</v>
      </c>
      <c r="AD132" s="12"/>
      <c r="AE132" s="12">
        <v>6</v>
      </c>
      <c r="AF132" s="12">
        <v>7</v>
      </c>
      <c r="AG132" s="12">
        <v>8</v>
      </c>
      <c r="AH132" s="12">
        <v>9</v>
      </c>
      <c r="AI132" s="12"/>
      <c r="AJ132" s="13">
        <v>8</v>
      </c>
      <c r="AK132" s="16">
        <f>SLOPE(AL132:AP132,AL$1:AP$1)*-1000</f>
        <v>1339.111328125</v>
      </c>
      <c r="AL132" s="12">
        <v>-76.751708984375</v>
      </c>
      <c r="AM132" s="18">
        <v>-87.0361328125</v>
      </c>
      <c r="AN132" s="18">
        <v>-94.482421875</v>
      </c>
      <c r="AO132" s="18">
        <v>-100.52490234375</v>
      </c>
      <c r="AP132" s="18">
        <v>-103.485107421875</v>
      </c>
      <c r="AQ132" s="12">
        <v>-107.147216796875</v>
      </c>
      <c r="AR132" s="12">
        <v>-116.500854492187</v>
      </c>
      <c r="AS132" s="12">
        <v>-118.911743164062</v>
      </c>
      <c r="AT132" s="12"/>
      <c r="AU132" s="12">
        <f t="shared" si="19"/>
        <v>24</v>
      </c>
      <c r="AV132" s="12">
        <v>12</v>
      </c>
      <c r="AW132" s="12">
        <v>1</v>
      </c>
      <c r="AX132" s="12">
        <v>1</v>
      </c>
      <c r="AY132" s="12" t="s">
        <v>80</v>
      </c>
      <c r="AZ132" s="12">
        <v>443.7001953125</v>
      </c>
      <c r="BA132" s="12">
        <v>447.69909667968699</v>
      </c>
      <c r="BB132" s="19">
        <v>-19.639999389648398</v>
      </c>
      <c r="BC132" s="18">
        <v>58.321029663085902</v>
      </c>
      <c r="BD132" s="12">
        <v>1.599609375</v>
      </c>
      <c r="BE132" s="12">
        <v>445.2998046875</v>
      </c>
      <c r="BF132" s="12">
        <v>-6.3304591178893999</v>
      </c>
      <c r="BG132" s="12">
        <v>0</v>
      </c>
      <c r="BH132" s="12">
        <v>443.7001953125</v>
      </c>
      <c r="BI132" s="19">
        <v>1.7945749759673999</v>
      </c>
      <c r="BJ132" s="12">
        <v>29.160514831542901</v>
      </c>
      <c r="BK132" s="12">
        <v>1.0140618085861199</v>
      </c>
      <c r="BL132" s="12">
        <v>2.8086369037628098</v>
      </c>
      <c r="BM132" s="12">
        <v>2.4562637805938698</v>
      </c>
      <c r="BN132" s="12">
        <v>15.525072097778301</v>
      </c>
      <c r="BO132" s="12">
        <v>109.528182983398</v>
      </c>
      <c r="BP132" s="12">
        <v>1.0498046875</v>
      </c>
      <c r="BQ132" s="12">
        <v>-33.828884124755803</v>
      </c>
      <c r="BR132" s="12">
        <v>1.05029296875</v>
      </c>
      <c r="BS132" s="12">
        <v>76.156822204589801</v>
      </c>
      <c r="BT132" s="12">
        <v>0.61313742399215698</v>
      </c>
      <c r="BU132" s="12">
        <v>-30.2988376617431</v>
      </c>
      <c r="BV132" s="12">
        <v>1.58228754997253</v>
      </c>
      <c r="BW132" s="12">
        <v>104.074096679687</v>
      </c>
      <c r="BX132" s="12" t="s">
        <v>82</v>
      </c>
      <c r="BY132" s="12" t="s">
        <v>81</v>
      </c>
      <c r="BZ132" s="12" t="s">
        <v>82</v>
      </c>
      <c r="CA132" s="12" t="s">
        <v>82</v>
      </c>
      <c r="CB132" s="12"/>
      <c r="CC132" s="12"/>
      <c r="CD132" s="12"/>
      <c r="CE132" s="20"/>
      <c r="CM132" s="12"/>
      <c r="CN132" s="12"/>
      <c r="CO132" s="62"/>
      <c r="CP132" s="12"/>
      <c r="CQ132" s="12"/>
      <c r="CR132" s="12"/>
      <c r="CS132" s="12"/>
      <c r="CT132" s="12"/>
      <c r="CU132" s="12"/>
      <c r="CV132" s="12"/>
      <c r="CW132" s="12"/>
      <c r="CX132" s="22">
        <v>0</v>
      </c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EC132" s="21">
        <v>7</v>
      </c>
      <c r="ED132" s="21">
        <v>7</v>
      </c>
      <c r="EF132" s="21">
        <f t="shared" si="20"/>
        <v>0</v>
      </c>
      <c r="EG132" s="24">
        <v>7</v>
      </c>
    </row>
    <row r="133" spans="1:244" x14ac:dyDescent="0.3">
      <c r="A133" s="12"/>
      <c r="B133" s="13">
        <v>1</v>
      </c>
      <c r="C133" s="12" t="s">
        <v>88</v>
      </c>
      <c r="D133" s="12">
        <v>20</v>
      </c>
      <c r="E133" s="12"/>
      <c r="F133" s="14">
        <v>44706</v>
      </c>
      <c r="G133" s="13" t="s">
        <v>89</v>
      </c>
      <c r="H133" s="12"/>
      <c r="I133" s="15">
        <v>44650</v>
      </c>
      <c r="J133" s="13">
        <f t="shared" si="17"/>
        <v>56</v>
      </c>
      <c r="K133" s="31">
        <f t="shared" si="18"/>
        <v>4</v>
      </c>
      <c r="L133" s="12">
        <v>52</v>
      </c>
      <c r="M133" s="16" t="s">
        <v>74</v>
      </c>
      <c r="N133" s="12">
        <v>1</v>
      </c>
      <c r="O133" s="12"/>
      <c r="P133" s="12" t="s">
        <v>75</v>
      </c>
      <c r="Q133" s="12" t="s">
        <v>90</v>
      </c>
      <c r="R133" s="12" t="s">
        <v>77</v>
      </c>
      <c r="S133" s="17" t="s">
        <v>78</v>
      </c>
      <c r="T133" s="12">
        <v>28</v>
      </c>
      <c r="U133" s="12">
        <v>1</v>
      </c>
      <c r="V133" s="12">
        <v>7</v>
      </c>
      <c r="W133" s="12" t="s">
        <v>501</v>
      </c>
      <c r="X133" s="12"/>
      <c r="Y133" s="12"/>
      <c r="Z133" s="13">
        <v>75</v>
      </c>
      <c r="AA133" s="13">
        <v>619</v>
      </c>
      <c r="AB133" s="12">
        <v>20</v>
      </c>
      <c r="AC133" s="13">
        <v>-40</v>
      </c>
      <c r="AD133" s="12"/>
      <c r="AE133" s="30">
        <v>21</v>
      </c>
      <c r="AF133" s="12"/>
      <c r="AG133" s="12"/>
      <c r="AH133" s="12"/>
      <c r="AI133" s="12"/>
      <c r="AJ133" s="16">
        <v>0</v>
      </c>
      <c r="AK133" s="16"/>
      <c r="AL133" s="12"/>
      <c r="AM133" s="18"/>
      <c r="AN133" s="18"/>
      <c r="AO133" s="18"/>
      <c r="AP133" s="18"/>
      <c r="AQ133" s="12"/>
      <c r="AR133" s="12"/>
      <c r="AS133" s="12"/>
      <c r="AT133" s="12"/>
      <c r="AU133" s="12">
        <f t="shared" si="19"/>
        <v>0</v>
      </c>
      <c r="AV133" s="12"/>
      <c r="AW133" s="12"/>
      <c r="AX133" s="12"/>
      <c r="AY133" s="12"/>
      <c r="AZ133" s="12"/>
      <c r="BA133" s="12"/>
      <c r="BB133" s="19"/>
      <c r="BC133" s="18"/>
      <c r="BD133" s="12"/>
      <c r="BE133" s="12"/>
      <c r="BF133" s="12"/>
      <c r="BG133" s="12"/>
      <c r="BH133" s="12"/>
      <c r="BI133" s="19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20"/>
      <c r="CM133" s="12"/>
      <c r="CN133" s="12"/>
      <c r="CO133" s="62"/>
      <c r="CP133" s="12"/>
      <c r="CQ133" s="12"/>
      <c r="CR133" s="12"/>
      <c r="CS133" s="12"/>
      <c r="CT133" s="12"/>
      <c r="CU133" s="12"/>
      <c r="CV133" s="12"/>
      <c r="CW133" s="12"/>
      <c r="CX133" s="22">
        <v>0</v>
      </c>
      <c r="CY133" s="12">
        <v>0</v>
      </c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EC133" s="12">
        <v>1</v>
      </c>
      <c r="ED133" s="12">
        <v>1</v>
      </c>
      <c r="EE133" s="12"/>
      <c r="EF133" s="21">
        <f t="shared" si="20"/>
        <v>0</v>
      </c>
      <c r="EG133" s="28">
        <v>1</v>
      </c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2"/>
      <c r="FI133" s="12"/>
      <c r="FJ133" s="12"/>
      <c r="FK133" s="12"/>
      <c r="FL133" s="12"/>
      <c r="FM133" s="12"/>
      <c r="FN133" s="12"/>
      <c r="FO133" s="12"/>
      <c r="FP133" s="12"/>
      <c r="FQ133" s="12"/>
      <c r="FR133" s="12"/>
      <c r="FS133" s="12"/>
      <c r="FT133" s="12"/>
      <c r="FU133" s="12"/>
      <c r="FV133" s="12"/>
      <c r="FW133" s="12"/>
      <c r="FX133" s="12"/>
      <c r="FY133" s="12"/>
      <c r="FZ133" s="12"/>
      <c r="GA133" s="12"/>
      <c r="GB133" s="12"/>
      <c r="GC133" s="12"/>
      <c r="GD133" s="12"/>
      <c r="GE133" s="12"/>
      <c r="GF133" s="12"/>
      <c r="GG133" s="12"/>
      <c r="GH133" s="12"/>
      <c r="GI133" s="12"/>
      <c r="GJ133" s="12"/>
      <c r="GK133" s="12"/>
      <c r="GL133" s="12"/>
      <c r="GM133" s="12"/>
      <c r="GN133" s="12"/>
      <c r="GO133" s="12"/>
      <c r="GP133" s="12"/>
      <c r="GQ133" s="12"/>
      <c r="GR133" s="12"/>
      <c r="GS133" s="12"/>
      <c r="GT133" s="12"/>
      <c r="GU133" s="12"/>
      <c r="GV133" s="12"/>
      <c r="GW133" s="12"/>
      <c r="GX133" s="12"/>
      <c r="GY133" s="12"/>
      <c r="GZ133" s="12"/>
      <c r="HA133" s="12"/>
      <c r="HB133" s="12"/>
      <c r="HC133" s="12"/>
      <c r="HD133" s="12"/>
      <c r="HE133" s="12"/>
      <c r="HF133" s="12"/>
      <c r="HG133" s="12"/>
      <c r="HH133" s="12"/>
      <c r="HI133" s="12"/>
      <c r="HJ133" s="12"/>
      <c r="HK133" s="12"/>
      <c r="HL133" s="12"/>
      <c r="HM133" s="12"/>
      <c r="HN133" s="12"/>
      <c r="HO133" s="12"/>
      <c r="HP133" s="12"/>
      <c r="HQ133" s="12"/>
      <c r="HR133" s="12"/>
      <c r="HS133" s="12"/>
      <c r="HT133" s="12"/>
      <c r="HU133" s="12"/>
      <c r="HV133" s="12"/>
      <c r="HW133" s="12"/>
      <c r="HX133" s="12"/>
      <c r="HY133" s="12"/>
      <c r="HZ133" s="12"/>
      <c r="IA133" s="12"/>
      <c r="IB133" s="12"/>
      <c r="IC133" s="12"/>
      <c r="ID133" s="12"/>
      <c r="IE133" s="12"/>
      <c r="IF133" s="12"/>
      <c r="IG133" s="12"/>
      <c r="IH133" s="12"/>
      <c r="II133" s="12"/>
      <c r="IJ133" s="12"/>
    </row>
    <row r="134" spans="1:244" x14ac:dyDescent="0.3">
      <c r="A134" s="12"/>
      <c r="B134" s="13">
        <v>1</v>
      </c>
      <c r="C134" s="12" t="s">
        <v>88</v>
      </c>
      <c r="D134" s="12">
        <v>20</v>
      </c>
      <c r="E134" s="12"/>
      <c r="F134" s="14">
        <v>44711</v>
      </c>
      <c r="G134" s="13" t="s">
        <v>89</v>
      </c>
      <c r="H134" s="12"/>
      <c r="I134" s="15">
        <v>44650</v>
      </c>
      <c r="J134" s="13">
        <f t="shared" si="17"/>
        <v>61</v>
      </c>
      <c r="K134" s="31">
        <f t="shared" si="18"/>
        <v>4</v>
      </c>
      <c r="L134" s="12">
        <v>57</v>
      </c>
      <c r="M134" s="16" t="s">
        <v>74</v>
      </c>
      <c r="N134" s="12">
        <v>1</v>
      </c>
      <c r="O134" s="12"/>
      <c r="P134" s="12" t="s">
        <v>75</v>
      </c>
      <c r="Q134" s="12" t="s">
        <v>90</v>
      </c>
      <c r="R134" s="12" t="s">
        <v>77</v>
      </c>
      <c r="S134" s="17" t="s">
        <v>78</v>
      </c>
      <c r="T134" s="12">
        <v>28</v>
      </c>
      <c r="U134" s="12">
        <v>1</v>
      </c>
      <c r="V134" s="12">
        <v>6</v>
      </c>
      <c r="W134" s="12"/>
      <c r="X134" s="12"/>
      <c r="Y134" s="12"/>
      <c r="Z134" s="13">
        <v>95</v>
      </c>
      <c r="AA134" s="13">
        <v>745</v>
      </c>
      <c r="AB134" s="12">
        <v>11</v>
      </c>
      <c r="AC134" s="13">
        <v>-43</v>
      </c>
      <c r="AD134" s="12"/>
      <c r="AE134" s="12">
        <v>15</v>
      </c>
      <c r="AF134" s="12">
        <v>16</v>
      </c>
      <c r="AG134" s="12">
        <v>17</v>
      </c>
      <c r="AH134" s="12">
        <v>18</v>
      </c>
      <c r="AI134" s="12"/>
      <c r="AJ134" s="16">
        <v>0</v>
      </c>
      <c r="AK134" s="16">
        <f t="shared" ref="AK134:AK141" si="21">SLOPE(AL134:AP134,AL$1:AP$1)*-1000</f>
        <v>662.53662109375</v>
      </c>
      <c r="AL134" s="12">
        <v>-67.4896240234375</v>
      </c>
      <c r="AM134" s="18">
        <v>-72.0977783203125</v>
      </c>
      <c r="AN134" s="18">
        <v>-76.904296875</v>
      </c>
      <c r="AO134" s="18">
        <v>-75.86669921875</v>
      </c>
      <c r="AP134" s="18">
        <v>-82.1685791015625</v>
      </c>
      <c r="AQ134" s="12">
        <v>-87.738037109375</v>
      </c>
      <c r="AR134" s="12">
        <v>-89.78271484375</v>
      </c>
      <c r="AS134" s="12">
        <v>-86.761474609375</v>
      </c>
      <c r="AT134" s="12"/>
      <c r="AU134" s="12">
        <f t="shared" si="19"/>
        <v>22</v>
      </c>
      <c r="AV134" s="12">
        <v>11</v>
      </c>
      <c r="AW134" s="12">
        <v>1</v>
      </c>
      <c r="AX134" s="12">
        <v>1</v>
      </c>
      <c r="AY134" s="12" t="s">
        <v>80</v>
      </c>
      <c r="AZ134" s="12">
        <v>604.59948730468705</v>
      </c>
      <c r="BA134" s="12">
        <v>608.099609375</v>
      </c>
      <c r="BB134" s="19">
        <v>-17.090000152587798</v>
      </c>
      <c r="BC134" s="18">
        <v>58.395542144775298</v>
      </c>
      <c r="BD134" s="12">
        <v>1.5</v>
      </c>
      <c r="BE134" s="12">
        <v>606.09948730468705</v>
      </c>
      <c r="BF134" s="12">
        <v>-16.006313323974599</v>
      </c>
      <c r="BG134" s="12">
        <v>0</v>
      </c>
      <c r="BH134" s="12">
        <v>604.59948730468705</v>
      </c>
      <c r="BI134" s="19">
        <v>1.29016184806823</v>
      </c>
      <c r="BJ134" s="12">
        <v>29.197771072387599</v>
      </c>
      <c r="BK134" s="12">
        <v>1.0338839292526201</v>
      </c>
      <c r="BL134" s="12">
        <v>2.32404589653015</v>
      </c>
      <c r="BM134" s="12">
        <v>0.769733786582947</v>
      </c>
      <c r="BN134" s="12">
        <v>10.120285987854</v>
      </c>
      <c r="BO134" s="12">
        <v>140.77818298339801</v>
      </c>
      <c r="BP134" s="12">
        <v>0.9501953125</v>
      </c>
      <c r="BQ134" s="12">
        <v>-50.245098114013601</v>
      </c>
      <c r="BR134" s="12">
        <v>0.650390625</v>
      </c>
      <c r="BS134" s="12">
        <v>120.94515228271401</v>
      </c>
      <c r="BT134" s="12">
        <v>0.429176926612854</v>
      </c>
      <c r="BU134" s="12">
        <v>-45.504634857177699</v>
      </c>
      <c r="BV134" s="12">
        <v>1.0556913614273</v>
      </c>
      <c r="BW134" s="12">
        <v>62.713512420654197</v>
      </c>
      <c r="BX134" s="12" t="s">
        <v>82</v>
      </c>
      <c r="BY134" s="12" t="s">
        <v>81</v>
      </c>
      <c r="BZ134" s="12" t="s">
        <v>82</v>
      </c>
      <c r="CA134" s="12" t="s">
        <v>82</v>
      </c>
      <c r="CB134" s="12"/>
      <c r="CC134" s="12" t="s">
        <v>601</v>
      </c>
      <c r="CD134" s="12"/>
      <c r="CE134" s="20">
        <v>-20.294</v>
      </c>
      <c r="CF134" s="21">
        <v>0</v>
      </c>
      <c r="CG134" s="21">
        <v>0.24399999999999999</v>
      </c>
      <c r="CH134" s="21">
        <v>0.57299999999999995</v>
      </c>
      <c r="CI134" s="21">
        <v>105.563</v>
      </c>
      <c r="CJ134" s="21">
        <v>2.6</v>
      </c>
      <c r="CK134" s="21">
        <v>2.0529999999999999</v>
      </c>
      <c r="CL134" s="21">
        <v>-8.9920000000000009</v>
      </c>
      <c r="CM134" s="12">
        <v>2.2530000000000001</v>
      </c>
      <c r="CN134" s="12">
        <v>-13.076000000000001</v>
      </c>
      <c r="CO134" s="62">
        <f t="shared" ref="CO134:CO144" si="22">(CL134*CK134+CN134*CM134)/(CL134+CN134)</f>
        <v>2.171506434656516</v>
      </c>
      <c r="CP134" s="12">
        <v>0.74199999999999999</v>
      </c>
      <c r="CQ134" s="12">
        <v>0</v>
      </c>
      <c r="CR134" s="12">
        <v>0</v>
      </c>
      <c r="CS134" s="12">
        <v>0</v>
      </c>
      <c r="CT134" s="12">
        <v>0</v>
      </c>
      <c r="CU134" s="12">
        <v>0</v>
      </c>
      <c r="CV134" s="12">
        <v>0</v>
      </c>
      <c r="CW134" s="12">
        <v>0</v>
      </c>
      <c r="CX134" s="22">
        <v>0.79600000000000004</v>
      </c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EC134" s="12">
        <v>3</v>
      </c>
      <c r="ED134" s="21">
        <v>3</v>
      </c>
      <c r="EF134" s="21">
        <f t="shared" si="20"/>
        <v>0</v>
      </c>
      <c r="EG134" s="28">
        <v>3</v>
      </c>
    </row>
    <row r="135" spans="1:244" x14ac:dyDescent="0.3">
      <c r="A135" s="12"/>
      <c r="B135" s="13">
        <v>1</v>
      </c>
      <c r="C135" s="12" t="s">
        <v>88</v>
      </c>
      <c r="D135" s="12">
        <v>20</v>
      </c>
      <c r="E135" s="12"/>
      <c r="F135" s="14">
        <v>44711</v>
      </c>
      <c r="G135" s="13" t="s">
        <v>89</v>
      </c>
      <c r="H135" s="12"/>
      <c r="I135" s="15">
        <v>44650</v>
      </c>
      <c r="J135" s="13">
        <f t="shared" si="17"/>
        <v>61</v>
      </c>
      <c r="K135" s="31">
        <f t="shared" si="18"/>
        <v>4</v>
      </c>
      <c r="L135" s="12">
        <v>57</v>
      </c>
      <c r="M135" s="16" t="s">
        <v>74</v>
      </c>
      <c r="N135" s="12">
        <v>1</v>
      </c>
      <c r="O135" s="12"/>
      <c r="P135" s="12" t="s">
        <v>75</v>
      </c>
      <c r="Q135" s="12" t="s">
        <v>90</v>
      </c>
      <c r="R135" s="12" t="s">
        <v>77</v>
      </c>
      <c r="S135" s="17" t="s">
        <v>78</v>
      </c>
      <c r="T135" s="12">
        <v>28</v>
      </c>
      <c r="U135" s="12">
        <v>1</v>
      </c>
      <c r="V135" s="12">
        <v>2</v>
      </c>
      <c r="W135" s="12" t="s">
        <v>83</v>
      </c>
      <c r="X135" s="12"/>
      <c r="Y135" s="12"/>
      <c r="Z135" s="13">
        <v>55</v>
      </c>
      <c r="AA135" s="13">
        <v>860</v>
      </c>
      <c r="AB135" s="12">
        <v>11</v>
      </c>
      <c r="AC135" s="13">
        <v>-38</v>
      </c>
      <c r="AD135" s="12"/>
      <c r="AE135" s="12">
        <v>4</v>
      </c>
      <c r="AF135" s="12">
        <v>5</v>
      </c>
      <c r="AG135" s="12">
        <v>6</v>
      </c>
      <c r="AH135" s="12">
        <v>7</v>
      </c>
      <c r="AI135" s="12"/>
      <c r="AJ135" s="13">
        <v>8</v>
      </c>
      <c r="AK135" s="16">
        <f t="shared" si="21"/>
        <v>1434.0209960937302</v>
      </c>
      <c r="AL135" s="12">
        <v>-74.40185546875</v>
      </c>
      <c r="AM135" s="18">
        <v>-83.6639404296875</v>
      </c>
      <c r="AN135" s="18">
        <v>-91.339111328125</v>
      </c>
      <c r="AO135" s="18">
        <v>-98.20556640625</v>
      </c>
      <c r="AP135" s="18">
        <v>-102.981567382812</v>
      </c>
      <c r="AQ135" s="12">
        <v>-107.879638671875</v>
      </c>
      <c r="AR135" s="12">
        <v>-112.9150390625</v>
      </c>
      <c r="AS135" s="12">
        <v>-116.439819335937</v>
      </c>
      <c r="AT135" s="12"/>
      <c r="AU135" s="12">
        <f t="shared" si="19"/>
        <v>24</v>
      </c>
      <c r="AV135" s="12">
        <v>12</v>
      </c>
      <c r="AW135" s="12">
        <v>1</v>
      </c>
      <c r="AX135" s="12">
        <v>1</v>
      </c>
      <c r="AY135" s="12" t="s">
        <v>80</v>
      </c>
      <c r="AZ135" s="12">
        <v>604.40051269531205</v>
      </c>
      <c r="BA135" s="12">
        <v>608.30078125</v>
      </c>
      <c r="BB135" s="19">
        <v>-11.3400001525878</v>
      </c>
      <c r="BC135" s="18">
        <v>52.721836090087798</v>
      </c>
      <c r="BD135" s="12">
        <v>1.69921875</v>
      </c>
      <c r="BE135" s="12">
        <v>606.09973144531205</v>
      </c>
      <c r="BF135" s="12">
        <v>-18.124721527099599</v>
      </c>
      <c r="BG135" s="12">
        <v>0</v>
      </c>
      <c r="BH135" s="12">
        <v>604.40051269531205</v>
      </c>
      <c r="BI135" s="19">
        <v>1.5031931400298999</v>
      </c>
      <c r="BJ135" s="12">
        <v>26.360918045043899</v>
      </c>
      <c r="BK135" s="12">
        <v>1.1185233592987001</v>
      </c>
      <c r="BL135" s="12">
        <v>2.6217164993286102</v>
      </c>
      <c r="BM135" s="12">
        <v>1.04830563068389</v>
      </c>
      <c r="BN135" s="12">
        <v>3.8948681354522701</v>
      </c>
      <c r="BO135" s="12">
        <v>102.78798675537099</v>
      </c>
      <c r="BP135" s="12">
        <v>1.1494140625</v>
      </c>
      <c r="BQ135" s="12">
        <v>-42.279411315917898</v>
      </c>
      <c r="BR135" s="12">
        <v>0.8505859375</v>
      </c>
      <c r="BS135" s="12">
        <v>85.125511169433494</v>
      </c>
      <c r="BT135" s="12">
        <v>0.52363318204879805</v>
      </c>
      <c r="BU135" s="12">
        <v>-38.808650970458899</v>
      </c>
      <c r="BV135" s="12">
        <v>1.1322777271270701</v>
      </c>
      <c r="BW135" s="12">
        <v>66.623222351074205</v>
      </c>
      <c r="BX135" s="12" t="s">
        <v>82</v>
      </c>
      <c r="BY135" s="12" t="s">
        <v>81</v>
      </c>
      <c r="BZ135" s="12" t="s">
        <v>82</v>
      </c>
      <c r="CA135" s="12" t="s">
        <v>82</v>
      </c>
      <c r="CB135" s="12"/>
      <c r="CC135" s="12" t="s">
        <v>602</v>
      </c>
      <c r="CD135" s="12"/>
      <c r="CE135" s="20">
        <v>-16.785</v>
      </c>
      <c r="CF135" s="21">
        <v>0</v>
      </c>
      <c r="CG135" s="21">
        <v>0.61</v>
      </c>
      <c r="CH135" s="21">
        <v>0.51100000000000001</v>
      </c>
      <c r="CI135" s="21">
        <v>-19.347000000000001</v>
      </c>
      <c r="CJ135" s="21">
        <v>2.5499999999999998</v>
      </c>
      <c r="CK135" s="21">
        <v>1.7230000000000001</v>
      </c>
      <c r="CL135" s="21">
        <v>-13.007999999999999</v>
      </c>
      <c r="CM135" s="12">
        <v>9.2080000000000002</v>
      </c>
      <c r="CN135" s="12">
        <v>-4.782</v>
      </c>
      <c r="CO135" s="62">
        <f t="shared" si="22"/>
        <v>3.7349881956155149</v>
      </c>
      <c r="CP135" s="12">
        <v>0.93600000000000005</v>
      </c>
      <c r="CQ135" s="12">
        <v>0</v>
      </c>
      <c r="CR135" s="12">
        <v>0</v>
      </c>
      <c r="CS135" s="12">
        <v>0</v>
      </c>
      <c r="CT135" s="12">
        <v>0</v>
      </c>
      <c r="CU135" s="12">
        <v>0</v>
      </c>
      <c r="CV135" s="12">
        <v>0</v>
      </c>
      <c r="CW135" s="12">
        <v>0</v>
      </c>
      <c r="CX135" s="22">
        <v>0.51600000000000001</v>
      </c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EC135" s="21">
        <v>9</v>
      </c>
      <c r="ED135" s="21">
        <v>9</v>
      </c>
      <c r="EF135" s="21">
        <f t="shared" si="20"/>
        <v>0</v>
      </c>
      <c r="EG135" s="24">
        <v>9</v>
      </c>
    </row>
    <row r="136" spans="1:244" ht="15" customHeight="1" x14ac:dyDescent="0.3">
      <c r="A136" s="12"/>
      <c r="B136" s="13">
        <v>1</v>
      </c>
      <c r="C136" s="12" t="s">
        <v>88</v>
      </c>
      <c r="D136" s="12">
        <v>20</v>
      </c>
      <c r="E136" s="12"/>
      <c r="F136" s="14">
        <v>44711</v>
      </c>
      <c r="G136" s="13" t="s">
        <v>89</v>
      </c>
      <c r="H136" s="12"/>
      <c r="I136" s="15">
        <v>44650</v>
      </c>
      <c r="J136" s="13">
        <f t="shared" si="17"/>
        <v>61</v>
      </c>
      <c r="K136" s="31">
        <f t="shared" si="18"/>
        <v>4</v>
      </c>
      <c r="L136" s="12">
        <v>57</v>
      </c>
      <c r="M136" s="16" t="s">
        <v>74</v>
      </c>
      <c r="N136" s="12">
        <v>1</v>
      </c>
      <c r="O136" s="12"/>
      <c r="P136" s="12" t="s">
        <v>75</v>
      </c>
      <c r="Q136" s="12" t="s">
        <v>90</v>
      </c>
      <c r="R136" s="12" t="s">
        <v>77</v>
      </c>
      <c r="S136" s="17" t="s">
        <v>78</v>
      </c>
      <c r="T136" s="12">
        <v>28</v>
      </c>
      <c r="U136" s="12">
        <v>2</v>
      </c>
      <c r="V136" s="12">
        <v>7</v>
      </c>
      <c r="W136" s="12" t="s">
        <v>83</v>
      </c>
      <c r="X136" s="12"/>
      <c r="Y136" s="12"/>
      <c r="Z136" s="13">
        <v>45</v>
      </c>
      <c r="AA136" s="13">
        <v>1400</v>
      </c>
      <c r="AB136" s="12">
        <v>14</v>
      </c>
      <c r="AC136" s="13">
        <v>-51</v>
      </c>
      <c r="AD136" s="12"/>
      <c r="AE136" s="12">
        <v>43</v>
      </c>
      <c r="AF136" s="12">
        <v>44</v>
      </c>
      <c r="AG136" s="12">
        <v>45</v>
      </c>
      <c r="AH136" s="12">
        <v>46</v>
      </c>
      <c r="AI136" s="12"/>
      <c r="AJ136" s="13">
        <v>9</v>
      </c>
      <c r="AK136" s="16">
        <f t="shared" si="21"/>
        <v>1946.71630859375</v>
      </c>
      <c r="AL136" s="12">
        <v>-68.4967041015625</v>
      </c>
      <c r="AM136" s="18">
        <v>-63.995361328125</v>
      </c>
      <c r="AN136" s="18">
        <v>-83.526611328125</v>
      </c>
      <c r="AO136" s="18">
        <v>-94.8944091796875</v>
      </c>
      <c r="AP136" s="18">
        <v>-101.715087890625</v>
      </c>
      <c r="AQ136" s="12">
        <v>-103.530883789062</v>
      </c>
      <c r="AR136" s="12">
        <v>-93.048095703125</v>
      </c>
      <c r="AS136" s="12">
        <v>-110.04638671875</v>
      </c>
      <c r="AT136" s="12"/>
      <c r="AU136" s="12">
        <f t="shared" si="19"/>
        <v>18</v>
      </c>
      <c r="AV136" s="12">
        <v>9</v>
      </c>
      <c r="AW136" s="12">
        <v>1</v>
      </c>
      <c r="AX136" s="12">
        <v>1</v>
      </c>
      <c r="AY136" s="12" t="s">
        <v>80</v>
      </c>
      <c r="AZ136" s="12">
        <v>672.79998779296795</v>
      </c>
      <c r="BA136" s="12">
        <v>676.599609375</v>
      </c>
      <c r="BB136" s="19">
        <v>-9.1070003509521396</v>
      </c>
      <c r="BC136" s="18">
        <v>43.027286529541001</v>
      </c>
      <c r="BD136" s="12">
        <v>1.6005859375</v>
      </c>
      <c r="BE136" s="12">
        <v>674.40057373046795</v>
      </c>
      <c r="BF136" s="12">
        <v>-16.543024063110298</v>
      </c>
      <c r="BG136" s="12">
        <v>0</v>
      </c>
      <c r="BH136" s="12">
        <v>672.79998779296795</v>
      </c>
      <c r="BI136" s="19">
        <v>1.55833804607391</v>
      </c>
      <c r="BJ136" s="12">
        <v>21.513643264770501</v>
      </c>
      <c r="BK136" s="12">
        <v>1.08195340633392</v>
      </c>
      <c r="BL136" s="12">
        <v>2.6402914524078298</v>
      </c>
      <c r="BM136" s="12">
        <v>1.09675145149231</v>
      </c>
      <c r="BN136" s="12">
        <v>2.70430207252502</v>
      </c>
      <c r="BO136" s="12">
        <v>81.007278442382798</v>
      </c>
      <c r="BP136" s="12">
        <v>1.05029296875</v>
      </c>
      <c r="BQ136" s="12">
        <v>-31.096813201904201</v>
      </c>
      <c r="BR136" s="12">
        <v>1.0498046875</v>
      </c>
      <c r="BS136" s="12">
        <v>69.966400146484304</v>
      </c>
      <c r="BT136" s="12">
        <v>0.53200507164001498</v>
      </c>
      <c r="BU136" s="12">
        <v>-29.4213256835937</v>
      </c>
      <c r="BV136" s="12">
        <v>1.2089554071426301</v>
      </c>
      <c r="BW136" s="12">
        <v>57.322147369384702</v>
      </c>
      <c r="BX136" s="12" t="s">
        <v>82</v>
      </c>
      <c r="BY136" s="12" t="s">
        <v>81</v>
      </c>
      <c r="BZ136" s="12" t="s">
        <v>82</v>
      </c>
      <c r="CA136" s="12" t="s">
        <v>82</v>
      </c>
      <c r="CB136" s="12"/>
      <c r="CC136" s="12" t="s">
        <v>603</v>
      </c>
      <c r="CD136" s="12"/>
      <c r="CE136" s="20">
        <v>-16.510000000000002</v>
      </c>
      <c r="CF136" s="21">
        <v>0</v>
      </c>
      <c r="CG136" s="21">
        <v>0.39700000000000002</v>
      </c>
      <c r="CH136" s="21">
        <v>0.56200000000000006</v>
      </c>
      <c r="CI136" s="21">
        <v>-27.010999999999999</v>
      </c>
      <c r="CJ136" s="21">
        <v>2.2999999999999998</v>
      </c>
      <c r="CK136" s="21">
        <v>2.3519999999999999</v>
      </c>
      <c r="CL136" s="21">
        <v>-3.9020000000000001</v>
      </c>
      <c r="CM136" s="12">
        <v>2.133</v>
      </c>
      <c r="CN136" s="12">
        <v>-13.43</v>
      </c>
      <c r="CO136" s="62">
        <f t="shared" si="22"/>
        <v>2.1823040618509117</v>
      </c>
      <c r="CP136" s="12">
        <v>0.90100000000000002</v>
      </c>
      <c r="CQ136" s="12">
        <v>0</v>
      </c>
      <c r="CR136" s="12">
        <v>0</v>
      </c>
      <c r="CS136" s="12">
        <v>0</v>
      </c>
      <c r="CT136" s="12">
        <v>0</v>
      </c>
      <c r="CU136" s="12">
        <v>0</v>
      </c>
      <c r="CV136" s="12">
        <v>0</v>
      </c>
      <c r="CW136" s="12">
        <v>0</v>
      </c>
      <c r="CX136" s="22">
        <v>0.26</v>
      </c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EC136" s="12">
        <v>8</v>
      </c>
      <c r="ED136" s="21">
        <v>8</v>
      </c>
      <c r="EF136" s="21">
        <f t="shared" si="20"/>
        <v>0</v>
      </c>
      <c r="EG136" s="28">
        <v>8</v>
      </c>
    </row>
    <row r="137" spans="1:244" x14ac:dyDescent="0.3">
      <c r="A137" s="12"/>
      <c r="B137" s="13">
        <v>1</v>
      </c>
      <c r="C137" s="12" t="s">
        <v>88</v>
      </c>
      <c r="D137" s="12">
        <v>20</v>
      </c>
      <c r="E137" s="12"/>
      <c r="F137" s="14">
        <v>44711</v>
      </c>
      <c r="G137" s="13" t="s">
        <v>89</v>
      </c>
      <c r="H137" s="12"/>
      <c r="I137" s="15">
        <v>44650</v>
      </c>
      <c r="J137" s="13">
        <f t="shared" si="17"/>
        <v>61</v>
      </c>
      <c r="K137" s="31">
        <f t="shared" si="18"/>
        <v>4</v>
      </c>
      <c r="L137" s="12">
        <v>57</v>
      </c>
      <c r="M137" s="16" t="s">
        <v>74</v>
      </c>
      <c r="N137" s="12">
        <v>1</v>
      </c>
      <c r="O137" s="12"/>
      <c r="P137" s="12" t="s">
        <v>75</v>
      </c>
      <c r="Q137" s="12" t="s">
        <v>90</v>
      </c>
      <c r="R137" s="12" t="s">
        <v>77</v>
      </c>
      <c r="S137" s="17" t="s">
        <v>78</v>
      </c>
      <c r="T137" s="12">
        <v>28</v>
      </c>
      <c r="U137" s="12">
        <v>2</v>
      </c>
      <c r="V137" s="12">
        <v>2</v>
      </c>
      <c r="W137" s="12" t="s">
        <v>83</v>
      </c>
      <c r="X137" s="12"/>
      <c r="Y137" s="12"/>
      <c r="Z137" s="13">
        <v>55</v>
      </c>
      <c r="AA137" s="13">
        <v>1600</v>
      </c>
      <c r="AB137" s="12">
        <v>14</v>
      </c>
      <c r="AC137" s="13">
        <v>-40</v>
      </c>
      <c r="AD137" s="12"/>
      <c r="AE137" s="12">
        <v>28</v>
      </c>
      <c r="AF137" s="12">
        <v>29</v>
      </c>
      <c r="AG137" s="12">
        <v>30</v>
      </c>
      <c r="AH137" s="12">
        <v>31</v>
      </c>
      <c r="AI137" s="12"/>
      <c r="AJ137" s="13">
        <v>10</v>
      </c>
      <c r="AK137" s="16">
        <f t="shared" si="21"/>
        <v>44.86083984375</v>
      </c>
      <c r="AL137" s="12">
        <v>-82.6568603515625</v>
      </c>
      <c r="AM137" s="18">
        <v>-90.5303955078125</v>
      </c>
      <c r="AN137" s="18">
        <v>-88.043212890625</v>
      </c>
      <c r="AO137" s="18">
        <v>-88.775634765625</v>
      </c>
      <c r="AP137" s="18">
        <v>-84.65576171875</v>
      </c>
      <c r="AQ137" s="12">
        <v>-86.9140625</v>
      </c>
      <c r="AR137" s="12">
        <v>-76.9195556640625</v>
      </c>
      <c r="AS137" s="12">
        <v>-74.6307373046875</v>
      </c>
      <c r="AT137" s="12"/>
      <c r="AU137" s="12">
        <f t="shared" si="19"/>
        <v>12</v>
      </c>
      <c r="AV137" s="12">
        <v>6</v>
      </c>
      <c r="AW137" s="12">
        <v>1</v>
      </c>
      <c r="AX137" s="12">
        <v>1</v>
      </c>
      <c r="AY137" s="12" t="s">
        <v>80</v>
      </c>
      <c r="AZ137" s="12">
        <v>673.60009765625</v>
      </c>
      <c r="BA137" s="12">
        <v>677.39959716796795</v>
      </c>
      <c r="BB137" s="19">
        <v>-13.579999923706</v>
      </c>
      <c r="BC137" s="18">
        <v>46.889938354492102</v>
      </c>
      <c r="BD137" s="12">
        <v>1.69970703125</v>
      </c>
      <c r="BE137" s="12">
        <v>675.2998046875</v>
      </c>
      <c r="BF137" s="12">
        <v>-12.085283279418899</v>
      </c>
      <c r="BG137" s="12">
        <v>0</v>
      </c>
      <c r="BH137" s="12">
        <v>673.60009765625</v>
      </c>
      <c r="BI137" s="19">
        <v>1.63592088222503</v>
      </c>
      <c r="BJ137" s="12">
        <v>23.444969177246001</v>
      </c>
      <c r="BK137" s="12">
        <v>1.01570177078247</v>
      </c>
      <c r="BL137" s="12">
        <v>2.6516225337982098</v>
      </c>
      <c r="BM137" s="12">
        <v>0.80872118473053001</v>
      </c>
      <c r="BN137" s="12">
        <v>3.0214977264404301</v>
      </c>
      <c r="BO137" s="12">
        <v>83.841461181640597</v>
      </c>
      <c r="BP137" s="12">
        <v>0.949951171875</v>
      </c>
      <c r="BQ137" s="12">
        <v>-35.386028289794901</v>
      </c>
      <c r="BR137" s="12">
        <v>0.9501953125</v>
      </c>
      <c r="BS137" s="12">
        <v>69.361091613769503</v>
      </c>
      <c r="BT137" s="12">
        <v>0.57630711793899503</v>
      </c>
      <c r="BU137" s="12">
        <v>-33.259811401367102</v>
      </c>
      <c r="BV137" s="12">
        <v>1.1688717603683401</v>
      </c>
      <c r="BW137" s="12">
        <v>68.097183227539006</v>
      </c>
      <c r="BX137" s="12" t="s">
        <v>82</v>
      </c>
      <c r="BY137" s="12" t="s">
        <v>81</v>
      </c>
      <c r="BZ137" s="12" t="s">
        <v>82</v>
      </c>
      <c r="CA137" s="12" t="s">
        <v>82</v>
      </c>
      <c r="CB137" s="12"/>
      <c r="CC137" s="12" t="s">
        <v>604</v>
      </c>
      <c r="CD137" s="12"/>
      <c r="CE137" s="20">
        <v>-13</v>
      </c>
      <c r="CF137" s="21">
        <v>0</v>
      </c>
      <c r="CG137" s="21">
        <v>0.61</v>
      </c>
      <c r="CH137" s="21">
        <v>0.57799999999999996</v>
      </c>
      <c r="CI137" s="21">
        <v>-153.74600000000001</v>
      </c>
      <c r="CJ137" s="21">
        <v>3.1</v>
      </c>
      <c r="CK137" s="21">
        <v>1.6659999999999999</v>
      </c>
      <c r="CL137" s="21">
        <v>-7.6130000000000004</v>
      </c>
      <c r="CM137" s="12">
        <v>5.2830000000000004</v>
      </c>
      <c r="CN137" s="12">
        <v>-6.3970000000000002</v>
      </c>
      <c r="CO137" s="62">
        <f t="shared" si="22"/>
        <v>3.317530977872948</v>
      </c>
      <c r="CP137" s="12">
        <v>0.63400000000000001</v>
      </c>
      <c r="CQ137" s="12">
        <v>0</v>
      </c>
      <c r="CR137" s="12">
        <v>0</v>
      </c>
      <c r="CS137" s="12">
        <v>0</v>
      </c>
      <c r="CT137" s="12">
        <v>0</v>
      </c>
      <c r="CU137" s="12">
        <v>0</v>
      </c>
      <c r="CV137" s="12">
        <v>0</v>
      </c>
      <c r="CW137" s="12">
        <v>0</v>
      </c>
      <c r="CX137" s="22">
        <v>0.318</v>
      </c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EC137" s="12">
        <v>8</v>
      </c>
      <c r="ED137" s="33">
        <v>8</v>
      </c>
      <c r="EE137" s="33"/>
      <c r="EF137" s="21">
        <f t="shared" si="20"/>
        <v>0</v>
      </c>
      <c r="EG137" s="28">
        <v>8</v>
      </c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  <c r="FP137" s="33"/>
      <c r="FQ137" s="33"/>
      <c r="FR137" s="33"/>
      <c r="FS137" s="33"/>
      <c r="FT137" s="33"/>
      <c r="FU137" s="33"/>
      <c r="FV137" s="33"/>
      <c r="FW137" s="33"/>
      <c r="FX137" s="33"/>
      <c r="FY137" s="33"/>
      <c r="FZ137" s="33"/>
      <c r="GA137" s="33"/>
      <c r="GB137" s="33"/>
      <c r="GC137" s="33"/>
      <c r="GD137" s="33"/>
      <c r="GE137" s="33"/>
      <c r="GF137" s="33"/>
      <c r="GG137" s="33"/>
      <c r="GH137" s="33"/>
      <c r="GI137" s="33"/>
      <c r="GJ137" s="33"/>
      <c r="GK137" s="33"/>
      <c r="GL137" s="33"/>
      <c r="GM137" s="33"/>
      <c r="GN137" s="33"/>
      <c r="GO137" s="33"/>
      <c r="GP137" s="33"/>
      <c r="GQ137" s="33"/>
      <c r="GR137" s="33"/>
      <c r="GS137" s="33"/>
      <c r="GT137" s="33"/>
      <c r="GU137" s="33"/>
      <c r="GV137" s="33"/>
      <c r="GW137" s="33"/>
      <c r="GX137" s="33"/>
      <c r="GY137" s="33"/>
      <c r="GZ137" s="33"/>
      <c r="HA137" s="33"/>
      <c r="HB137" s="33"/>
      <c r="HC137" s="33"/>
      <c r="HD137" s="33"/>
      <c r="HE137" s="33"/>
      <c r="HF137" s="33"/>
      <c r="HG137" s="33"/>
      <c r="HH137" s="33"/>
      <c r="HI137" s="33"/>
      <c r="HJ137" s="33"/>
      <c r="HK137" s="33"/>
      <c r="HL137" s="33"/>
      <c r="HM137" s="33"/>
      <c r="HN137" s="33"/>
      <c r="HO137" s="33"/>
      <c r="HP137" s="33"/>
      <c r="HQ137" s="33"/>
      <c r="HR137" s="33"/>
      <c r="HS137" s="33"/>
      <c r="HT137" s="33"/>
      <c r="HU137" s="33"/>
      <c r="HV137" s="33"/>
      <c r="HW137" s="33"/>
      <c r="HX137" s="33"/>
      <c r="HY137" s="33"/>
      <c r="HZ137" s="33"/>
      <c r="IA137" s="33"/>
      <c r="IB137" s="33"/>
      <c r="IC137" s="33"/>
      <c r="ID137" s="33"/>
      <c r="IE137" s="33"/>
      <c r="IF137" s="33"/>
      <c r="IG137" s="33"/>
      <c r="IH137" s="33"/>
      <c r="II137" s="33"/>
      <c r="IJ137" s="33"/>
    </row>
    <row r="138" spans="1:244" ht="14.4" customHeight="1" x14ac:dyDescent="0.3">
      <c r="A138" s="12"/>
      <c r="B138" s="13">
        <v>1</v>
      </c>
      <c r="C138" s="12" t="s">
        <v>88</v>
      </c>
      <c r="D138" s="12">
        <v>20</v>
      </c>
      <c r="E138" s="12"/>
      <c r="F138" s="14">
        <v>44711</v>
      </c>
      <c r="G138" s="13" t="s">
        <v>89</v>
      </c>
      <c r="H138" s="12"/>
      <c r="I138" s="15">
        <v>44650</v>
      </c>
      <c r="J138" s="13">
        <f t="shared" si="17"/>
        <v>61</v>
      </c>
      <c r="K138" s="31">
        <f t="shared" si="18"/>
        <v>4</v>
      </c>
      <c r="L138" s="12">
        <v>57</v>
      </c>
      <c r="M138" s="16" t="s">
        <v>74</v>
      </c>
      <c r="N138" s="12">
        <v>1</v>
      </c>
      <c r="O138" s="12"/>
      <c r="P138" s="12" t="s">
        <v>75</v>
      </c>
      <c r="Q138" s="12" t="s">
        <v>90</v>
      </c>
      <c r="R138" s="12" t="s">
        <v>77</v>
      </c>
      <c r="S138" s="17" t="s">
        <v>78</v>
      </c>
      <c r="T138" s="12">
        <v>28</v>
      </c>
      <c r="U138" s="12">
        <v>1</v>
      </c>
      <c r="V138" s="12">
        <v>1</v>
      </c>
      <c r="W138" s="12" t="s">
        <v>83</v>
      </c>
      <c r="X138" s="12"/>
      <c r="Y138" s="12"/>
      <c r="Z138" s="13">
        <v>43</v>
      </c>
      <c r="AA138" s="13">
        <v>1300</v>
      </c>
      <c r="AB138" s="12">
        <v>17</v>
      </c>
      <c r="AC138" s="13">
        <v>-35</v>
      </c>
      <c r="AD138" s="12"/>
      <c r="AE138" s="12">
        <v>0</v>
      </c>
      <c r="AF138" s="12">
        <v>1</v>
      </c>
      <c r="AG138" s="12">
        <v>2</v>
      </c>
      <c r="AH138" s="12">
        <v>3</v>
      </c>
      <c r="AI138" s="12"/>
      <c r="AJ138" s="13">
        <v>6</v>
      </c>
      <c r="AK138" s="16">
        <f t="shared" si="21"/>
        <v>2149.04785156249</v>
      </c>
      <c r="AL138" s="12">
        <v>-78.8421630859375</v>
      </c>
      <c r="AM138" s="18">
        <v>-90.7745361328125</v>
      </c>
      <c r="AN138" s="18">
        <v>-103.57666015625</v>
      </c>
      <c r="AO138" s="18">
        <v>-112.503051757812</v>
      </c>
      <c r="AP138" s="18">
        <v>-121.7041015625</v>
      </c>
      <c r="AQ138" s="12">
        <v>-130.157470703125</v>
      </c>
      <c r="AR138" s="12">
        <v>-142.88330078125</v>
      </c>
      <c r="AS138" s="12">
        <v>-151.031494140625</v>
      </c>
      <c r="AT138" s="12"/>
      <c r="AU138" s="12">
        <f t="shared" si="19"/>
        <v>20</v>
      </c>
      <c r="AV138" s="12">
        <v>10</v>
      </c>
      <c r="AW138" s="12">
        <v>1</v>
      </c>
      <c r="AX138" s="12">
        <v>1</v>
      </c>
      <c r="AY138" s="12" t="s">
        <v>80</v>
      </c>
      <c r="AZ138" s="12">
        <v>628.2001953125</v>
      </c>
      <c r="BA138" s="12">
        <v>632.69909667968705</v>
      </c>
      <c r="BB138" s="19">
        <v>-9.7460002899169904</v>
      </c>
      <c r="BC138" s="18">
        <v>48.228664398193303</v>
      </c>
      <c r="BD138" s="12">
        <v>1.7998046875</v>
      </c>
      <c r="BE138" s="12">
        <v>630</v>
      </c>
      <c r="BF138" s="12">
        <v>-12.760713577270501</v>
      </c>
      <c r="BG138" s="12">
        <v>0</v>
      </c>
      <c r="BH138" s="12">
        <v>628.2001953125</v>
      </c>
      <c r="BI138" s="19">
        <v>2.05311775207519</v>
      </c>
      <c r="BJ138" s="12">
        <v>24.114332199096602</v>
      </c>
      <c r="BK138" s="12">
        <v>1.1410152912139799</v>
      </c>
      <c r="BL138" s="12">
        <v>3.1941330432891801</v>
      </c>
      <c r="BM138" s="12">
        <v>1.84485900402069</v>
      </c>
      <c r="BN138" s="12">
        <v>7.2048487663268999</v>
      </c>
      <c r="BO138" s="12">
        <v>81.310676574707003</v>
      </c>
      <c r="BP138" s="12">
        <v>1.14990234375</v>
      </c>
      <c r="BQ138" s="12">
        <v>-24.816177368163999</v>
      </c>
      <c r="BR138" s="12">
        <v>1.25</v>
      </c>
      <c r="BS138" s="12">
        <v>67.221435546875</v>
      </c>
      <c r="BT138" s="12">
        <v>0.61850219964981101</v>
      </c>
      <c r="BU138" s="12">
        <v>-23.054359436035099</v>
      </c>
      <c r="BV138" s="12">
        <v>1.7340325117111199</v>
      </c>
      <c r="BW138" s="12">
        <v>93.160934448242102</v>
      </c>
      <c r="BX138" s="12" t="s">
        <v>82</v>
      </c>
      <c r="BY138" s="12" t="s">
        <v>81</v>
      </c>
      <c r="BZ138" s="12" t="s">
        <v>82</v>
      </c>
      <c r="CA138" s="12" t="s">
        <v>82</v>
      </c>
      <c r="CB138" s="12"/>
      <c r="CC138" s="12" t="s">
        <v>605</v>
      </c>
      <c r="CD138" s="12"/>
      <c r="CE138" s="20">
        <v>-13</v>
      </c>
      <c r="CF138" s="21">
        <v>0</v>
      </c>
      <c r="CG138" s="21">
        <v>0.64100000000000001</v>
      </c>
      <c r="CH138" s="21">
        <v>0.752</v>
      </c>
      <c r="CI138" s="21">
        <v>-33.744999999999997</v>
      </c>
      <c r="CJ138" s="21">
        <v>4.3</v>
      </c>
      <c r="CK138" s="21">
        <v>4.6280000000000001</v>
      </c>
      <c r="CL138" s="21">
        <v>-6.2939999999999996</v>
      </c>
      <c r="CM138" s="12">
        <v>16.334</v>
      </c>
      <c r="CN138" s="12">
        <v>-4.9749999999999996</v>
      </c>
      <c r="CO138" s="62">
        <f t="shared" si="22"/>
        <v>9.7959252817463831</v>
      </c>
      <c r="CP138" s="12">
        <v>0.88900000000000001</v>
      </c>
      <c r="CQ138" s="12">
        <v>0</v>
      </c>
      <c r="CR138" s="12">
        <v>0</v>
      </c>
      <c r="CS138" s="12">
        <v>0</v>
      </c>
      <c r="CT138" s="12">
        <v>0</v>
      </c>
      <c r="CU138" s="12">
        <v>0</v>
      </c>
      <c r="CV138" s="12">
        <v>0</v>
      </c>
      <c r="CW138" s="12">
        <v>0</v>
      </c>
      <c r="CX138" s="22">
        <v>0.46899999999999997</v>
      </c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EB138" s="12" t="s">
        <v>606</v>
      </c>
      <c r="EC138" s="12">
        <v>8</v>
      </c>
      <c r="ED138" s="12">
        <v>8</v>
      </c>
      <c r="EE138" s="12"/>
      <c r="EF138" s="21">
        <f t="shared" si="20"/>
        <v>0</v>
      </c>
      <c r="EG138" s="28">
        <v>8</v>
      </c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2"/>
      <c r="FI138" s="12"/>
      <c r="FJ138" s="12"/>
      <c r="FK138" s="12"/>
      <c r="FL138" s="12"/>
      <c r="FM138" s="12"/>
      <c r="FN138" s="12"/>
      <c r="FO138" s="12"/>
      <c r="FP138" s="12"/>
      <c r="FQ138" s="12"/>
      <c r="FR138" s="12"/>
      <c r="FS138" s="12"/>
      <c r="FT138" s="12"/>
      <c r="FU138" s="12"/>
      <c r="FV138" s="12"/>
      <c r="FW138" s="12"/>
      <c r="FX138" s="12"/>
      <c r="FY138" s="12"/>
      <c r="FZ138" s="12"/>
      <c r="GA138" s="12"/>
      <c r="GB138" s="12"/>
      <c r="GC138" s="12"/>
      <c r="GD138" s="12"/>
      <c r="GE138" s="12"/>
      <c r="GF138" s="12"/>
      <c r="GG138" s="12"/>
      <c r="GH138" s="12"/>
      <c r="GI138" s="12"/>
      <c r="GJ138" s="12"/>
      <c r="GK138" s="12"/>
      <c r="GL138" s="12"/>
      <c r="GM138" s="12"/>
      <c r="GN138" s="12"/>
      <c r="GO138" s="12"/>
      <c r="GP138" s="12"/>
      <c r="GQ138" s="12"/>
      <c r="GR138" s="12"/>
      <c r="GS138" s="12"/>
      <c r="GT138" s="12"/>
      <c r="GU138" s="12"/>
      <c r="GV138" s="12"/>
      <c r="GW138" s="12"/>
      <c r="GX138" s="12"/>
      <c r="GY138" s="12"/>
      <c r="GZ138" s="12"/>
      <c r="HA138" s="12"/>
      <c r="HB138" s="12"/>
      <c r="HC138" s="12"/>
      <c r="HD138" s="12"/>
      <c r="HE138" s="12"/>
      <c r="HF138" s="12"/>
      <c r="HG138" s="12"/>
      <c r="HH138" s="12"/>
      <c r="HI138" s="12"/>
      <c r="HJ138" s="12"/>
      <c r="HK138" s="12"/>
      <c r="HL138" s="12"/>
      <c r="HM138" s="12"/>
      <c r="HN138" s="12"/>
      <c r="HO138" s="12"/>
      <c r="HP138" s="12"/>
      <c r="HQ138" s="12"/>
      <c r="HR138" s="12"/>
      <c r="HS138" s="12"/>
      <c r="HT138" s="12"/>
      <c r="HU138" s="12"/>
      <c r="HV138" s="12"/>
      <c r="HW138" s="12"/>
      <c r="HX138" s="12"/>
      <c r="HY138" s="12"/>
      <c r="HZ138" s="12"/>
      <c r="IA138" s="12"/>
      <c r="IB138" s="12"/>
      <c r="IC138" s="12"/>
      <c r="ID138" s="12"/>
      <c r="IE138" s="12"/>
      <c r="IF138" s="12"/>
      <c r="IG138" s="12"/>
      <c r="IH138" s="12"/>
      <c r="II138" s="12"/>
      <c r="IJ138" s="12"/>
    </row>
    <row r="139" spans="1:244" ht="15" customHeight="1" x14ac:dyDescent="0.3">
      <c r="A139" s="12"/>
      <c r="B139" s="13">
        <v>1</v>
      </c>
      <c r="C139" s="12" t="s">
        <v>88</v>
      </c>
      <c r="D139" s="12">
        <v>20</v>
      </c>
      <c r="E139" s="12"/>
      <c r="F139" s="14">
        <v>44711</v>
      </c>
      <c r="G139" s="13" t="s">
        <v>89</v>
      </c>
      <c r="H139" s="12"/>
      <c r="I139" s="15">
        <v>44650</v>
      </c>
      <c r="J139" s="13">
        <f t="shared" si="17"/>
        <v>61</v>
      </c>
      <c r="K139" s="31">
        <f t="shared" si="18"/>
        <v>4</v>
      </c>
      <c r="L139" s="12">
        <v>57</v>
      </c>
      <c r="M139" s="16" t="s">
        <v>74</v>
      </c>
      <c r="N139" s="12">
        <v>1</v>
      </c>
      <c r="O139" s="12"/>
      <c r="P139" s="12" t="s">
        <v>75</v>
      </c>
      <c r="Q139" s="12" t="s">
        <v>90</v>
      </c>
      <c r="R139" s="12" t="s">
        <v>77</v>
      </c>
      <c r="S139" s="17" t="s">
        <v>78</v>
      </c>
      <c r="T139" s="12">
        <v>28</v>
      </c>
      <c r="U139" s="12">
        <v>2</v>
      </c>
      <c r="V139" s="12">
        <v>1</v>
      </c>
      <c r="W139" s="12" t="s">
        <v>83</v>
      </c>
      <c r="X139" s="12"/>
      <c r="Y139" s="12"/>
      <c r="Z139" s="13">
        <v>43</v>
      </c>
      <c r="AA139" s="13">
        <v>1200</v>
      </c>
      <c r="AB139" s="12">
        <v>9</v>
      </c>
      <c r="AC139" s="13">
        <v>-36</v>
      </c>
      <c r="AD139" s="12"/>
      <c r="AE139" s="12">
        <v>24</v>
      </c>
      <c r="AF139" s="12">
        <v>25</v>
      </c>
      <c r="AG139" s="12">
        <v>26</v>
      </c>
      <c r="AH139" s="12">
        <v>27</v>
      </c>
      <c r="AI139" s="12"/>
      <c r="AJ139" s="13">
        <v>3</v>
      </c>
      <c r="AK139" s="16">
        <f t="shared" si="21"/>
        <v>2160.33935546872</v>
      </c>
      <c r="AL139" s="12">
        <v>-85.87646484375</v>
      </c>
      <c r="AM139" s="18">
        <v>-97.015380859375</v>
      </c>
      <c r="AN139" s="18">
        <v>-108.551025390625</v>
      </c>
      <c r="AO139" s="18">
        <v>-119.796752929687</v>
      </c>
      <c r="AP139" s="18">
        <v>-128.49426269531199</v>
      </c>
      <c r="AQ139" s="12">
        <v>-136.8408203125</v>
      </c>
      <c r="AR139" s="12">
        <v>-122.299194335937</v>
      </c>
      <c r="AS139" s="12">
        <v>-125.30517578125</v>
      </c>
      <c r="AT139" s="12"/>
      <c r="AU139" s="12">
        <f t="shared" si="19"/>
        <v>22</v>
      </c>
      <c r="AV139" s="12">
        <v>11</v>
      </c>
      <c r="AW139" s="12">
        <v>1</v>
      </c>
      <c r="AX139" s="12">
        <v>1</v>
      </c>
      <c r="AY139" s="12" t="s">
        <v>80</v>
      </c>
      <c r="AZ139" s="12">
        <v>614.59948730468705</v>
      </c>
      <c r="BA139" s="12">
        <v>618.39959716796795</v>
      </c>
      <c r="BB139" s="19">
        <v>-21.2399997711181</v>
      </c>
      <c r="BC139" s="18">
        <v>46.432262420654197</v>
      </c>
      <c r="BD139" s="12">
        <v>1.7001953125</v>
      </c>
      <c r="BE139" s="12">
        <v>616.29968261718705</v>
      </c>
      <c r="BF139" s="12">
        <v>0.71692872047424305</v>
      </c>
      <c r="BG139" s="12">
        <v>0</v>
      </c>
      <c r="BH139" s="12">
        <v>614.59948730468705</v>
      </c>
      <c r="BI139" s="19">
        <v>2.0944142341613698</v>
      </c>
      <c r="BJ139" s="12">
        <v>23.216131210327099</v>
      </c>
      <c r="BK139" s="12">
        <v>0.834553241729736</v>
      </c>
      <c r="BL139" s="12">
        <v>2.9289674758911102</v>
      </c>
      <c r="BM139" s="12">
        <v>24.3677654266357</v>
      </c>
      <c r="BN139" s="12">
        <v>2.9567637443542401</v>
      </c>
      <c r="BO139" s="12">
        <v>42.585784912109297</v>
      </c>
      <c r="BP139" s="12">
        <v>0.9501953125</v>
      </c>
      <c r="BQ139" s="12">
        <v>-27.8799018859863</v>
      </c>
      <c r="BR139" s="12">
        <v>1.150390625</v>
      </c>
      <c r="BS139" s="12">
        <v>32.524612426757798</v>
      </c>
      <c r="BT139" s="12">
        <v>1.16059374809265</v>
      </c>
      <c r="BU139" s="12">
        <v>-26.143266677856399</v>
      </c>
      <c r="BV139" s="12">
        <v>1.45703697204589</v>
      </c>
      <c r="BW139" s="12">
        <v>98.623306274414006</v>
      </c>
      <c r="BX139" s="12" t="s">
        <v>82</v>
      </c>
      <c r="BY139" s="12" t="s">
        <v>81</v>
      </c>
      <c r="BZ139" s="12" t="s">
        <v>82</v>
      </c>
      <c r="CA139" s="12" t="s">
        <v>82</v>
      </c>
      <c r="CB139" s="12"/>
      <c r="CC139" s="12" t="s">
        <v>607</v>
      </c>
      <c r="CD139" s="12"/>
      <c r="CE139" s="20">
        <v>-17.547999999999998</v>
      </c>
      <c r="CF139" s="21">
        <v>0</v>
      </c>
      <c r="CG139" s="21">
        <v>0.70199999999999996</v>
      </c>
      <c r="CH139" s="21">
        <v>1.325</v>
      </c>
      <c r="CI139" s="21">
        <v>43.649000000000001</v>
      </c>
      <c r="CJ139" s="21">
        <v>11.45</v>
      </c>
      <c r="CK139" s="21">
        <v>12.616</v>
      </c>
      <c r="CL139" s="21">
        <v>-7.6870000000000003</v>
      </c>
      <c r="CM139" s="12">
        <v>12.079000000000001</v>
      </c>
      <c r="CN139" s="12">
        <v>-10.956</v>
      </c>
      <c r="CO139" s="62">
        <f t="shared" si="22"/>
        <v>12.300419245829532</v>
      </c>
      <c r="CP139" s="12">
        <v>0.79300000000000004</v>
      </c>
      <c r="CQ139" s="12">
        <v>0</v>
      </c>
      <c r="CR139" s="12">
        <v>0</v>
      </c>
      <c r="CS139" s="12">
        <v>0</v>
      </c>
      <c r="CT139" s="12">
        <v>0</v>
      </c>
      <c r="CU139" s="12">
        <v>0</v>
      </c>
      <c r="CV139" s="12">
        <v>0</v>
      </c>
      <c r="CW139" s="12">
        <v>0</v>
      </c>
      <c r="CX139" s="22">
        <v>0.17399999999999999</v>
      </c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EC139" s="32">
        <v>6</v>
      </c>
      <c r="ED139" s="21">
        <v>6</v>
      </c>
      <c r="EF139" s="21">
        <f t="shared" si="20"/>
        <v>0</v>
      </c>
      <c r="EG139" s="36">
        <v>6</v>
      </c>
    </row>
    <row r="140" spans="1:244" ht="15" customHeight="1" x14ac:dyDescent="0.3">
      <c r="A140" s="12"/>
      <c r="B140" s="13">
        <v>1</v>
      </c>
      <c r="C140" s="12" t="s">
        <v>88</v>
      </c>
      <c r="D140" s="12">
        <v>20</v>
      </c>
      <c r="E140" s="12"/>
      <c r="F140" s="14">
        <v>44711</v>
      </c>
      <c r="G140" s="13" t="s">
        <v>89</v>
      </c>
      <c r="H140" s="12"/>
      <c r="I140" s="15">
        <v>44650</v>
      </c>
      <c r="J140" s="13">
        <f t="shared" si="17"/>
        <v>61</v>
      </c>
      <c r="K140" s="31">
        <f t="shared" si="18"/>
        <v>4</v>
      </c>
      <c r="L140" s="12">
        <v>57</v>
      </c>
      <c r="M140" s="16" t="s">
        <v>74</v>
      </c>
      <c r="N140" s="12">
        <v>1</v>
      </c>
      <c r="O140" s="12"/>
      <c r="P140" s="12" t="s">
        <v>75</v>
      </c>
      <c r="Q140" s="12" t="s">
        <v>90</v>
      </c>
      <c r="R140" s="12" t="s">
        <v>77</v>
      </c>
      <c r="S140" s="17" t="s">
        <v>78</v>
      </c>
      <c r="T140" s="12">
        <v>28</v>
      </c>
      <c r="U140" s="12">
        <v>1</v>
      </c>
      <c r="V140" s="12">
        <v>8</v>
      </c>
      <c r="W140" s="12" t="s">
        <v>83</v>
      </c>
      <c r="X140" s="12"/>
      <c r="Y140" s="12"/>
      <c r="Z140" s="13">
        <v>59</v>
      </c>
      <c r="AA140" s="13">
        <v>1000</v>
      </c>
      <c r="AB140" s="12">
        <v>12</v>
      </c>
      <c r="AC140" s="13">
        <v>-38</v>
      </c>
      <c r="AD140" s="12"/>
      <c r="AE140" s="12">
        <v>20</v>
      </c>
      <c r="AF140" s="12">
        <v>21</v>
      </c>
      <c r="AG140" s="12">
        <v>22</v>
      </c>
      <c r="AH140" s="12">
        <v>23</v>
      </c>
      <c r="AI140" s="12"/>
      <c r="AJ140" s="13">
        <v>1</v>
      </c>
      <c r="AK140" s="16">
        <f t="shared" si="21"/>
        <v>905.1513671875</v>
      </c>
      <c r="AL140" s="12">
        <v>-69.3511962890625</v>
      </c>
      <c r="AM140" s="18">
        <v>-69.244384765625</v>
      </c>
      <c r="AN140" s="18">
        <v>-78.18603515625</v>
      </c>
      <c r="AO140" s="18">
        <v>-81.024169921875</v>
      </c>
      <c r="AP140" s="18">
        <v>-86.090087890625</v>
      </c>
      <c r="AQ140" s="12">
        <v>-90.118408203125</v>
      </c>
      <c r="AR140" s="12">
        <v>-71.2890625</v>
      </c>
      <c r="AS140" s="12">
        <v>-93.93310546875</v>
      </c>
      <c r="AT140" s="12"/>
      <c r="AU140" s="12">
        <f t="shared" si="19"/>
        <v>44</v>
      </c>
      <c r="AV140" s="12">
        <v>22</v>
      </c>
      <c r="AW140" s="12">
        <v>1</v>
      </c>
      <c r="AX140" s="12">
        <v>1</v>
      </c>
      <c r="AY140" s="12" t="s">
        <v>80</v>
      </c>
      <c r="AZ140" s="12">
        <v>404.90051269531199</v>
      </c>
      <c r="BA140" s="12">
        <v>408.00012207031199</v>
      </c>
      <c r="BB140" s="19">
        <v>-12.300000190734799</v>
      </c>
      <c r="BC140" s="18">
        <v>25.071605682373001</v>
      </c>
      <c r="BD140" s="12">
        <v>1.5</v>
      </c>
      <c r="BE140" s="12">
        <v>406.40051269531199</v>
      </c>
      <c r="BF140" s="12">
        <v>2.7022216320037802</v>
      </c>
      <c r="BG140" s="12">
        <v>3</v>
      </c>
      <c r="BH140" s="12">
        <v>407.90051269531199</v>
      </c>
      <c r="BI140" s="19">
        <v>2.1112689971923801</v>
      </c>
      <c r="BJ140" s="12">
        <v>12.5358028411865</v>
      </c>
      <c r="BK140" s="12">
        <v>0.42794951796531699</v>
      </c>
      <c r="BL140" s="12">
        <v>2.5392186641693102</v>
      </c>
      <c r="BM140" s="12">
        <v>2.9124193191528298</v>
      </c>
      <c r="BN140" s="12">
        <v>1.10753393173217</v>
      </c>
      <c r="BO140" s="12">
        <v>15.931372642516999</v>
      </c>
      <c r="BP140" s="12">
        <v>0.5498046875</v>
      </c>
      <c r="BQ140" s="12">
        <v>-21.7524509429931</v>
      </c>
      <c r="BR140" s="12">
        <v>1.1494140625</v>
      </c>
      <c r="BS140" s="12" t="s">
        <v>81</v>
      </c>
      <c r="BT140" s="12" t="s">
        <v>81</v>
      </c>
      <c r="BU140" s="12" t="s">
        <v>81</v>
      </c>
      <c r="BV140" s="12" t="s">
        <v>81</v>
      </c>
      <c r="BW140" s="12">
        <v>51.110782623291001</v>
      </c>
      <c r="BX140" s="12" t="s">
        <v>82</v>
      </c>
      <c r="BY140" s="12" t="s">
        <v>81</v>
      </c>
      <c r="BZ140" s="12" t="s">
        <v>82</v>
      </c>
      <c r="CA140" s="12" t="s">
        <v>82</v>
      </c>
      <c r="CB140" s="12"/>
      <c r="CC140" s="12" t="s">
        <v>608</v>
      </c>
      <c r="CD140" s="12"/>
      <c r="CE140" s="20">
        <v>-12.512</v>
      </c>
      <c r="CF140" s="21">
        <v>0</v>
      </c>
      <c r="CG140" s="21">
        <v>0.33600000000000002</v>
      </c>
      <c r="CH140" s="21">
        <v>0.65600000000000003</v>
      </c>
      <c r="CI140" s="21">
        <v>-69.091999999999999</v>
      </c>
      <c r="CJ140" s="21">
        <v>3.05</v>
      </c>
      <c r="CK140" s="21">
        <v>1.6559999999999999</v>
      </c>
      <c r="CL140" s="21">
        <v>-2.722</v>
      </c>
      <c r="CM140" s="12">
        <v>2.9049999999999998</v>
      </c>
      <c r="CN140" s="12">
        <v>-10.509</v>
      </c>
      <c r="CO140" s="62">
        <f t="shared" si="22"/>
        <v>2.648044516665407</v>
      </c>
      <c r="CP140" s="12">
        <v>0.67100000000000004</v>
      </c>
      <c r="CQ140" s="12">
        <v>0</v>
      </c>
      <c r="CR140" s="12">
        <v>0</v>
      </c>
      <c r="CS140" s="12">
        <v>0</v>
      </c>
      <c r="CT140" s="12">
        <v>0</v>
      </c>
      <c r="CU140" s="12">
        <v>0</v>
      </c>
      <c r="CV140" s="12">
        <v>0</v>
      </c>
      <c r="CW140" s="12">
        <v>0</v>
      </c>
      <c r="CX140" s="22">
        <v>0.13500000000000001</v>
      </c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EC140" s="12">
        <v>4</v>
      </c>
      <c r="ED140" s="12">
        <v>4</v>
      </c>
      <c r="EF140" s="21">
        <f t="shared" si="20"/>
        <v>0</v>
      </c>
      <c r="EG140" s="28">
        <v>4</v>
      </c>
    </row>
    <row r="141" spans="1:244" ht="14.4" customHeight="1" x14ac:dyDescent="0.3">
      <c r="A141" s="12"/>
      <c r="B141" s="13">
        <v>1</v>
      </c>
      <c r="C141" s="12" t="s">
        <v>88</v>
      </c>
      <c r="D141" s="12">
        <v>20</v>
      </c>
      <c r="E141" s="12"/>
      <c r="F141" s="14">
        <v>44711</v>
      </c>
      <c r="G141" s="13" t="s">
        <v>89</v>
      </c>
      <c r="H141" s="12"/>
      <c r="I141" s="15">
        <v>44650</v>
      </c>
      <c r="J141" s="13">
        <f t="shared" si="17"/>
        <v>61</v>
      </c>
      <c r="K141" s="31">
        <f t="shared" si="18"/>
        <v>4</v>
      </c>
      <c r="L141" s="12">
        <v>57</v>
      </c>
      <c r="M141" s="16" t="s">
        <v>74</v>
      </c>
      <c r="N141" s="12">
        <v>1</v>
      </c>
      <c r="O141" s="12"/>
      <c r="P141" s="12" t="s">
        <v>75</v>
      </c>
      <c r="Q141" s="12" t="s">
        <v>90</v>
      </c>
      <c r="R141" s="12" t="s">
        <v>77</v>
      </c>
      <c r="S141" s="17" t="s">
        <v>78</v>
      </c>
      <c r="T141" s="12">
        <v>28</v>
      </c>
      <c r="U141" s="12">
        <v>2</v>
      </c>
      <c r="V141" s="12">
        <v>4</v>
      </c>
      <c r="W141" s="12" t="s">
        <v>83</v>
      </c>
      <c r="X141" s="12"/>
      <c r="Y141" s="12"/>
      <c r="Z141" s="13">
        <v>67</v>
      </c>
      <c r="AA141" s="13">
        <v>1400</v>
      </c>
      <c r="AB141" s="12">
        <v>14</v>
      </c>
      <c r="AC141" s="13">
        <v>-44</v>
      </c>
      <c r="AD141" s="12"/>
      <c r="AE141" s="12">
        <v>34</v>
      </c>
      <c r="AF141" s="12">
        <v>35</v>
      </c>
      <c r="AG141" s="12">
        <v>36</v>
      </c>
      <c r="AH141" s="12">
        <v>37</v>
      </c>
      <c r="AI141" s="12"/>
      <c r="AJ141" s="13">
        <v>3</v>
      </c>
      <c r="AK141" s="16">
        <f t="shared" si="21"/>
        <v>1031.494140625</v>
      </c>
      <c r="AL141" s="12">
        <v>-69.061279296875</v>
      </c>
      <c r="AM141" s="18">
        <v>-73.2421875</v>
      </c>
      <c r="AN141" s="18">
        <v>-71.044921875</v>
      </c>
      <c r="AO141" s="18">
        <v>-82.122802734375</v>
      </c>
      <c r="AP141" s="18">
        <v>-90.4083251953125</v>
      </c>
      <c r="AQ141" s="12">
        <v>-100.082397460937</v>
      </c>
      <c r="AR141" s="12">
        <v>-105.941772460937</v>
      </c>
      <c r="AS141" s="12">
        <v>-112.12158203125</v>
      </c>
      <c r="AT141" s="12"/>
      <c r="AU141" s="12">
        <f t="shared" si="19"/>
        <v>24</v>
      </c>
      <c r="AV141" s="12">
        <v>12</v>
      </c>
      <c r="AW141" s="12">
        <v>1</v>
      </c>
      <c r="AX141" s="12">
        <v>1</v>
      </c>
      <c r="AY141" s="12" t="s">
        <v>80</v>
      </c>
      <c r="AZ141" s="12">
        <v>531.79998779296795</v>
      </c>
      <c r="BA141" s="12">
        <v>535.39959716796795</v>
      </c>
      <c r="BB141" s="19">
        <v>-26.670000076293899</v>
      </c>
      <c r="BC141" s="18">
        <v>46.597976684570298</v>
      </c>
      <c r="BD141" s="12">
        <v>1.6005859375</v>
      </c>
      <c r="BE141" s="12">
        <v>533.40057373046795</v>
      </c>
      <c r="BF141" s="12">
        <v>-6.3398435711861004E-2</v>
      </c>
      <c r="BG141" s="12">
        <v>0</v>
      </c>
      <c r="BH141" s="12">
        <v>531.79998779296795</v>
      </c>
      <c r="BI141" s="19">
        <v>2.4413428306579501</v>
      </c>
      <c r="BJ141" s="12">
        <v>23.298988342285099</v>
      </c>
      <c r="BK141" s="12">
        <v>0.74305707216262795</v>
      </c>
      <c r="BL141" s="12">
        <v>3.1843998432159402</v>
      </c>
      <c r="BM141" s="12">
        <v>3.9554684162139799</v>
      </c>
      <c r="BN141" s="12">
        <v>2.9709775447845401</v>
      </c>
      <c r="BO141" s="12">
        <v>47.178398132324197</v>
      </c>
      <c r="BP141" s="12">
        <v>0.85009765625</v>
      </c>
      <c r="BQ141" s="12">
        <v>-18.995098114013601</v>
      </c>
      <c r="BR141" s="12">
        <v>1.1494140625</v>
      </c>
      <c r="BS141" s="12">
        <v>40.014636993408203</v>
      </c>
      <c r="BT141" s="12">
        <v>0.96035599708557096</v>
      </c>
      <c r="BU141" s="12" t="s">
        <v>81</v>
      </c>
      <c r="BV141" s="12" t="s">
        <v>81</v>
      </c>
      <c r="BW141" s="12">
        <v>106.45491027832</v>
      </c>
      <c r="BX141" s="12" t="s">
        <v>82</v>
      </c>
      <c r="BY141" s="12" t="s">
        <v>81</v>
      </c>
      <c r="BZ141" s="12" t="s">
        <v>82</v>
      </c>
      <c r="CA141" s="12" t="s">
        <v>82</v>
      </c>
      <c r="CB141" s="12"/>
      <c r="CC141" s="12" t="s">
        <v>609</v>
      </c>
      <c r="CD141" s="12"/>
      <c r="CE141" s="20">
        <v>-14.984</v>
      </c>
      <c r="CF141" s="21">
        <v>0</v>
      </c>
      <c r="CG141" s="21">
        <v>0.70199999999999996</v>
      </c>
      <c r="CH141" s="21">
        <v>0.46100000000000002</v>
      </c>
      <c r="CI141" s="21">
        <v>-98.203000000000003</v>
      </c>
      <c r="CJ141" s="21">
        <v>2.6</v>
      </c>
      <c r="CK141" s="21">
        <v>2.2570000000000001</v>
      </c>
      <c r="CL141" s="21">
        <v>-4.5540000000000003</v>
      </c>
      <c r="CM141" s="12">
        <v>2.38</v>
      </c>
      <c r="CN141" s="12">
        <v>-12.77</v>
      </c>
      <c r="CO141" s="62">
        <f t="shared" si="22"/>
        <v>2.3476667051489266</v>
      </c>
      <c r="CP141" s="12">
        <v>0.80500000000000005</v>
      </c>
      <c r="CQ141" s="12">
        <v>0</v>
      </c>
      <c r="CR141" s="12">
        <v>0</v>
      </c>
      <c r="CS141" s="12">
        <v>0</v>
      </c>
      <c r="CT141" s="12">
        <v>0</v>
      </c>
      <c r="CU141" s="12">
        <v>0</v>
      </c>
      <c r="CV141" s="12">
        <v>0</v>
      </c>
      <c r="CW141" s="12">
        <v>0</v>
      </c>
      <c r="CX141" s="22">
        <v>0.28899999999999998</v>
      </c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EC141" s="32">
        <v>6</v>
      </c>
      <c r="ED141" s="21">
        <v>6</v>
      </c>
      <c r="EF141" s="21">
        <f t="shared" si="20"/>
        <v>0</v>
      </c>
      <c r="EG141" s="36">
        <v>6</v>
      </c>
    </row>
    <row r="142" spans="1:244" ht="14.4" customHeight="1" x14ac:dyDescent="0.3">
      <c r="A142" s="12"/>
      <c r="B142" s="13">
        <v>1</v>
      </c>
      <c r="C142" s="12" t="s">
        <v>88</v>
      </c>
      <c r="D142" s="12">
        <v>20</v>
      </c>
      <c r="E142" s="12"/>
      <c r="F142" s="14">
        <v>44711</v>
      </c>
      <c r="G142" s="13" t="s">
        <v>89</v>
      </c>
      <c r="H142" s="12"/>
      <c r="I142" s="15">
        <v>44650</v>
      </c>
      <c r="J142" s="13">
        <f t="shared" si="17"/>
        <v>61</v>
      </c>
      <c r="K142" s="31">
        <f t="shared" si="18"/>
        <v>4</v>
      </c>
      <c r="L142" s="12">
        <v>57</v>
      </c>
      <c r="M142" s="16" t="s">
        <v>74</v>
      </c>
      <c r="N142" s="12">
        <v>1</v>
      </c>
      <c r="O142" s="12"/>
      <c r="P142" s="12" t="s">
        <v>75</v>
      </c>
      <c r="Q142" s="12" t="s">
        <v>90</v>
      </c>
      <c r="R142" s="12" t="s">
        <v>77</v>
      </c>
      <c r="S142" s="17" t="s">
        <v>78</v>
      </c>
      <c r="T142" s="12">
        <v>28</v>
      </c>
      <c r="U142" s="12">
        <v>2</v>
      </c>
      <c r="V142" s="12">
        <v>3</v>
      </c>
      <c r="W142" s="12" t="s">
        <v>83</v>
      </c>
      <c r="X142" s="12"/>
      <c r="Y142" s="12"/>
      <c r="Z142" s="13">
        <v>39</v>
      </c>
      <c r="AA142" s="13">
        <v>1300</v>
      </c>
      <c r="AB142" s="12">
        <v>11</v>
      </c>
      <c r="AC142" s="13">
        <v>-33</v>
      </c>
      <c r="AD142" s="12"/>
      <c r="AE142" s="12">
        <v>32</v>
      </c>
      <c r="AF142" s="12">
        <v>33</v>
      </c>
      <c r="AG142" s="12"/>
      <c r="AH142" s="12"/>
      <c r="AI142" s="12"/>
      <c r="AJ142" s="16">
        <v>0</v>
      </c>
      <c r="AK142" s="16"/>
      <c r="AL142" s="12"/>
      <c r="AM142" s="18"/>
      <c r="AN142" s="18"/>
      <c r="AO142" s="18"/>
      <c r="AP142" s="18"/>
      <c r="AQ142" s="12"/>
      <c r="AR142" s="12"/>
      <c r="AS142" s="12"/>
      <c r="AT142" s="12"/>
      <c r="AU142" s="12">
        <f t="shared" si="19"/>
        <v>0</v>
      </c>
      <c r="AV142" s="12"/>
      <c r="AW142" s="12"/>
      <c r="AX142" s="12"/>
      <c r="AY142" s="12"/>
      <c r="AZ142" s="12"/>
      <c r="BA142" s="12"/>
      <c r="BB142" s="19"/>
      <c r="BC142" s="18"/>
      <c r="BD142" s="12"/>
      <c r="BE142" s="12"/>
      <c r="BF142" s="12"/>
      <c r="BG142" s="12"/>
      <c r="BH142" s="12"/>
      <c r="BI142" s="19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 t="s">
        <v>610</v>
      </c>
      <c r="CD142" s="12"/>
      <c r="CE142" s="20">
        <v>-11.108000000000001</v>
      </c>
      <c r="CF142" s="21">
        <v>0</v>
      </c>
      <c r="CG142" s="21">
        <v>0.24399999999999999</v>
      </c>
      <c r="CH142" s="21">
        <v>1.0609999999999999</v>
      </c>
      <c r="CI142" s="21">
        <v>41.064</v>
      </c>
      <c r="CJ142" s="21">
        <v>2.5</v>
      </c>
      <c r="CK142" s="21">
        <v>2.0009999999999999</v>
      </c>
      <c r="CL142" s="21">
        <v>-3.7770000000000001</v>
      </c>
      <c r="CM142" s="12">
        <v>3.68</v>
      </c>
      <c r="CN142" s="12">
        <v>-6.3890000000000002</v>
      </c>
      <c r="CO142" s="62">
        <f t="shared" si="22"/>
        <v>3.0561968325791855</v>
      </c>
      <c r="CP142" s="12">
        <v>0.67400000000000004</v>
      </c>
      <c r="CQ142" s="12">
        <v>0</v>
      </c>
      <c r="CR142" s="12">
        <v>0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22">
        <v>0.108</v>
      </c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EC142" s="12">
        <v>2</v>
      </c>
      <c r="ED142" s="12">
        <v>2</v>
      </c>
      <c r="EE142" s="37"/>
      <c r="EF142" s="21">
        <f t="shared" si="20"/>
        <v>0</v>
      </c>
      <c r="EG142" s="28">
        <v>2</v>
      </c>
      <c r="EH142" s="37"/>
      <c r="EI142" s="37"/>
      <c r="EJ142" s="37"/>
      <c r="EK142" s="37"/>
      <c r="EL142" s="37"/>
      <c r="EM142" s="37"/>
      <c r="EN142" s="37"/>
      <c r="EO142" s="37"/>
      <c r="EP142" s="37"/>
      <c r="EQ142" s="37"/>
      <c r="ER142" s="37"/>
      <c r="ES142" s="37"/>
      <c r="ET142" s="37"/>
      <c r="EU142" s="37"/>
      <c r="EV142" s="37"/>
      <c r="EW142" s="37"/>
      <c r="EX142" s="37"/>
      <c r="EY142" s="37"/>
      <c r="EZ142" s="37"/>
      <c r="FA142" s="37"/>
      <c r="FB142" s="37"/>
      <c r="FC142" s="37"/>
      <c r="FD142" s="37"/>
      <c r="FE142" s="37"/>
      <c r="FF142" s="37"/>
      <c r="FG142" s="37"/>
      <c r="FH142" s="37"/>
      <c r="FI142" s="37"/>
      <c r="FJ142" s="37"/>
      <c r="FK142" s="37"/>
      <c r="FL142" s="37"/>
      <c r="FM142" s="37"/>
      <c r="FN142" s="37"/>
      <c r="FO142" s="37"/>
      <c r="FP142" s="37"/>
      <c r="FQ142" s="37"/>
      <c r="FR142" s="37"/>
      <c r="FS142" s="37"/>
      <c r="FT142" s="37"/>
      <c r="FU142" s="37"/>
      <c r="FV142" s="37"/>
      <c r="FW142" s="37"/>
      <c r="FX142" s="37"/>
      <c r="FY142" s="37"/>
      <c r="FZ142" s="37"/>
      <c r="GA142" s="37"/>
      <c r="GB142" s="37"/>
      <c r="GC142" s="37"/>
      <c r="GD142" s="37"/>
      <c r="GE142" s="37"/>
      <c r="GF142" s="37"/>
      <c r="GG142" s="37"/>
      <c r="GH142" s="37"/>
      <c r="GI142" s="37"/>
      <c r="GJ142" s="37"/>
      <c r="GK142" s="37"/>
      <c r="GL142" s="37"/>
      <c r="GM142" s="37"/>
      <c r="GN142" s="37"/>
      <c r="GO142" s="37"/>
      <c r="GP142" s="37"/>
      <c r="GQ142" s="37"/>
      <c r="GR142" s="37"/>
      <c r="GS142" s="37"/>
      <c r="GT142" s="37"/>
      <c r="GU142" s="37"/>
      <c r="GV142" s="37"/>
      <c r="GW142" s="37"/>
      <c r="GX142" s="37"/>
      <c r="GY142" s="37"/>
      <c r="GZ142" s="37"/>
      <c r="HA142" s="37"/>
      <c r="HB142" s="37"/>
      <c r="HC142" s="37"/>
      <c r="HD142" s="37"/>
      <c r="HE142" s="37"/>
    </row>
    <row r="143" spans="1:244" ht="14.4" customHeight="1" x14ac:dyDescent="0.3">
      <c r="A143" s="12"/>
      <c r="B143" s="13">
        <v>1</v>
      </c>
      <c r="C143" s="12" t="s">
        <v>88</v>
      </c>
      <c r="D143" s="12">
        <v>20</v>
      </c>
      <c r="E143" s="12"/>
      <c r="F143" s="14">
        <v>44711</v>
      </c>
      <c r="G143" s="13" t="s">
        <v>89</v>
      </c>
      <c r="H143" s="12"/>
      <c r="I143" s="15">
        <v>44650</v>
      </c>
      <c r="J143" s="13">
        <f t="shared" si="17"/>
        <v>61</v>
      </c>
      <c r="K143" s="31">
        <f t="shared" si="18"/>
        <v>4</v>
      </c>
      <c r="L143" s="12">
        <v>57</v>
      </c>
      <c r="M143" s="16" t="s">
        <v>74</v>
      </c>
      <c r="N143" s="12">
        <v>1</v>
      </c>
      <c r="O143" s="12"/>
      <c r="P143" s="12" t="s">
        <v>75</v>
      </c>
      <c r="Q143" s="12" t="s">
        <v>90</v>
      </c>
      <c r="R143" s="12" t="s">
        <v>77</v>
      </c>
      <c r="S143" s="17" t="s">
        <v>78</v>
      </c>
      <c r="T143" s="12">
        <v>28</v>
      </c>
      <c r="U143" s="12">
        <v>1</v>
      </c>
      <c r="V143" s="12">
        <v>3</v>
      </c>
      <c r="W143" s="12" t="s">
        <v>83</v>
      </c>
      <c r="X143" s="12"/>
      <c r="Y143" s="12"/>
      <c r="Z143" s="13">
        <v>49</v>
      </c>
      <c r="AA143" s="13">
        <v>870</v>
      </c>
      <c r="AB143" s="12">
        <v>16</v>
      </c>
      <c r="AC143" s="13">
        <v>-33</v>
      </c>
      <c r="AD143" s="12"/>
      <c r="AE143" s="12">
        <v>8</v>
      </c>
      <c r="AF143" s="12">
        <v>9</v>
      </c>
      <c r="AG143" s="12">
        <v>10</v>
      </c>
      <c r="AH143" s="12">
        <v>11</v>
      </c>
      <c r="AI143" s="12"/>
      <c r="AJ143" s="13">
        <v>1</v>
      </c>
      <c r="AK143" s="16">
        <f>SLOPE(AL143:AP143,AL$1:AP$1)*-1000</f>
        <v>923.76708984375</v>
      </c>
      <c r="AL143" s="12">
        <v>-60.394287109375</v>
      </c>
      <c r="AM143" s="18">
        <v>-62.744140625</v>
      </c>
      <c r="AN143" s="18">
        <v>-66.83349609375</v>
      </c>
      <c r="AO143" s="18">
        <v>-73.1048583984375</v>
      </c>
      <c r="AP143" s="18">
        <v>-78.30810546875</v>
      </c>
      <c r="AQ143" s="12">
        <v>-79.010009765625</v>
      </c>
      <c r="AR143" s="12">
        <v>-90.087890625</v>
      </c>
      <c r="AS143" s="12">
        <v>-95.1080322265625</v>
      </c>
      <c r="AT143" s="12"/>
      <c r="AU143" s="12">
        <f t="shared" si="19"/>
        <v>38</v>
      </c>
      <c r="AV143" s="12">
        <v>19</v>
      </c>
      <c r="AW143" s="12">
        <v>1</v>
      </c>
      <c r="AX143" s="12">
        <v>1</v>
      </c>
      <c r="AY143" s="12" t="s">
        <v>80</v>
      </c>
      <c r="AZ143" s="12">
        <v>322.19918823242102</v>
      </c>
      <c r="BA143" s="12">
        <v>325.90255737304602</v>
      </c>
      <c r="BB143" s="19">
        <v>-15.569999694824199</v>
      </c>
      <c r="BC143" s="18">
        <v>29.348686218261701</v>
      </c>
      <c r="BD143" s="12">
        <v>1.80078125</v>
      </c>
      <c r="BE143" s="12">
        <v>323.99996948242102</v>
      </c>
      <c r="BF143" s="12">
        <v>10.320976257324199</v>
      </c>
      <c r="BG143" s="12">
        <v>0</v>
      </c>
      <c r="BH143" s="12">
        <v>322.19918823242102</v>
      </c>
      <c r="BI143" s="19"/>
      <c r="BJ143" s="12">
        <v>14.674343109130801</v>
      </c>
      <c r="BK143" s="12">
        <v>0.324988573789597</v>
      </c>
      <c r="BL143" s="12" t="s">
        <v>81</v>
      </c>
      <c r="BM143" s="12">
        <v>1.3576197624206501</v>
      </c>
      <c r="BN143" s="12">
        <v>1.6319217681884699</v>
      </c>
      <c r="BO143" s="12">
        <v>16.390932083129801</v>
      </c>
      <c r="BP143" s="12">
        <v>0.6513671875</v>
      </c>
      <c r="BQ143" s="12">
        <v>-9.6507349014282209</v>
      </c>
      <c r="BR143" s="12">
        <v>1.5498046875</v>
      </c>
      <c r="BS143" s="12" t="s">
        <v>81</v>
      </c>
      <c r="BT143" s="12" t="s">
        <v>81</v>
      </c>
      <c r="BU143" s="12" t="s">
        <v>81</v>
      </c>
      <c r="BV143" s="12" t="s">
        <v>81</v>
      </c>
      <c r="BW143" s="12">
        <v>85.247039794921804</v>
      </c>
      <c r="BX143" s="12" t="s">
        <v>82</v>
      </c>
      <c r="BY143" s="12" t="s">
        <v>81</v>
      </c>
      <c r="BZ143" s="12" t="s">
        <v>82</v>
      </c>
      <c r="CA143" s="12" t="s">
        <v>82</v>
      </c>
      <c r="CB143" s="12"/>
      <c r="CC143" s="12" t="s">
        <v>611</v>
      </c>
      <c r="CD143" s="12"/>
      <c r="CE143" s="20">
        <v>-18.981999999999999</v>
      </c>
      <c r="CF143" s="21">
        <v>0</v>
      </c>
      <c r="CG143" s="21">
        <v>0.48799999999999999</v>
      </c>
      <c r="CH143" s="21">
        <v>0.41699999999999998</v>
      </c>
      <c r="CI143" s="21">
        <v>42.116</v>
      </c>
      <c r="CJ143" s="21">
        <v>1.75</v>
      </c>
      <c r="CK143" s="21">
        <v>1.39</v>
      </c>
      <c r="CL143" s="21">
        <v>-7.2380000000000004</v>
      </c>
      <c r="CM143" s="12">
        <v>1.4610000000000001</v>
      </c>
      <c r="CN143" s="12">
        <v>-14.535</v>
      </c>
      <c r="CO143" s="62">
        <f t="shared" si="22"/>
        <v>1.4373974647499197</v>
      </c>
      <c r="CP143" s="12">
        <v>0.83699999999999997</v>
      </c>
      <c r="CQ143" s="12">
        <v>0</v>
      </c>
      <c r="CR143" s="12">
        <v>0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22">
        <v>0.20499999999999999</v>
      </c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EC143" s="12">
        <v>4</v>
      </c>
      <c r="ED143" s="12">
        <v>4</v>
      </c>
      <c r="EF143" s="21">
        <f t="shared" si="20"/>
        <v>0</v>
      </c>
      <c r="EG143" s="28">
        <v>4</v>
      </c>
    </row>
    <row r="144" spans="1:244" ht="14.4" customHeight="1" x14ac:dyDescent="0.3">
      <c r="A144" s="12"/>
      <c r="B144" s="13">
        <v>1</v>
      </c>
      <c r="C144" s="12" t="s">
        <v>88</v>
      </c>
      <c r="D144" s="12">
        <v>20</v>
      </c>
      <c r="E144" s="12"/>
      <c r="F144" s="14">
        <v>44711</v>
      </c>
      <c r="G144" s="13" t="s">
        <v>89</v>
      </c>
      <c r="H144" s="12"/>
      <c r="I144" s="15">
        <v>44650</v>
      </c>
      <c r="J144" s="13">
        <f t="shared" si="17"/>
        <v>61</v>
      </c>
      <c r="K144" s="31">
        <f t="shared" si="18"/>
        <v>4</v>
      </c>
      <c r="L144" s="12">
        <v>57</v>
      </c>
      <c r="M144" s="16" t="s">
        <v>74</v>
      </c>
      <c r="N144" s="12">
        <v>1</v>
      </c>
      <c r="O144" s="12"/>
      <c r="P144" s="12" t="s">
        <v>75</v>
      </c>
      <c r="Q144" s="12" t="s">
        <v>90</v>
      </c>
      <c r="R144" s="12" t="s">
        <v>77</v>
      </c>
      <c r="S144" s="17" t="s">
        <v>78</v>
      </c>
      <c r="T144" s="12">
        <v>28</v>
      </c>
      <c r="U144" s="12">
        <v>2</v>
      </c>
      <c r="V144" s="12">
        <v>5</v>
      </c>
      <c r="W144" s="12" t="s">
        <v>612</v>
      </c>
      <c r="X144" s="12"/>
      <c r="Y144" s="12"/>
      <c r="Z144" s="13">
        <v>110</v>
      </c>
      <c r="AA144" s="13">
        <v>540</v>
      </c>
      <c r="AB144" s="12">
        <v>9</v>
      </c>
      <c r="AC144" s="13">
        <v>-40</v>
      </c>
      <c r="AD144" s="12"/>
      <c r="AE144" s="12">
        <v>38</v>
      </c>
      <c r="AF144" s="12">
        <v>39</v>
      </c>
      <c r="AG144" s="12">
        <v>40</v>
      </c>
      <c r="AH144" s="12">
        <v>41</v>
      </c>
      <c r="AI144" s="12"/>
      <c r="AJ144" s="13">
        <v>2</v>
      </c>
      <c r="AK144" s="16">
        <f>SLOPE(AL144:AP144,AL$1:AP$1)*-1000</f>
        <v>281.67724609375</v>
      </c>
      <c r="AL144" s="12">
        <v>-70.7855224609375</v>
      </c>
      <c r="AM144" s="18">
        <v>-75.13427734375</v>
      </c>
      <c r="AN144" s="18">
        <v>-73.5931396484375</v>
      </c>
      <c r="AO144" s="18">
        <v>-70.2972412109375</v>
      </c>
      <c r="AP144" s="18">
        <v>-80.2459716796875</v>
      </c>
      <c r="AQ144" s="12">
        <v>-84.564208984375</v>
      </c>
      <c r="AR144" s="12">
        <v>-89.6759033203125</v>
      </c>
      <c r="AS144" s="12">
        <v>-92.0867919921875</v>
      </c>
      <c r="AT144" s="12"/>
      <c r="AU144" s="12">
        <f t="shared" si="19"/>
        <v>48</v>
      </c>
      <c r="AV144" s="12">
        <v>24</v>
      </c>
      <c r="AW144" s="12">
        <v>1</v>
      </c>
      <c r="AX144" s="12">
        <v>1</v>
      </c>
      <c r="AY144" s="12" t="s">
        <v>80</v>
      </c>
      <c r="AZ144" s="12">
        <v>570.801025390625</v>
      </c>
      <c r="BA144" s="12">
        <v>573.50012207031205</v>
      </c>
      <c r="BB144" s="19">
        <v>-10.4600000381469</v>
      </c>
      <c r="BC144" s="18">
        <v>21.736244201660099</v>
      </c>
      <c r="BD144" s="12">
        <v>1.298828125</v>
      </c>
      <c r="BE144" s="12">
        <v>572.099853515625</v>
      </c>
      <c r="BF144" s="12">
        <v>10.5668115615844</v>
      </c>
      <c r="BG144" s="12">
        <v>0</v>
      </c>
      <c r="BH144" s="12">
        <v>570.801025390625</v>
      </c>
      <c r="BI144" s="19"/>
      <c r="BJ144" s="12">
        <v>10.86812210083</v>
      </c>
      <c r="BK144" s="12" t="s">
        <v>81</v>
      </c>
      <c r="BL144" s="12" t="s">
        <v>81</v>
      </c>
      <c r="BM144" s="12">
        <v>1.0126849412918</v>
      </c>
      <c r="BN144" s="12">
        <v>1.01206350326538</v>
      </c>
      <c r="BO144" s="12">
        <v>12.2549018859863</v>
      </c>
      <c r="BP144" s="12">
        <v>0.2490234375</v>
      </c>
      <c r="BQ144" s="12">
        <v>-12.5612745285034</v>
      </c>
      <c r="BR144" s="12">
        <v>1.2509765625</v>
      </c>
      <c r="BS144" s="12" t="s">
        <v>81</v>
      </c>
      <c r="BT144" s="12" t="s">
        <v>81</v>
      </c>
      <c r="BU144" s="12" t="s">
        <v>81</v>
      </c>
      <c r="BV144" s="12" t="s">
        <v>81</v>
      </c>
      <c r="BW144" s="12">
        <v>47.004104614257798</v>
      </c>
      <c r="BX144" s="12" t="s">
        <v>82</v>
      </c>
      <c r="BY144" s="12" t="s">
        <v>81</v>
      </c>
      <c r="BZ144" s="12" t="s">
        <v>82</v>
      </c>
      <c r="CA144" s="12" t="s">
        <v>82</v>
      </c>
      <c r="CB144" s="12"/>
      <c r="CC144" s="12" t="s">
        <v>613</v>
      </c>
      <c r="CD144" s="12"/>
      <c r="CE144" s="20">
        <v>-16.907</v>
      </c>
      <c r="CF144" s="21">
        <v>0</v>
      </c>
      <c r="CG144" s="21">
        <v>9.1999999999999998E-2</v>
      </c>
      <c r="CH144" s="21">
        <v>0.45600000000000002</v>
      </c>
      <c r="CI144" s="21">
        <v>184.07900000000001</v>
      </c>
      <c r="CJ144" s="21">
        <v>2.4500000000000002</v>
      </c>
      <c r="CK144" s="21">
        <v>2.927</v>
      </c>
      <c r="CL144" s="21">
        <v>-3.3719999999999999</v>
      </c>
      <c r="CM144" s="12">
        <v>1.756</v>
      </c>
      <c r="CN144" s="12">
        <v>-15.156000000000001</v>
      </c>
      <c r="CO144" s="62">
        <f t="shared" si="22"/>
        <v>1.9691159326424874</v>
      </c>
      <c r="CP144" s="12">
        <v>0.49399999999999999</v>
      </c>
      <c r="CQ144" s="12">
        <v>0</v>
      </c>
      <c r="CR144" s="12">
        <v>0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22">
        <v>0.33800000000000002</v>
      </c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EC144" s="12">
        <v>4</v>
      </c>
      <c r="ED144" s="21">
        <v>4</v>
      </c>
      <c r="EF144" s="21">
        <f t="shared" si="20"/>
        <v>0</v>
      </c>
      <c r="EG144" s="28">
        <v>4</v>
      </c>
    </row>
    <row r="145" spans="1:244" ht="15" customHeight="1" x14ac:dyDescent="0.3">
      <c r="A145" s="12"/>
      <c r="B145" s="13">
        <v>1</v>
      </c>
      <c r="C145" s="12" t="s">
        <v>88</v>
      </c>
      <c r="D145" s="12">
        <v>20</v>
      </c>
      <c r="E145" s="12"/>
      <c r="F145" s="14">
        <v>44711</v>
      </c>
      <c r="G145" s="13" t="s">
        <v>89</v>
      </c>
      <c r="H145" s="12"/>
      <c r="I145" s="15">
        <v>44650</v>
      </c>
      <c r="J145" s="13">
        <f t="shared" si="17"/>
        <v>61</v>
      </c>
      <c r="K145" s="31">
        <f t="shared" si="18"/>
        <v>4</v>
      </c>
      <c r="L145" s="12">
        <v>57</v>
      </c>
      <c r="M145" s="16" t="s">
        <v>74</v>
      </c>
      <c r="N145" s="12">
        <v>1</v>
      </c>
      <c r="O145" s="12"/>
      <c r="P145" s="12" t="s">
        <v>75</v>
      </c>
      <c r="Q145" s="12" t="s">
        <v>90</v>
      </c>
      <c r="R145" s="12" t="s">
        <v>77</v>
      </c>
      <c r="S145" s="17" t="s">
        <v>78</v>
      </c>
      <c r="T145" s="12">
        <v>28</v>
      </c>
      <c r="U145" s="12">
        <v>1</v>
      </c>
      <c r="V145" s="12">
        <v>5</v>
      </c>
      <c r="W145" s="12"/>
      <c r="X145" s="12"/>
      <c r="Y145" s="12"/>
      <c r="Z145" s="13">
        <v>53</v>
      </c>
      <c r="AA145" s="13">
        <v>1200</v>
      </c>
      <c r="AB145" s="12">
        <v>11</v>
      </c>
      <c r="AC145" s="13">
        <v>-36</v>
      </c>
      <c r="AD145" s="12"/>
      <c r="AE145" s="12"/>
      <c r="AF145" s="12"/>
      <c r="AG145" s="12"/>
      <c r="AH145" s="12"/>
      <c r="AI145" s="12"/>
      <c r="AJ145" s="16">
        <v>0</v>
      </c>
      <c r="AK145" s="16"/>
      <c r="AL145" s="12"/>
      <c r="AM145" s="18"/>
      <c r="AN145" s="18"/>
      <c r="AO145" s="18"/>
      <c r="AP145" s="18"/>
      <c r="AQ145" s="12"/>
      <c r="AR145" s="12"/>
      <c r="AS145" s="12"/>
      <c r="AT145" s="12"/>
      <c r="AU145" s="12">
        <f t="shared" si="19"/>
        <v>0</v>
      </c>
      <c r="AV145" s="12"/>
      <c r="AW145" s="12"/>
      <c r="AX145" s="12"/>
      <c r="AY145" s="12"/>
      <c r="AZ145" s="12"/>
      <c r="BA145" s="12"/>
      <c r="BB145" s="19"/>
      <c r="BC145" s="18"/>
      <c r="BD145" s="12"/>
      <c r="BE145" s="12"/>
      <c r="BF145" s="12"/>
      <c r="BG145" s="12"/>
      <c r="BH145" s="12"/>
      <c r="BI145" s="19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20"/>
      <c r="CM145" s="12"/>
      <c r="CN145" s="12"/>
      <c r="CO145" s="62"/>
      <c r="CP145" s="12"/>
      <c r="CQ145" s="12"/>
      <c r="CR145" s="12"/>
      <c r="CS145" s="12"/>
      <c r="CT145" s="12"/>
      <c r="CU145" s="12"/>
      <c r="CV145" s="12"/>
      <c r="CW145" s="12"/>
      <c r="CX145" s="22">
        <v>0</v>
      </c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EC145" s="12">
        <v>1</v>
      </c>
      <c r="ED145" s="12">
        <v>1</v>
      </c>
      <c r="EE145" s="37"/>
      <c r="EF145" s="21">
        <f t="shared" si="20"/>
        <v>0</v>
      </c>
      <c r="EG145" s="28">
        <v>1</v>
      </c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  <c r="EV145" s="37"/>
      <c r="EW145" s="37"/>
      <c r="EX145" s="37"/>
      <c r="EY145" s="37"/>
      <c r="EZ145" s="37"/>
      <c r="FA145" s="37"/>
      <c r="FB145" s="37"/>
      <c r="FC145" s="37"/>
      <c r="FD145" s="37"/>
      <c r="FE145" s="37"/>
      <c r="FF145" s="37"/>
      <c r="FG145" s="37"/>
      <c r="FH145" s="37"/>
      <c r="FI145" s="37"/>
      <c r="FJ145" s="37"/>
      <c r="FK145" s="37"/>
      <c r="FL145" s="37"/>
      <c r="FM145" s="37"/>
      <c r="FN145" s="37"/>
      <c r="FO145" s="37"/>
      <c r="FP145" s="37"/>
      <c r="FQ145" s="37"/>
      <c r="FR145" s="37"/>
      <c r="FS145" s="37"/>
      <c r="FT145" s="37"/>
      <c r="FU145" s="37"/>
      <c r="FV145" s="37"/>
      <c r="FW145" s="37"/>
      <c r="FX145" s="37"/>
      <c r="FY145" s="37"/>
      <c r="FZ145" s="37"/>
      <c r="GA145" s="37"/>
      <c r="GB145" s="37"/>
      <c r="GC145" s="37"/>
      <c r="GD145" s="37"/>
      <c r="GE145" s="37"/>
      <c r="GF145" s="37"/>
      <c r="GG145" s="37"/>
      <c r="GH145" s="37"/>
      <c r="GI145" s="37"/>
      <c r="GJ145" s="37"/>
      <c r="GK145" s="37"/>
      <c r="GL145" s="37"/>
      <c r="GM145" s="37"/>
      <c r="GN145" s="37"/>
      <c r="GO145" s="37"/>
      <c r="GP145" s="37"/>
      <c r="GQ145" s="37"/>
      <c r="GR145" s="37"/>
      <c r="GS145" s="37"/>
      <c r="GT145" s="37"/>
      <c r="GU145" s="37"/>
      <c r="GV145" s="37"/>
      <c r="GW145" s="37"/>
      <c r="GX145" s="37"/>
      <c r="GY145" s="37"/>
      <c r="GZ145" s="37"/>
      <c r="HA145" s="37"/>
      <c r="HB145" s="37"/>
      <c r="HC145" s="37"/>
      <c r="HD145" s="37"/>
      <c r="HE145" s="37"/>
      <c r="HF145" s="37"/>
      <c r="HG145" s="37"/>
      <c r="HH145" s="37"/>
      <c r="HI145" s="37"/>
      <c r="HJ145" s="37"/>
      <c r="HK145" s="37"/>
      <c r="HL145" s="37"/>
      <c r="HM145" s="37"/>
      <c r="HN145" s="37"/>
      <c r="HO145" s="37"/>
      <c r="HP145" s="37"/>
      <c r="HQ145" s="37"/>
      <c r="HR145" s="37"/>
      <c r="HS145" s="37"/>
      <c r="HT145" s="37"/>
      <c r="HU145" s="37"/>
      <c r="HV145" s="37"/>
      <c r="HW145" s="37"/>
    </row>
    <row r="146" spans="1:244" ht="15" customHeight="1" x14ac:dyDescent="0.3">
      <c r="A146" s="12"/>
      <c r="B146" s="13">
        <v>1</v>
      </c>
      <c r="C146" s="12" t="s">
        <v>88</v>
      </c>
      <c r="D146" s="12">
        <v>20</v>
      </c>
      <c r="E146" s="12"/>
      <c r="F146" s="14">
        <v>44712</v>
      </c>
      <c r="G146" s="13" t="s">
        <v>89</v>
      </c>
      <c r="H146" s="12"/>
      <c r="I146" s="15">
        <v>44650</v>
      </c>
      <c r="J146" s="13">
        <f t="shared" si="17"/>
        <v>62</v>
      </c>
      <c r="K146" s="31">
        <f t="shared" si="18"/>
        <v>4</v>
      </c>
      <c r="L146" s="12">
        <v>58</v>
      </c>
      <c r="M146" s="16" t="s">
        <v>74</v>
      </c>
      <c r="N146" s="12">
        <v>1</v>
      </c>
      <c r="O146" s="12"/>
      <c r="P146" s="12" t="s">
        <v>75</v>
      </c>
      <c r="Q146" s="12" t="s">
        <v>90</v>
      </c>
      <c r="R146" s="12" t="s">
        <v>77</v>
      </c>
      <c r="S146" s="17" t="s">
        <v>78</v>
      </c>
      <c r="T146" s="12">
        <v>28</v>
      </c>
      <c r="U146" s="12">
        <v>1</v>
      </c>
      <c r="V146" s="12">
        <v>4</v>
      </c>
      <c r="W146" s="12" t="s">
        <v>623</v>
      </c>
      <c r="X146" s="12"/>
      <c r="Y146" s="12"/>
      <c r="Z146" s="13">
        <v>72</v>
      </c>
      <c r="AA146" s="13">
        <v>650</v>
      </c>
      <c r="AB146" s="12">
        <v>14</v>
      </c>
      <c r="AC146" s="13">
        <v>-33</v>
      </c>
      <c r="AD146" s="12"/>
      <c r="AE146" s="12">
        <v>10</v>
      </c>
      <c r="AF146" s="12">
        <v>11</v>
      </c>
      <c r="AG146" s="12">
        <v>12</v>
      </c>
      <c r="AH146" s="12">
        <v>13</v>
      </c>
      <c r="AI146" s="12"/>
      <c r="AJ146" s="13">
        <v>3</v>
      </c>
      <c r="AK146" s="16">
        <f t="shared" ref="AK146:AK156" si="23">SLOPE(AL146:AP146,AL$1:AP$1)*-1000</f>
        <v>1133.11767578125</v>
      </c>
      <c r="AL146" s="12">
        <v>-60.3179931640625</v>
      </c>
      <c r="AM146" s="18">
        <v>-69.122314453125</v>
      </c>
      <c r="AN146" s="18">
        <v>-73.2879638671875</v>
      </c>
      <c r="AO146" s="18">
        <v>-80.8258056640625</v>
      </c>
      <c r="AP146" s="18">
        <v>-82.794189453125</v>
      </c>
      <c r="AQ146" s="12">
        <v>-92.3309326171875</v>
      </c>
      <c r="AR146" s="12">
        <v>-95.8251953125</v>
      </c>
      <c r="AS146" s="12">
        <v>-100.006103515625</v>
      </c>
      <c r="AT146" s="12"/>
      <c r="AU146" s="12">
        <f t="shared" si="19"/>
        <v>28</v>
      </c>
      <c r="AV146" s="12">
        <v>14</v>
      </c>
      <c r="AW146" s="12">
        <v>1</v>
      </c>
      <c r="AX146" s="12">
        <v>1</v>
      </c>
      <c r="AY146" s="12" t="s">
        <v>80</v>
      </c>
      <c r="AZ146" s="12">
        <v>645.79998779296795</v>
      </c>
      <c r="BA146" s="12">
        <v>649.599609375</v>
      </c>
      <c r="BB146" s="19">
        <v>-11.9799995422363</v>
      </c>
      <c r="BC146" s="18">
        <v>50.0811958312988</v>
      </c>
      <c r="BD146" s="12">
        <v>1.6005859375</v>
      </c>
      <c r="BE146" s="12">
        <v>647.40057373046795</v>
      </c>
      <c r="BF146" s="12">
        <v>-8.0395317077636701</v>
      </c>
      <c r="BG146" s="12">
        <v>0</v>
      </c>
      <c r="BH146" s="12">
        <v>645.79998779296795</v>
      </c>
      <c r="BI146" s="19">
        <v>1.5206103324890099</v>
      </c>
      <c r="BJ146" s="12">
        <v>25.0405979156494</v>
      </c>
      <c r="BK146" s="12">
        <v>1.0706642866134599</v>
      </c>
      <c r="BL146" s="12">
        <v>2.59127449989318</v>
      </c>
      <c r="BM146" s="12">
        <v>2.2832982540130602</v>
      </c>
      <c r="BN146" s="12">
        <v>4.1468205451965297</v>
      </c>
      <c r="BO146" s="12">
        <v>98.452667236328097</v>
      </c>
      <c r="BP146" s="12">
        <v>1.05029296875</v>
      </c>
      <c r="BQ146" s="12">
        <v>-36.305145263671797</v>
      </c>
      <c r="BR146" s="12">
        <v>0.849609375</v>
      </c>
      <c r="BS146" s="12">
        <v>81.547203063964801</v>
      </c>
      <c r="BT146" s="12">
        <v>0.53548461198806796</v>
      </c>
      <c r="BU146" s="12">
        <v>-34.155582427978501</v>
      </c>
      <c r="BV146" s="12">
        <v>1.21029353141784</v>
      </c>
      <c r="BW146" s="12">
        <v>70.163429260253906</v>
      </c>
      <c r="BX146" s="12" t="s">
        <v>82</v>
      </c>
      <c r="BY146" s="12" t="s">
        <v>81</v>
      </c>
      <c r="BZ146" s="12" t="s">
        <v>82</v>
      </c>
      <c r="CA146" s="12" t="s">
        <v>82</v>
      </c>
      <c r="CB146" s="12"/>
      <c r="CC146" s="12" t="s">
        <v>624</v>
      </c>
      <c r="CD146" s="12"/>
      <c r="CE146" s="20">
        <v>-12.39</v>
      </c>
      <c r="CF146" s="21">
        <v>0</v>
      </c>
      <c r="CG146" s="21">
        <v>-9.1999999999999998E-2</v>
      </c>
      <c r="CH146" s="21">
        <v>1.6</v>
      </c>
      <c r="CI146" s="21">
        <v>82.992999999999995</v>
      </c>
      <c r="CJ146" s="21">
        <v>2.7</v>
      </c>
      <c r="CK146" s="21">
        <v>8.1790000000000003</v>
      </c>
      <c r="CL146" s="21">
        <v>14.207000000000001</v>
      </c>
      <c r="CM146" s="12">
        <v>3.069</v>
      </c>
      <c r="CN146" s="12">
        <v>-30.321999999999999</v>
      </c>
      <c r="CO146" s="62"/>
      <c r="CP146" s="12">
        <v>0.435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22">
        <v>8.1000000000000003E-2</v>
      </c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EC146" s="32">
        <v>6</v>
      </c>
      <c r="ED146" s="21">
        <v>6</v>
      </c>
      <c r="EF146" s="21">
        <f t="shared" si="20"/>
        <v>0</v>
      </c>
      <c r="EG146" s="36">
        <v>6</v>
      </c>
    </row>
    <row r="147" spans="1:244" ht="15" customHeight="1" x14ac:dyDescent="0.3">
      <c r="A147" s="12"/>
      <c r="B147" s="13">
        <v>1</v>
      </c>
      <c r="C147" s="12" t="s">
        <v>88</v>
      </c>
      <c r="D147" s="12">
        <v>20</v>
      </c>
      <c r="E147" s="12"/>
      <c r="F147" s="14">
        <v>44712</v>
      </c>
      <c r="G147" s="13" t="s">
        <v>89</v>
      </c>
      <c r="H147" s="12"/>
      <c r="I147" s="15">
        <v>44650</v>
      </c>
      <c r="J147" s="13">
        <f t="shared" si="17"/>
        <v>62</v>
      </c>
      <c r="K147" s="31">
        <f t="shared" si="18"/>
        <v>4</v>
      </c>
      <c r="L147" s="12">
        <v>58</v>
      </c>
      <c r="M147" s="16" t="s">
        <v>74</v>
      </c>
      <c r="N147" s="12">
        <v>1</v>
      </c>
      <c r="O147" s="12"/>
      <c r="P147" s="12" t="s">
        <v>75</v>
      </c>
      <c r="Q147" s="12" t="s">
        <v>90</v>
      </c>
      <c r="R147" s="12" t="s">
        <v>77</v>
      </c>
      <c r="S147" s="17" t="s">
        <v>78</v>
      </c>
      <c r="T147" s="12">
        <v>28</v>
      </c>
      <c r="U147" s="12">
        <v>1</v>
      </c>
      <c r="V147" s="12">
        <v>7</v>
      </c>
      <c r="W147" s="12" t="s">
        <v>83</v>
      </c>
      <c r="X147" s="12"/>
      <c r="Y147" s="12"/>
      <c r="Z147" s="13">
        <v>48</v>
      </c>
      <c r="AA147" s="13">
        <v>920</v>
      </c>
      <c r="AB147" s="12">
        <v>8</v>
      </c>
      <c r="AC147" s="13">
        <v>-35</v>
      </c>
      <c r="AD147" s="12"/>
      <c r="AE147" s="12">
        <v>19</v>
      </c>
      <c r="AF147" s="12">
        <v>20</v>
      </c>
      <c r="AG147" s="12">
        <v>21</v>
      </c>
      <c r="AH147" s="12">
        <v>22</v>
      </c>
      <c r="AI147" s="12"/>
      <c r="AJ147" s="13">
        <v>7</v>
      </c>
      <c r="AK147" s="16">
        <f t="shared" si="23"/>
        <v>1527.40478515625</v>
      </c>
      <c r="AL147" s="12">
        <v>-68.756103515625</v>
      </c>
      <c r="AM147" s="18">
        <v>-62.5152587890625</v>
      </c>
      <c r="AN147" s="18">
        <v>-79.681396484375</v>
      </c>
      <c r="AO147" s="18">
        <v>-89.90478515625</v>
      </c>
      <c r="AP147" s="18">
        <v>-93.2464599609375</v>
      </c>
      <c r="AQ147" s="12">
        <v>-99.151611328125</v>
      </c>
      <c r="AR147" s="12">
        <v>-107.086181640625</v>
      </c>
      <c r="AS147" s="12">
        <v>-109.06982421875</v>
      </c>
      <c r="AT147" s="12"/>
      <c r="AU147" s="12">
        <f t="shared" si="19"/>
        <v>22</v>
      </c>
      <c r="AV147" s="12">
        <v>11</v>
      </c>
      <c r="AW147" s="12">
        <v>1</v>
      </c>
      <c r="AX147" s="12">
        <v>1</v>
      </c>
      <c r="AY147" s="12" t="s">
        <v>80</v>
      </c>
      <c r="AZ147" s="12">
        <v>547.7001953125</v>
      </c>
      <c r="BA147" s="12">
        <v>551.39959716796795</v>
      </c>
      <c r="BB147" s="19">
        <v>-8.1490001678466797</v>
      </c>
      <c r="BC147" s="18">
        <v>42.206615447997997</v>
      </c>
      <c r="BD147" s="12">
        <v>1.7001953125</v>
      </c>
      <c r="BE147" s="12">
        <v>549.400390625</v>
      </c>
      <c r="BF147" s="12">
        <v>-11.244920730590801</v>
      </c>
      <c r="BG147" s="12">
        <v>3.599609375</v>
      </c>
      <c r="BH147" s="12">
        <v>551.2998046875</v>
      </c>
      <c r="BI147" s="19">
        <v>1.4336072206497099</v>
      </c>
      <c r="BJ147" s="12">
        <v>21.103307723998999</v>
      </c>
      <c r="BK147" s="12">
        <v>1.0947445631027199</v>
      </c>
      <c r="BL147" s="12">
        <v>2.5283517837524401</v>
      </c>
      <c r="BM147" s="12">
        <v>1.80285668373107</v>
      </c>
      <c r="BN147" s="12">
        <v>2.79899001121521</v>
      </c>
      <c r="BO147" s="12">
        <v>69.087013244628906</v>
      </c>
      <c r="BP147" s="12">
        <v>1.0498046875</v>
      </c>
      <c r="BQ147" s="12">
        <v>-36.611518859863203</v>
      </c>
      <c r="BR147" s="12">
        <v>0.849609375</v>
      </c>
      <c r="BS147" s="12">
        <v>56.755504608154197</v>
      </c>
      <c r="BT147" s="12">
        <v>0.60064518451690696</v>
      </c>
      <c r="BU147" s="12">
        <v>-34.671043395996001</v>
      </c>
      <c r="BV147" s="12">
        <v>1.0115121603012001</v>
      </c>
      <c r="BW147" s="12">
        <v>52.615646362304602</v>
      </c>
      <c r="BX147" s="12" t="s">
        <v>82</v>
      </c>
      <c r="BY147" s="12" t="s">
        <v>81</v>
      </c>
      <c r="BZ147" s="12" t="s">
        <v>82</v>
      </c>
      <c r="CA147" s="12" t="s">
        <v>82</v>
      </c>
      <c r="CB147" s="12"/>
      <c r="CC147" s="12" t="s">
        <v>622</v>
      </c>
      <c r="CD147" s="12"/>
      <c r="CE147" s="20">
        <v>-13.916</v>
      </c>
      <c r="CF147" s="21">
        <v>0</v>
      </c>
      <c r="CG147" s="21">
        <v>0.94599999999999995</v>
      </c>
      <c r="CH147" s="21">
        <v>0.53700000000000003</v>
      </c>
      <c r="CI147" s="21">
        <v>-58.06</v>
      </c>
      <c r="CJ147" s="21">
        <v>2.85</v>
      </c>
      <c r="CK147" s="21">
        <v>1.482</v>
      </c>
      <c r="CL147" s="21">
        <v>-7.6609999999999996</v>
      </c>
      <c r="CM147" s="12">
        <v>5.9409999999999998</v>
      </c>
      <c r="CN147" s="12">
        <v>-7.5039999999999996</v>
      </c>
      <c r="CO147" s="62">
        <f>(CL147*CK147+CN147*CM147)/(CL147+CN147)</f>
        <v>3.6884184635674253</v>
      </c>
      <c r="CP147" s="12">
        <v>0.871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22">
        <v>0.33100000000000002</v>
      </c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EC147" s="12">
        <v>8</v>
      </c>
      <c r="ED147" s="21">
        <v>8</v>
      </c>
      <c r="EF147" s="21">
        <f t="shared" si="20"/>
        <v>0</v>
      </c>
      <c r="EG147" s="28">
        <v>8</v>
      </c>
    </row>
    <row r="148" spans="1:244" ht="14.4" customHeight="1" x14ac:dyDescent="0.3">
      <c r="A148" s="12"/>
      <c r="B148" s="13">
        <v>1</v>
      </c>
      <c r="C148" s="12" t="s">
        <v>88</v>
      </c>
      <c r="D148" s="12">
        <v>20</v>
      </c>
      <c r="E148" s="12"/>
      <c r="F148" s="14">
        <v>44712</v>
      </c>
      <c r="G148" s="13" t="s">
        <v>89</v>
      </c>
      <c r="H148" s="12"/>
      <c r="I148" s="15">
        <v>44650</v>
      </c>
      <c r="J148" s="13">
        <f t="shared" si="17"/>
        <v>62</v>
      </c>
      <c r="K148" s="31">
        <f t="shared" si="18"/>
        <v>4</v>
      </c>
      <c r="L148" s="12">
        <v>58</v>
      </c>
      <c r="M148" s="16" t="s">
        <v>74</v>
      </c>
      <c r="N148" s="12">
        <v>1</v>
      </c>
      <c r="O148" s="12"/>
      <c r="P148" s="12" t="s">
        <v>75</v>
      </c>
      <c r="Q148" s="12" t="s">
        <v>90</v>
      </c>
      <c r="R148" s="12" t="s">
        <v>77</v>
      </c>
      <c r="S148" s="17" t="s">
        <v>78</v>
      </c>
      <c r="T148" s="12">
        <v>28</v>
      </c>
      <c r="U148" s="12">
        <v>1</v>
      </c>
      <c r="V148" s="12">
        <v>1</v>
      </c>
      <c r="W148" s="12" t="s">
        <v>83</v>
      </c>
      <c r="X148" s="12"/>
      <c r="Y148" s="12"/>
      <c r="Z148" s="13">
        <v>86</v>
      </c>
      <c r="AA148" s="13">
        <v>880</v>
      </c>
      <c r="AB148" s="12">
        <v>13</v>
      </c>
      <c r="AC148" s="13">
        <v>-54</v>
      </c>
      <c r="AD148" s="12"/>
      <c r="AE148" s="12">
        <v>0</v>
      </c>
      <c r="AF148" s="12">
        <v>1</v>
      </c>
      <c r="AG148" s="12">
        <v>2</v>
      </c>
      <c r="AH148" s="12">
        <v>3</v>
      </c>
      <c r="AI148" s="12"/>
      <c r="AJ148" s="13">
        <v>8</v>
      </c>
      <c r="AK148" s="16">
        <f t="shared" si="23"/>
        <v>836.48681640625</v>
      </c>
      <c r="AL148" s="12">
        <v>-64.727783203125</v>
      </c>
      <c r="AM148" s="18">
        <v>-68.7103271484375</v>
      </c>
      <c r="AN148" s="18">
        <v>-72.7081298828125</v>
      </c>
      <c r="AO148" s="18">
        <v>-78.948974609375</v>
      </c>
      <c r="AP148" s="18">
        <v>-80.5206298828125</v>
      </c>
      <c r="AQ148" s="12">
        <v>-85.8917236328125</v>
      </c>
      <c r="AR148" s="12">
        <v>-92.46826171875</v>
      </c>
      <c r="AS148" s="12">
        <v>-95.672607421875</v>
      </c>
      <c r="AT148" s="12"/>
      <c r="AU148" s="12">
        <f t="shared" si="19"/>
        <v>26</v>
      </c>
      <c r="AV148" s="12">
        <v>13</v>
      </c>
      <c r="AW148" s="12">
        <v>1</v>
      </c>
      <c r="AX148" s="12">
        <v>1</v>
      </c>
      <c r="AY148" s="12" t="s">
        <v>80</v>
      </c>
      <c r="AZ148" s="12">
        <v>540.5</v>
      </c>
      <c r="BA148" s="12">
        <v>544.50109863281205</v>
      </c>
      <c r="BB148" s="19">
        <v>-12.619999885559</v>
      </c>
      <c r="BC148" s="18">
        <v>56.839969635009702</v>
      </c>
      <c r="BD148" s="12">
        <v>1.7001953125</v>
      </c>
      <c r="BE148" s="12">
        <v>542.2001953125</v>
      </c>
      <c r="BF148" s="12">
        <v>-15.1662549972534</v>
      </c>
      <c r="BG148" s="12">
        <v>0</v>
      </c>
      <c r="BH148" s="12">
        <v>540.5</v>
      </c>
      <c r="BI148" s="19">
        <v>1.5653096437454199</v>
      </c>
      <c r="BJ148" s="12">
        <v>28.419984817504801</v>
      </c>
      <c r="BK148" s="12">
        <v>1.12050116062164</v>
      </c>
      <c r="BL148" s="12">
        <v>2.6858108043670601</v>
      </c>
      <c r="BM148" s="12">
        <v>0.97815287113189697</v>
      </c>
      <c r="BN148" s="12">
        <v>4.4933938980102504</v>
      </c>
      <c r="BO148" s="12">
        <v>112.28553771972599</v>
      </c>
      <c r="BP148" s="12">
        <v>1.0498046875</v>
      </c>
      <c r="BQ148" s="12">
        <v>-40.287990570068303</v>
      </c>
      <c r="BR148" s="12">
        <v>0.75</v>
      </c>
      <c r="BS148" s="12">
        <v>90.360877990722599</v>
      </c>
      <c r="BT148" s="12">
        <v>0.51213008165359497</v>
      </c>
      <c r="BU148" s="12">
        <v>-37.577182769775298</v>
      </c>
      <c r="BV148" s="12">
        <v>1.2345318794250399</v>
      </c>
      <c r="BW148" s="12">
        <v>75.619453430175696</v>
      </c>
      <c r="BX148" s="12" t="s">
        <v>82</v>
      </c>
      <c r="BY148" s="12" t="s">
        <v>81</v>
      </c>
      <c r="BZ148" s="12" t="s">
        <v>82</v>
      </c>
      <c r="CA148" s="12" t="s">
        <v>82</v>
      </c>
      <c r="CB148" s="12"/>
      <c r="CC148" s="12" t="s">
        <v>625</v>
      </c>
      <c r="CD148" s="12"/>
      <c r="CE148" s="20">
        <v>-12.268000000000001</v>
      </c>
      <c r="CF148" s="21">
        <v>0</v>
      </c>
      <c r="CG148" s="21">
        <v>0.30499999999999999</v>
      </c>
      <c r="CH148" s="21">
        <v>0.68600000000000005</v>
      </c>
      <c r="CI148" s="21">
        <v>107.849</v>
      </c>
      <c r="CJ148" s="21">
        <v>3</v>
      </c>
      <c r="CK148" s="21">
        <v>2.214</v>
      </c>
      <c r="CL148" s="21">
        <v>-6.0919999999999996</v>
      </c>
      <c r="CM148" s="12">
        <v>2.5550000000000002</v>
      </c>
      <c r="CN148" s="12">
        <v>-7.8789999999999996</v>
      </c>
      <c r="CO148" s="62">
        <f>(CL148*CK148+CN148*CM148)/(CL148+CN148)</f>
        <v>2.406308281440126</v>
      </c>
      <c r="CP148" s="12">
        <v>0.62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22">
        <v>0.215</v>
      </c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EC148" s="12">
        <v>8</v>
      </c>
      <c r="ED148" s="21">
        <v>8</v>
      </c>
      <c r="EF148" s="21">
        <f t="shared" si="20"/>
        <v>0</v>
      </c>
      <c r="EG148" s="28">
        <v>8</v>
      </c>
    </row>
    <row r="149" spans="1:244" ht="15" customHeight="1" x14ac:dyDescent="0.3">
      <c r="A149" s="12"/>
      <c r="B149" s="13">
        <v>1</v>
      </c>
      <c r="C149" s="12" t="s">
        <v>88</v>
      </c>
      <c r="D149" s="12">
        <v>20</v>
      </c>
      <c r="E149" s="12"/>
      <c r="F149" s="14">
        <v>44712</v>
      </c>
      <c r="G149" s="13" t="s">
        <v>89</v>
      </c>
      <c r="H149" s="12"/>
      <c r="I149" s="15">
        <v>44650</v>
      </c>
      <c r="J149" s="13">
        <f t="shared" si="17"/>
        <v>62</v>
      </c>
      <c r="K149" s="31">
        <f t="shared" si="18"/>
        <v>4</v>
      </c>
      <c r="L149" s="12">
        <v>58</v>
      </c>
      <c r="M149" s="16" t="s">
        <v>74</v>
      </c>
      <c r="N149" s="12">
        <v>1</v>
      </c>
      <c r="O149" s="12"/>
      <c r="P149" s="12" t="s">
        <v>75</v>
      </c>
      <c r="Q149" s="12" t="s">
        <v>90</v>
      </c>
      <c r="R149" s="12" t="s">
        <v>77</v>
      </c>
      <c r="S149" s="17" t="s">
        <v>78</v>
      </c>
      <c r="T149" s="12">
        <v>28</v>
      </c>
      <c r="U149" s="12">
        <v>1</v>
      </c>
      <c r="V149" s="12">
        <v>8</v>
      </c>
      <c r="W149" s="12" t="s">
        <v>83</v>
      </c>
      <c r="X149" s="12"/>
      <c r="Y149" s="12"/>
      <c r="Z149" s="13">
        <v>74</v>
      </c>
      <c r="AA149" s="13">
        <v>560</v>
      </c>
      <c r="AB149" s="12">
        <v>8</v>
      </c>
      <c r="AC149" s="13">
        <v>-33</v>
      </c>
      <c r="AD149" s="12"/>
      <c r="AE149" s="12">
        <v>23</v>
      </c>
      <c r="AF149" s="12">
        <v>24</v>
      </c>
      <c r="AG149" s="12">
        <v>25</v>
      </c>
      <c r="AH149" s="12">
        <v>26</v>
      </c>
      <c r="AI149" s="12"/>
      <c r="AJ149" s="13">
        <v>7</v>
      </c>
      <c r="AK149" s="16">
        <f t="shared" si="23"/>
        <v>1116.02783203125</v>
      </c>
      <c r="AL149" s="12">
        <v>-59.051513671875</v>
      </c>
      <c r="AM149" s="18">
        <v>-51.33056640625</v>
      </c>
      <c r="AN149" s="18">
        <v>-66.2841796875</v>
      </c>
      <c r="AO149" s="18">
        <v>-77.8961181640625</v>
      </c>
      <c r="AP149" s="18">
        <v>-73.66943359375</v>
      </c>
      <c r="AQ149" s="12">
        <v>-72.540283203125</v>
      </c>
      <c r="AR149" s="12">
        <v>-85.3271484375</v>
      </c>
      <c r="AS149" s="12">
        <v>-87.799072265625</v>
      </c>
      <c r="AT149" s="12"/>
      <c r="AU149" s="12">
        <f t="shared" si="19"/>
        <v>24</v>
      </c>
      <c r="AV149" s="12">
        <v>12</v>
      </c>
      <c r="AW149" s="12">
        <v>1</v>
      </c>
      <c r="AX149" s="12">
        <v>1</v>
      </c>
      <c r="AY149" s="12" t="s">
        <v>80</v>
      </c>
      <c r="AZ149" s="12">
        <v>580</v>
      </c>
      <c r="BA149" s="12">
        <v>584.099609375</v>
      </c>
      <c r="BB149" s="19">
        <v>-27.549999237060501</v>
      </c>
      <c r="BC149" s="18">
        <v>61.958568572997997</v>
      </c>
      <c r="BD149" s="12">
        <v>1.7998046875</v>
      </c>
      <c r="BE149" s="12">
        <v>581.7998046875</v>
      </c>
      <c r="BF149" s="12">
        <v>-3.18120121955871</v>
      </c>
      <c r="BG149" s="12">
        <v>0</v>
      </c>
      <c r="BH149" s="12">
        <v>580</v>
      </c>
      <c r="BI149" s="19">
        <v>2.16205883026123</v>
      </c>
      <c r="BJ149" s="12">
        <v>30.979284286498999</v>
      </c>
      <c r="BK149" s="12">
        <v>0.98316657543182395</v>
      </c>
      <c r="BL149" s="12">
        <v>3.1452252864837602</v>
      </c>
      <c r="BM149" s="12">
        <v>1.48232722282409</v>
      </c>
      <c r="BN149" s="12">
        <v>7.9734001159667898</v>
      </c>
      <c r="BO149" s="12">
        <v>73.223037719726506</v>
      </c>
      <c r="BP149" s="12">
        <v>1.0498046875</v>
      </c>
      <c r="BQ149" s="12">
        <v>-30.637254714965799</v>
      </c>
      <c r="BR149" s="12">
        <v>0.9501953125</v>
      </c>
      <c r="BS149" s="12">
        <v>68.786178588867102</v>
      </c>
      <c r="BT149" s="12">
        <v>0.76240849494934104</v>
      </c>
      <c r="BU149" s="12" t="s">
        <v>81</v>
      </c>
      <c r="BV149" s="12" t="s">
        <v>81</v>
      </c>
      <c r="BW149" s="12">
        <v>132.53976440429599</v>
      </c>
      <c r="BX149" s="12" t="s">
        <v>82</v>
      </c>
      <c r="BY149" s="12" t="s">
        <v>81</v>
      </c>
      <c r="BZ149" s="12" t="s">
        <v>82</v>
      </c>
      <c r="CA149" s="12" t="s">
        <v>82</v>
      </c>
      <c r="CB149" s="12"/>
      <c r="CC149" s="12" t="s">
        <v>626</v>
      </c>
      <c r="CD149" s="12"/>
      <c r="CE149" s="20">
        <v>-28.137</v>
      </c>
      <c r="CF149" s="21">
        <v>0</v>
      </c>
      <c r="CG149" s="21">
        <v>0.57999999999999996</v>
      </c>
      <c r="CH149" s="21">
        <v>0.85199999999999998</v>
      </c>
      <c r="CI149" s="21">
        <v>214.19499999999999</v>
      </c>
      <c r="CJ149" s="21">
        <v>3.6</v>
      </c>
      <c r="CK149" s="21">
        <v>2.3690000000000002</v>
      </c>
      <c r="CL149" s="21">
        <v>-13.037000000000001</v>
      </c>
      <c r="CM149" s="12">
        <v>2.3180000000000001</v>
      </c>
      <c r="CN149" s="12">
        <v>-20.888000000000002</v>
      </c>
      <c r="CO149" s="62">
        <f>(CL149*CK149+CN149*CM149)/(CL149+CN149)</f>
        <v>2.3375987324981575</v>
      </c>
      <c r="CP149" s="12">
        <v>0.72599999999999998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22">
        <v>4.1719999999999997</v>
      </c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EC149" s="21">
        <v>9</v>
      </c>
      <c r="ED149" s="21">
        <v>9</v>
      </c>
      <c r="EF149" s="21">
        <f t="shared" si="20"/>
        <v>0</v>
      </c>
      <c r="EG149" s="24">
        <v>9</v>
      </c>
    </row>
    <row r="150" spans="1:244" x14ac:dyDescent="0.3">
      <c r="A150" s="12"/>
      <c r="B150" s="13">
        <v>1</v>
      </c>
      <c r="C150" s="12" t="s">
        <v>88</v>
      </c>
      <c r="D150" s="12">
        <v>20</v>
      </c>
      <c r="E150" s="12"/>
      <c r="F150" s="14">
        <v>44712</v>
      </c>
      <c r="G150" s="13" t="s">
        <v>89</v>
      </c>
      <c r="H150" s="12"/>
      <c r="I150" s="15">
        <v>44650</v>
      </c>
      <c r="J150" s="13">
        <f t="shared" si="17"/>
        <v>62</v>
      </c>
      <c r="K150" s="31">
        <f t="shared" si="18"/>
        <v>4</v>
      </c>
      <c r="L150" s="12">
        <v>58</v>
      </c>
      <c r="M150" s="16" t="s">
        <v>74</v>
      </c>
      <c r="N150" s="12">
        <v>1</v>
      </c>
      <c r="O150" s="12"/>
      <c r="P150" s="12" t="s">
        <v>75</v>
      </c>
      <c r="Q150" s="12" t="s">
        <v>90</v>
      </c>
      <c r="R150" s="12" t="s">
        <v>77</v>
      </c>
      <c r="S150" s="17" t="s">
        <v>78</v>
      </c>
      <c r="T150" s="12">
        <v>28</v>
      </c>
      <c r="U150" s="12">
        <v>1</v>
      </c>
      <c r="V150" s="12">
        <v>6</v>
      </c>
      <c r="W150" s="12" t="s">
        <v>83</v>
      </c>
      <c r="X150" s="12"/>
      <c r="Y150" s="12"/>
      <c r="Z150" s="13">
        <v>51</v>
      </c>
      <c r="AA150" s="13">
        <v>1000</v>
      </c>
      <c r="AB150" s="12">
        <v>12</v>
      </c>
      <c r="AC150" s="13">
        <v>-45</v>
      </c>
      <c r="AD150" s="12"/>
      <c r="AE150" s="12">
        <v>15</v>
      </c>
      <c r="AF150" s="12">
        <v>16</v>
      </c>
      <c r="AG150" s="12">
        <v>17</v>
      </c>
      <c r="AH150" s="12">
        <v>18</v>
      </c>
      <c r="AI150" s="12"/>
      <c r="AJ150" s="13">
        <v>2</v>
      </c>
      <c r="AK150" s="16">
        <f t="shared" si="23"/>
        <v>982.0556640625</v>
      </c>
      <c r="AL150" s="12">
        <v>-70.5108642578125</v>
      </c>
      <c r="AM150" s="18">
        <v>-75.3326416015625</v>
      </c>
      <c r="AN150" s="18">
        <v>-79.9560546875</v>
      </c>
      <c r="AO150" s="18">
        <v>-86.6851806640625</v>
      </c>
      <c r="AP150" s="18">
        <v>-89.385986328125</v>
      </c>
      <c r="AQ150" s="12">
        <v>-75.25634765625</v>
      </c>
      <c r="AR150" s="12">
        <v>-97.7783203125</v>
      </c>
      <c r="AS150" s="12">
        <v>-103.286743164062</v>
      </c>
      <c r="AT150" s="12"/>
      <c r="AU150" s="12">
        <f t="shared" si="19"/>
        <v>38</v>
      </c>
      <c r="AV150" s="12">
        <v>19</v>
      </c>
      <c r="AW150" s="12">
        <v>1</v>
      </c>
      <c r="AX150" s="12">
        <v>1</v>
      </c>
      <c r="AY150" s="12" t="s">
        <v>80</v>
      </c>
      <c r="AZ150" s="12">
        <v>522.301025390625</v>
      </c>
      <c r="BA150" s="12">
        <v>526.50012207031205</v>
      </c>
      <c r="BB150" s="19">
        <v>-20.520000457763601</v>
      </c>
      <c r="BC150" s="18">
        <v>45.712261199951101</v>
      </c>
      <c r="BD150" s="12">
        <v>2</v>
      </c>
      <c r="BE150" s="12">
        <v>524.301025390625</v>
      </c>
      <c r="BF150" s="12">
        <v>7.0617480278015101</v>
      </c>
      <c r="BG150" s="12">
        <v>4.099609375</v>
      </c>
      <c r="BH150" s="12">
        <v>526.400634765625</v>
      </c>
      <c r="BI150" s="19">
        <v>2.5447394847869802</v>
      </c>
      <c r="BJ150" s="12">
        <v>22.856130599975501</v>
      </c>
      <c r="BK150" s="12">
        <v>0.80068868398666404</v>
      </c>
      <c r="BL150" s="12">
        <v>3.3454282283782901</v>
      </c>
      <c r="BM150" s="12">
        <v>8.8993330001831001</v>
      </c>
      <c r="BN150" s="12">
        <v>3.83226490020752</v>
      </c>
      <c r="BO150" s="12">
        <v>29.7181377410888</v>
      </c>
      <c r="BP150" s="12">
        <v>1.2490234375</v>
      </c>
      <c r="BQ150" s="12">
        <v>-23.131128311157202</v>
      </c>
      <c r="BR150" s="12">
        <v>1.1494140625</v>
      </c>
      <c r="BS150" s="12" t="s">
        <v>81</v>
      </c>
      <c r="BT150" s="12" t="s">
        <v>81</v>
      </c>
      <c r="BU150" s="12" t="s">
        <v>81</v>
      </c>
      <c r="BV150" s="12" t="s">
        <v>81</v>
      </c>
      <c r="BW150" s="12">
        <v>117.81291198730401</v>
      </c>
      <c r="BX150" s="12" t="s">
        <v>82</v>
      </c>
      <c r="BY150" s="12" t="s">
        <v>81</v>
      </c>
      <c r="BZ150" s="12" t="s">
        <v>82</v>
      </c>
      <c r="CA150" s="12" t="s">
        <v>82</v>
      </c>
      <c r="CB150" s="12"/>
      <c r="CC150" s="12" t="s">
        <v>627</v>
      </c>
      <c r="CD150" s="12"/>
      <c r="CE150" s="20">
        <v>-31.402999999999999</v>
      </c>
      <c r="CF150" s="21">
        <v>0</v>
      </c>
      <c r="CG150" s="21">
        <v>0.76300000000000001</v>
      </c>
      <c r="CH150" s="21">
        <v>0.91400000000000003</v>
      </c>
      <c r="CI150" s="21">
        <v>-97.147999999999996</v>
      </c>
      <c r="CJ150" s="21">
        <v>4</v>
      </c>
      <c r="CK150" s="21">
        <v>1.9910000000000001</v>
      </c>
      <c r="CL150" s="21">
        <v>-19.396999999999998</v>
      </c>
      <c r="CM150" s="12">
        <v>10.87</v>
      </c>
      <c r="CN150" s="12">
        <v>-14.750999999999999</v>
      </c>
      <c r="CO150" s="62">
        <f>(CL150*CK150+CN150*CM150)/(CL150+CN150)</f>
        <v>5.8264846257467502</v>
      </c>
      <c r="CP150" s="12">
        <v>0.91700000000000004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22">
        <v>0.21</v>
      </c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EC150" s="12">
        <v>4</v>
      </c>
      <c r="ED150" s="21">
        <v>4</v>
      </c>
      <c r="EF150" s="21">
        <f t="shared" si="20"/>
        <v>0</v>
      </c>
      <c r="EG150" s="28">
        <v>4</v>
      </c>
    </row>
    <row r="151" spans="1:244" ht="14.4" customHeight="1" x14ac:dyDescent="0.3">
      <c r="A151" s="12"/>
      <c r="B151" s="13">
        <v>1</v>
      </c>
      <c r="C151" s="12" t="s">
        <v>88</v>
      </c>
      <c r="D151" s="12">
        <v>20</v>
      </c>
      <c r="E151" s="12"/>
      <c r="F151" s="14">
        <v>44712</v>
      </c>
      <c r="G151" s="13" t="s">
        <v>89</v>
      </c>
      <c r="H151" s="12"/>
      <c r="I151" s="15">
        <v>44650</v>
      </c>
      <c r="J151" s="13">
        <f t="shared" si="17"/>
        <v>62</v>
      </c>
      <c r="K151" s="31">
        <f t="shared" si="18"/>
        <v>4</v>
      </c>
      <c r="L151" s="12">
        <v>58</v>
      </c>
      <c r="M151" s="16" t="s">
        <v>74</v>
      </c>
      <c r="N151" s="12">
        <v>1</v>
      </c>
      <c r="O151" s="12"/>
      <c r="P151" s="12" t="s">
        <v>75</v>
      </c>
      <c r="Q151" s="12" t="s">
        <v>90</v>
      </c>
      <c r="R151" s="12" t="s">
        <v>77</v>
      </c>
      <c r="S151" s="17" t="s">
        <v>78</v>
      </c>
      <c r="T151" s="12">
        <v>28</v>
      </c>
      <c r="U151" s="12">
        <v>2</v>
      </c>
      <c r="V151" s="12">
        <v>2</v>
      </c>
      <c r="W151" s="12" t="s">
        <v>83</v>
      </c>
      <c r="X151" s="12"/>
      <c r="Y151" s="12"/>
      <c r="Z151" s="13">
        <v>48</v>
      </c>
      <c r="AA151" s="13">
        <v>1000</v>
      </c>
      <c r="AB151" s="12">
        <v>12</v>
      </c>
      <c r="AC151" s="13">
        <v>-30</v>
      </c>
      <c r="AD151" s="12"/>
      <c r="AE151" s="12">
        <v>31</v>
      </c>
      <c r="AF151" s="12">
        <v>32</v>
      </c>
      <c r="AG151" s="12">
        <v>33</v>
      </c>
      <c r="AH151" s="12">
        <v>34</v>
      </c>
      <c r="AI151" s="12"/>
      <c r="AJ151" s="13">
        <v>2</v>
      </c>
      <c r="AK151" s="16">
        <f t="shared" si="23"/>
        <v>1482.23876953125</v>
      </c>
      <c r="AL151" s="12">
        <v>-70.7855224609375</v>
      </c>
      <c r="AM151" s="18">
        <v>-77.63671875</v>
      </c>
      <c r="AN151" s="18">
        <v>-87.7532958984375</v>
      </c>
      <c r="AO151" s="18">
        <v>-93.3990478515625</v>
      </c>
      <c r="AP151" s="18">
        <v>-99.9603271484375</v>
      </c>
      <c r="AQ151" s="12">
        <v>-103.973388671875</v>
      </c>
      <c r="AR151" s="12">
        <v>-110.626220703125</v>
      </c>
      <c r="AS151" s="12">
        <v>-116.2109375</v>
      </c>
      <c r="AT151" s="12"/>
      <c r="AU151" s="12">
        <f t="shared" si="19"/>
        <v>40</v>
      </c>
      <c r="AV151" s="12">
        <v>20</v>
      </c>
      <c r="AW151" s="12">
        <v>1</v>
      </c>
      <c r="AX151" s="12">
        <v>1</v>
      </c>
      <c r="AY151" s="12" t="s">
        <v>80</v>
      </c>
      <c r="AZ151" s="12">
        <v>363.90051269531199</v>
      </c>
      <c r="BA151" s="12">
        <v>366.599609375</v>
      </c>
      <c r="BB151" s="19">
        <v>-13.579999923706</v>
      </c>
      <c r="BC151" s="18">
        <v>22.384321212768501</v>
      </c>
      <c r="BD151" s="12">
        <v>1.298828125</v>
      </c>
      <c r="BE151" s="12">
        <v>365.19934082031199</v>
      </c>
      <c r="BF151" s="12">
        <v>13.732587814331</v>
      </c>
      <c r="BG151" s="12">
        <v>0</v>
      </c>
      <c r="BH151" s="12">
        <v>363.90051269531199</v>
      </c>
      <c r="BI151" s="19"/>
      <c r="BJ151" s="12">
        <v>11.192160606384199</v>
      </c>
      <c r="BK151" s="12" t="s">
        <v>81</v>
      </c>
      <c r="BL151" s="12" t="s">
        <v>81</v>
      </c>
      <c r="BM151" s="12">
        <v>0.92931741476059004</v>
      </c>
      <c r="BN151" s="12">
        <v>0.85219442844390902</v>
      </c>
      <c r="BO151" s="12">
        <v>10.110294342041</v>
      </c>
      <c r="BP151" s="12">
        <v>0.1494140625</v>
      </c>
      <c r="BQ151" s="12">
        <v>-9.3443632125854403</v>
      </c>
      <c r="BR151" s="12">
        <v>1.1513671875</v>
      </c>
      <c r="BS151" s="12" t="s">
        <v>81</v>
      </c>
      <c r="BT151" s="12" t="s">
        <v>81</v>
      </c>
      <c r="BU151" s="12" t="s">
        <v>81</v>
      </c>
      <c r="BV151" s="12" t="s">
        <v>81</v>
      </c>
      <c r="BW151" s="12">
        <v>51.8504028320312</v>
      </c>
      <c r="BX151" s="12" t="s">
        <v>82</v>
      </c>
      <c r="BY151" s="12" t="s">
        <v>81</v>
      </c>
      <c r="BZ151" s="12" t="s">
        <v>82</v>
      </c>
      <c r="CA151" s="12" t="s">
        <v>82</v>
      </c>
      <c r="CB151" s="12"/>
      <c r="CC151" s="12" t="s">
        <v>628</v>
      </c>
      <c r="CD151" s="12"/>
      <c r="CE151" s="20">
        <v>-16.846</v>
      </c>
      <c r="CF151" s="21">
        <v>0</v>
      </c>
      <c r="CG151" s="21">
        <v>9.1999999999999998E-2</v>
      </c>
      <c r="CH151" s="21">
        <v>0.63300000000000001</v>
      </c>
      <c r="CI151" s="21">
        <v>188.762</v>
      </c>
      <c r="CJ151" s="21">
        <v>1.95</v>
      </c>
      <c r="CK151" s="21">
        <v>0.98199999999999998</v>
      </c>
      <c r="CL151" s="21">
        <v>-7.649</v>
      </c>
      <c r="CM151" s="12">
        <v>1.651</v>
      </c>
      <c r="CN151" s="12">
        <v>-11.281000000000001</v>
      </c>
      <c r="CO151" s="62">
        <f>(CL151*CK151+CN151*CM151)/(CL151+CN151)</f>
        <v>1.380678763866878</v>
      </c>
      <c r="CP151" s="12">
        <v>0.28799999999999998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22">
        <v>8.3000000000000004E-2</v>
      </c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EC151" s="12">
        <v>4</v>
      </c>
      <c r="ED151" s="21">
        <v>4</v>
      </c>
      <c r="EF151" s="21">
        <f t="shared" si="20"/>
        <v>0</v>
      </c>
      <c r="EG151" s="28">
        <v>4</v>
      </c>
    </row>
    <row r="152" spans="1:244" ht="15" customHeight="1" x14ac:dyDescent="0.3">
      <c r="A152" s="12"/>
      <c r="B152" s="13">
        <v>1</v>
      </c>
      <c r="C152" s="12" t="s">
        <v>88</v>
      </c>
      <c r="D152" s="12">
        <v>20</v>
      </c>
      <c r="E152" s="12"/>
      <c r="F152" s="14">
        <v>44712</v>
      </c>
      <c r="G152" s="13" t="s">
        <v>89</v>
      </c>
      <c r="H152" s="12"/>
      <c r="I152" s="15">
        <v>44650</v>
      </c>
      <c r="J152" s="13">
        <f t="shared" si="17"/>
        <v>62</v>
      </c>
      <c r="K152" s="31">
        <f t="shared" si="18"/>
        <v>4</v>
      </c>
      <c r="L152" s="12">
        <v>58</v>
      </c>
      <c r="M152" s="16" t="s">
        <v>74</v>
      </c>
      <c r="N152" s="12">
        <v>1</v>
      </c>
      <c r="O152" s="12"/>
      <c r="P152" s="12" t="s">
        <v>75</v>
      </c>
      <c r="Q152" s="12" t="s">
        <v>90</v>
      </c>
      <c r="R152" s="12" t="s">
        <v>77</v>
      </c>
      <c r="S152" s="17" t="s">
        <v>78</v>
      </c>
      <c r="T152" s="12">
        <v>28</v>
      </c>
      <c r="U152" s="12">
        <v>2</v>
      </c>
      <c r="V152" s="12">
        <v>1</v>
      </c>
      <c r="W152" s="12" t="s">
        <v>623</v>
      </c>
      <c r="X152" s="12"/>
      <c r="Y152" s="12"/>
      <c r="Z152" s="13">
        <v>84</v>
      </c>
      <c r="AA152" s="13">
        <v>612</v>
      </c>
      <c r="AB152" s="12">
        <v>13</v>
      </c>
      <c r="AC152" s="13">
        <v>-24</v>
      </c>
      <c r="AD152" s="12"/>
      <c r="AE152" s="30">
        <v>27</v>
      </c>
      <c r="AF152" s="12">
        <v>28</v>
      </c>
      <c r="AG152" s="12">
        <v>29</v>
      </c>
      <c r="AH152" s="12">
        <v>30</v>
      </c>
      <c r="AI152" s="12"/>
      <c r="AJ152" s="13">
        <v>1</v>
      </c>
      <c r="AK152" s="16">
        <f t="shared" si="23"/>
        <v>940.85693359375</v>
      </c>
      <c r="AL152" s="12">
        <v>-59.3414306640625</v>
      </c>
      <c r="AM152" s="18">
        <v>-59.4940185546875</v>
      </c>
      <c r="AN152" s="18">
        <v>-64.666748046875</v>
      </c>
      <c r="AO152" s="18">
        <v>-68.78662109375</v>
      </c>
      <c r="AP152" s="18">
        <v>-78.216552734375</v>
      </c>
      <c r="AQ152" s="12">
        <v>-70.8770751953125</v>
      </c>
      <c r="AR152" s="12">
        <v>-75.6072998046875</v>
      </c>
      <c r="AS152" s="12">
        <v>-83.1756591796875</v>
      </c>
      <c r="AT152" s="12"/>
      <c r="AU152" s="12">
        <f t="shared" si="19"/>
        <v>60</v>
      </c>
      <c r="AV152" s="12">
        <v>30</v>
      </c>
      <c r="AW152" s="12">
        <v>1</v>
      </c>
      <c r="AX152" s="12">
        <v>1</v>
      </c>
      <c r="AY152" s="12" t="s">
        <v>80</v>
      </c>
      <c r="AZ152" s="12">
        <v>285</v>
      </c>
      <c r="BA152" s="12">
        <v>288.70306396484301</v>
      </c>
      <c r="BB152" s="19">
        <v>-30.2600002288818</v>
      </c>
      <c r="BC152" s="18">
        <v>47.746570587158203</v>
      </c>
      <c r="BD152" s="12">
        <v>1.69921875</v>
      </c>
      <c r="BE152" s="12">
        <v>286.69921875</v>
      </c>
      <c r="BF152" s="12">
        <v>13.3380031585693</v>
      </c>
      <c r="BG152" s="12">
        <v>0</v>
      </c>
      <c r="BH152" s="12">
        <v>285</v>
      </c>
      <c r="BI152" s="19">
        <v>3.0676407814025799</v>
      </c>
      <c r="BJ152" s="12">
        <v>23.873285293579102</v>
      </c>
      <c r="BK152" s="12">
        <v>0.452085912227631</v>
      </c>
      <c r="BL152" s="12">
        <v>3.5197265148162802</v>
      </c>
      <c r="BM152" s="12">
        <v>1.92987585067749</v>
      </c>
      <c r="BN152" s="12">
        <v>2.1877083778381299</v>
      </c>
      <c r="BO152" s="12">
        <v>30.3125</v>
      </c>
      <c r="BP152" s="12">
        <v>0.650390625</v>
      </c>
      <c r="BQ152" s="12">
        <v>-17.5</v>
      </c>
      <c r="BR152" s="12">
        <v>1.650390625</v>
      </c>
      <c r="BS152" s="12" t="s">
        <v>81</v>
      </c>
      <c r="BT152" s="12" t="s">
        <v>81</v>
      </c>
      <c r="BU152" s="12" t="s">
        <v>81</v>
      </c>
      <c r="BV152" s="12" t="s">
        <v>81</v>
      </c>
      <c r="BW152" s="12">
        <v>130.01300048828099</v>
      </c>
      <c r="BX152" s="12" t="s">
        <v>82</v>
      </c>
      <c r="BY152" s="12" t="s">
        <v>81</v>
      </c>
      <c r="BZ152" s="12" t="s">
        <v>82</v>
      </c>
      <c r="CA152" s="12" t="s">
        <v>82</v>
      </c>
      <c r="CB152" s="12"/>
      <c r="CC152" s="12"/>
      <c r="CD152" s="12"/>
      <c r="CE152" s="20"/>
      <c r="CM152" s="12"/>
      <c r="CN152" s="12"/>
      <c r="CO152" s="62"/>
      <c r="CP152" s="12"/>
      <c r="CQ152" s="12"/>
      <c r="CR152" s="12"/>
      <c r="CS152" s="12"/>
      <c r="CT152" s="12"/>
      <c r="CU152" s="12"/>
      <c r="CV152" s="12"/>
      <c r="CW152" s="12"/>
      <c r="CX152" s="22">
        <v>0</v>
      </c>
      <c r="CY152" s="12">
        <v>0</v>
      </c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EC152" s="17">
        <v>3</v>
      </c>
      <c r="ED152" s="12">
        <v>3</v>
      </c>
      <c r="EF152" s="21">
        <f t="shared" si="20"/>
        <v>0</v>
      </c>
      <c r="EG152" s="27">
        <v>3</v>
      </c>
    </row>
    <row r="153" spans="1:244" x14ac:dyDescent="0.3">
      <c r="A153" s="12"/>
      <c r="B153" s="13">
        <v>1</v>
      </c>
      <c r="C153" s="12" t="s">
        <v>88</v>
      </c>
      <c r="D153" s="12">
        <v>20</v>
      </c>
      <c r="E153" s="12"/>
      <c r="F153" s="14">
        <v>44713</v>
      </c>
      <c r="G153" s="13" t="s">
        <v>89</v>
      </c>
      <c r="H153" s="12"/>
      <c r="I153" s="15">
        <v>44650</v>
      </c>
      <c r="J153" s="13">
        <f t="shared" si="17"/>
        <v>63</v>
      </c>
      <c r="K153" s="31">
        <f t="shared" si="18"/>
        <v>4</v>
      </c>
      <c r="L153" s="12">
        <v>59</v>
      </c>
      <c r="M153" s="16" t="s">
        <v>74</v>
      </c>
      <c r="N153" s="12">
        <v>1</v>
      </c>
      <c r="O153" s="12"/>
      <c r="P153" s="12" t="s">
        <v>75</v>
      </c>
      <c r="Q153" s="12" t="s">
        <v>90</v>
      </c>
      <c r="R153" s="12" t="s">
        <v>77</v>
      </c>
      <c r="S153" s="17" t="s">
        <v>78</v>
      </c>
      <c r="T153" s="12">
        <v>28</v>
      </c>
      <c r="U153" s="12">
        <v>2</v>
      </c>
      <c r="V153" s="12">
        <v>5</v>
      </c>
      <c r="W153" s="12" t="s">
        <v>83</v>
      </c>
      <c r="X153" s="12"/>
      <c r="Y153" s="12"/>
      <c r="Z153" s="13">
        <v>73</v>
      </c>
      <c r="AA153" s="13">
        <v>1000</v>
      </c>
      <c r="AB153" s="12">
        <v>13</v>
      </c>
      <c r="AC153" s="13">
        <v>-38</v>
      </c>
      <c r="AD153" s="12"/>
      <c r="AE153" s="12">
        <v>31</v>
      </c>
      <c r="AF153" s="12">
        <v>32</v>
      </c>
      <c r="AG153" s="12">
        <v>33</v>
      </c>
      <c r="AH153" s="12">
        <v>34</v>
      </c>
      <c r="AI153" s="12"/>
      <c r="AJ153" s="13">
        <v>7</v>
      </c>
      <c r="AK153" s="16">
        <f t="shared" si="23"/>
        <v>1167.29736328125</v>
      </c>
      <c r="AL153" s="12">
        <v>-70.4345703125</v>
      </c>
      <c r="AM153" s="18">
        <v>-76.5533447265625</v>
      </c>
      <c r="AN153" s="18">
        <v>-78.43017578125</v>
      </c>
      <c r="AO153" s="18">
        <v>-86.517333984375</v>
      </c>
      <c r="AP153" s="18">
        <v>-94.635009765625</v>
      </c>
      <c r="AQ153" s="12">
        <v>-79.5440673828125</v>
      </c>
      <c r="AR153" s="12">
        <v>-88.0126953125</v>
      </c>
      <c r="AS153" s="12">
        <v>-107.0556640625</v>
      </c>
      <c r="AT153" s="12"/>
      <c r="AU153" s="12">
        <f t="shared" si="19"/>
        <v>28</v>
      </c>
      <c r="AV153" s="12">
        <v>14</v>
      </c>
      <c r="AW153" s="12">
        <v>1</v>
      </c>
      <c r="AX153" s="12">
        <v>1</v>
      </c>
      <c r="AY153" s="12" t="s">
        <v>80</v>
      </c>
      <c r="AZ153" s="12">
        <v>666.5</v>
      </c>
      <c r="BA153" s="12">
        <v>670.30078125</v>
      </c>
      <c r="BB153" s="19">
        <v>-9.7460002899169904</v>
      </c>
      <c r="BC153" s="18">
        <v>43.086452484130803</v>
      </c>
      <c r="BD153" s="12">
        <v>1.599609375</v>
      </c>
      <c r="BE153" s="12">
        <v>668.099609375</v>
      </c>
      <c r="BF153" s="12">
        <v>-18.024995803833001</v>
      </c>
      <c r="BG153" s="12">
        <v>0</v>
      </c>
      <c r="BH153" s="12">
        <v>666.5</v>
      </c>
      <c r="BI153" s="19">
        <v>1.5409796237945499</v>
      </c>
      <c r="BJ153" s="12">
        <v>21.543226242065401</v>
      </c>
      <c r="BK153" s="12">
        <v>1.08494985103607</v>
      </c>
      <c r="BL153" s="12">
        <v>2.6259295940399099</v>
      </c>
      <c r="BM153" s="12">
        <v>1.0519341230392401</v>
      </c>
      <c r="BN153" s="12">
        <v>2.8246872425079301</v>
      </c>
      <c r="BO153" s="12">
        <v>86.243873596191406</v>
      </c>
      <c r="BP153" s="12">
        <v>1.0498046875</v>
      </c>
      <c r="BQ153" s="12">
        <v>-30.643203735351499</v>
      </c>
      <c r="BR153" s="12">
        <v>1.05029296875</v>
      </c>
      <c r="BS153" s="12">
        <v>72.514472961425696</v>
      </c>
      <c r="BT153" s="12">
        <v>0.50407850742340099</v>
      </c>
      <c r="BU153" s="12">
        <v>-28.882947921752901</v>
      </c>
      <c r="BV153" s="12">
        <v>1.2315093278884801</v>
      </c>
      <c r="BW153" s="12">
        <v>54.489841461181598</v>
      </c>
      <c r="BX153" s="12" t="s">
        <v>82</v>
      </c>
      <c r="BY153" s="12" t="s">
        <v>81</v>
      </c>
      <c r="BZ153" s="12" t="s">
        <v>82</v>
      </c>
      <c r="CA153" s="12" t="s">
        <v>82</v>
      </c>
      <c r="CB153" s="12"/>
      <c r="CC153" s="12" t="s">
        <v>641</v>
      </c>
      <c r="CD153" s="12"/>
      <c r="CE153" s="20">
        <v>-17.943999999999999</v>
      </c>
      <c r="CF153" s="21">
        <v>0</v>
      </c>
      <c r="CG153" s="21">
        <v>1.77</v>
      </c>
      <c r="CH153" s="21">
        <v>0.71399999999999997</v>
      </c>
      <c r="CI153" s="21">
        <v>-163.672</v>
      </c>
      <c r="CJ153" s="21">
        <v>4.95</v>
      </c>
      <c r="CK153" s="21">
        <v>3.2589999999999999</v>
      </c>
      <c r="CL153" s="21">
        <v>-11.653</v>
      </c>
      <c r="CM153" s="12">
        <v>14.259</v>
      </c>
      <c r="CN153" s="12">
        <v>-7.9580000000000002</v>
      </c>
      <c r="CO153" s="62">
        <f>(CL153*CK153+CN153*CM153)/(CL153+CN153)</f>
        <v>7.7227193411860693</v>
      </c>
      <c r="CP153" s="12">
        <v>0.93600000000000005</v>
      </c>
      <c r="CQ153" s="12">
        <v>0</v>
      </c>
      <c r="CR153" s="12">
        <v>0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22">
        <v>0.90100000000000002</v>
      </c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EC153" s="21">
        <v>9</v>
      </c>
      <c r="ED153" s="21">
        <v>9</v>
      </c>
      <c r="EF153" s="21">
        <f t="shared" si="20"/>
        <v>0</v>
      </c>
      <c r="EG153" s="24">
        <v>9</v>
      </c>
    </row>
    <row r="154" spans="1:244" ht="15" customHeight="1" x14ac:dyDescent="0.3">
      <c r="A154" s="12"/>
      <c r="B154" s="13">
        <v>1</v>
      </c>
      <c r="C154" s="12" t="s">
        <v>88</v>
      </c>
      <c r="D154" s="12">
        <v>20</v>
      </c>
      <c r="E154" s="12"/>
      <c r="F154" s="14">
        <v>44713</v>
      </c>
      <c r="G154" s="13" t="s">
        <v>89</v>
      </c>
      <c r="H154" s="12"/>
      <c r="I154" s="15">
        <v>44650</v>
      </c>
      <c r="J154" s="13">
        <f t="shared" si="17"/>
        <v>63</v>
      </c>
      <c r="K154" s="31">
        <f t="shared" si="18"/>
        <v>4</v>
      </c>
      <c r="L154" s="12">
        <v>59</v>
      </c>
      <c r="M154" s="16" t="s">
        <v>74</v>
      </c>
      <c r="N154" s="12">
        <v>1</v>
      </c>
      <c r="O154" s="12"/>
      <c r="P154" s="12" t="s">
        <v>75</v>
      </c>
      <c r="Q154" s="12" t="s">
        <v>90</v>
      </c>
      <c r="R154" s="12" t="s">
        <v>77</v>
      </c>
      <c r="S154" s="17" t="s">
        <v>78</v>
      </c>
      <c r="T154" s="12">
        <v>28</v>
      </c>
      <c r="U154" s="12">
        <v>2</v>
      </c>
      <c r="V154" s="12">
        <v>3</v>
      </c>
      <c r="W154" s="12" t="s">
        <v>83</v>
      </c>
      <c r="X154" s="12"/>
      <c r="Y154" s="12"/>
      <c r="Z154" s="13">
        <v>50</v>
      </c>
      <c r="AA154" s="13">
        <v>1000</v>
      </c>
      <c r="AB154" s="12">
        <v>15</v>
      </c>
      <c r="AC154" s="13">
        <v>-47</v>
      </c>
      <c r="AD154" s="12"/>
      <c r="AE154" s="12">
        <v>23</v>
      </c>
      <c r="AF154" s="12">
        <v>24</v>
      </c>
      <c r="AG154" s="12">
        <v>25</v>
      </c>
      <c r="AH154" s="12">
        <v>26</v>
      </c>
      <c r="AI154" s="12"/>
      <c r="AJ154" s="13">
        <v>4</v>
      </c>
      <c r="AK154" s="16">
        <f t="shared" si="23"/>
        <v>1712.34130859375</v>
      </c>
      <c r="AL154" s="12">
        <v>-69.4580078125</v>
      </c>
      <c r="AM154" s="18">
        <v>-65.5059814453125</v>
      </c>
      <c r="AN154" s="18">
        <v>-78.704833984375</v>
      </c>
      <c r="AO154" s="18">
        <v>-91.766357421875</v>
      </c>
      <c r="AP154" s="18">
        <v>-99.1363525390625</v>
      </c>
      <c r="AQ154" s="12">
        <v>-97.3052978515625</v>
      </c>
      <c r="AR154" s="12">
        <v>-112.167358398437</v>
      </c>
      <c r="AS154" s="12">
        <v>-117.279052734375</v>
      </c>
      <c r="AT154" s="12"/>
      <c r="AU154" s="12">
        <f t="shared" si="19"/>
        <v>22</v>
      </c>
      <c r="AV154" s="12">
        <v>11</v>
      </c>
      <c r="AW154" s="12">
        <v>1</v>
      </c>
      <c r="AX154" s="12">
        <v>1</v>
      </c>
      <c r="AY154" s="12" t="s">
        <v>80</v>
      </c>
      <c r="AZ154" s="12">
        <v>469.2001953125</v>
      </c>
      <c r="BA154" s="12">
        <v>473.39959716796801</v>
      </c>
      <c r="BB154" s="19">
        <v>-11.9799995422363</v>
      </c>
      <c r="BC154" s="18">
        <v>41.7193794250488</v>
      </c>
      <c r="BD154" s="12">
        <v>1.7001953125</v>
      </c>
      <c r="BE154" s="12">
        <v>470.900390625</v>
      </c>
      <c r="BF154" s="12">
        <v>-7.6580615043640101</v>
      </c>
      <c r="BG154" s="12">
        <v>0</v>
      </c>
      <c r="BH154" s="12">
        <v>469.2001953125</v>
      </c>
      <c r="BI154" s="19">
        <v>2.0383176803588801</v>
      </c>
      <c r="BJ154" s="12">
        <v>20.8596897125244</v>
      </c>
      <c r="BK154" s="12">
        <v>1.01545858383178</v>
      </c>
      <c r="BL154" s="12">
        <v>3.0537762641906698</v>
      </c>
      <c r="BM154" s="12">
        <v>3.1545917987823402</v>
      </c>
      <c r="BN154" s="12">
        <v>2.96082210540771</v>
      </c>
      <c r="BO154" s="12">
        <v>63.112743377685497</v>
      </c>
      <c r="BP154" s="12">
        <v>1.0498046875</v>
      </c>
      <c r="BQ154" s="12">
        <v>-23.5906867980957</v>
      </c>
      <c r="BR154" s="12">
        <v>1.5498046875</v>
      </c>
      <c r="BS154" s="12">
        <v>50.168655395507798</v>
      </c>
      <c r="BT154" s="12">
        <v>0.70262879133224498</v>
      </c>
      <c r="BU154" s="12">
        <v>-22.601005554199201</v>
      </c>
      <c r="BV154" s="12">
        <v>1.51655745506286</v>
      </c>
      <c r="BW154" s="12">
        <v>81.510398864745994</v>
      </c>
      <c r="BX154" s="12" t="s">
        <v>82</v>
      </c>
      <c r="BY154" s="12" t="s">
        <v>81</v>
      </c>
      <c r="BZ154" s="12" t="s">
        <v>82</v>
      </c>
      <c r="CA154" s="12" t="s">
        <v>82</v>
      </c>
      <c r="CB154" s="12"/>
      <c r="CC154" s="12" t="s">
        <v>642</v>
      </c>
      <c r="CD154" s="12"/>
      <c r="CE154" s="20">
        <v>-12.664999999999999</v>
      </c>
      <c r="CF154" s="21">
        <v>0</v>
      </c>
      <c r="CG154" s="21">
        <v>0.91600000000000004</v>
      </c>
      <c r="CH154" s="21">
        <v>1.905</v>
      </c>
      <c r="CI154" s="21">
        <v>153.369</v>
      </c>
      <c r="CJ154" s="21">
        <v>9</v>
      </c>
      <c r="CK154" s="21">
        <v>10.015000000000001</v>
      </c>
      <c r="CL154" s="21">
        <v>-7.3929999999999998</v>
      </c>
      <c r="CM154" s="12">
        <v>10.121</v>
      </c>
      <c r="CN154" s="12">
        <v>-6.327</v>
      </c>
      <c r="CO154" s="62">
        <f>(CL154*CK154+CN154*CM154)/(CL154+CN154)</f>
        <v>10.063882069970846</v>
      </c>
      <c r="CP154" s="12">
        <v>0.60799999999999998</v>
      </c>
      <c r="CQ154" s="12">
        <v>0</v>
      </c>
      <c r="CR154" s="12">
        <v>0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22">
        <v>0.32</v>
      </c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EC154" s="32">
        <v>6</v>
      </c>
      <c r="ED154" s="12">
        <v>6</v>
      </c>
      <c r="EF154" s="21">
        <f t="shared" si="20"/>
        <v>0</v>
      </c>
      <c r="EG154" s="36">
        <v>6</v>
      </c>
    </row>
    <row r="155" spans="1:244" x14ac:dyDescent="0.3">
      <c r="A155" s="12"/>
      <c r="B155" s="13">
        <v>1</v>
      </c>
      <c r="C155" s="12" t="s">
        <v>88</v>
      </c>
      <c r="D155" s="12">
        <v>20</v>
      </c>
      <c r="E155" s="12"/>
      <c r="F155" s="14">
        <v>44713</v>
      </c>
      <c r="G155" s="13" t="s">
        <v>89</v>
      </c>
      <c r="H155" s="12"/>
      <c r="I155" s="15">
        <v>44650</v>
      </c>
      <c r="J155" s="13">
        <f t="shared" si="17"/>
        <v>63</v>
      </c>
      <c r="K155" s="31">
        <f t="shared" si="18"/>
        <v>4</v>
      </c>
      <c r="L155" s="12">
        <v>59</v>
      </c>
      <c r="M155" s="16" t="s">
        <v>74</v>
      </c>
      <c r="N155" s="12">
        <v>1</v>
      </c>
      <c r="O155" s="12"/>
      <c r="P155" s="12" t="s">
        <v>75</v>
      </c>
      <c r="Q155" s="12" t="s">
        <v>90</v>
      </c>
      <c r="R155" s="12" t="s">
        <v>77</v>
      </c>
      <c r="S155" s="17" t="s">
        <v>78</v>
      </c>
      <c r="T155" s="12">
        <v>28</v>
      </c>
      <c r="U155" s="12">
        <v>2</v>
      </c>
      <c r="V155" s="12">
        <v>4</v>
      </c>
      <c r="W155" s="12" t="s">
        <v>104</v>
      </c>
      <c r="X155" s="12"/>
      <c r="Y155" s="12"/>
      <c r="Z155" s="13">
        <v>68</v>
      </c>
      <c r="AA155" s="13">
        <v>990</v>
      </c>
      <c r="AB155" s="12">
        <v>10</v>
      </c>
      <c r="AC155" s="13">
        <v>-25</v>
      </c>
      <c r="AD155" s="12"/>
      <c r="AE155" s="12">
        <v>27</v>
      </c>
      <c r="AF155" s="12">
        <v>28</v>
      </c>
      <c r="AG155" s="12">
        <v>29</v>
      </c>
      <c r="AH155" s="12">
        <v>30</v>
      </c>
      <c r="AI155" s="12"/>
      <c r="AJ155" s="13">
        <v>7</v>
      </c>
      <c r="AK155" s="16">
        <f t="shared" si="23"/>
        <v>1120.60546875</v>
      </c>
      <c r="AL155" s="12">
        <v>-76.5533447265625</v>
      </c>
      <c r="AM155" s="18">
        <v>-81.1004638671875</v>
      </c>
      <c r="AN155" s="18">
        <v>-88.470458984375</v>
      </c>
      <c r="AO155" s="18">
        <v>-94.8944091796875</v>
      </c>
      <c r="AP155" s="18">
        <v>-97.6715087890625</v>
      </c>
      <c r="AQ155" s="12">
        <v>-100.5859375</v>
      </c>
      <c r="AR155" s="12">
        <v>-103.33251953125</v>
      </c>
      <c r="AS155" s="12">
        <v>-114.2578125</v>
      </c>
      <c r="AT155" s="12"/>
      <c r="AU155" s="12">
        <f t="shared" si="19"/>
        <v>28</v>
      </c>
      <c r="AV155" s="12">
        <v>14</v>
      </c>
      <c r="AW155" s="12">
        <v>1</v>
      </c>
      <c r="AX155" s="12">
        <v>1</v>
      </c>
      <c r="AY155" s="12" t="s">
        <v>80</v>
      </c>
      <c r="AZ155" s="12">
        <v>687.90051269531205</v>
      </c>
      <c r="BA155" s="12">
        <v>692.00109863281205</v>
      </c>
      <c r="BB155" s="19">
        <v>-19.959999084472599</v>
      </c>
      <c r="BC155" s="18">
        <v>51.332069396972599</v>
      </c>
      <c r="BD155" s="12">
        <v>1.7998046875</v>
      </c>
      <c r="BE155" s="12">
        <v>689.70031738281205</v>
      </c>
      <c r="BF155" s="12">
        <v>4.7280274331569998E-2</v>
      </c>
      <c r="BG155" s="12">
        <v>4</v>
      </c>
      <c r="BH155" s="12">
        <v>691.90051269531205</v>
      </c>
      <c r="BI155" s="19">
        <v>2.1333477497100799</v>
      </c>
      <c r="BJ155" s="12">
        <v>25.6660346984863</v>
      </c>
      <c r="BK155" s="12">
        <v>0.906022608280182</v>
      </c>
      <c r="BL155" s="12">
        <v>3.0393702983856201</v>
      </c>
      <c r="BM155" s="12">
        <v>15.0488672256469</v>
      </c>
      <c r="BN155" s="12">
        <v>4.2571063041687003</v>
      </c>
      <c r="BO155" s="12">
        <v>42.126224517822202</v>
      </c>
      <c r="BP155" s="12">
        <v>1.0498046875</v>
      </c>
      <c r="BQ155" s="12">
        <v>-30.943628311157202</v>
      </c>
      <c r="BR155" s="12">
        <v>1.0498046875</v>
      </c>
      <c r="BS155" s="12">
        <v>31.912584304809499</v>
      </c>
      <c r="BT155" s="12">
        <v>1.2934939861297601</v>
      </c>
      <c r="BU155" s="12">
        <v>-29.0499877929687</v>
      </c>
      <c r="BV155" s="12">
        <v>1.4652622938156099</v>
      </c>
      <c r="BW155" s="12">
        <v>112.280723571777</v>
      </c>
      <c r="BX155" s="12" t="s">
        <v>82</v>
      </c>
      <c r="BY155" s="12" t="s">
        <v>81</v>
      </c>
      <c r="BZ155" s="12" t="s">
        <v>82</v>
      </c>
      <c r="CA155" s="12" t="s">
        <v>82</v>
      </c>
      <c r="CB155" s="12"/>
      <c r="CC155" s="12" t="s">
        <v>643</v>
      </c>
      <c r="CD155" s="12"/>
      <c r="CE155" s="20">
        <v>-35.216999999999999</v>
      </c>
      <c r="CF155" s="21">
        <v>0</v>
      </c>
      <c r="CG155" s="21">
        <v>9.1999999999999998E-2</v>
      </c>
      <c r="CH155" s="21">
        <v>0.66400000000000003</v>
      </c>
      <c r="CI155" s="21">
        <v>144.74600000000001</v>
      </c>
      <c r="CJ155" s="21">
        <v>2.5499999999999998</v>
      </c>
      <c r="CK155" s="21">
        <v>1.6990000000000001</v>
      </c>
      <c r="CL155" s="21">
        <v>-16.001999999999999</v>
      </c>
      <c r="CM155" s="12">
        <v>1.806</v>
      </c>
      <c r="CN155" s="12">
        <v>-25.96</v>
      </c>
      <c r="CO155" s="62">
        <f>(CL155*CK155+CN155*CM155)/(CL155+CN155)</f>
        <v>1.7651960821695818</v>
      </c>
      <c r="CP155" s="12">
        <v>0.83899999999999997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22">
        <v>6.3410000000000002</v>
      </c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EC155" s="21">
        <v>9</v>
      </c>
      <c r="ED155" s="21">
        <v>9</v>
      </c>
      <c r="EF155" s="21">
        <f t="shared" si="20"/>
        <v>0</v>
      </c>
      <c r="EG155" s="24">
        <v>9</v>
      </c>
    </row>
    <row r="156" spans="1:244" ht="14.4" customHeight="1" x14ac:dyDescent="0.3">
      <c r="A156" s="12"/>
      <c r="B156" s="13">
        <v>1</v>
      </c>
      <c r="C156" s="12" t="s">
        <v>88</v>
      </c>
      <c r="D156" s="12">
        <v>20</v>
      </c>
      <c r="E156" s="12"/>
      <c r="F156" s="14">
        <v>44713</v>
      </c>
      <c r="G156" s="13" t="s">
        <v>89</v>
      </c>
      <c r="H156" s="12"/>
      <c r="I156" s="15">
        <v>44650</v>
      </c>
      <c r="J156" s="13">
        <f t="shared" si="17"/>
        <v>63</v>
      </c>
      <c r="K156" s="31">
        <f t="shared" si="18"/>
        <v>4</v>
      </c>
      <c r="L156" s="12">
        <v>59</v>
      </c>
      <c r="M156" s="16" t="s">
        <v>74</v>
      </c>
      <c r="N156" s="12">
        <v>1</v>
      </c>
      <c r="O156" s="12"/>
      <c r="P156" s="12" t="s">
        <v>75</v>
      </c>
      <c r="Q156" s="12" t="s">
        <v>90</v>
      </c>
      <c r="R156" s="12" t="s">
        <v>77</v>
      </c>
      <c r="S156" s="17" t="s">
        <v>78</v>
      </c>
      <c r="T156" s="12">
        <v>28</v>
      </c>
      <c r="U156" s="12">
        <v>2</v>
      </c>
      <c r="V156" s="12">
        <v>7</v>
      </c>
      <c r="W156" s="12" t="s">
        <v>83</v>
      </c>
      <c r="X156" s="12"/>
      <c r="Y156" s="12"/>
      <c r="Z156" s="13">
        <v>63</v>
      </c>
      <c r="AA156" s="13">
        <v>850</v>
      </c>
      <c r="AB156" s="12">
        <v>18</v>
      </c>
      <c r="AC156" s="13">
        <v>-42</v>
      </c>
      <c r="AD156" s="12"/>
      <c r="AE156" s="12">
        <v>36</v>
      </c>
      <c r="AF156" s="12">
        <v>37</v>
      </c>
      <c r="AG156" s="12">
        <v>38</v>
      </c>
      <c r="AH156" s="12">
        <v>39</v>
      </c>
      <c r="AI156" s="12"/>
      <c r="AJ156" s="13">
        <v>4</v>
      </c>
      <c r="AK156" s="16">
        <f t="shared" si="23"/>
        <v>1494.75097656248</v>
      </c>
      <c r="AL156" s="12">
        <v>-63.568115234375</v>
      </c>
      <c r="AM156" s="18">
        <v>-78.4149169921875</v>
      </c>
      <c r="AN156" s="18">
        <v>-55.5419921875</v>
      </c>
      <c r="AO156" s="18">
        <v>-78.5369873046875</v>
      </c>
      <c r="AP156" s="18">
        <v>-100.875854492187</v>
      </c>
      <c r="AQ156" s="12">
        <v>-113.433837890625</v>
      </c>
      <c r="AR156" s="12">
        <v>-124.298095703125</v>
      </c>
      <c r="AS156" s="12">
        <v>-126.632690429687</v>
      </c>
      <c r="AT156" s="12"/>
      <c r="AU156" s="12">
        <f t="shared" si="19"/>
        <v>36</v>
      </c>
      <c r="AV156" s="12">
        <v>18</v>
      </c>
      <c r="AW156" s="12">
        <v>1</v>
      </c>
      <c r="AX156" s="12">
        <v>1</v>
      </c>
      <c r="AY156" s="12" t="s">
        <v>80</v>
      </c>
      <c r="AZ156" s="12">
        <v>639.59948730468705</v>
      </c>
      <c r="BA156" s="12">
        <v>643.402587890625</v>
      </c>
      <c r="BB156" s="19">
        <v>-10.300000190734799</v>
      </c>
      <c r="BC156" s="18">
        <v>28.534252166748001</v>
      </c>
      <c r="BD156" s="12">
        <v>1.80078125</v>
      </c>
      <c r="BE156" s="12">
        <v>641.40026855468705</v>
      </c>
      <c r="BF156" s="12">
        <v>0.82429200410842896</v>
      </c>
      <c r="BG156" s="12">
        <v>0</v>
      </c>
      <c r="BH156" s="12">
        <v>639.59948730468705</v>
      </c>
      <c r="BI156" s="19">
        <v>2.24364113807678</v>
      </c>
      <c r="BJ156" s="12">
        <v>14.267126083374</v>
      </c>
      <c r="BK156" s="12">
        <v>0.82277452945709195</v>
      </c>
      <c r="BL156" s="12">
        <v>3.0664155483245801</v>
      </c>
      <c r="BM156" s="12">
        <v>5.6156024932861301</v>
      </c>
      <c r="BN156" s="12">
        <v>1.9928443431854199</v>
      </c>
      <c r="BO156" s="12">
        <v>24.969362258911101</v>
      </c>
      <c r="BP156" s="12">
        <v>0.8505859375</v>
      </c>
      <c r="BQ156" s="12">
        <v>-17.616420745849599</v>
      </c>
      <c r="BR156" s="12">
        <v>1.6494140625</v>
      </c>
      <c r="BS156" s="12">
        <v>21.2249450683593</v>
      </c>
      <c r="BT156" s="12">
        <v>1.1508756875991799</v>
      </c>
      <c r="BU156" s="12" t="s">
        <v>81</v>
      </c>
      <c r="BV156" s="12" t="s">
        <v>81</v>
      </c>
      <c r="BW156" s="12">
        <v>63.0143432617187</v>
      </c>
      <c r="BX156" s="12" t="s">
        <v>82</v>
      </c>
      <c r="BY156" s="12" t="s">
        <v>81</v>
      </c>
      <c r="BZ156" s="12" t="s">
        <v>82</v>
      </c>
      <c r="CA156" s="12" t="s">
        <v>82</v>
      </c>
      <c r="CB156" s="12"/>
      <c r="CC156" s="12" t="s">
        <v>644</v>
      </c>
      <c r="CD156" s="12"/>
      <c r="CE156" s="20">
        <v>-14.465</v>
      </c>
      <c r="CF156" s="21">
        <v>0</v>
      </c>
      <c r="CG156" s="21">
        <v>1.129</v>
      </c>
      <c r="CH156" s="21">
        <v>1.133</v>
      </c>
      <c r="CI156" s="21">
        <v>-337.98399999999998</v>
      </c>
      <c r="CJ156" s="21">
        <v>5.25</v>
      </c>
      <c r="CK156" s="21">
        <v>4.2060000000000004</v>
      </c>
      <c r="CL156" s="21">
        <v>-9.18</v>
      </c>
      <c r="CM156" s="12">
        <v>7.8520000000000003</v>
      </c>
      <c r="CN156" s="12">
        <v>-6.0659999999999998</v>
      </c>
      <c r="CO156" s="62">
        <f>(CL156*CK156+CN156*CM156)/(CL156+CN156)</f>
        <v>5.6566517119244395</v>
      </c>
      <c r="CP156" s="12">
        <v>0.189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22">
        <v>0.16700000000000001</v>
      </c>
      <c r="CY156" s="12"/>
      <c r="CZ156" s="12" t="s">
        <v>645</v>
      </c>
      <c r="DA156" s="12"/>
      <c r="DB156" s="12"/>
      <c r="DC156" s="12"/>
      <c r="DD156" s="12"/>
      <c r="DE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EC156" s="32">
        <v>6</v>
      </c>
      <c r="ED156" s="12">
        <v>6</v>
      </c>
      <c r="EE156" s="12"/>
      <c r="EF156" s="21">
        <f t="shared" si="20"/>
        <v>0</v>
      </c>
      <c r="EG156" s="36">
        <v>6</v>
      </c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2"/>
      <c r="FI156" s="12"/>
      <c r="FJ156" s="12"/>
      <c r="FK156" s="12"/>
      <c r="FL156" s="12"/>
      <c r="FM156" s="12"/>
      <c r="FN156" s="12"/>
      <c r="FO156" s="12"/>
      <c r="FP156" s="12"/>
      <c r="FQ156" s="12"/>
      <c r="FR156" s="12"/>
      <c r="FS156" s="12"/>
      <c r="FT156" s="12"/>
      <c r="FU156" s="12"/>
      <c r="FV156" s="12"/>
      <c r="FW156" s="12"/>
      <c r="FX156" s="12"/>
      <c r="FY156" s="12"/>
      <c r="FZ156" s="12"/>
      <c r="GA156" s="12"/>
      <c r="GB156" s="12"/>
      <c r="GC156" s="12"/>
      <c r="GD156" s="12"/>
      <c r="GE156" s="12"/>
      <c r="GF156" s="12"/>
      <c r="GG156" s="12"/>
      <c r="GH156" s="12"/>
      <c r="GI156" s="12"/>
      <c r="GJ156" s="12"/>
      <c r="GK156" s="12"/>
      <c r="GL156" s="12"/>
      <c r="GM156" s="12"/>
      <c r="GN156" s="12"/>
      <c r="GO156" s="12"/>
      <c r="GP156" s="12"/>
      <c r="GQ156" s="12"/>
      <c r="GR156" s="12"/>
      <c r="GS156" s="12"/>
      <c r="GT156" s="12"/>
      <c r="GU156" s="12"/>
      <c r="GV156" s="12"/>
      <c r="GW156" s="12"/>
      <c r="GX156" s="12"/>
      <c r="GY156" s="12"/>
      <c r="GZ156" s="12"/>
      <c r="HA156" s="12"/>
      <c r="HB156" s="12"/>
      <c r="HC156" s="12"/>
      <c r="HD156" s="12"/>
      <c r="HE156" s="12"/>
      <c r="HF156" s="12"/>
      <c r="HG156" s="12"/>
      <c r="HH156" s="12"/>
      <c r="HI156" s="12"/>
      <c r="HJ156" s="12"/>
      <c r="HK156" s="12"/>
      <c r="HL156" s="12"/>
      <c r="HM156" s="12"/>
      <c r="HN156" s="12"/>
      <c r="HO156" s="12"/>
      <c r="HP156" s="12"/>
      <c r="HQ156" s="12"/>
      <c r="HR156" s="12"/>
      <c r="HS156" s="12"/>
      <c r="HT156" s="12"/>
      <c r="HU156" s="12"/>
      <c r="HV156" s="12"/>
      <c r="HW156" s="12"/>
      <c r="HX156" s="12"/>
      <c r="HY156" s="12"/>
      <c r="HZ156" s="12"/>
      <c r="IA156" s="12"/>
      <c r="IB156" s="12"/>
      <c r="IC156" s="12"/>
      <c r="ID156" s="12"/>
      <c r="IE156" s="12"/>
      <c r="IF156" s="12"/>
      <c r="IG156" s="12"/>
      <c r="IH156" s="12"/>
      <c r="II156" s="12"/>
      <c r="IJ156" s="12"/>
    </row>
    <row r="157" spans="1:244" ht="14.4" customHeight="1" x14ac:dyDescent="0.3">
      <c r="A157" s="12"/>
      <c r="B157" s="13">
        <v>1</v>
      </c>
      <c r="C157" s="12" t="s">
        <v>88</v>
      </c>
      <c r="D157" s="12">
        <v>20</v>
      </c>
      <c r="E157" s="12"/>
      <c r="F157" s="14">
        <v>44713</v>
      </c>
      <c r="G157" s="13" t="s">
        <v>89</v>
      </c>
      <c r="H157" s="12"/>
      <c r="I157" s="15">
        <v>44650</v>
      </c>
      <c r="J157" s="13">
        <f t="shared" si="17"/>
        <v>63</v>
      </c>
      <c r="K157" s="31">
        <f t="shared" si="18"/>
        <v>4</v>
      </c>
      <c r="L157" s="12">
        <v>59</v>
      </c>
      <c r="M157" s="16" t="s">
        <v>74</v>
      </c>
      <c r="N157" s="12">
        <v>1</v>
      </c>
      <c r="O157" s="12"/>
      <c r="P157" s="12" t="s">
        <v>75</v>
      </c>
      <c r="Q157" s="12" t="s">
        <v>90</v>
      </c>
      <c r="R157" s="12" t="s">
        <v>77</v>
      </c>
      <c r="S157" s="17" t="s">
        <v>78</v>
      </c>
      <c r="T157" s="12">
        <v>28</v>
      </c>
      <c r="U157" s="12">
        <v>2</v>
      </c>
      <c r="V157" s="12">
        <v>1</v>
      </c>
      <c r="W157" s="12" t="s">
        <v>446</v>
      </c>
      <c r="X157" s="12"/>
      <c r="Y157" s="12"/>
      <c r="Z157" s="13">
        <v>130</v>
      </c>
      <c r="AA157" s="13">
        <v>950</v>
      </c>
      <c r="AB157" s="12">
        <v>12</v>
      </c>
      <c r="AC157" s="13">
        <v>-46</v>
      </c>
      <c r="AD157" s="12"/>
      <c r="AE157" s="12">
        <v>20</v>
      </c>
      <c r="AF157" s="12">
        <v>21</v>
      </c>
      <c r="AG157" s="12"/>
      <c r="AH157" s="12"/>
      <c r="AI157" s="12"/>
      <c r="AJ157" s="16">
        <v>0</v>
      </c>
      <c r="AK157" s="16"/>
      <c r="AL157" s="12"/>
      <c r="AM157" s="18"/>
      <c r="AN157" s="18"/>
      <c r="AO157" s="18"/>
      <c r="AP157" s="18"/>
      <c r="AQ157" s="12"/>
      <c r="AR157" s="12"/>
      <c r="AS157" s="12"/>
      <c r="AT157" s="12"/>
      <c r="AU157" s="12">
        <f t="shared" si="19"/>
        <v>0</v>
      </c>
      <c r="AV157" s="12"/>
      <c r="AW157" s="12"/>
      <c r="AX157" s="12"/>
      <c r="AY157" s="12"/>
      <c r="AZ157" s="12"/>
      <c r="BA157" s="12"/>
      <c r="BB157" s="19"/>
      <c r="BC157" s="18"/>
      <c r="BD157" s="12"/>
      <c r="BE157" s="12"/>
      <c r="BF157" s="12"/>
      <c r="BG157" s="12"/>
      <c r="BH157" s="12"/>
      <c r="BI157" s="19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 t="s">
        <v>646</v>
      </c>
      <c r="CD157" s="12"/>
      <c r="CE157" s="20">
        <v>-14.832000000000001</v>
      </c>
      <c r="CF157" s="21">
        <v>0</v>
      </c>
      <c r="CG157" s="21">
        <v>1.556</v>
      </c>
      <c r="CH157" s="21">
        <v>1.149</v>
      </c>
      <c r="CI157" s="21">
        <v>-171.816</v>
      </c>
      <c r="CJ157" s="21">
        <v>7.75</v>
      </c>
      <c r="CK157" s="21">
        <v>8.1750000000000007</v>
      </c>
      <c r="CL157" s="21">
        <v>-8.7360000000000007</v>
      </c>
      <c r="CM157" s="12">
        <v>20.04</v>
      </c>
      <c r="CN157" s="12">
        <v>-5.3230000000000004</v>
      </c>
      <c r="CO157" s="62">
        <f>(CL157*CK157+CN157*CM157)/(CL157+CN157)</f>
        <v>12.667310619531971</v>
      </c>
      <c r="CP157" s="12">
        <v>0.92600000000000005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22">
        <v>0.222</v>
      </c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EC157" s="12">
        <v>2</v>
      </c>
      <c r="ED157" s="12">
        <v>2</v>
      </c>
      <c r="EE157" s="37"/>
      <c r="EF157" s="21">
        <f t="shared" si="20"/>
        <v>0</v>
      </c>
      <c r="EG157" s="28">
        <v>2</v>
      </c>
      <c r="EH157" s="37"/>
      <c r="EI157" s="37"/>
      <c r="EJ157" s="37"/>
      <c r="EK157" s="37"/>
      <c r="EL157" s="37"/>
      <c r="EM157" s="37"/>
      <c r="EN157" s="37"/>
      <c r="EO157" s="37"/>
      <c r="EP157" s="37"/>
      <c r="EQ157" s="37"/>
      <c r="ER157" s="37"/>
      <c r="ES157" s="37"/>
      <c r="ET157" s="37"/>
      <c r="EU157" s="37"/>
      <c r="EV157" s="37"/>
      <c r="EW157" s="37"/>
      <c r="EX157" s="37"/>
      <c r="EY157" s="37"/>
      <c r="EZ157" s="37"/>
      <c r="FA157" s="37"/>
      <c r="FB157" s="37"/>
      <c r="FC157" s="37"/>
      <c r="FD157" s="37"/>
      <c r="FE157" s="37"/>
      <c r="FF157" s="37"/>
      <c r="FG157" s="37"/>
      <c r="FH157" s="37"/>
      <c r="FI157" s="37"/>
      <c r="FJ157" s="37"/>
      <c r="FK157" s="37"/>
      <c r="FL157" s="37"/>
      <c r="FM157" s="37"/>
      <c r="FN157" s="37"/>
      <c r="FO157" s="37"/>
      <c r="FP157" s="37"/>
      <c r="FQ157" s="37"/>
      <c r="FR157" s="37"/>
      <c r="FS157" s="37"/>
      <c r="FT157" s="37"/>
      <c r="FU157" s="37"/>
      <c r="FV157" s="37"/>
      <c r="FW157" s="37"/>
      <c r="FX157" s="37"/>
      <c r="FY157" s="37"/>
      <c r="FZ157" s="37"/>
      <c r="GA157" s="37"/>
      <c r="GB157" s="37"/>
      <c r="GC157" s="37"/>
      <c r="GD157" s="37"/>
      <c r="GE157" s="37"/>
      <c r="GF157" s="37"/>
      <c r="GG157" s="37"/>
      <c r="GH157" s="37"/>
      <c r="GI157" s="37"/>
      <c r="GJ157" s="37"/>
      <c r="GK157" s="37"/>
      <c r="GL157" s="37"/>
      <c r="GM157" s="37"/>
      <c r="GN157" s="37"/>
      <c r="GO157" s="37"/>
      <c r="GP157" s="37"/>
      <c r="GQ157" s="37"/>
      <c r="GR157" s="37"/>
      <c r="GS157" s="37"/>
      <c r="GT157" s="37"/>
      <c r="GU157" s="37"/>
      <c r="GV157" s="37"/>
      <c r="GW157" s="37"/>
      <c r="GX157" s="37"/>
      <c r="GY157" s="37"/>
      <c r="GZ157" s="37"/>
      <c r="HA157" s="37"/>
      <c r="HB157" s="37"/>
      <c r="HC157" s="37"/>
      <c r="HD157" s="37"/>
      <c r="HE157" s="37"/>
    </row>
    <row r="158" spans="1:244" ht="14.4" customHeight="1" x14ac:dyDescent="0.3">
      <c r="A158" s="12"/>
      <c r="B158" s="13">
        <v>1</v>
      </c>
      <c r="C158" s="12" t="s">
        <v>88</v>
      </c>
      <c r="D158" s="12">
        <v>20</v>
      </c>
      <c r="E158" s="12"/>
      <c r="F158" s="14">
        <v>44713</v>
      </c>
      <c r="G158" s="13" t="s">
        <v>89</v>
      </c>
      <c r="H158" s="12"/>
      <c r="I158" s="15">
        <v>44650</v>
      </c>
      <c r="J158" s="13">
        <f t="shared" si="17"/>
        <v>63</v>
      </c>
      <c r="K158" s="31">
        <f t="shared" si="18"/>
        <v>4</v>
      </c>
      <c r="L158" s="12">
        <v>59</v>
      </c>
      <c r="M158" s="16" t="s">
        <v>74</v>
      </c>
      <c r="N158" s="12">
        <v>1</v>
      </c>
      <c r="O158" s="12"/>
      <c r="P158" s="12" t="s">
        <v>75</v>
      </c>
      <c r="Q158" s="12" t="s">
        <v>90</v>
      </c>
      <c r="R158" s="12" t="s">
        <v>77</v>
      </c>
      <c r="S158" s="17" t="s">
        <v>78</v>
      </c>
      <c r="T158" s="12">
        <v>28</v>
      </c>
      <c r="U158" s="12">
        <v>1</v>
      </c>
      <c r="V158" s="12">
        <v>1</v>
      </c>
      <c r="W158" s="12" t="s">
        <v>83</v>
      </c>
      <c r="X158" s="12"/>
      <c r="Y158" s="12"/>
      <c r="Z158" s="13">
        <v>34</v>
      </c>
      <c r="AA158" s="13">
        <v>1300</v>
      </c>
      <c r="AB158" s="12">
        <v>12</v>
      </c>
      <c r="AC158" s="13">
        <v>-48</v>
      </c>
      <c r="AD158" s="12"/>
      <c r="AE158" s="30">
        <v>0</v>
      </c>
      <c r="AF158" s="12">
        <v>1</v>
      </c>
      <c r="AG158" s="12">
        <v>2</v>
      </c>
      <c r="AH158" s="12">
        <v>3</v>
      </c>
      <c r="AI158" s="12"/>
      <c r="AJ158" s="13">
        <v>2</v>
      </c>
      <c r="AK158" s="16">
        <f>SLOPE(AL158:AP158,AL$1:AP$1)*-1000</f>
        <v>1066.58935546875</v>
      </c>
      <c r="AL158" s="12">
        <v>-60.05859375</v>
      </c>
      <c r="AM158" s="18">
        <v>-66.95556640625</v>
      </c>
      <c r="AN158" s="18">
        <v>-71.35009765625</v>
      </c>
      <c r="AO158" s="18">
        <v>-76.6754150390625</v>
      </c>
      <c r="AP158" s="18">
        <v>-81.8634033203125</v>
      </c>
      <c r="AQ158" s="12">
        <v>-88.3636474609375</v>
      </c>
      <c r="AR158" s="12">
        <v>-91.949462890625</v>
      </c>
      <c r="AS158" s="12">
        <v>-97.930908203125</v>
      </c>
      <c r="AT158" s="12"/>
      <c r="AU158" s="12">
        <f t="shared" si="19"/>
        <v>42</v>
      </c>
      <c r="AV158" s="12">
        <v>21</v>
      </c>
      <c r="AW158" s="12">
        <v>1</v>
      </c>
      <c r="AX158" s="12">
        <v>1</v>
      </c>
      <c r="AY158" s="12" t="s">
        <v>80</v>
      </c>
      <c r="AZ158" s="12">
        <v>338.90051269531199</v>
      </c>
      <c r="BA158" s="12">
        <v>343.00012207031199</v>
      </c>
      <c r="BB158" s="19">
        <v>-11.579999923706</v>
      </c>
      <c r="BC158" s="18">
        <v>30.973920822143501</v>
      </c>
      <c r="BD158" s="12">
        <v>2</v>
      </c>
      <c r="BE158" s="12">
        <v>340.90051269531199</v>
      </c>
      <c r="BF158" s="12">
        <v>2.6688671112060498</v>
      </c>
      <c r="BG158" s="12">
        <v>0</v>
      </c>
      <c r="BH158" s="12">
        <v>338.90051269531199</v>
      </c>
      <c r="BI158" s="19">
        <v>2.5590574741363499</v>
      </c>
      <c r="BJ158" s="12">
        <v>15.486960411071699</v>
      </c>
      <c r="BK158" s="12">
        <v>0.81567108631134</v>
      </c>
      <c r="BL158" s="12">
        <v>3.3747286796569802</v>
      </c>
      <c r="BM158" s="12">
        <v>3.3739564418792698</v>
      </c>
      <c r="BN158" s="12">
        <v>2.3171300888061501</v>
      </c>
      <c r="BO158" s="12">
        <v>22.518383026123001</v>
      </c>
      <c r="BP158" s="12">
        <v>0.9501953125</v>
      </c>
      <c r="BQ158" s="12">
        <v>-16.676683425903299</v>
      </c>
      <c r="BR158" s="12">
        <v>1.349609375</v>
      </c>
      <c r="BS158" s="12">
        <v>18.1628398895263</v>
      </c>
      <c r="BT158" s="12">
        <v>1.43099236488342</v>
      </c>
      <c r="BU158" s="12" t="s">
        <v>81</v>
      </c>
      <c r="BV158" s="12" t="s">
        <v>81</v>
      </c>
      <c r="BW158" s="12">
        <v>78.538818359375</v>
      </c>
      <c r="BX158" s="12" t="s">
        <v>82</v>
      </c>
      <c r="BY158" s="12" t="s">
        <v>81</v>
      </c>
      <c r="BZ158" s="12" t="s">
        <v>82</v>
      </c>
      <c r="CA158" s="12" t="s">
        <v>82</v>
      </c>
      <c r="CB158" s="12"/>
      <c r="CC158" s="12"/>
      <c r="CD158" s="12"/>
      <c r="CE158" s="20"/>
      <c r="CM158" s="12"/>
      <c r="CN158" s="12"/>
      <c r="CO158" s="62"/>
      <c r="CP158" s="12"/>
      <c r="CQ158" s="12"/>
      <c r="CR158" s="12"/>
      <c r="CS158" s="12"/>
      <c r="CT158" s="12"/>
      <c r="CU158" s="12"/>
      <c r="CV158" s="12"/>
      <c r="CW158" s="12"/>
      <c r="CX158" s="22">
        <v>0</v>
      </c>
      <c r="CY158" s="12">
        <v>0</v>
      </c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EC158" s="17">
        <v>3</v>
      </c>
      <c r="ED158" s="21">
        <v>3</v>
      </c>
      <c r="EF158" s="21">
        <f t="shared" si="20"/>
        <v>0</v>
      </c>
      <c r="EG158" s="27">
        <v>3</v>
      </c>
    </row>
    <row r="159" spans="1:244" x14ac:dyDescent="0.3">
      <c r="A159" s="12"/>
      <c r="B159" s="13">
        <v>1</v>
      </c>
      <c r="C159" s="12" t="s">
        <v>88</v>
      </c>
      <c r="D159" s="12">
        <v>20</v>
      </c>
      <c r="E159" s="12"/>
      <c r="F159" s="14">
        <v>44720</v>
      </c>
      <c r="G159" s="13" t="s">
        <v>89</v>
      </c>
      <c r="H159" s="12"/>
      <c r="I159" s="15">
        <v>44650</v>
      </c>
      <c r="J159" s="13">
        <f t="shared" si="17"/>
        <v>70</v>
      </c>
      <c r="K159" s="31">
        <f t="shared" si="18"/>
        <v>4</v>
      </c>
      <c r="L159" s="12">
        <v>66</v>
      </c>
      <c r="M159" s="16" t="s">
        <v>74</v>
      </c>
      <c r="N159" s="12">
        <v>1</v>
      </c>
      <c r="O159" s="12"/>
      <c r="P159" s="12" t="s">
        <v>75</v>
      </c>
      <c r="Q159" s="12" t="s">
        <v>90</v>
      </c>
      <c r="R159" s="12" t="s">
        <v>77</v>
      </c>
      <c r="S159" s="17" t="s">
        <v>78</v>
      </c>
      <c r="T159" s="12">
        <v>28</v>
      </c>
      <c r="U159" s="12">
        <v>2</v>
      </c>
      <c r="V159" s="12">
        <v>4</v>
      </c>
      <c r="W159" s="12" t="s">
        <v>83</v>
      </c>
      <c r="X159" s="12"/>
      <c r="Y159" s="12"/>
      <c r="Z159" s="13">
        <v>90</v>
      </c>
      <c r="AA159" s="13">
        <v>600</v>
      </c>
      <c r="AB159" s="12">
        <v>8</v>
      </c>
      <c r="AC159" s="13">
        <v>-41</v>
      </c>
      <c r="AD159" s="12"/>
      <c r="AE159" s="12">
        <v>36</v>
      </c>
      <c r="AF159" s="12">
        <v>37</v>
      </c>
      <c r="AG159" s="12">
        <v>38</v>
      </c>
      <c r="AH159" s="12">
        <v>39</v>
      </c>
      <c r="AI159" s="12"/>
      <c r="AJ159" s="13">
        <v>7</v>
      </c>
      <c r="AK159" s="16">
        <f>SLOPE(AL159:AP159,AL$1:AP$1)*-1000</f>
        <v>209.04541015625</v>
      </c>
      <c r="AL159" s="12">
        <v>-53.924560546875</v>
      </c>
      <c r="AM159" s="18">
        <v>-57.098388671875</v>
      </c>
      <c r="AN159" s="18">
        <v>-58.5174560546875</v>
      </c>
      <c r="AO159" s="18">
        <v>-59.3414306640625</v>
      </c>
      <c r="AP159" s="18">
        <v>-58.0291748046875</v>
      </c>
      <c r="AQ159" s="12">
        <v>-60.48583984375</v>
      </c>
      <c r="AR159" s="12">
        <v>-57.830810546875</v>
      </c>
      <c r="AS159" s="12">
        <v>-66.2078857421875</v>
      </c>
      <c r="AT159" s="12"/>
      <c r="AU159" s="12">
        <f t="shared" si="19"/>
        <v>44</v>
      </c>
      <c r="AV159" s="12">
        <v>22</v>
      </c>
      <c r="AW159" s="12">
        <v>1</v>
      </c>
      <c r="AX159" s="12">
        <v>1</v>
      </c>
      <c r="AY159" s="12" t="s">
        <v>80</v>
      </c>
      <c r="AZ159" s="12">
        <v>684.40051269531205</v>
      </c>
      <c r="BA159" s="12">
        <v>688.19909667968705</v>
      </c>
      <c r="BB159" s="19">
        <v>-19</v>
      </c>
      <c r="BC159" s="18">
        <v>65.1273193359375</v>
      </c>
      <c r="BD159" s="12">
        <v>1.5</v>
      </c>
      <c r="BE159" s="12">
        <v>685.90051269531205</v>
      </c>
      <c r="BF159" s="12">
        <v>-14.7982177734375</v>
      </c>
      <c r="BG159" s="12">
        <v>0</v>
      </c>
      <c r="BH159" s="12">
        <v>684.40051269531205</v>
      </c>
      <c r="BI159" s="19">
        <v>1.5298089981079099</v>
      </c>
      <c r="BJ159" s="12">
        <v>32.5636596679687</v>
      </c>
      <c r="BK159" s="12">
        <v>1.0279617309570299</v>
      </c>
      <c r="BL159" s="12">
        <v>2.5577707290649401</v>
      </c>
      <c r="BM159" s="12">
        <v>1.7660276889801001</v>
      </c>
      <c r="BN159" s="12">
        <v>5.9538149833679199</v>
      </c>
      <c r="BO159" s="12">
        <v>160.38603210449199</v>
      </c>
      <c r="BP159" s="12">
        <v>1.0498046875</v>
      </c>
      <c r="BQ159" s="12">
        <v>-45.496322631835902</v>
      </c>
      <c r="BR159" s="12">
        <v>0.9501953125</v>
      </c>
      <c r="BS159" s="12">
        <v>127.993774414062</v>
      </c>
      <c r="BT159" s="12">
        <v>0.44558337330818198</v>
      </c>
      <c r="BU159" s="12">
        <v>-41.476428985595703</v>
      </c>
      <c r="BV159" s="12">
        <v>1.29877912998199</v>
      </c>
      <c r="BW159" s="12">
        <v>90.512359619140597</v>
      </c>
      <c r="BX159" s="12" t="s">
        <v>82</v>
      </c>
      <c r="BY159" s="12" t="s">
        <v>81</v>
      </c>
      <c r="BZ159" s="12" t="s">
        <v>82</v>
      </c>
      <c r="CA159" s="12" t="s">
        <v>82</v>
      </c>
      <c r="CB159" s="12"/>
      <c r="CC159" s="12" t="s">
        <v>702</v>
      </c>
      <c r="CD159" s="12"/>
      <c r="CE159" s="20">
        <v>-25.390999999999998</v>
      </c>
      <c r="CF159" s="21">
        <v>0</v>
      </c>
      <c r="CG159" s="21">
        <v>0.153</v>
      </c>
      <c r="CH159" s="21">
        <v>0.58099999999999996</v>
      </c>
      <c r="CI159" s="21">
        <v>194.809</v>
      </c>
      <c r="CJ159" s="21">
        <v>2.4500000000000002</v>
      </c>
      <c r="CK159" s="21">
        <v>1.698</v>
      </c>
      <c r="CL159" s="21">
        <v>-10.817</v>
      </c>
      <c r="CM159" s="12">
        <v>1.8009999999999999</v>
      </c>
      <c r="CN159" s="12">
        <v>-19.128</v>
      </c>
      <c r="CO159" s="62">
        <f>(CL159*CK159+CN159*CM159)/(CL159+CN159)</f>
        <v>1.7637934212723327</v>
      </c>
      <c r="CP159" s="12">
        <v>0.70299999999999996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22">
        <v>2.5640000000000001</v>
      </c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EC159" s="21">
        <v>9</v>
      </c>
      <c r="ED159" s="21">
        <v>9</v>
      </c>
      <c r="EF159" s="21">
        <f t="shared" si="20"/>
        <v>0</v>
      </c>
      <c r="EG159" s="24">
        <v>9</v>
      </c>
    </row>
    <row r="160" spans="1:244" ht="14.4" customHeight="1" x14ac:dyDescent="0.3">
      <c r="A160" s="12"/>
      <c r="B160" s="13">
        <v>1</v>
      </c>
      <c r="C160" s="12" t="s">
        <v>88</v>
      </c>
      <c r="D160" s="12">
        <v>20</v>
      </c>
      <c r="E160" s="12"/>
      <c r="F160" s="14">
        <v>44720</v>
      </c>
      <c r="G160" s="13" t="s">
        <v>89</v>
      </c>
      <c r="H160" s="12"/>
      <c r="I160" s="15">
        <v>44650</v>
      </c>
      <c r="J160" s="13">
        <f t="shared" si="17"/>
        <v>70</v>
      </c>
      <c r="K160" s="31">
        <f t="shared" si="18"/>
        <v>4</v>
      </c>
      <c r="L160" s="12">
        <v>66</v>
      </c>
      <c r="M160" s="16" t="s">
        <v>74</v>
      </c>
      <c r="N160" s="12">
        <v>1</v>
      </c>
      <c r="O160" s="12"/>
      <c r="P160" s="12" t="s">
        <v>75</v>
      </c>
      <c r="Q160" s="12" t="s">
        <v>90</v>
      </c>
      <c r="R160" s="12" t="s">
        <v>77</v>
      </c>
      <c r="S160" s="17" t="s">
        <v>78</v>
      </c>
      <c r="T160" s="12">
        <v>28</v>
      </c>
      <c r="U160" s="12">
        <v>1</v>
      </c>
      <c r="V160" s="12">
        <v>2</v>
      </c>
      <c r="W160" s="12" t="s">
        <v>83</v>
      </c>
      <c r="X160" s="12"/>
      <c r="Y160" s="12"/>
      <c r="Z160" s="13">
        <v>34</v>
      </c>
      <c r="AA160" s="13">
        <v>1300</v>
      </c>
      <c r="AB160" s="12">
        <v>14</v>
      </c>
      <c r="AC160" s="13">
        <v>-41</v>
      </c>
      <c r="AD160" s="12"/>
      <c r="AE160" s="12">
        <v>4</v>
      </c>
      <c r="AF160" s="12">
        <v>5</v>
      </c>
      <c r="AG160" s="12">
        <v>6</v>
      </c>
      <c r="AH160" s="12">
        <v>7</v>
      </c>
      <c r="AI160" s="12"/>
      <c r="AJ160" s="13">
        <v>6</v>
      </c>
      <c r="AK160" s="16">
        <f>SLOPE(AL160:AP160,AL$1:AP$1)*-1000</f>
        <v>3646.85058593748</v>
      </c>
      <c r="AL160" s="12">
        <v>-66.10107421875</v>
      </c>
      <c r="AM160" s="18">
        <v>-87.21923828125</v>
      </c>
      <c r="AN160" s="18">
        <v>-107.406616210937</v>
      </c>
      <c r="AO160" s="18">
        <v>-127.44140625</v>
      </c>
      <c r="AP160" s="18">
        <v>-137.16125488281199</v>
      </c>
      <c r="AQ160" s="12">
        <v>-143.90563964843699</v>
      </c>
      <c r="AR160" s="12">
        <v>-133.819580078125</v>
      </c>
      <c r="AS160" s="12">
        <v>-150.177001953125</v>
      </c>
      <c r="AT160" s="12"/>
      <c r="AU160" s="12">
        <f t="shared" si="19"/>
        <v>8</v>
      </c>
      <c r="AV160" s="12">
        <v>4</v>
      </c>
      <c r="AW160" s="12">
        <v>1</v>
      </c>
      <c r="AX160" s="12">
        <v>1</v>
      </c>
      <c r="AY160" s="12" t="s">
        <v>80</v>
      </c>
      <c r="AZ160" s="12">
        <v>596.60009765625</v>
      </c>
      <c r="BA160" s="12">
        <v>600.39959716796795</v>
      </c>
      <c r="BB160" s="19">
        <v>-17.7299995422363</v>
      </c>
      <c r="BC160" s="18">
        <v>58.4099311828613</v>
      </c>
      <c r="BD160" s="12">
        <v>1.60009765625</v>
      </c>
      <c r="BE160" s="12">
        <v>598.2001953125</v>
      </c>
      <c r="BF160" s="12">
        <v>-15.610454559326101</v>
      </c>
      <c r="BG160" s="12">
        <v>0</v>
      </c>
      <c r="BH160" s="12">
        <v>596.60009765625</v>
      </c>
      <c r="BI160" s="19">
        <v>1.5528862476348799</v>
      </c>
      <c r="BJ160" s="12">
        <v>29.2049655914306</v>
      </c>
      <c r="BK160" s="12">
        <v>1.0635445117950399</v>
      </c>
      <c r="BL160" s="12">
        <v>2.6164307594299299</v>
      </c>
      <c r="BM160" s="12">
        <v>0.91181951761245705</v>
      </c>
      <c r="BN160" s="12">
        <v>6.5969653129577601</v>
      </c>
      <c r="BO160" s="12">
        <v>114.786582946777</v>
      </c>
      <c r="BP160" s="12">
        <v>1.050048828125</v>
      </c>
      <c r="BQ160" s="12">
        <v>-40.091464996337798</v>
      </c>
      <c r="BR160" s="12">
        <v>0.949951171875</v>
      </c>
      <c r="BS160" s="12">
        <v>95.972267150878906</v>
      </c>
      <c r="BT160" s="12">
        <v>0.52577584981918302</v>
      </c>
      <c r="BU160" s="12">
        <v>-37.252731323242102</v>
      </c>
      <c r="BV160" s="12">
        <v>1.2870165109634399</v>
      </c>
      <c r="BW160" s="12">
        <v>82.130744934082003</v>
      </c>
      <c r="BX160" s="12" t="s">
        <v>82</v>
      </c>
      <c r="BY160" s="12" t="s">
        <v>81</v>
      </c>
      <c r="BZ160" s="12" t="s">
        <v>82</v>
      </c>
      <c r="CA160" s="12" t="s">
        <v>82</v>
      </c>
      <c r="CB160" s="12"/>
      <c r="CC160" s="12" t="s">
        <v>703</v>
      </c>
      <c r="CD160" s="12"/>
      <c r="CE160" s="20">
        <v>-27.405000000000001</v>
      </c>
      <c r="CF160" s="21">
        <v>0</v>
      </c>
      <c r="CG160" s="21">
        <v>0.24399999999999999</v>
      </c>
      <c r="CH160" s="21">
        <v>0.51600000000000001</v>
      </c>
      <c r="CI160" s="21">
        <v>183.88399999999999</v>
      </c>
      <c r="CJ160" s="21">
        <v>2.5499999999999998</v>
      </c>
      <c r="CK160" s="21">
        <v>1.9850000000000001</v>
      </c>
      <c r="CL160" s="21">
        <v>-11.058</v>
      </c>
      <c r="CM160" s="12">
        <v>2.0190000000000001</v>
      </c>
      <c r="CN160" s="12">
        <v>-20.190999999999999</v>
      </c>
      <c r="CO160" s="62">
        <f>(CL160*CK160+CN160*CM160)/(CL160+CN160)</f>
        <v>2.0069685109923516</v>
      </c>
      <c r="CP160" s="12">
        <v>0.751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22">
        <v>1.976</v>
      </c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EC160" s="21">
        <v>9</v>
      </c>
      <c r="ED160" s="21">
        <v>9</v>
      </c>
      <c r="EE160" s="12"/>
      <c r="EF160" s="21">
        <f t="shared" si="20"/>
        <v>0</v>
      </c>
      <c r="EG160" s="24">
        <v>9</v>
      </c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2"/>
      <c r="FI160" s="12"/>
      <c r="FJ160" s="12"/>
      <c r="FK160" s="12"/>
      <c r="FL160" s="12"/>
      <c r="FM160" s="12"/>
      <c r="FN160" s="12"/>
      <c r="FO160" s="12"/>
      <c r="FP160" s="12"/>
      <c r="FQ160" s="12"/>
      <c r="FR160" s="12"/>
      <c r="FS160" s="12"/>
      <c r="FT160" s="12"/>
      <c r="FU160" s="12"/>
      <c r="FV160" s="12"/>
      <c r="FW160" s="12"/>
      <c r="FX160" s="12"/>
      <c r="FY160" s="12"/>
      <c r="FZ160" s="12"/>
      <c r="GA160" s="12"/>
      <c r="GB160" s="12"/>
      <c r="GC160" s="12"/>
      <c r="GD160" s="12"/>
      <c r="GE160" s="12"/>
      <c r="GF160" s="12"/>
      <c r="GG160" s="12"/>
      <c r="GH160" s="12"/>
      <c r="GI160" s="12"/>
      <c r="GJ160" s="12"/>
      <c r="GK160" s="12"/>
      <c r="GL160" s="12"/>
      <c r="GM160" s="12"/>
      <c r="GN160" s="12"/>
      <c r="GO160" s="12"/>
      <c r="GP160" s="12"/>
      <c r="GQ160" s="12"/>
      <c r="GR160" s="12"/>
      <c r="GS160" s="12"/>
      <c r="GT160" s="12"/>
      <c r="GU160" s="12"/>
      <c r="GV160" s="12"/>
      <c r="GW160" s="12"/>
      <c r="GX160" s="12"/>
      <c r="GY160" s="12"/>
      <c r="GZ160" s="12"/>
      <c r="HA160" s="12"/>
      <c r="HB160" s="12"/>
      <c r="HC160" s="12"/>
      <c r="HD160" s="12"/>
      <c r="HE160" s="12"/>
      <c r="HF160" s="12"/>
      <c r="HG160" s="12"/>
      <c r="HH160" s="12"/>
      <c r="HI160" s="12"/>
      <c r="HJ160" s="12"/>
      <c r="HK160" s="12"/>
      <c r="HL160" s="12"/>
      <c r="HM160" s="12"/>
      <c r="HN160" s="12"/>
      <c r="HO160" s="12"/>
      <c r="HP160" s="12"/>
      <c r="HQ160" s="12"/>
      <c r="HR160" s="12"/>
      <c r="HS160" s="12"/>
      <c r="HT160" s="12"/>
      <c r="HU160" s="12"/>
      <c r="HV160" s="12"/>
      <c r="HW160" s="12"/>
      <c r="HX160" s="12"/>
      <c r="HY160" s="12"/>
      <c r="HZ160" s="12"/>
      <c r="IA160" s="12"/>
      <c r="IB160" s="12"/>
      <c r="IC160" s="12"/>
      <c r="ID160" s="12"/>
      <c r="IE160" s="12"/>
      <c r="IF160" s="12"/>
      <c r="IG160" s="12"/>
      <c r="IH160" s="12"/>
      <c r="II160" s="12"/>
      <c r="IJ160" s="12"/>
    </row>
    <row r="161" spans="1:244" ht="14.4" customHeight="1" x14ac:dyDescent="0.3">
      <c r="A161" s="12"/>
      <c r="B161" s="13">
        <v>1</v>
      </c>
      <c r="C161" s="12" t="s">
        <v>88</v>
      </c>
      <c r="D161" s="12">
        <v>20</v>
      </c>
      <c r="E161" s="12"/>
      <c r="F161" s="14">
        <v>44720</v>
      </c>
      <c r="G161" s="13" t="s">
        <v>89</v>
      </c>
      <c r="H161" s="12"/>
      <c r="I161" s="15">
        <v>44650</v>
      </c>
      <c r="J161" s="13">
        <f t="shared" si="17"/>
        <v>70</v>
      </c>
      <c r="K161" s="31">
        <f t="shared" si="18"/>
        <v>4</v>
      </c>
      <c r="L161" s="12">
        <v>66</v>
      </c>
      <c r="M161" s="16" t="s">
        <v>74</v>
      </c>
      <c r="N161" s="12">
        <v>1</v>
      </c>
      <c r="O161" s="12"/>
      <c r="P161" s="12" t="s">
        <v>75</v>
      </c>
      <c r="Q161" s="12" t="s">
        <v>90</v>
      </c>
      <c r="R161" s="12" t="s">
        <v>77</v>
      </c>
      <c r="S161" s="17" t="s">
        <v>78</v>
      </c>
      <c r="T161" s="12">
        <v>28</v>
      </c>
      <c r="U161" s="12">
        <v>2</v>
      </c>
      <c r="V161" s="12">
        <v>6</v>
      </c>
      <c r="W161" s="12" t="s">
        <v>83</v>
      </c>
      <c r="X161" s="12"/>
      <c r="Y161" s="12"/>
      <c r="Z161" s="13">
        <v>22</v>
      </c>
      <c r="AA161" s="13">
        <v>1100</v>
      </c>
      <c r="AB161" s="12">
        <v>25</v>
      </c>
      <c r="AC161" s="13">
        <v>-20</v>
      </c>
      <c r="AD161" s="12"/>
      <c r="AE161" s="12">
        <v>40</v>
      </c>
      <c r="AF161" s="12">
        <v>41</v>
      </c>
      <c r="AG161" s="12">
        <v>42</v>
      </c>
      <c r="AH161" s="12">
        <v>43</v>
      </c>
      <c r="AI161" s="12"/>
      <c r="AJ161" s="13">
        <v>9</v>
      </c>
      <c r="AK161" s="16"/>
      <c r="AL161" s="12">
        <v>-64.849853515625</v>
      </c>
      <c r="AM161" s="18">
        <v>-68.9849853515625</v>
      </c>
      <c r="AN161" s="18">
        <v>-64.0869140625</v>
      </c>
      <c r="AO161" s="18">
        <v>-60.11962890625</v>
      </c>
      <c r="AP161" s="18">
        <v>-62.6220703125</v>
      </c>
      <c r="AQ161" s="12">
        <v>-64.1632080078125</v>
      </c>
      <c r="AR161" s="12">
        <v>-64.1326904296875</v>
      </c>
      <c r="AS161" s="12">
        <v>-86.6851806640625</v>
      </c>
      <c r="AT161" s="12"/>
      <c r="AU161" s="12">
        <f t="shared" si="19"/>
        <v>26</v>
      </c>
      <c r="AV161" s="12">
        <v>13</v>
      </c>
      <c r="AW161" s="12">
        <v>1</v>
      </c>
      <c r="AX161" s="12">
        <v>1</v>
      </c>
      <c r="AY161" s="12" t="s">
        <v>80</v>
      </c>
      <c r="AZ161" s="12">
        <v>342.29998779296801</v>
      </c>
      <c r="BA161" s="12">
        <v>346.099609375</v>
      </c>
      <c r="BB161" s="19">
        <v>-14.529999732971101</v>
      </c>
      <c r="BC161" s="18">
        <v>47.183807373046797</v>
      </c>
      <c r="BD161" s="12">
        <v>1.7998046875</v>
      </c>
      <c r="BE161" s="12">
        <v>344.09979248046801</v>
      </c>
      <c r="BF161" s="12">
        <v>-10.8606252670288</v>
      </c>
      <c r="BG161" s="12">
        <v>3.7001953125</v>
      </c>
      <c r="BH161" s="12">
        <v>346.00018310546801</v>
      </c>
      <c r="BI161" s="19">
        <v>1.55544888973236</v>
      </c>
      <c r="BJ161" s="12">
        <v>23.591903686523398</v>
      </c>
      <c r="BK161" s="12">
        <v>1.0875450372695901</v>
      </c>
      <c r="BL161" s="12">
        <v>2.64299392700195</v>
      </c>
      <c r="BM161" s="12">
        <v>2.5411992073059002</v>
      </c>
      <c r="BN161" s="12">
        <v>4.0011420249938903</v>
      </c>
      <c r="BO161" s="12">
        <v>61.887256622314403</v>
      </c>
      <c r="BP161" s="12">
        <v>1.150390625</v>
      </c>
      <c r="BQ161" s="12">
        <v>-39.981616973876903</v>
      </c>
      <c r="BR161" s="12">
        <v>0.8505859375</v>
      </c>
      <c r="BS161" s="12">
        <v>50.7884521484375</v>
      </c>
      <c r="BT161" s="12">
        <v>0.75713032484054599</v>
      </c>
      <c r="BU161" s="12">
        <v>-37.5492553710937</v>
      </c>
      <c r="BV161" s="12">
        <v>1.0463602542877199</v>
      </c>
      <c r="BW161" s="12">
        <v>67.449409484863196</v>
      </c>
      <c r="BX161" s="12" t="s">
        <v>82</v>
      </c>
      <c r="BY161" s="12" t="s">
        <v>81</v>
      </c>
      <c r="BZ161" s="12" t="s">
        <v>82</v>
      </c>
      <c r="CA161" s="12" t="s">
        <v>82</v>
      </c>
      <c r="CB161" s="12"/>
      <c r="CC161" s="12" t="s">
        <v>704</v>
      </c>
      <c r="CD161" s="12"/>
      <c r="CE161" s="20">
        <v>-17.638999999999999</v>
      </c>
      <c r="CF161" s="21">
        <v>0</v>
      </c>
      <c r="CG161" s="21">
        <v>0.122</v>
      </c>
      <c r="CH161" s="21">
        <v>0.44500000000000001</v>
      </c>
      <c r="CI161" s="21">
        <v>88.206000000000003</v>
      </c>
      <c r="CJ161" s="21">
        <v>1.55</v>
      </c>
      <c r="CK161" s="21">
        <v>1.1639999999999999</v>
      </c>
      <c r="CL161" s="21">
        <v>-7.1139999999999999</v>
      </c>
      <c r="CM161" s="12">
        <v>1.071</v>
      </c>
      <c r="CN161" s="12">
        <v>-13.057</v>
      </c>
      <c r="CO161" s="62">
        <f>(CL161*CK161+CN161*CM161)/(CL161+CN161)</f>
        <v>1.1037996628823559</v>
      </c>
      <c r="CP161" s="12">
        <v>0.77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22">
        <v>0.505</v>
      </c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EC161" s="21">
        <v>9</v>
      </c>
      <c r="ED161" s="21">
        <v>9</v>
      </c>
      <c r="EF161" s="21">
        <f t="shared" si="20"/>
        <v>0</v>
      </c>
      <c r="EG161" s="24">
        <v>9</v>
      </c>
    </row>
    <row r="162" spans="1:244" ht="15" customHeight="1" x14ac:dyDescent="0.3">
      <c r="A162" s="12"/>
      <c r="B162" s="13">
        <v>1</v>
      </c>
      <c r="C162" s="12" t="s">
        <v>88</v>
      </c>
      <c r="D162" s="12">
        <v>20</v>
      </c>
      <c r="E162" s="12"/>
      <c r="F162" s="14">
        <v>44720</v>
      </c>
      <c r="G162" s="13" t="s">
        <v>89</v>
      </c>
      <c r="H162" s="12"/>
      <c r="I162" s="15">
        <v>44650</v>
      </c>
      <c r="J162" s="13">
        <f t="shared" si="17"/>
        <v>70</v>
      </c>
      <c r="K162" s="31">
        <f t="shared" si="18"/>
        <v>4</v>
      </c>
      <c r="L162" s="12">
        <v>66</v>
      </c>
      <c r="M162" s="16" t="s">
        <v>74</v>
      </c>
      <c r="N162" s="12">
        <v>1</v>
      </c>
      <c r="O162" s="12"/>
      <c r="P162" s="12" t="s">
        <v>75</v>
      </c>
      <c r="Q162" s="12" t="s">
        <v>90</v>
      </c>
      <c r="R162" s="12" t="s">
        <v>77</v>
      </c>
      <c r="S162" s="17" t="s">
        <v>78</v>
      </c>
      <c r="T162" s="12">
        <v>28</v>
      </c>
      <c r="U162" s="12">
        <v>1</v>
      </c>
      <c r="V162" s="12">
        <v>3</v>
      </c>
      <c r="W162" s="12" t="s">
        <v>83</v>
      </c>
      <c r="X162" s="12"/>
      <c r="Y162" s="12"/>
      <c r="Z162" s="13">
        <v>45</v>
      </c>
      <c r="AA162" s="13">
        <v>1100</v>
      </c>
      <c r="AB162" s="12">
        <v>10</v>
      </c>
      <c r="AC162" s="13">
        <v>-30</v>
      </c>
      <c r="AD162" s="12"/>
      <c r="AE162" s="12">
        <v>8</v>
      </c>
      <c r="AF162" s="12">
        <v>9</v>
      </c>
      <c r="AG162" s="12">
        <v>10</v>
      </c>
      <c r="AH162" s="12">
        <v>11</v>
      </c>
      <c r="AI162" s="12"/>
      <c r="AJ162" s="13">
        <v>5</v>
      </c>
      <c r="AK162" s="16">
        <f t="shared" ref="AK162:AK167" si="24">SLOPE(AL162:AP162,AL$1:AP$1)*-1000</f>
        <v>1743.7744140625</v>
      </c>
      <c r="AL162" s="12">
        <v>-70.0836181640625</v>
      </c>
      <c r="AM162" s="18">
        <v>-80.9173583984375</v>
      </c>
      <c r="AN162" s="18">
        <v>-90.576171875</v>
      </c>
      <c r="AO162" s="18">
        <v>-99.6551513671875</v>
      </c>
      <c r="AP162" s="18">
        <v>-104.30908203125</v>
      </c>
      <c r="AQ162" s="12">
        <v>-116.2109375</v>
      </c>
      <c r="AR162" s="12">
        <v>-119.949340820312</v>
      </c>
      <c r="AS162" s="12">
        <v>-104.080200195312</v>
      </c>
      <c r="AT162" s="12"/>
      <c r="AU162" s="12">
        <f t="shared" si="19"/>
        <v>16</v>
      </c>
      <c r="AV162" s="12">
        <v>8</v>
      </c>
      <c r="AW162" s="12">
        <v>1</v>
      </c>
      <c r="AX162" s="12">
        <v>1</v>
      </c>
      <c r="AY162" s="12" t="s">
        <v>80</v>
      </c>
      <c r="AZ162" s="12">
        <v>649.2001953125</v>
      </c>
      <c r="BA162" s="12">
        <v>653.19909667968705</v>
      </c>
      <c r="BB162" s="19">
        <v>-17.7299995422363</v>
      </c>
      <c r="BC162" s="18">
        <v>59.7069282531738</v>
      </c>
      <c r="BD162" s="12">
        <v>1.599609375</v>
      </c>
      <c r="BE162" s="12">
        <v>650.7998046875</v>
      </c>
      <c r="BF162" s="12">
        <v>-8.9423637390136701</v>
      </c>
      <c r="BG162" s="12">
        <v>0</v>
      </c>
      <c r="BH162" s="12">
        <v>649.2001953125</v>
      </c>
      <c r="BI162" s="19">
        <v>1.7292232513427701</v>
      </c>
      <c r="BJ162" s="12">
        <v>29.8534641265869</v>
      </c>
      <c r="BK162" s="12">
        <v>1.07362449169158</v>
      </c>
      <c r="BL162" s="12">
        <v>2.8028478622436501</v>
      </c>
      <c r="BM162" s="12">
        <v>3.0291507244110099</v>
      </c>
      <c r="BN162" s="12">
        <v>14.216050148010201</v>
      </c>
      <c r="BO162" s="12">
        <v>115.962013244628</v>
      </c>
      <c r="BP162" s="12">
        <v>1.0498046875</v>
      </c>
      <c r="BQ162" s="12">
        <v>-33.525485992431598</v>
      </c>
      <c r="BR162" s="12">
        <v>1.05029296875</v>
      </c>
      <c r="BS162" s="12">
        <v>85.722602844238196</v>
      </c>
      <c r="BT162" s="12">
        <v>0.56927323341369596</v>
      </c>
      <c r="BU162" s="12">
        <v>-30.753246307373001</v>
      </c>
      <c r="BV162" s="12">
        <v>1.5903196334838801</v>
      </c>
      <c r="BW162" s="12">
        <v>100.36561584472599</v>
      </c>
      <c r="BX162" s="12" t="s">
        <v>82</v>
      </c>
      <c r="BY162" s="12" t="s">
        <v>81</v>
      </c>
      <c r="BZ162" s="12" t="s">
        <v>82</v>
      </c>
      <c r="CA162" s="12" t="s">
        <v>82</v>
      </c>
      <c r="CB162" s="12"/>
      <c r="CC162" s="12" t="s">
        <v>705</v>
      </c>
      <c r="CD162" s="12"/>
      <c r="CE162" s="20">
        <v>-10.193</v>
      </c>
      <c r="CF162" s="21">
        <v>0</v>
      </c>
      <c r="CG162" s="21">
        <v>0.24399999999999999</v>
      </c>
      <c r="CH162" s="21">
        <v>0.72399999999999998</v>
      </c>
      <c r="CI162" s="21">
        <v>23.416</v>
      </c>
      <c r="CJ162" s="21">
        <v>2.7</v>
      </c>
      <c r="CK162" s="21">
        <v>2.133</v>
      </c>
      <c r="CL162" s="21">
        <v>-3.8610000000000002</v>
      </c>
      <c r="CM162" s="12">
        <v>3.39</v>
      </c>
      <c r="CN162" s="12">
        <v>-6.52</v>
      </c>
      <c r="CO162" s="62">
        <f>(CL162*CK162+CN162*CM162)/(CL162+CN162)</f>
        <v>2.9224846353915805</v>
      </c>
      <c r="CP162" s="12">
        <v>0.76400000000000001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22">
        <v>0.215</v>
      </c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EC162" s="32">
        <v>6</v>
      </c>
      <c r="ED162" s="12">
        <v>6</v>
      </c>
      <c r="EF162" s="21">
        <f t="shared" si="20"/>
        <v>0</v>
      </c>
      <c r="EG162" s="36">
        <v>6</v>
      </c>
    </row>
    <row r="163" spans="1:244" ht="15" customHeight="1" x14ac:dyDescent="0.3">
      <c r="A163" s="12"/>
      <c r="B163" s="13">
        <v>1</v>
      </c>
      <c r="C163" s="12" t="s">
        <v>88</v>
      </c>
      <c r="D163" s="12">
        <v>20</v>
      </c>
      <c r="E163" s="12"/>
      <c r="F163" s="14">
        <v>44720</v>
      </c>
      <c r="G163" s="13" t="s">
        <v>89</v>
      </c>
      <c r="H163" s="12"/>
      <c r="I163" s="15">
        <v>44650</v>
      </c>
      <c r="J163" s="13">
        <f t="shared" si="17"/>
        <v>70</v>
      </c>
      <c r="K163" s="31">
        <f t="shared" si="18"/>
        <v>4</v>
      </c>
      <c r="L163" s="12">
        <v>66</v>
      </c>
      <c r="M163" s="16" t="s">
        <v>74</v>
      </c>
      <c r="N163" s="12">
        <v>1</v>
      </c>
      <c r="O163" s="12"/>
      <c r="P163" s="12" t="s">
        <v>75</v>
      </c>
      <c r="Q163" s="12" t="s">
        <v>90</v>
      </c>
      <c r="R163" s="12" t="s">
        <v>77</v>
      </c>
      <c r="S163" s="17" t="s">
        <v>78</v>
      </c>
      <c r="T163" s="12">
        <v>28</v>
      </c>
      <c r="U163" s="12">
        <v>2</v>
      </c>
      <c r="V163" s="12">
        <v>2</v>
      </c>
      <c r="W163" s="12" t="s">
        <v>84</v>
      </c>
      <c r="X163" s="12"/>
      <c r="Y163" s="12"/>
      <c r="Z163" s="13">
        <v>58</v>
      </c>
      <c r="AA163" s="13">
        <v>800</v>
      </c>
      <c r="AB163" s="12">
        <v>10</v>
      </c>
      <c r="AC163" s="13">
        <v>-36</v>
      </c>
      <c r="AD163" s="12"/>
      <c r="AE163" s="30">
        <v>28</v>
      </c>
      <c r="AF163" s="12">
        <v>29</v>
      </c>
      <c r="AG163" s="12">
        <v>30</v>
      </c>
      <c r="AH163" s="12">
        <v>31</v>
      </c>
      <c r="AI163" s="12"/>
      <c r="AJ163" s="13">
        <v>9</v>
      </c>
      <c r="AK163" s="16">
        <f t="shared" si="24"/>
        <v>967.4072265625</v>
      </c>
      <c r="AL163" s="12">
        <v>-63.934326171875</v>
      </c>
      <c r="AM163" s="18">
        <v>-68.084716796875</v>
      </c>
      <c r="AN163" s="18">
        <v>-70.6329345703125</v>
      </c>
      <c r="AO163" s="18">
        <v>-79.1015625</v>
      </c>
      <c r="AP163" s="18">
        <v>-82.611083984375</v>
      </c>
      <c r="AQ163" s="12">
        <v>-73.8983154296875</v>
      </c>
      <c r="AR163" s="12">
        <v>-92.5140380859375</v>
      </c>
      <c r="AS163" s="12">
        <v>-99.18212890625</v>
      </c>
      <c r="AT163" s="12"/>
      <c r="AU163" s="12">
        <f t="shared" si="19"/>
        <v>30</v>
      </c>
      <c r="AV163" s="12">
        <v>15</v>
      </c>
      <c r="AW163" s="12">
        <v>1</v>
      </c>
      <c r="AX163" s="12">
        <v>1</v>
      </c>
      <c r="AY163" s="12" t="s">
        <v>80</v>
      </c>
      <c r="AZ163" s="12">
        <v>430.69918823242102</v>
      </c>
      <c r="BA163" s="12">
        <v>434.69909667968699</v>
      </c>
      <c r="BB163" s="19">
        <v>-17.9699993133544</v>
      </c>
      <c r="BC163" s="18">
        <v>53.996002197265597</v>
      </c>
      <c r="BD163" s="12">
        <v>1.6015625</v>
      </c>
      <c r="BE163" s="12">
        <v>432.30075073242102</v>
      </c>
      <c r="BF163" s="12">
        <v>-5.8337111473083496</v>
      </c>
      <c r="BG163" s="12">
        <v>0</v>
      </c>
      <c r="BH163" s="12">
        <v>430.69918823242102</v>
      </c>
      <c r="BI163" s="19">
        <v>1.79823398590087</v>
      </c>
      <c r="BJ163" s="12">
        <v>26.998001098632798</v>
      </c>
      <c r="BK163" s="12">
        <v>1.0455286502838099</v>
      </c>
      <c r="BL163" s="12">
        <v>2.8437626361846902</v>
      </c>
      <c r="BM163" s="12">
        <v>4.7883090972900302</v>
      </c>
      <c r="BN163" s="12">
        <v>3.8846397399902299</v>
      </c>
      <c r="BO163" s="12">
        <v>95.402641296386705</v>
      </c>
      <c r="BP163" s="12">
        <v>1.05078125</v>
      </c>
      <c r="BQ163" s="12">
        <v>-32.781864166259702</v>
      </c>
      <c r="BR163" s="12">
        <v>1.2490234375</v>
      </c>
      <c r="BS163" s="12">
        <v>77.315940856933494</v>
      </c>
      <c r="BT163" s="12">
        <v>0.58464640378952004</v>
      </c>
      <c r="BU163" s="12">
        <v>-30.1422424316406</v>
      </c>
      <c r="BV163" s="12">
        <v>1.48805463314056</v>
      </c>
      <c r="BW163" s="12">
        <v>93.584075927734304</v>
      </c>
      <c r="BX163" s="12" t="s">
        <v>82</v>
      </c>
      <c r="BY163" s="12" t="s">
        <v>81</v>
      </c>
      <c r="BZ163" s="12" t="s">
        <v>82</v>
      </c>
      <c r="CA163" s="12" t="s">
        <v>82</v>
      </c>
      <c r="CB163" s="12"/>
      <c r="CC163" s="12"/>
      <c r="CD163" s="12"/>
      <c r="CE163" s="20"/>
      <c r="CM163" s="12"/>
      <c r="CN163" s="12"/>
      <c r="CO163" s="62"/>
      <c r="CP163" s="12"/>
      <c r="CQ163" s="12"/>
      <c r="CR163" s="12"/>
      <c r="CS163" s="12"/>
      <c r="CT163" s="12"/>
      <c r="CU163" s="12"/>
      <c r="CV163" s="12"/>
      <c r="CW163" s="12"/>
      <c r="CX163" s="52" t="s">
        <v>98</v>
      </c>
      <c r="CY163" s="21" t="s">
        <v>98</v>
      </c>
      <c r="CZ163" s="12"/>
      <c r="DA163" s="12"/>
      <c r="DB163" s="12"/>
      <c r="DC163" s="12"/>
      <c r="DD163" s="12"/>
      <c r="DE163" s="12"/>
      <c r="DF163" s="12" t="s">
        <v>87</v>
      </c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EC163" s="12">
        <v>8</v>
      </c>
      <c r="ED163" s="21">
        <v>8</v>
      </c>
      <c r="EF163" s="21">
        <f t="shared" si="20"/>
        <v>0</v>
      </c>
      <c r="EG163" s="28">
        <v>8</v>
      </c>
    </row>
    <row r="164" spans="1:244" ht="15" customHeight="1" x14ac:dyDescent="0.3">
      <c r="A164" s="12"/>
      <c r="B164" s="13">
        <v>1</v>
      </c>
      <c r="C164" s="12" t="s">
        <v>88</v>
      </c>
      <c r="D164" s="12">
        <v>20</v>
      </c>
      <c r="E164" s="12"/>
      <c r="F164" s="14">
        <v>44720</v>
      </c>
      <c r="G164" s="13" t="s">
        <v>89</v>
      </c>
      <c r="H164" s="12"/>
      <c r="I164" s="15">
        <v>44650</v>
      </c>
      <c r="J164" s="13">
        <f t="shared" si="17"/>
        <v>70</v>
      </c>
      <c r="K164" s="31">
        <f t="shared" si="18"/>
        <v>4</v>
      </c>
      <c r="L164" s="12">
        <v>66</v>
      </c>
      <c r="M164" s="16" t="s">
        <v>74</v>
      </c>
      <c r="N164" s="12">
        <v>1</v>
      </c>
      <c r="O164" s="12"/>
      <c r="P164" s="12" t="s">
        <v>75</v>
      </c>
      <c r="Q164" s="12" t="s">
        <v>90</v>
      </c>
      <c r="R164" s="12" t="s">
        <v>77</v>
      </c>
      <c r="S164" s="17" t="s">
        <v>78</v>
      </c>
      <c r="T164" s="12">
        <v>28</v>
      </c>
      <c r="U164" s="12">
        <v>2</v>
      </c>
      <c r="V164" s="12">
        <v>8</v>
      </c>
      <c r="W164" s="12" t="s">
        <v>83</v>
      </c>
      <c r="X164" s="12"/>
      <c r="Y164" s="12"/>
      <c r="Z164" s="13">
        <v>63</v>
      </c>
      <c r="AA164" s="13">
        <v>830</v>
      </c>
      <c r="AB164" s="12">
        <v>12</v>
      </c>
      <c r="AC164" s="13">
        <v>-41</v>
      </c>
      <c r="AD164" s="12"/>
      <c r="AE164" s="30">
        <v>45</v>
      </c>
      <c r="AF164" s="12">
        <v>46</v>
      </c>
      <c r="AG164" s="12">
        <v>47</v>
      </c>
      <c r="AH164" s="12">
        <v>48</v>
      </c>
      <c r="AI164" s="12"/>
      <c r="AJ164" s="13">
        <v>2</v>
      </c>
      <c r="AK164" s="16">
        <f t="shared" si="24"/>
        <v>518.49365234375</v>
      </c>
      <c r="AL164" s="12">
        <v>-66.8182373046875</v>
      </c>
      <c r="AM164" s="18">
        <v>-70.5718994140625</v>
      </c>
      <c r="AN164" s="18">
        <v>-75.2716064453125</v>
      </c>
      <c r="AO164" s="18">
        <v>-78.460693359375</v>
      </c>
      <c r="AP164" s="18">
        <v>-75.836181640625</v>
      </c>
      <c r="AQ164" s="12">
        <v>-84.5489501953125</v>
      </c>
      <c r="AR164" s="12">
        <v>-87.432861328125</v>
      </c>
      <c r="AS164" s="12">
        <v>-88.1805419921875</v>
      </c>
      <c r="AT164" s="12"/>
      <c r="AU164" s="12">
        <f t="shared" si="19"/>
        <v>42</v>
      </c>
      <c r="AV164" s="12">
        <v>21</v>
      </c>
      <c r="AW164" s="12">
        <v>1</v>
      </c>
      <c r="AX164" s="12">
        <v>1</v>
      </c>
      <c r="AY164" s="12" t="s">
        <v>80</v>
      </c>
      <c r="AZ164" s="12">
        <v>407.09948730468699</v>
      </c>
      <c r="BA164" s="12">
        <v>411.00012207031199</v>
      </c>
      <c r="BB164" s="19">
        <v>-22.440000534057599</v>
      </c>
      <c r="BC164" s="18">
        <v>52.515071868896399</v>
      </c>
      <c r="BD164" s="12">
        <v>1.701171875</v>
      </c>
      <c r="BE164" s="12">
        <v>408.80065917968699</v>
      </c>
      <c r="BF164" s="12">
        <v>-4.3239159584045401</v>
      </c>
      <c r="BG164" s="12">
        <v>0</v>
      </c>
      <c r="BH164" s="12">
        <v>407.09948730468699</v>
      </c>
      <c r="BI164" s="19">
        <v>2.0380413532257</v>
      </c>
      <c r="BJ164" s="12">
        <v>26.2575359344482</v>
      </c>
      <c r="BK164" s="12">
        <v>0.96390497684478804</v>
      </c>
      <c r="BL164" s="12">
        <v>3.0019464492797798</v>
      </c>
      <c r="BM164" s="12">
        <v>3.44099998474121</v>
      </c>
      <c r="BN164" s="12">
        <v>46.116546630859297</v>
      </c>
      <c r="BO164" s="12">
        <v>58.823528289794901</v>
      </c>
      <c r="BP164" s="12">
        <v>1.0498046875</v>
      </c>
      <c r="BQ164" s="12">
        <v>-26.9607849121093</v>
      </c>
      <c r="BR164" s="12">
        <v>0.8486328125</v>
      </c>
      <c r="BS164" s="12">
        <v>50.165096282958899</v>
      </c>
      <c r="BT164" s="12">
        <v>0.86987435817718495</v>
      </c>
      <c r="BU164" s="12" t="s">
        <v>81</v>
      </c>
      <c r="BV164" s="12" t="s">
        <v>81</v>
      </c>
      <c r="BW164" s="12">
        <v>107.0132522583</v>
      </c>
      <c r="BX164" s="12" t="s">
        <v>82</v>
      </c>
      <c r="BY164" s="12" t="s">
        <v>81</v>
      </c>
      <c r="BZ164" s="12" t="s">
        <v>82</v>
      </c>
      <c r="CA164" s="12" t="s">
        <v>82</v>
      </c>
      <c r="CB164" s="12"/>
      <c r="CC164" s="12"/>
      <c r="CD164" s="12"/>
      <c r="CE164" s="20"/>
      <c r="CM164" s="12"/>
      <c r="CN164" s="12"/>
      <c r="CO164" s="62"/>
      <c r="CP164" s="12"/>
      <c r="CQ164" s="12"/>
      <c r="CR164" s="12"/>
      <c r="CS164" s="12"/>
      <c r="CT164" s="12"/>
      <c r="CU164" s="12"/>
      <c r="CV164" s="12"/>
      <c r="CW164" s="12"/>
      <c r="CX164" s="52" t="s">
        <v>98</v>
      </c>
      <c r="CY164" s="21" t="s">
        <v>98</v>
      </c>
      <c r="CZ164" s="12"/>
      <c r="DA164" s="12"/>
      <c r="DB164" s="12"/>
      <c r="DC164" s="12"/>
      <c r="DD164" s="12"/>
      <c r="DE164" s="12"/>
      <c r="DF164" s="12" t="s">
        <v>87</v>
      </c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EC164" s="37">
        <v>4</v>
      </c>
      <c r="ED164" s="12">
        <v>4</v>
      </c>
      <c r="EF164" s="21">
        <f t="shared" si="20"/>
        <v>0</v>
      </c>
      <c r="EG164" s="50">
        <v>4</v>
      </c>
    </row>
    <row r="165" spans="1:244" ht="14.4" customHeight="1" x14ac:dyDescent="0.3">
      <c r="A165" s="12"/>
      <c r="B165" s="13">
        <v>1</v>
      </c>
      <c r="C165" s="12" t="s">
        <v>88</v>
      </c>
      <c r="D165" s="12">
        <v>20</v>
      </c>
      <c r="E165" s="12"/>
      <c r="F165" s="14">
        <v>44720</v>
      </c>
      <c r="G165" s="13" t="s">
        <v>89</v>
      </c>
      <c r="H165" s="12"/>
      <c r="I165" s="15">
        <v>44650</v>
      </c>
      <c r="J165" s="13">
        <f t="shared" si="17"/>
        <v>70</v>
      </c>
      <c r="K165" s="31">
        <f t="shared" si="18"/>
        <v>4</v>
      </c>
      <c r="L165" s="12">
        <v>66</v>
      </c>
      <c r="M165" s="16" t="s">
        <v>74</v>
      </c>
      <c r="N165" s="12">
        <v>1</v>
      </c>
      <c r="O165" s="12"/>
      <c r="P165" s="12" t="s">
        <v>75</v>
      </c>
      <c r="Q165" s="12" t="s">
        <v>90</v>
      </c>
      <c r="R165" s="12" t="s">
        <v>77</v>
      </c>
      <c r="S165" s="17" t="s">
        <v>78</v>
      </c>
      <c r="T165" s="12">
        <v>28</v>
      </c>
      <c r="U165" s="12">
        <v>1</v>
      </c>
      <c r="V165" s="12">
        <v>5</v>
      </c>
      <c r="W165" s="12" t="s">
        <v>83</v>
      </c>
      <c r="X165" s="12"/>
      <c r="Y165" s="12"/>
      <c r="Z165" s="13">
        <v>70</v>
      </c>
      <c r="AA165" s="13">
        <v>1200</v>
      </c>
      <c r="AB165" s="12">
        <v>12</v>
      </c>
      <c r="AC165" s="13">
        <v>-43</v>
      </c>
      <c r="AD165" s="12"/>
      <c r="AE165" s="12">
        <v>13</v>
      </c>
      <c r="AF165" s="12">
        <v>14</v>
      </c>
      <c r="AG165" s="12">
        <v>15</v>
      </c>
      <c r="AH165" s="12">
        <v>16</v>
      </c>
      <c r="AI165" s="12"/>
      <c r="AJ165" s="13">
        <v>6</v>
      </c>
      <c r="AK165" s="16">
        <f t="shared" si="24"/>
        <v>2082.82470703124</v>
      </c>
      <c r="AL165" s="12">
        <v>-76.4923095703125</v>
      </c>
      <c r="AM165" s="18">
        <v>-84.625244140625</v>
      </c>
      <c r="AN165" s="18">
        <v>-95.6573486328125</v>
      </c>
      <c r="AO165" s="18">
        <v>-108.474731445312</v>
      </c>
      <c r="AP165" s="18">
        <v>-116.63818359375</v>
      </c>
      <c r="AQ165" s="12">
        <v>-124.176025390625</v>
      </c>
      <c r="AR165" s="12">
        <v>-132.12585449218699</v>
      </c>
      <c r="AS165" s="12">
        <v>-140.045166015625</v>
      </c>
      <c r="AT165" s="12"/>
      <c r="AU165" s="12">
        <f t="shared" si="19"/>
        <v>36</v>
      </c>
      <c r="AV165" s="12">
        <v>18</v>
      </c>
      <c r="AW165" s="12">
        <v>1</v>
      </c>
      <c r="AX165" s="12">
        <v>1</v>
      </c>
      <c r="AY165" s="12" t="s">
        <v>80</v>
      </c>
      <c r="AZ165" s="12">
        <v>385</v>
      </c>
      <c r="BA165" s="12">
        <v>388.79879760742102</v>
      </c>
      <c r="BB165" s="19">
        <v>-19.639999389648398</v>
      </c>
      <c r="BC165" s="18">
        <v>45.106918334960902</v>
      </c>
      <c r="BD165" s="12">
        <v>1.69921875</v>
      </c>
      <c r="BE165" s="12">
        <v>386.69921875</v>
      </c>
      <c r="BF165" s="12">
        <v>3.2825782299041699</v>
      </c>
      <c r="BG165" s="12">
        <v>0</v>
      </c>
      <c r="BH165" s="12">
        <v>385</v>
      </c>
      <c r="BI165" s="19">
        <v>2.0576817989349299</v>
      </c>
      <c r="BJ165" s="12">
        <v>22.553459167480401</v>
      </c>
      <c r="BK165" s="12">
        <v>0.93682825565338101</v>
      </c>
      <c r="BL165" s="12">
        <v>2.9945101737975999</v>
      </c>
      <c r="BM165" s="12">
        <v>2.6599159240722599</v>
      </c>
      <c r="BN165" s="12">
        <v>4.1034836769104004</v>
      </c>
      <c r="BO165" s="12">
        <v>50.245098114013601</v>
      </c>
      <c r="BP165" s="12">
        <v>1.0498046875</v>
      </c>
      <c r="BQ165" s="12">
        <v>-23.743871688842699</v>
      </c>
      <c r="BR165" s="12">
        <v>0.8505859375</v>
      </c>
      <c r="BS165" s="12">
        <v>29.8902893066406</v>
      </c>
      <c r="BT165" s="12">
        <v>1.19523465633392</v>
      </c>
      <c r="BU165" s="12" t="s">
        <v>81</v>
      </c>
      <c r="BV165" s="12" t="s">
        <v>81</v>
      </c>
      <c r="BW165" s="12">
        <v>95.595245361328097</v>
      </c>
      <c r="BX165" s="12" t="s">
        <v>82</v>
      </c>
      <c r="BY165" s="12" t="s">
        <v>81</v>
      </c>
      <c r="BZ165" s="12" t="s">
        <v>82</v>
      </c>
      <c r="CA165" s="12" t="s">
        <v>82</v>
      </c>
      <c r="CB165" s="12"/>
      <c r="CC165" s="12" t="s">
        <v>706</v>
      </c>
      <c r="CD165" s="12"/>
      <c r="CE165" s="20">
        <v>-15.198</v>
      </c>
      <c r="CF165" s="21">
        <v>0</v>
      </c>
      <c r="CG165" s="21">
        <v>0.30499999999999999</v>
      </c>
      <c r="CH165" s="21">
        <v>0.48099999999999998</v>
      </c>
      <c r="CI165" s="21">
        <v>85.393000000000001</v>
      </c>
      <c r="CJ165" s="21">
        <v>2.6</v>
      </c>
      <c r="CK165" s="21">
        <v>3.3250000000000002</v>
      </c>
      <c r="CL165" s="21">
        <v>-1.351</v>
      </c>
      <c r="CM165" s="12">
        <v>2.1309999999999998</v>
      </c>
      <c r="CN165" s="12">
        <v>-15.923999999999999</v>
      </c>
      <c r="CO165" s="62">
        <f>(CL165*CK165+CN165*CM165)/(CL165+CN165)</f>
        <v>2.2243773661360344</v>
      </c>
      <c r="CP165" s="12">
        <v>0.78700000000000003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22">
        <v>1.3460000000000001</v>
      </c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EC165" s="21">
        <v>9</v>
      </c>
      <c r="ED165" s="21">
        <v>9</v>
      </c>
      <c r="EE165" s="12"/>
      <c r="EF165" s="21">
        <f t="shared" si="20"/>
        <v>0</v>
      </c>
      <c r="EG165" s="24">
        <v>9</v>
      </c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2"/>
      <c r="FI165" s="12"/>
      <c r="FJ165" s="12"/>
      <c r="FK165" s="12"/>
      <c r="FL165" s="12"/>
      <c r="FM165" s="12"/>
      <c r="FN165" s="12"/>
      <c r="FO165" s="12"/>
      <c r="FP165" s="12"/>
      <c r="FQ165" s="12"/>
      <c r="FR165" s="12"/>
      <c r="FS165" s="12"/>
      <c r="FT165" s="12"/>
      <c r="FU165" s="12"/>
      <c r="FV165" s="12"/>
      <c r="FW165" s="12"/>
      <c r="FX165" s="12"/>
      <c r="FY165" s="12"/>
      <c r="FZ165" s="12"/>
      <c r="GA165" s="12"/>
      <c r="GB165" s="12"/>
      <c r="GC165" s="12"/>
      <c r="GD165" s="12"/>
      <c r="GE165" s="12"/>
      <c r="GF165" s="12"/>
      <c r="GG165" s="12"/>
      <c r="GH165" s="12"/>
      <c r="GI165" s="12"/>
      <c r="GJ165" s="12"/>
      <c r="GK165" s="12"/>
      <c r="GL165" s="12"/>
      <c r="GM165" s="12"/>
      <c r="GN165" s="12"/>
      <c r="GO165" s="12"/>
      <c r="GP165" s="12"/>
      <c r="GQ165" s="12"/>
      <c r="GR165" s="12"/>
      <c r="GS165" s="12"/>
      <c r="GT165" s="12"/>
      <c r="GU165" s="12"/>
      <c r="GV165" s="12"/>
      <c r="GW165" s="12"/>
      <c r="GX165" s="12"/>
      <c r="GY165" s="12"/>
      <c r="GZ165" s="12"/>
      <c r="HA165" s="12"/>
      <c r="HB165" s="12"/>
      <c r="HC165" s="12"/>
      <c r="HD165" s="12"/>
      <c r="HE165" s="12"/>
      <c r="HF165" s="12"/>
      <c r="HG165" s="12"/>
      <c r="HH165" s="12"/>
      <c r="HI165" s="12"/>
      <c r="HJ165" s="12"/>
      <c r="HK165" s="12"/>
      <c r="HL165" s="12"/>
      <c r="HM165" s="12"/>
      <c r="HN165" s="12"/>
      <c r="HO165" s="12"/>
      <c r="HP165" s="12"/>
      <c r="HQ165" s="12"/>
      <c r="HR165" s="12"/>
      <c r="HS165" s="12"/>
      <c r="HT165" s="12"/>
      <c r="HU165" s="12"/>
      <c r="HV165" s="12"/>
      <c r="HW165" s="12"/>
      <c r="HX165" s="12"/>
      <c r="HY165" s="12"/>
      <c r="HZ165" s="12"/>
      <c r="IA165" s="12"/>
      <c r="IB165" s="12"/>
      <c r="IC165" s="12"/>
      <c r="ID165" s="12"/>
      <c r="IE165" s="12"/>
      <c r="IF165" s="12"/>
      <c r="IG165" s="12"/>
      <c r="IH165" s="12"/>
      <c r="II165" s="12"/>
      <c r="IJ165" s="12"/>
    </row>
    <row r="166" spans="1:244" ht="15" customHeight="1" x14ac:dyDescent="0.3">
      <c r="A166" s="12"/>
      <c r="B166" s="13">
        <v>1</v>
      </c>
      <c r="C166" s="12" t="s">
        <v>88</v>
      </c>
      <c r="D166" s="12">
        <v>20</v>
      </c>
      <c r="E166" s="12"/>
      <c r="F166" s="14">
        <v>44720</v>
      </c>
      <c r="G166" s="13" t="s">
        <v>89</v>
      </c>
      <c r="H166" s="12"/>
      <c r="I166" s="15">
        <v>44650</v>
      </c>
      <c r="J166" s="13">
        <f t="shared" si="17"/>
        <v>70</v>
      </c>
      <c r="K166" s="31">
        <f t="shared" si="18"/>
        <v>4</v>
      </c>
      <c r="L166" s="12">
        <v>66</v>
      </c>
      <c r="M166" s="16" t="s">
        <v>74</v>
      </c>
      <c r="N166" s="12">
        <v>1</v>
      </c>
      <c r="O166" s="12"/>
      <c r="P166" s="12" t="s">
        <v>75</v>
      </c>
      <c r="Q166" s="12" t="s">
        <v>90</v>
      </c>
      <c r="R166" s="12" t="s">
        <v>77</v>
      </c>
      <c r="S166" s="17" t="s">
        <v>78</v>
      </c>
      <c r="T166" s="12">
        <v>28</v>
      </c>
      <c r="U166" s="12">
        <v>1</v>
      </c>
      <c r="V166" s="12">
        <v>1</v>
      </c>
      <c r="W166" s="12"/>
      <c r="X166" s="12"/>
      <c r="Y166" s="12"/>
      <c r="Z166" s="13">
        <v>32</v>
      </c>
      <c r="AA166" s="13">
        <v>1100</v>
      </c>
      <c r="AB166" s="12">
        <v>16</v>
      </c>
      <c r="AC166" s="13">
        <v>-30</v>
      </c>
      <c r="AD166" s="12"/>
      <c r="AE166" s="12">
        <v>0</v>
      </c>
      <c r="AF166" s="12">
        <v>1</v>
      </c>
      <c r="AG166" s="12">
        <v>2</v>
      </c>
      <c r="AH166" s="12">
        <v>3</v>
      </c>
      <c r="AI166" s="12"/>
      <c r="AJ166" s="13">
        <v>4</v>
      </c>
      <c r="AK166" s="16">
        <f t="shared" si="24"/>
        <v>1007.38525390625</v>
      </c>
      <c r="AL166" s="12">
        <v>-67.0013427734375</v>
      </c>
      <c r="AM166" s="18">
        <v>-66.58935546875</v>
      </c>
      <c r="AN166" s="18">
        <v>-69.732666015625</v>
      </c>
      <c r="AO166" s="18">
        <v>-80.9173583984375</v>
      </c>
      <c r="AP166" s="18">
        <v>-85.02197265625</v>
      </c>
      <c r="AQ166" s="12">
        <v>-95.916748046875</v>
      </c>
      <c r="AR166" s="12">
        <v>-105.911254882812</v>
      </c>
      <c r="AS166" s="12">
        <v>-113.311767578125</v>
      </c>
      <c r="AT166" s="12"/>
      <c r="AU166" s="12">
        <f t="shared" si="19"/>
        <v>32</v>
      </c>
      <c r="AV166" s="12">
        <v>16</v>
      </c>
      <c r="AW166" s="12">
        <v>1</v>
      </c>
      <c r="AX166" s="12">
        <v>1</v>
      </c>
      <c r="AY166" s="12" t="s">
        <v>80</v>
      </c>
      <c r="AZ166" s="12">
        <v>453.19918823242102</v>
      </c>
      <c r="BA166" s="12">
        <v>457.40255737304602</v>
      </c>
      <c r="BB166" s="19">
        <v>-12.2200002670288</v>
      </c>
      <c r="BC166" s="18">
        <v>35.657501220703097</v>
      </c>
      <c r="BD166" s="12">
        <v>1.80078125</v>
      </c>
      <c r="BE166" s="12">
        <v>454.99996948242102</v>
      </c>
      <c r="BF166" s="12">
        <v>0.82168459892272905</v>
      </c>
      <c r="BG166" s="12">
        <v>0</v>
      </c>
      <c r="BH166" s="12">
        <v>453.19918823242102</v>
      </c>
      <c r="BI166" s="19">
        <v>2.4449896812438898</v>
      </c>
      <c r="BJ166" s="12">
        <v>17.828750610351499</v>
      </c>
      <c r="BK166" s="12">
        <v>0.86975955963134799</v>
      </c>
      <c r="BL166" s="12">
        <v>3.3147492408752401</v>
      </c>
      <c r="BM166" s="12">
        <v>14.351376533508301</v>
      </c>
      <c r="BN166" s="12">
        <v>2.9698970317840501</v>
      </c>
      <c r="BO166" s="12">
        <v>32.169116973876903</v>
      </c>
      <c r="BP166" s="12">
        <v>0.9501953125</v>
      </c>
      <c r="BQ166" s="12">
        <v>-17.4632358551025</v>
      </c>
      <c r="BR166" s="12">
        <v>1.4501953125</v>
      </c>
      <c r="BS166" s="12">
        <v>26.110225677490199</v>
      </c>
      <c r="BT166" s="12">
        <v>1.1463705301284699</v>
      </c>
      <c r="BU166" s="12" t="s">
        <v>81</v>
      </c>
      <c r="BV166" s="12" t="s">
        <v>81</v>
      </c>
      <c r="BW166" s="12">
        <v>87.210746765136705</v>
      </c>
      <c r="BX166" s="12" t="s">
        <v>82</v>
      </c>
      <c r="BY166" s="12" t="s">
        <v>81</v>
      </c>
      <c r="BZ166" s="12" t="s">
        <v>82</v>
      </c>
      <c r="CA166" s="12" t="s">
        <v>82</v>
      </c>
      <c r="CB166" s="12"/>
      <c r="CC166" s="12"/>
      <c r="CD166" s="12"/>
      <c r="CE166" s="20"/>
      <c r="CM166" s="12"/>
      <c r="CN166" s="12"/>
      <c r="CO166" s="62"/>
      <c r="CP166" s="12"/>
      <c r="CQ166" s="12"/>
      <c r="CR166" s="12"/>
      <c r="CS166" s="12"/>
      <c r="CT166" s="12"/>
      <c r="CU166" s="12"/>
      <c r="CV166" s="12"/>
      <c r="CW166" s="12"/>
      <c r="CX166" s="22">
        <v>0</v>
      </c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EC166" s="21">
        <v>5</v>
      </c>
      <c r="ED166" s="21">
        <v>5</v>
      </c>
      <c r="EF166" s="21">
        <f t="shared" si="20"/>
        <v>0</v>
      </c>
      <c r="EG166" s="24">
        <v>5</v>
      </c>
    </row>
    <row r="167" spans="1:244" ht="14.4" customHeight="1" x14ac:dyDescent="0.3">
      <c r="A167" s="12"/>
      <c r="B167" s="13">
        <v>1</v>
      </c>
      <c r="C167" s="12" t="s">
        <v>88</v>
      </c>
      <c r="D167" s="12">
        <v>20</v>
      </c>
      <c r="E167" s="12"/>
      <c r="F167" s="14">
        <v>44720</v>
      </c>
      <c r="G167" s="13" t="s">
        <v>89</v>
      </c>
      <c r="H167" s="12"/>
      <c r="I167" s="15">
        <v>44650</v>
      </c>
      <c r="J167" s="13">
        <f t="shared" si="17"/>
        <v>70</v>
      </c>
      <c r="K167" s="31">
        <f t="shared" si="18"/>
        <v>4</v>
      </c>
      <c r="L167" s="12">
        <v>66</v>
      </c>
      <c r="M167" s="16" t="s">
        <v>74</v>
      </c>
      <c r="N167" s="12">
        <v>1</v>
      </c>
      <c r="O167" s="12"/>
      <c r="P167" s="12" t="s">
        <v>75</v>
      </c>
      <c r="Q167" s="12" t="s">
        <v>90</v>
      </c>
      <c r="R167" s="12" t="s">
        <v>77</v>
      </c>
      <c r="S167" s="17" t="s">
        <v>78</v>
      </c>
      <c r="T167" s="12">
        <v>28</v>
      </c>
      <c r="U167" s="12">
        <v>1</v>
      </c>
      <c r="V167" s="12">
        <v>6</v>
      </c>
      <c r="W167" s="12"/>
      <c r="X167" s="12"/>
      <c r="Y167" s="12"/>
      <c r="Z167" s="13">
        <v>24</v>
      </c>
      <c r="AA167" s="13">
        <v>2000</v>
      </c>
      <c r="AB167" s="12">
        <v>16</v>
      </c>
      <c r="AC167" s="13">
        <v>-29</v>
      </c>
      <c r="AD167" s="12"/>
      <c r="AE167" s="12">
        <v>17</v>
      </c>
      <c r="AF167" s="12">
        <v>18</v>
      </c>
      <c r="AG167" s="12">
        <v>19</v>
      </c>
      <c r="AH167" s="12">
        <v>20</v>
      </c>
      <c r="AI167" s="12"/>
      <c r="AJ167" s="13">
        <v>1</v>
      </c>
      <c r="AK167" s="16">
        <f t="shared" si="24"/>
        <v>2574.15771484375</v>
      </c>
      <c r="AL167" s="12">
        <v>-58.380126953125</v>
      </c>
      <c r="AM167" s="18">
        <v>-67.1539306640625</v>
      </c>
      <c r="AN167" s="18">
        <v>-85.1593017578125</v>
      </c>
      <c r="AO167" s="18">
        <v>-94.78759765625</v>
      </c>
      <c r="AP167" s="18">
        <v>-108.917236328125</v>
      </c>
      <c r="AQ167" s="12">
        <v>-116.058349609375</v>
      </c>
      <c r="AR167" s="12">
        <v>-124.618530273437</v>
      </c>
      <c r="AS167" s="12">
        <v>-132.94982910156199</v>
      </c>
      <c r="AT167" s="12"/>
      <c r="AU167" s="12">
        <f t="shared" si="19"/>
        <v>12</v>
      </c>
      <c r="AV167" s="12">
        <v>6</v>
      </c>
      <c r="AW167" s="12">
        <v>1</v>
      </c>
      <c r="AX167" s="12">
        <v>1</v>
      </c>
      <c r="AY167" s="12" t="s">
        <v>80</v>
      </c>
      <c r="AZ167" s="12">
        <v>372.7001953125</v>
      </c>
      <c r="BA167" s="12">
        <v>376.60009765625</v>
      </c>
      <c r="BB167" s="19">
        <v>-16.129999160766602</v>
      </c>
      <c r="BC167" s="18">
        <v>32.136470794677699</v>
      </c>
      <c r="BD167" s="12">
        <v>1.7998046875</v>
      </c>
      <c r="BE167" s="12">
        <v>374.5</v>
      </c>
      <c r="BF167" s="12">
        <v>6.60851573944091</v>
      </c>
      <c r="BG167" s="12">
        <v>0</v>
      </c>
      <c r="BH167" s="12">
        <v>372.7001953125</v>
      </c>
      <c r="BI167" s="19">
        <v>2.9153020381927401</v>
      </c>
      <c r="BJ167" s="12">
        <v>16.0682353973388</v>
      </c>
      <c r="BK167" s="12">
        <v>0.601160228252411</v>
      </c>
      <c r="BL167" s="12">
        <v>3.5164623260497998</v>
      </c>
      <c r="BM167" s="12">
        <v>2.6596541404724099</v>
      </c>
      <c r="BN167" s="12">
        <v>1.90974593162536</v>
      </c>
      <c r="BO167" s="12">
        <v>20.731706619262599</v>
      </c>
      <c r="BP167" s="12">
        <v>0.849853515625</v>
      </c>
      <c r="BQ167" s="12">
        <v>-14.3292684555053</v>
      </c>
      <c r="BR167" s="12">
        <v>1.949951171875</v>
      </c>
      <c r="BS167" s="12" t="s">
        <v>81</v>
      </c>
      <c r="BT167" s="12" t="s">
        <v>81</v>
      </c>
      <c r="BU167" s="12" t="s">
        <v>81</v>
      </c>
      <c r="BV167" s="12" t="s">
        <v>81</v>
      </c>
      <c r="BW167" s="12">
        <v>87.572822570800696</v>
      </c>
      <c r="BX167" s="12" t="s">
        <v>82</v>
      </c>
      <c r="BY167" s="12" t="s">
        <v>81</v>
      </c>
      <c r="BZ167" s="12" t="s">
        <v>82</v>
      </c>
      <c r="CA167" s="12" t="s">
        <v>82</v>
      </c>
      <c r="CB167" s="12"/>
      <c r="CC167" s="12"/>
      <c r="CD167" s="12"/>
      <c r="CE167" s="20"/>
      <c r="CM167" s="12"/>
      <c r="CN167" s="12"/>
      <c r="CO167" s="62"/>
      <c r="CP167" s="12"/>
      <c r="CQ167" s="12"/>
      <c r="CR167" s="12"/>
      <c r="CS167" s="12"/>
      <c r="CT167" s="12"/>
      <c r="CU167" s="12"/>
      <c r="CV167" s="12"/>
      <c r="CW167" s="12"/>
      <c r="CX167" s="22">
        <v>0</v>
      </c>
      <c r="CY167" s="17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EC167" s="17">
        <v>3</v>
      </c>
      <c r="ED167" s="12">
        <v>3</v>
      </c>
      <c r="EF167" s="21">
        <f t="shared" si="20"/>
        <v>0</v>
      </c>
      <c r="EG167" s="27">
        <v>3</v>
      </c>
      <c r="EX167" s="12"/>
      <c r="EY167" s="32"/>
      <c r="EZ167" s="32"/>
      <c r="FA167" s="32"/>
      <c r="FB167" s="32"/>
      <c r="FC167" s="32"/>
      <c r="FD167" s="32"/>
      <c r="FE167" s="32"/>
      <c r="FF167" s="32"/>
      <c r="FG167" s="32"/>
      <c r="FH167" s="32"/>
      <c r="FI167" s="32"/>
      <c r="FJ167" s="32"/>
      <c r="FK167" s="32"/>
      <c r="FL167" s="32"/>
      <c r="FM167" s="32"/>
      <c r="FN167" s="32"/>
      <c r="FO167" s="32"/>
      <c r="FP167" s="32"/>
      <c r="FQ167" s="32"/>
      <c r="FR167" s="32"/>
      <c r="FS167" s="32"/>
      <c r="FT167" s="32"/>
      <c r="FU167" s="32"/>
      <c r="FV167" s="32"/>
      <c r="FW167" s="32"/>
      <c r="FX167" s="32"/>
      <c r="FY167" s="32"/>
      <c r="FZ167" s="32"/>
      <c r="GA167" s="32"/>
      <c r="GB167" s="32"/>
      <c r="GC167" s="32"/>
      <c r="GD167" s="32"/>
      <c r="GE167" s="32"/>
      <c r="GF167" s="32"/>
      <c r="GG167" s="32"/>
      <c r="GH167" s="32"/>
      <c r="GI167" s="32"/>
      <c r="GJ167" s="32"/>
      <c r="GK167" s="32"/>
      <c r="GL167" s="32"/>
      <c r="GM167" s="32"/>
      <c r="GN167" s="32"/>
      <c r="GO167" s="32"/>
      <c r="GP167" s="32"/>
      <c r="GQ167" s="12"/>
      <c r="GR167" s="12"/>
      <c r="GS167" s="12"/>
      <c r="GT167" s="12"/>
      <c r="GU167" s="12"/>
      <c r="GV167" s="12"/>
      <c r="GW167" s="12"/>
      <c r="GX167" s="12"/>
      <c r="GY167" s="12"/>
      <c r="GZ167" s="12"/>
      <c r="HA167" s="12"/>
      <c r="HB167" s="12"/>
      <c r="HC167" s="12"/>
      <c r="HD167" s="12"/>
      <c r="HE167" s="12"/>
      <c r="HF167" s="12"/>
      <c r="HG167" s="12"/>
      <c r="HH167" s="12"/>
      <c r="HI167" s="12"/>
      <c r="HJ167" s="12"/>
      <c r="HK167" s="12"/>
      <c r="HL167" s="12"/>
      <c r="HM167" s="12"/>
      <c r="HN167" s="12"/>
      <c r="HO167" s="12"/>
      <c r="HP167" s="12"/>
      <c r="HQ167" s="12"/>
      <c r="HR167" s="12"/>
      <c r="HS167" s="12"/>
      <c r="HT167" s="12"/>
      <c r="HU167" s="12"/>
      <c r="HV167" s="12"/>
      <c r="HW167" s="12"/>
      <c r="HX167" s="12"/>
      <c r="HY167" s="12"/>
      <c r="HZ167" s="12"/>
      <c r="IA167" s="12"/>
      <c r="IB167" s="12"/>
      <c r="IC167" s="12"/>
      <c r="ID167" s="12"/>
      <c r="IE167" s="12"/>
      <c r="IF167" s="12"/>
      <c r="IG167" s="12"/>
      <c r="IH167" s="12"/>
      <c r="II167" s="12"/>
      <c r="IJ167" s="12"/>
    </row>
    <row r="168" spans="1:244" ht="15" customHeight="1" x14ac:dyDescent="0.3">
      <c r="A168" s="12"/>
      <c r="B168" s="13">
        <v>1</v>
      </c>
      <c r="C168" s="12" t="s">
        <v>88</v>
      </c>
      <c r="D168" s="12">
        <v>20</v>
      </c>
      <c r="E168" s="12"/>
      <c r="F168" s="14">
        <v>44720</v>
      </c>
      <c r="G168" s="13" t="s">
        <v>89</v>
      </c>
      <c r="H168" s="12"/>
      <c r="I168" s="15">
        <v>44650</v>
      </c>
      <c r="J168" s="13">
        <f t="shared" si="17"/>
        <v>70</v>
      </c>
      <c r="K168" s="31">
        <f t="shared" si="18"/>
        <v>4</v>
      </c>
      <c r="L168" s="12">
        <v>66</v>
      </c>
      <c r="M168" s="16" t="s">
        <v>74</v>
      </c>
      <c r="N168" s="12">
        <v>1</v>
      </c>
      <c r="O168" s="12"/>
      <c r="P168" s="12" t="s">
        <v>75</v>
      </c>
      <c r="Q168" s="12" t="s">
        <v>90</v>
      </c>
      <c r="R168" s="12" t="s">
        <v>77</v>
      </c>
      <c r="S168" s="17" t="s">
        <v>78</v>
      </c>
      <c r="T168" s="12">
        <v>28</v>
      </c>
      <c r="U168" s="12">
        <v>2</v>
      </c>
      <c r="V168" s="12">
        <v>3</v>
      </c>
      <c r="W168" s="12" t="s">
        <v>83</v>
      </c>
      <c r="X168" s="12"/>
      <c r="Y168" s="12"/>
      <c r="Z168" s="13">
        <v>90</v>
      </c>
      <c r="AA168" s="13">
        <v>420</v>
      </c>
      <c r="AB168" s="12">
        <v>7</v>
      </c>
      <c r="AC168" s="13">
        <v>-19</v>
      </c>
      <c r="AD168" s="12"/>
      <c r="AE168" s="12">
        <v>32</v>
      </c>
      <c r="AF168" s="12">
        <v>33</v>
      </c>
      <c r="AG168" s="12">
        <v>34</v>
      </c>
      <c r="AH168" s="12">
        <v>35</v>
      </c>
      <c r="AI168" s="12"/>
      <c r="AJ168" s="13">
        <v>1</v>
      </c>
      <c r="AK168" s="16"/>
      <c r="AL168" s="12">
        <v>-62.530517578125</v>
      </c>
      <c r="AM168" s="18">
        <v>-59.9212646484375</v>
      </c>
      <c r="AN168" s="18">
        <v>-58.6090087890625</v>
      </c>
      <c r="AO168" s="18">
        <v>-47.1343994140625</v>
      </c>
      <c r="AP168" s="18">
        <v>-52.5970458984375</v>
      </c>
      <c r="AQ168" s="12">
        <v>-44.952392578125</v>
      </c>
      <c r="AR168" s="12">
        <v>-43.64013671875</v>
      </c>
      <c r="AS168" s="12">
        <v>-53.741455078125</v>
      </c>
      <c r="AT168" s="12"/>
      <c r="AU168" s="12">
        <f t="shared" si="19"/>
        <v>70</v>
      </c>
      <c r="AV168" s="12">
        <v>35</v>
      </c>
      <c r="AW168" s="12">
        <v>1</v>
      </c>
      <c r="AX168" s="12">
        <v>1</v>
      </c>
      <c r="AY168" s="12" t="s">
        <v>80</v>
      </c>
      <c r="AZ168" s="12">
        <v>411.5</v>
      </c>
      <c r="BA168" s="12">
        <v>414.90255737304602</v>
      </c>
      <c r="BB168" s="19">
        <v>-19</v>
      </c>
      <c r="BC168" s="18">
        <v>32.214111328125</v>
      </c>
      <c r="BD168" s="12">
        <v>1.6015625</v>
      </c>
      <c r="BE168" s="12">
        <v>413.1015625</v>
      </c>
      <c r="BF168" s="12">
        <v>6.9302978515625</v>
      </c>
      <c r="BG168" s="12">
        <v>0</v>
      </c>
      <c r="BH168" s="12">
        <v>411.5</v>
      </c>
      <c r="BI168" s="19"/>
      <c r="BJ168" s="12">
        <v>16.1070556640625</v>
      </c>
      <c r="BK168" s="12">
        <v>0.45773354172706598</v>
      </c>
      <c r="BL168" s="12" t="s">
        <v>81</v>
      </c>
      <c r="BM168" s="12">
        <v>1.3108280897140501</v>
      </c>
      <c r="BN168" s="12">
        <v>2.3749542236328098</v>
      </c>
      <c r="BO168" s="12">
        <v>25.9375</v>
      </c>
      <c r="BP168" s="12">
        <v>0.650390625</v>
      </c>
      <c r="BQ168" s="12">
        <v>-10.625</v>
      </c>
      <c r="BR168" s="12">
        <v>1.248046875</v>
      </c>
      <c r="BS168" s="12" t="s">
        <v>81</v>
      </c>
      <c r="BT168" s="12" t="s">
        <v>81</v>
      </c>
      <c r="BU168" s="12" t="s">
        <v>81</v>
      </c>
      <c r="BV168" s="12" t="s">
        <v>81</v>
      </c>
      <c r="BW168" s="12">
        <v>81.848991394042898</v>
      </c>
      <c r="BX168" s="12" t="s">
        <v>82</v>
      </c>
      <c r="BY168" s="12" t="s">
        <v>81</v>
      </c>
      <c r="BZ168" s="12" t="s">
        <v>82</v>
      </c>
      <c r="CA168" s="12" t="s">
        <v>82</v>
      </c>
      <c r="CB168" s="12"/>
      <c r="CC168" s="12" t="s">
        <v>707</v>
      </c>
      <c r="CD168" s="12"/>
      <c r="CE168" s="20">
        <v>-14.74</v>
      </c>
      <c r="CF168" s="21">
        <v>0</v>
      </c>
      <c r="CG168" s="21">
        <v>0.82399999999999995</v>
      </c>
      <c r="CH168" s="21">
        <v>0.53600000000000003</v>
      </c>
      <c r="CI168" s="21">
        <v>92.394999999999996</v>
      </c>
      <c r="CJ168" s="21">
        <v>3.75</v>
      </c>
      <c r="CK168" s="21">
        <v>3.5070000000000001</v>
      </c>
      <c r="CL168" s="21">
        <v>-5.13</v>
      </c>
      <c r="CM168" s="12">
        <v>3.7930000000000001</v>
      </c>
      <c r="CN168" s="12">
        <v>-10.912000000000001</v>
      </c>
      <c r="CO168" s="62">
        <f>(CL168*CK168+CN168*CM168)/(CL168+CN168)</f>
        <v>3.701541329011345</v>
      </c>
      <c r="CP168" s="12">
        <v>0.75900000000000001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22">
        <v>0.46899999999999997</v>
      </c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EC168" s="12">
        <v>4</v>
      </c>
      <c r="ED168" s="12">
        <v>4</v>
      </c>
      <c r="EE168" s="33"/>
      <c r="EF168" s="21">
        <f t="shared" si="20"/>
        <v>0</v>
      </c>
      <c r="EG168" s="28">
        <v>4</v>
      </c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  <c r="FP168" s="33"/>
      <c r="FQ168" s="33"/>
      <c r="FR168" s="33"/>
      <c r="FS168" s="33"/>
      <c r="FT168" s="33"/>
      <c r="FU168" s="33"/>
      <c r="FV168" s="33"/>
      <c r="FW168" s="33"/>
      <c r="FX168" s="33"/>
      <c r="FY168" s="33"/>
      <c r="FZ168" s="33"/>
      <c r="GA168" s="33"/>
      <c r="GB168" s="33"/>
      <c r="GC168" s="33"/>
      <c r="GD168" s="33"/>
      <c r="GE168" s="33"/>
      <c r="GF168" s="33"/>
      <c r="GG168" s="33"/>
      <c r="GH168" s="33"/>
      <c r="GI168" s="33"/>
      <c r="GJ168" s="33"/>
      <c r="GK168" s="33"/>
      <c r="GL168" s="33"/>
      <c r="GM168" s="33"/>
      <c r="GN168" s="33"/>
      <c r="GO168" s="33"/>
      <c r="GP168" s="33"/>
      <c r="GQ168" s="33"/>
      <c r="GR168" s="33"/>
      <c r="GS168" s="33"/>
      <c r="GT168" s="33"/>
      <c r="GU168" s="33"/>
      <c r="GV168" s="33"/>
      <c r="GW168" s="33"/>
      <c r="GX168" s="33"/>
      <c r="GY168" s="33"/>
      <c r="GZ168" s="33"/>
      <c r="HA168" s="33"/>
      <c r="HB168" s="33"/>
      <c r="HC168" s="33"/>
      <c r="HD168" s="33"/>
      <c r="HE168" s="33"/>
      <c r="HF168" s="33"/>
      <c r="HG168" s="33"/>
      <c r="HH168" s="33"/>
      <c r="HI168" s="33"/>
      <c r="HJ168" s="33"/>
      <c r="HK168" s="33"/>
      <c r="HL168" s="33"/>
      <c r="HM168" s="33"/>
      <c r="HN168" s="33"/>
      <c r="HO168" s="33"/>
      <c r="HP168" s="33"/>
      <c r="HQ168" s="33"/>
      <c r="HR168" s="33"/>
      <c r="HS168" s="33"/>
      <c r="HT168" s="33"/>
      <c r="HU168" s="33"/>
      <c r="HV168" s="33"/>
      <c r="HW168" s="33"/>
      <c r="HX168" s="33"/>
      <c r="HY168" s="33"/>
      <c r="HZ168" s="33"/>
      <c r="IA168" s="33"/>
      <c r="IB168" s="33"/>
      <c r="IC168" s="33"/>
      <c r="ID168" s="33"/>
      <c r="IE168" s="33"/>
      <c r="IF168" s="33"/>
      <c r="IG168" s="33"/>
      <c r="IH168" s="33"/>
      <c r="II168" s="33"/>
      <c r="IJ168" s="33"/>
    </row>
    <row r="169" spans="1:244" ht="14.4" customHeight="1" x14ac:dyDescent="0.3">
      <c r="A169" s="12"/>
      <c r="B169" s="13">
        <v>1</v>
      </c>
      <c r="C169" s="12"/>
      <c r="D169" s="12" t="s">
        <v>102</v>
      </c>
      <c r="E169" s="12"/>
      <c r="F169" s="14">
        <v>44823</v>
      </c>
      <c r="G169" s="13" t="s">
        <v>103</v>
      </c>
      <c r="H169" s="12"/>
      <c r="I169" s="15">
        <v>44784</v>
      </c>
      <c r="J169" s="13">
        <f t="shared" si="17"/>
        <v>39</v>
      </c>
      <c r="K169" s="12">
        <f t="shared" si="18"/>
        <v>-1</v>
      </c>
      <c r="L169" s="12">
        <v>40</v>
      </c>
      <c r="M169" s="16" t="s">
        <v>74</v>
      </c>
      <c r="N169" s="12">
        <v>1</v>
      </c>
      <c r="O169" s="12"/>
      <c r="P169" s="12" t="s">
        <v>75</v>
      </c>
      <c r="Q169" s="12" t="s">
        <v>76</v>
      </c>
      <c r="R169" s="12" t="s">
        <v>77</v>
      </c>
      <c r="S169" s="17" t="s">
        <v>78</v>
      </c>
      <c r="T169" s="12">
        <v>28</v>
      </c>
      <c r="U169" s="12"/>
      <c r="V169" s="12">
        <v>1</v>
      </c>
      <c r="W169" s="12" t="s">
        <v>83</v>
      </c>
      <c r="X169" s="12"/>
      <c r="Y169" s="12"/>
      <c r="Z169" s="13">
        <v>24</v>
      </c>
      <c r="AA169" s="13">
        <v>2000</v>
      </c>
      <c r="AB169" s="12">
        <v>13</v>
      </c>
      <c r="AC169" s="13">
        <v>-48</v>
      </c>
      <c r="AD169" s="12"/>
      <c r="AE169" s="30">
        <v>32</v>
      </c>
      <c r="AF169" s="12">
        <v>33</v>
      </c>
      <c r="AG169" s="12">
        <v>34</v>
      </c>
      <c r="AH169" s="12">
        <v>35</v>
      </c>
      <c r="AI169" s="12"/>
      <c r="AJ169" s="13">
        <v>1</v>
      </c>
      <c r="AK169" s="16">
        <f t="shared" ref="AK169:AK178" si="25">SLOPE(AL169:AP169,AL$1:AP$1)*-1000</f>
        <v>2024.84130859373</v>
      </c>
      <c r="AL169" s="12">
        <v>-70.00732421875</v>
      </c>
      <c r="AM169" s="18">
        <v>-81.7718505859375</v>
      </c>
      <c r="AN169" s="18">
        <v>-88.92822265625</v>
      </c>
      <c r="AO169" s="18">
        <v>-97.0458984375</v>
      </c>
      <c r="AP169" s="18">
        <v>-112.991333007812</v>
      </c>
      <c r="AQ169" s="12">
        <v>-121.39892578125</v>
      </c>
      <c r="AR169" s="12">
        <v>-128.37219238281199</v>
      </c>
      <c r="AS169" s="12">
        <v>-131.51550292968699</v>
      </c>
      <c r="AT169" s="12"/>
      <c r="AU169" s="12">
        <f t="shared" si="19"/>
        <v>22</v>
      </c>
      <c r="AV169" s="12">
        <v>11</v>
      </c>
      <c r="AW169" s="12">
        <v>1</v>
      </c>
      <c r="AX169" s="12">
        <v>1</v>
      </c>
      <c r="AY169" s="12" t="s">
        <v>80</v>
      </c>
      <c r="AZ169" s="12">
        <v>576.29998779296795</v>
      </c>
      <c r="BA169" s="12">
        <v>580.099609375</v>
      </c>
      <c r="BB169" s="19">
        <v>-22.2000007629394</v>
      </c>
      <c r="BC169" s="18">
        <v>51.161182403564403</v>
      </c>
      <c r="BD169" s="12">
        <v>1.7001953125</v>
      </c>
      <c r="BE169" s="12">
        <v>578.00018310546795</v>
      </c>
      <c r="BF169" s="12">
        <v>-0.81025391817092896</v>
      </c>
      <c r="BG169" s="12">
        <v>0</v>
      </c>
      <c r="BH169" s="12">
        <v>576.29998779296795</v>
      </c>
      <c r="BI169" s="19">
        <v>1.87133800983429</v>
      </c>
      <c r="BJ169" s="12">
        <v>25.580591201782202</v>
      </c>
      <c r="BK169" s="12">
        <v>0.941342532634735</v>
      </c>
      <c r="BL169" s="12">
        <v>2.8126804828643799</v>
      </c>
      <c r="BM169" s="12">
        <v>3.9637153148651101</v>
      </c>
      <c r="BN169" s="12">
        <v>7.4042944908142001</v>
      </c>
      <c r="BO169" s="12">
        <v>65.410537719726506</v>
      </c>
      <c r="BP169" s="12">
        <v>0.9501953125</v>
      </c>
      <c r="BQ169" s="12">
        <v>-30.484067916870099</v>
      </c>
      <c r="BR169" s="12">
        <v>0.9501953125</v>
      </c>
      <c r="BS169" s="12">
        <v>48.558658599853501</v>
      </c>
      <c r="BT169" s="12">
        <v>0.89117157459259</v>
      </c>
      <c r="BU169" s="12">
        <v>-28.119653701782202</v>
      </c>
      <c r="BV169" s="12">
        <v>1.49278259277343</v>
      </c>
      <c r="BW169" s="12">
        <v>97.855461120605398</v>
      </c>
      <c r="BX169" s="12" t="s">
        <v>82</v>
      </c>
      <c r="BY169" s="12" t="s">
        <v>81</v>
      </c>
      <c r="BZ169" s="12" t="s">
        <v>82</v>
      </c>
      <c r="CA169" s="12" t="s">
        <v>82</v>
      </c>
      <c r="CB169" s="12"/>
      <c r="CC169" s="12"/>
      <c r="CD169" s="12"/>
      <c r="CE169" s="20"/>
      <c r="CM169" s="12"/>
      <c r="CN169" s="12"/>
      <c r="CO169" s="62"/>
      <c r="CP169" s="12"/>
      <c r="CQ169" s="12"/>
      <c r="CR169" s="12"/>
      <c r="CS169" s="12"/>
      <c r="CT169" s="12"/>
      <c r="CU169" s="12"/>
      <c r="CV169" s="12"/>
      <c r="CW169" s="12"/>
      <c r="CX169" s="22" t="s">
        <v>85</v>
      </c>
      <c r="CY169" s="12" t="s">
        <v>86</v>
      </c>
      <c r="DE169" s="12"/>
      <c r="DF169" s="12" t="s">
        <v>87</v>
      </c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23"/>
      <c r="DW169" s="23"/>
      <c r="DX169" s="23"/>
      <c r="DY169" s="23"/>
      <c r="DZ169" s="23"/>
      <c r="EA169" s="23"/>
      <c r="EB169" s="23"/>
      <c r="EC169" s="12">
        <v>5</v>
      </c>
      <c r="ED169" s="21">
        <v>5</v>
      </c>
      <c r="EE169" s="23"/>
      <c r="EF169" s="21">
        <f t="shared" si="20"/>
        <v>0</v>
      </c>
      <c r="EG169" s="28">
        <v>5</v>
      </c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  <c r="FY169" s="23"/>
      <c r="FZ169" s="23"/>
      <c r="GA169" s="23"/>
      <c r="GB169" s="23"/>
      <c r="GC169" s="23"/>
      <c r="GD169" s="23"/>
      <c r="GE169" s="23"/>
      <c r="GF169" s="23"/>
      <c r="GG169" s="23"/>
      <c r="GH169" s="23"/>
      <c r="GI169" s="23"/>
      <c r="GJ169" s="23"/>
      <c r="GK169" s="23"/>
      <c r="GL169" s="23"/>
      <c r="GM169" s="23"/>
      <c r="GN169" s="23"/>
      <c r="GO169" s="23"/>
      <c r="GP169" s="23"/>
      <c r="GQ169" s="23"/>
      <c r="GR169" s="23"/>
      <c r="GS169" s="23"/>
      <c r="GT169" s="23"/>
      <c r="GU169" s="23"/>
      <c r="GV169" s="23"/>
      <c r="GW169" s="23"/>
      <c r="GX169" s="23"/>
      <c r="GY169" s="23"/>
      <c r="GZ169" s="23"/>
      <c r="HA169" s="23"/>
      <c r="HB169" s="23"/>
      <c r="HC169" s="23"/>
      <c r="HD169" s="23"/>
      <c r="HE169" s="23"/>
      <c r="HF169" s="23"/>
      <c r="HG169" s="23"/>
      <c r="HH169" s="23"/>
      <c r="HI169" s="23"/>
      <c r="HJ169" s="23"/>
      <c r="HK169" s="23"/>
      <c r="HL169" s="23"/>
      <c r="HM169" s="23"/>
      <c r="HN169" s="23"/>
      <c r="HO169" s="23"/>
      <c r="HP169" s="23"/>
      <c r="HQ169" s="23"/>
      <c r="HR169" s="23"/>
      <c r="HS169" s="23"/>
      <c r="HT169" s="23"/>
      <c r="HU169" s="23"/>
      <c r="HV169" s="23"/>
      <c r="HW169" s="23"/>
      <c r="HX169" s="23"/>
      <c r="HY169" s="23"/>
      <c r="HZ169" s="23"/>
      <c r="IA169" s="23"/>
      <c r="IB169" s="23"/>
      <c r="IC169" s="23"/>
      <c r="ID169" s="23"/>
      <c r="IE169" s="23"/>
      <c r="IF169" s="23"/>
      <c r="IG169" s="23"/>
      <c r="IH169" s="23"/>
      <c r="II169" s="23"/>
      <c r="IJ169" s="23"/>
    </row>
    <row r="170" spans="1:244" x14ac:dyDescent="0.3">
      <c r="A170" s="12"/>
      <c r="B170" s="13">
        <v>1</v>
      </c>
      <c r="C170" s="12"/>
      <c r="D170" s="12" t="s">
        <v>102</v>
      </c>
      <c r="E170" s="12"/>
      <c r="F170" s="14">
        <v>44823</v>
      </c>
      <c r="G170" s="13" t="s">
        <v>103</v>
      </c>
      <c r="H170" s="12"/>
      <c r="I170" s="15">
        <v>44784</v>
      </c>
      <c r="J170" s="13">
        <f t="shared" si="17"/>
        <v>39</v>
      </c>
      <c r="K170" s="12">
        <f t="shared" si="18"/>
        <v>-1</v>
      </c>
      <c r="L170" s="12">
        <v>40</v>
      </c>
      <c r="M170" s="16" t="s">
        <v>74</v>
      </c>
      <c r="N170" s="12">
        <v>1</v>
      </c>
      <c r="O170" s="12"/>
      <c r="P170" s="12" t="s">
        <v>75</v>
      </c>
      <c r="Q170" s="12" t="s">
        <v>76</v>
      </c>
      <c r="R170" s="12" t="s">
        <v>77</v>
      </c>
      <c r="S170" s="17" t="s">
        <v>78</v>
      </c>
      <c r="T170" s="12">
        <v>28</v>
      </c>
      <c r="U170" s="12"/>
      <c r="V170" s="12">
        <v>5</v>
      </c>
      <c r="W170" s="12" t="s">
        <v>84</v>
      </c>
      <c r="X170" s="12"/>
      <c r="Y170" s="12"/>
      <c r="Z170" s="13">
        <v>44</v>
      </c>
      <c r="AA170" s="13">
        <v>1600</v>
      </c>
      <c r="AB170" s="12">
        <v>17</v>
      </c>
      <c r="AC170" s="13">
        <v>-40</v>
      </c>
      <c r="AD170" s="12"/>
      <c r="AE170" s="30">
        <v>50</v>
      </c>
      <c r="AF170" s="12">
        <v>51</v>
      </c>
      <c r="AG170" s="12">
        <v>52</v>
      </c>
      <c r="AH170" s="12">
        <v>53</v>
      </c>
      <c r="AI170" s="12"/>
      <c r="AJ170" s="13">
        <v>10</v>
      </c>
      <c r="AK170" s="16">
        <f t="shared" si="25"/>
        <v>879.82177734375</v>
      </c>
      <c r="AL170" s="12">
        <v>-63.8580322265625</v>
      </c>
      <c r="AM170" s="18">
        <v>-67.5811767578125</v>
      </c>
      <c r="AN170" s="18">
        <v>-68.9849853515625</v>
      </c>
      <c r="AO170" s="18">
        <v>-77.484130859375</v>
      </c>
      <c r="AP170" s="18">
        <v>-80.902099609375</v>
      </c>
      <c r="AQ170" s="12">
        <v>-88.836669921875</v>
      </c>
      <c r="AR170" s="12">
        <v>-89.7064208984375</v>
      </c>
      <c r="AS170" s="12">
        <v>-99.79248046875</v>
      </c>
      <c r="AT170" s="12"/>
      <c r="AU170" s="12">
        <f t="shared" si="19"/>
        <v>16</v>
      </c>
      <c r="AV170" s="12">
        <v>8</v>
      </c>
      <c r="AW170" s="12">
        <v>1</v>
      </c>
      <c r="AX170" s="12">
        <v>1</v>
      </c>
      <c r="AY170" s="12" t="s">
        <v>80</v>
      </c>
      <c r="AZ170" s="12">
        <v>589</v>
      </c>
      <c r="BA170" s="12">
        <v>593.099609375</v>
      </c>
      <c r="BB170" s="19">
        <v>-28.899999618530199</v>
      </c>
      <c r="BC170" s="18">
        <v>72.021339416503906</v>
      </c>
      <c r="BD170" s="12">
        <v>1.7998046875</v>
      </c>
      <c r="BE170" s="12">
        <v>590.7998046875</v>
      </c>
      <c r="BF170" s="12">
        <v>-9.9488773345947195</v>
      </c>
      <c r="BG170" s="12">
        <v>0</v>
      </c>
      <c r="BH170" s="12">
        <v>589</v>
      </c>
      <c r="BI170" s="19">
        <v>1.93354976177215</v>
      </c>
      <c r="BJ170" s="12">
        <v>36.010669708251903</v>
      </c>
      <c r="BK170" s="12">
        <v>1.0621019601821899</v>
      </c>
      <c r="BL170" s="12">
        <v>2.9956517219543399</v>
      </c>
      <c r="BM170" s="12">
        <v>1.4993973970413199</v>
      </c>
      <c r="BN170" s="12">
        <v>8.4032907485961896</v>
      </c>
      <c r="BO170" s="12">
        <v>111.060050964355</v>
      </c>
      <c r="BP170" s="12">
        <v>1.0498046875</v>
      </c>
      <c r="BQ170" s="12">
        <v>-42.172328948974602</v>
      </c>
      <c r="BR170" s="12">
        <v>1.05029296875</v>
      </c>
      <c r="BS170" s="12">
        <v>88.658973693847599</v>
      </c>
      <c r="BT170" s="12">
        <v>0.69840848445892301</v>
      </c>
      <c r="BU170" s="12">
        <v>-38.867221832275298</v>
      </c>
      <c r="BV170" s="12">
        <v>1.5353757143020601</v>
      </c>
      <c r="BW170" s="12">
        <v>134.41313171386699</v>
      </c>
      <c r="BX170" s="12" t="s">
        <v>82</v>
      </c>
      <c r="BY170" s="12" t="s">
        <v>81</v>
      </c>
      <c r="BZ170" s="12" t="s">
        <v>82</v>
      </c>
      <c r="CA170" s="12" t="s">
        <v>82</v>
      </c>
      <c r="CB170" s="12"/>
      <c r="CC170" s="12"/>
      <c r="CD170" s="12"/>
      <c r="CE170" s="20"/>
      <c r="CM170" s="12"/>
      <c r="CN170" s="12"/>
      <c r="CO170" s="62"/>
      <c r="CP170" s="12"/>
      <c r="CQ170" s="12"/>
      <c r="CR170" s="12"/>
      <c r="CS170" s="12"/>
      <c r="CT170" s="12"/>
      <c r="CU170" s="12"/>
      <c r="CV170" s="12"/>
      <c r="CW170" s="12"/>
      <c r="CX170" s="22">
        <v>0</v>
      </c>
      <c r="CY170" s="12">
        <v>0</v>
      </c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23"/>
      <c r="DW170" s="23"/>
      <c r="DX170" s="23"/>
      <c r="DY170" s="23"/>
      <c r="DZ170" s="23"/>
      <c r="EA170" s="23"/>
      <c r="EB170" s="23"/>
      <c r="EC170" s="21">
        <v>7</v>
      </c>
      <c r="ED170" s="12">
        <v>7</v>
      </c>
      <c r="EE170" s="23"/>
      <c r="EF170" s="21">
        <f t="shared" si="20"/>
        <v>0</v>
      </c>
      <c r="EG170" s="24">
        <v>7</v>
      </c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  <c r="FY170" s="23"/>
      <c r="FZ170" s="23"/>
      <c r="GA170" s="23"/>
      <c r="GB170" s="23"/>
      <c r="GC170" s="23"/>
      <c r="GD170" s="23"/>
      <c r="GE170" s="23"/>
      <c r="GF170" s="23"/>
      <c r="GG170" s="23"/>
      <c r="GH170" s="23"/>
      <c r="GI170" s="23"/>
      <c r="GJ170" s="23"/>
      <c r="GK170" s="23"/>
      <c r="GL170" s="23"/>
      <c r="GM170" s="23"/>
      <c r="GN170" s="23"/>
      <c r="GO170" s="23"/>
      <c r="GP170" s="23"/>
      <c r="GQ170" s="23"/>
      <c r="GR170" s="23"/>
      <c r="GS170" s="23"/>
      <c r="GT170" s="23"/>
      <c r="GU170" s="23"/>
      <c r="GV170" s="23"/>
      <c r="GW170" s="23"/>
      <c r="GX170" s="23"/>
      <c r="GY170" s="23"/>
      <c r="GZ170" s="23"/>
      <c r="HA170" s="23"/>
      <c r="HB170" s="23"/>
      <c r="HC170" s="23"/>
      <c r="HD170" s="23"/>
      <c r="HE170" s="23"/>
      <c r="HF170" s="23"/>
      <c r="HG170" s="23"/>
      <c r="HH170" s="23"/>
      <c r="HI170" s="23"/>
      <c r="HJ170" s="23"/>
      <c r="HK170" s="23"/>
      <c r="HL170" s="23"/>
      <c r="HM170" s="23"/>
      <c r="HN170" s="23"/>
      <c r="HO170" s="23"/>
      <c r="HP170" s="23"/>
      <c r="HQ170" s="23"/>
      <c r="HR170" s="23"/>
      <c r="HS170" s="23"/>
      <c r="HT170" s="23"/>
      <c r="HU170" s="23"/>
      <c r="HV170" s="23"/>
      <c r="HW170" s="23"/>
      <c r="HX170" s="23"/>
      <c r="HY170" s="23"/>
      <c r="HZ170" s="23"/>
      <c r="IA170" s="23"/>
      <c r="IB170" s="23"/>
      <c r="IC170" s="23"/>
      <c r="ID170" s="23"/>
      <c r="IE170" s="23"/>
      <c r="IF170" s="23"/>
      <c r="IG170" s="23"/>
      <c r="IH170" s="23"/>
      <c r="II170" s="23"/>
      <c r="IJ170" s="23"/>
    </row>
    <row r="171" spans="1:244" ht="15" customHeight="1" x14ac:dyDescent="0.3">
      <c r="A171" s="12"/>
      <c r="B171" s="13">
        <v>1</v>
      </c>
      <c r="C171" s="12"/>
      <c r="D171" s="12" t="s">
        <v>102</v>
      </c>
      <c r="E171" s="12"/>
      <c r="F171" s="14">
        <v>44823</v>
      </c>
      <c r="G171" s="13" t="s">
        <v>103</v>
      </c>
      <c r="H171" s="12"/>
      <c r="I171" s="15">
        <v>44784</v>
      </c>
      <c r="J171" s="13">
        <f t="shared" si="17"/>
        <v>39</v>
      </c>
      <c r="K171" s="12">
        <f t="shared" si="18"/>
        <v>-1</v>
      </c>
      <c r="L171" s="12">
        <v>40</v>
      </c>
      <c r="M171" s="16" t="s">
        <v>74</v>
      </c>
      <c r="N171" s="12">
        <v>1</v>
      </c>
      <c r="O171" s="12"/>
      <c r="P171" s="12" t="s">
        <v>75</v>
      </c>
      <c r="Q171" s="12" t="s">
        <v>76</v>
      </c>
      <c r="R171" s="12" t="s">
        <v>77</v>
      </c>
      <c r="S171" s="17" t="s">
        <v>78</v>
      </c>
      <c r="T171" s="12">
        <v>28</v>
      </c>
      <c r="U171" s="12"/>
      <c r="V171" s="12">
        <v>4</v>
      </c>
      <c r="W171" s="12" t="s">
        <v>84</v>
      </c>
      <c r="X171" s="12"/>
      <c r="Y171" s="12"/>
      <c r="Z171" s="13">
        <v>21</v>
      </c>
      <c r="AA171" s="13">
        <v>2000</v>
      </c>
      <c r="AB171" s="12">
        <v>8</v>
      </c>
      <c r="AC171" s="13">
        <v>-21</v>
      </c>
      <c r="AD171" s="12"/>
      <c r="AE171" s="30">
        <v>46</v>
      </c>
      <c r="AF171" s="12">
        <v>47</v>
      </c>
      <c r="AG171" s="12">
        <v>48</v>
      </c>
      <c r="AH171" s="12">
        <v>49</v>
      </c>
      <c r="AI171" s="12"/>
      <c r="AJ171" s="13">
        <v>7</v>
      </c>
      <c r="AK171" s="16">
        <f t="shared" si="25"/>
        <v>929.2602539062301</v>
      </c>
      <c r="AL171" s="12">
        <v>-83.770751953125</v>
      </c>
      <c r="AM171" s="18">
        <v>-91.5374755859375</v>
      </c>
      <c r="AN171" s="18">
        <v>-96.37451171875</v>
      </c>
      <c r="AO171" s="18">
        <v>-98.236083984375</v>
      </c>
      <c r="AP171" s="18">
        <v>-103.652954101562</v>
      </c>
      <c r="AQ171" s="12">
        <v>-106.582641601562</v>
      </c>
      <c r="AR171" s="12">
        <v>-110.092163085937</v>
      </c>
      <c r="AS171" s="12">
        <v>-113.265991210937</v>
      </c>
      <c r="AT171" s="12"/>
      <c r="AU171" s="12">
        <f t="shared" si="19"/>
        <v>14</v>
      </c>
      <c r="AV171" s="12">
        <v>7</v>
      </c>
      <c r="AW171" s="12">
        <v>1</v>
      </c>
      <c r="AX171" s="12">
        <v>1</v>
      </c>
      <c r="AY171" s="12" t="s">
        <v>80</v>
      </c>
      <c r="AZ171" s="12">
        <v>580</v>
      </c>
      <c r="BA171" s="12">
        <v>584.10009765625</v>
      </c>
      <c r="BB171" s="19">
        <v>-17.090000152587798</v>
      </c>
      <c r="BC171" s="18">
        <v>50.247348785400298</v>
      </c>
      <c r="BD171" s="12">
        <v>1.7998046875</v>
      </c>
      <c r="BE171" s="12">
        <v>581.7998046875</v>
      </c>
      <c r="BF171" s="12">
        <v>-14.5262107849121</v>
      </c>
      <c r="BG171" s="12">
        <v>0</v>
      </c>
      <c r="BH171" s="12">
        <v>580</v>
      </c>
      <c r="BI171" s="19">
        <v>1.96943867206573</v>
      </c>
      <c r="BJ171" s="12">
        <v>25.123674392700099</v>
      </c>
      <c r="BK171" s="12">
        <v>1.0560938119888299</v>
      </c>
      <c r="BL171" s="12">
        <v>3.0255324840545601</v>
      </c>
      <c r="BM171" s="12">
        <v>1.5875496864318801</v>
      </c>
      <c r="BN171" s="12">
        <v>4.5275650024414</v>
      </c>
      <c r="BO171" s="12">
        <v>68.140243530273395</v>
      </c>
      <c r="BP171" s="12">
        <v>1.050048828125</v>
      </c>
      <c r="BQ171" s="12">
        <v>-30.182926177978501</v>
      </c>
      <c r="BR171" s="12">
        <v>1.150146484375</v>
      </c>
      <c r="BS171" s="12">
        <v>55.524211883544901</v>
      </c>
      <c r="BT171" s="12">
        <v>0.76204568147659302</v>
      </c>
      <c r="BU171" s="12">
        <v>-27.877466201782202</v>
      </c>
      <c r="BV171" s="12">
        <v>1.4902254343032799</v>
      </c>
      <c r="BW171" s="12">
        <v>93.013313293457003</v>
      </c>
      <c r="BX171" s="12" t="s">
        <v>82</v>
      </c>
      <c r="BY171" s="12" t="s">
        <v>81</v>
      </c>
      <c r="BZ171" s="12" t="s">
        <v>82</v>
      </c>
      <c r="CA171" s="12" t="s">
        <v>82</v>
      </c>
      <c r="CB171" s="12"/>
      <c r="CC171" s="12"/>
      <c r="CD171" s="12"/>
      <c r="CE171" s="20"/>
      <c r="CM171" s="12"/>
      <c r="CN171" s="12"/>
      <c r="CO171" s="62"/>
      <c r="CP171" s="12"/>
      <c r="CQ171" s="12"/>
      <c r="CR171" s="12"/>
      <c r="CS171" s="12"/>
      <c r="CT171" s="12"/>
      <c r="CU171" s="12"/>
      <c r="CV171" s="12"/>
      <c r="CW171" s="12"/>
      <c r="CX171" s="22" t="s">
        <v>85</v>
      </c>
      <c r="CY171" s="12" t="s">
        <v>86</v>
      </c>
      <c r="DE171" s="12"/>
      <c r="DF171" s="12" t="s">
        <v>87</v>
      </c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23"/>
      <c r="DW171" s="23"/>
      <c r="DX171" s="23"/>
      <c r="DY171" s="23"/>
      <c r="DZ171" s="23"/>
      <c r="EA171" s="23"/>
      <c r="EB171" s="23"/>
      <c r="EC171" s="12">
        <v>9</v>
      </c>
      <c r="ED171" s="12">
        <v>9</v>
      </c>
      <c r="EE171" s="23"/>
      <c r="EF171" s="21">
        <f t="shared" si="20"/>
        <v>0</v>
      </c>
      <c r="EG171" s="28">
        <v>9</v>
      </c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  <c r="FY171" s="23"/>
      <c r="FZ171" s="23"/>
      <c r="GA171" s="23"/>
      <c r="GB171" s="23"/>
      <c r="GC171" s="23"/>
      <c r="GD171" s="23"/>
      <c r="GE171" s="23"/>
      <c r="GF171" s="23"/>
      <c r="GG171" s="23"/>
      <c r="GH171" s="23"/>
      <c r="GI171" s="23"/>
      <c r="GJ171" s="23"/>
      <c r="GK171" s="23"/>
      <c r="GL171" s="23"/>
      <c r="GM171" s="23"/>
      <c r="GN171" s="23"/>
      <c r="GO171" s="23"/>
      <c r="GP171" s="23"/>
      <c r="GQ171" s="23"/>
      <c r="GR171" s="23"/>
      <c r="GS171" s="23"/>
      <c r="GT171" s="23"/>
      <c r="GU171" s="23"/>
      <c r="GV171" s="23"/>
      <c r="GW171" s="23"/>
      <c r="GX171" s="23"/>
      <c r="GY171" s="23"/>
      <c r="GZ171" s="23"/>
      <c r="HA171" s="23"/>
      <c r="HB171" s="23"/>
      <c r="HC171" s="23"/>
      <c r="HD171" s="23"/>
      <c r="HE171" s="23"/>
      <c r="HF171" s="23"/>
      <c r="HG171" s="23"/>
      <c r="HH171" s="23"/>
      <c r="HI171" s="23"/>
      <c r="HJ171" s="23"/>
      <c r="HK171" s="23"/>
      <c r="HL171" s="23"/>
      <c r="HM171" s="23"/>
      <c r="HN171" s="23"/>
      <c r="HO171" s="23"/>
      <c r="HP171" s="23"/>
      <c r="HQ171" s="23"/>
      <c r="HR171" s="23"/>
      <c r="HS171" s="23"/>
      <c r="HT171" s="23"/>
      <c r="HU171" s="23"/>
      <c r="HV171" s="23"/>
      <c r="HW171" s="23"/>
      <c r="HX171" s="23"/>
      <c r="HY171" s="23"/>
      <c r="HZ171" s="23"/>
      <c r="IA171" s="23"/>
      <c r="IB171" s="23"/>
      <c r="IC171" s="23"/>
      <c r="ID171" s="23"/>
      <c r="IE171" s="23"/>
      <c r="IF171" s="23"/>
      <c r="IG171" s="23"/>
      <c r="IH171" s="23"/>
      <c r="II171" s="23"/>
      <c r="IJ171" s="23"/>
    </row>
    <row r="172" spans="1:244" x14ac:dyDescent="0.3">
      <c r="A172" s="12"/>
      <c r="B172" s="13">
        <v>1</v>
      </c>
      <c r="C172" s="12"/>
      <c r="D172" s="12" t="s">
        <v>102</v>
      </c>
      <c r="E172" s="12"/>
      <c r="F172" s="14">
        <v>44823</v>
      </c>
      <c r="G172" s="13" t="s">
        <v>103</v>
      </c>
      <c r="H172" s="12"/>
      <c r="I172" s="15">
        <v>44784</v>
      </c>
      <c r="J172" s="13">
        <f t="shared" si="17"/>
        <v>39</v>
      </c>
      <c r="K172" s="12">
        <f t="shared" si="18"/>
        <v>-1</v>
      </c>
      <c r="L172" s="12">
        <v>40</v>
      </c>
      <c r="M172" s="16" t="s">
        <v>74</v>
      </c>
      <c r="N172" s="12">
        <v>1</v>
      </c>
      <c r="O172" s="12"/>
      <c r="P172" s="12" t="s">
        <v>75</v>
      </c>
      <c r="Q172" s="12" t="s">
        <v>76</v>
      </c>
      <c r="R172" s="12" t="s">
        <v>77</v>
      </c>
      <c r="S172" s="17" t="s">
        <v>78</v>
      </c>
      <c r="T172" s="12">
        <v>28</v>
      </c>
      <c r="U172" s="12"/>
      <c r="V172" s="12">
        <v>6</v>
      </c>
      <c r="W172" s="12" t="s">
        <v>84</v>
      </c>
      <c r="X172" s="12"/>
      <c r="Y172" s="12"/>
      <c r="Z172" s="13">
        <v>40</v>
      </c>
      <c r="AA172" s="13">
        <v>1400</v>
      </c>
      <c r="AB172" s="12">
        <v>12</v>
      </c>
      <c r="AC172" s="13">
        <v>-38</v>
      </c>
      <c r="AD172" s="12"/>
      <c r="AE172" s="30">
        <v>54</v>
      </c>
      <c r="AF172" s="12">
        <v>55</v>
      </c>
      <c r="AG172" s="12">
        <v>56</v>
      </c>
      <c r="AH172" s="12">
        <v>57</v>
      </c>
      <c r="AI172" s="12"/>
      <c r="AJ172" s="13">
        <v>4</v>
      </c>
      <c r="AK172" s="16">
        <f t="shared" si="25"/>
        <v>1616.5161132812302</v>
      </c>
      <c r="AL172" s="12">
        <v>-62.1490478515625</v>
      </c>
      <c r="AM172" s="18">
        <v>-80.4443359375</v>
      </c>
      <c r="AN172" s="18">
        <v>-91.2933349609375</v>
      </c>
      <c r="AO172" s="18">
        <v>-75.6378173828125</v>
      </c>
      <c r="AP172" s="18">
        <v>-104.965209960937</v>
      </c>
      <c r="AQ172" s="12">
        <v>-89.3096923828125</v>
      </c>
      <c r="AR172" s="12">
        <v>-105.178833007812</v>
      </c>
      <c r="AS172" s="12">
        <v>-91.064453125</v>
      </c>
      <c r="AT172" s="12"/>
      <c r="AU172" s="12">
        <f t="shared" si="19"/>
        <v>16</v>
      </c>
      <c r="AV172" s="12">
        <v>8</v>
      </c>
      <c r="AW172" s="12">
        <v>1</v>
      </c>
      <c r="AX172" s="12">
        <v>1</v>
      </c>
      <c r="AY172" s="12" t="s">
        <v>80</v>
      </c>
      <c r="AZ172" s="12">
        <v>551.7001953125</v>
      </c>
      <c r="BA172" s="12">
        <v>556.80078125</v>
      </c>
      <c r="BB172" s="19">
        <v>-11.6599998474121</v>
      </c>
      <c r="BC172" s="18">
        <v>30.916591644287099</v>
      </c>
      <c r="BD172" s="12">
        <v>2.2001953125</v>
      </c>
      <c r="BE172" s="12">
        <v>553.900390625</v>
      </c>
      <c r="BF172" s="12">
        <v>5.0987205505370996</v>
      </c>
      <c r="BG172" s="12">
        <v>0</v>
      </c>
      <c r="BH172" s="12">
        <v>551.7001953125</v>
      </c>
      <c r="BI172" s="19">
        <v>4.0169806480407697</v>
      </c>
      <c r="BJ172" s="12">
        <v>15.4582958221435</v>
      </c>
      <c r="BK172" s="12">
        <v>0.75858217477798495</v>
      </c>
      <c r="BL172" s="12">
        <v>4.7755627632141104</v>
      </c>
      <c r="BM172" s="12">
        <v>2.3081691265106201</v>
      </c>
      <c r="BN172" s="12">
        <v>3.73443579673767</v>
      </c>
      <c r="BO172" s="12">
        <v>20.175970077514599</v>
      </c>
      <c r="BP172" s="12">
        <v>0.94970703125</v>
      </c>
      <c r="BQ172" s="12">
        <v>-7.9656863212585396</v>
      </c>
      <c r="BR172" s="12">
        <v>2.349609375</v>
      </c>
      <c r="BS172" s="12" t="s">
        <v>81</v>
      </c>
      <c r="BT172" s="12" t="s">
        <v>81</v>
      </c>
      <c r="BU172" s="12" t="s">
        <v>81</v>
      </c>
      <c r="BV172" s="12" t="s">
        <v>81</v>
      </c>
      <c r="BW172" s="12">
        <v>112.246788024902</v>
      </c>
      <c r="BX172" s="12" t="s">
        <v>82</v>
      </c>
      <c r="BY172" s="12" t="s">
        <v>81</v>
      </c>
      <c r="BZ172" s="12" t="s">
        <v>82</v>
      </c>
      <c r="CA172" s="12" t="s">
        <v>82</v>
      </c>
      <c r="CB172" s="12"/>
      <c r="CC172" s="12"/>
      <c r="CD172" s="12"/>
      <c r="CE172" s="20"/>
      <c r="CM172" s="12"/>
      <c r="CN172" s="12"/>
      <c r="CO172" s="62"/>
      <c r="CP172" s="12"/>
      <c r="CQ172" s="12"/>
      <c r="CR172" s="12"/>
      <c r="CS172" s="12"/>
      <c r="CT172" s="12"/>
      <c r="CU172" s="12"/>
      <c r="CV172" s="12"/>
      <c r="CW172" s="12"/>
      <c r="CX172" s="22" t="s">
        <v>85</v>
      </c>
      <c r="CY172" s="12" t="s">
        <v>86</v>
      </c>
      <c r="DE172" s="12"/>
      <c r="DF172" s="12" t="s">
        <v>87</v>
      </c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23"/>
      <c r="DW172" s="23"/>
      <c r="DX172" s="23"/>
      <c r="DY172" s="23"/>
      <c r="DZ172" s="23"/>
      <c r="EA172" s="23"/>
      <c r="EB172" s="23"/>
      <c r="EC172" s="12">
        <v>7</v>
      </c>
      <c r="ED172" s="12">
        <v>7</v>
      </c>
      <c r="EE172" s="23"/>
      <c r="EF172" s="21">
        <f t="shared" si="20"/>
        <v>0</v>
      </c>
      <c r="EG172" s="28">
        <v>7</v>
      </c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  <c r="FY172" s="23"/>
      <c r="FZ172" s="23"/>
      <c r="GA172" s="23"/>
      <c r="GB172" s="23"/>
      <c r="GC172" s="23"/>
      <c r="GD172" s="23"/>
      <c r="GE172" s="23"/>
      <c r="GF172" s="23"/>
      <c r="GG172" s="23"/>
      <c r="GH172" s="23"/>
      <c r="GI172" s="23"/>
      <c r="GJ172" s="23"/>
      <c r="GK172" s="23"/>
      <c r="GL172" s="23"/>
      <c r="GM172" s="23"/>
      <c r="GN172" s="23"/>
      <c r="GO172" s="23"/>
      <c r="GP172" s="23"/>
      <c r="GQ172" s="23"/>
      <c r="GR172" s="23"/>
      <c r="GS172" s="23"/>
      <c r="GT172" s="23"/>
      <c r="GU172" s="23"/>
      <c r="GV172" s="23"/>
      <c r="GW172" s="23"/>
      <c r="GX172" s="23"/>
      <c r="GY172" s="23"/>
      <c r="GZ172" s="23"/>
      <c r="HA172" s="23"/>
      <c r="HB172" s="23"/>
      <c r="HC172" s="23"/>
      <c r="HD172" s="23"/>
      <c r="HE172" s="23"/>
      <c r="HF172" s="23"/>
      <c r="HG172" s="23"/>
      <c r="HH172" s="23"/>
      <c r="HI172" s="23"/>
      <c r="HJ172" s="23"/>
      <c r="HK172" s="23"/>
      <c r="HL172" s="23"/>
      <c r="HM172" s="23"/>
      <c r="HN172" s="23"/>
      <c r="HO172" s="23"/>
      <c r="HP172" s="23"/>
      <c r="HQ172" s="23"/>
      <c r="HR172" s="23"/>
      <c r="HS172" s="23"/>
      <c r="HT172" s="23"/>
      <c r="HU172" s="23"/>
      <c r="HV172" s="23"/>
      <c r="HW172" s="23"/>
      <c r="HX172" s="23"/>
      <c r="HY172" s="23"/>
      <c r="HZ172" s="23"/>
      <c r="IA172" s="23"/>
      <c r="IB172" s="23"/>
      <c r="IC172" s="23"/>
      <c r="ID172" s="23"/>
      <c r="IE172" s="23"/>
      <c r="IF172" s="23"/>
      <c r="IG172" s="23"/>
      <c r="IH172" s="23"/>
      <c r="II172" s="23"/>
      <c r="IJ172" s="23"/>
    </row>
    <row r="173" spans="1:244" x14ac:dyDescent="0.3">
      <c r="A173" s="12"/>
      <c r="B173" s="13">
        <v>1</v>
      </c>
      <c r="C173" s="12"/>
      <c r="D173" s="12" t="s">
        <v>102</v>
      </c>
      <c r="E173" s="12"/>
      <c r="F173" s="14">
        <v>44823</v>
      </c>
      <c r="G173" s="13" t="s">
        <v>103</v>
      </c>
      <c r="H173" s="12"/>
      <c r="I173" s="15">
        <v>44784</v>
      </c>
      <c r="J173" s="13">
        <f t="shared" si="17"/>
        <v>39</v>
      </c>
      <c r="K173" s="12">
        <f t="shared" si="18"/>
        <v>-1</v>
      </c>
      <c r="L173" s="12">
        <v>40</v>
      </c>
      <c r="M173" s="16" t="s">
        <v>74</v>
      </c>
      <c r="N173" s="12">
        <v>1</v>
      </c>
      <c r="O173" s="12"/>
      <c r="P173" s="12" t="s">
        <v>75</v>
      </c>
      <c r="Q173" s="12" t="s">
        <v>76</v>
      </c>
      <c r="R173" s="12" t="s">
        <v>77</v>
      </c>
      <c r="S173" s="17" t="s">
        <v>78</v>
      </c>
      <c r="T173" s="12">
        <v>28</v>
      </c>
      <c r="U173" s="12"/>
      <c r="V173" s="12">
        <v>2</v>
      </c>
      <c r="W173" s="12" t="s">
        <v>84</v>
      </c>
      <c r="X173" s="12"/>
      <c r="Y173" s="12"/>
      <c r="Z173" s="13">
        <v>23</v>
      </c>
      <c r="AA173" s="13">
        <v>1300</v>
      </c>
      <c r="AB173" s="12">
        <v>7</v>
      </c>
      <c r="AC173" s="13">
        <v>-45</v>
      </c>
      <c r="AD173" s="12"/>
      <c r="AE173" s="30">
        <v>36</v>
      </c>
      <c r="AF173" s="12">
        <v>37</v>
      </c>
      <c r="AG173" s="12">
        <v>38</v>
      </c>
      <c r="AH173" s="12">
        <v>39</v>
      </c>
      <c r="AI173" s="12"/>
      <c r="AJ173" s="13">
        <v>0</v>
      </c>
      <c r="AK173" s="16">
        <f t="shared" si="25"/>
        <v>1513.97705078125</v>
      </c>
      <c r="AL173" s="12">
        <v>-64.3768310546875</v>
      </c>
      <c r="AM173" s="18">
        <v>-66.558837890625</v>
      </c>
      <c r="AN173" s="18">
        <v>-77.1636962890625</v>
      </c>
      <c r="AO173" s="18">
        <v>-86.0748291015625</v>
      </c>
      <c r="AP173" s="18">
        <v>-92.46826171875</v>
      </c>
      <c r="AQ173" s="12">
        <v>-97.137451171875</v>
      </c>
      <c r="AR173" s="12">
        <v>-107.2998046875</v>
      </c>
      <c r="AS173" s="12">
        <v>-74.1424560546875</v>
      </c>
      <c r="AT173" s="12"/>
      <c r="AU173" s="12">
        <f t="shared" si="19"/>
        <v>0</v>
      </c>
      <c r="AV173" s="12"/>
      <c r="AW173" s="12"/>
      <c r="AX173" s="12"/>
      <c r="AY173" s="12"/>
      <c r="AZ173" s="12"/>
      <c r="BA173" s="12"/>
      <c r="BB173" s="19"/>
      <c r="BC173" s="18"/>
      <c r="BD173" s="12"/>
      <c r="BE173" s="12"/>
      <c r="BF173" s="12"/>
      <c r="BG173" s="12"/>
      <c r="BH173" s="12"/>
      <c r="BI173" s="19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20"/>
      <c r="CM173" s="12"/>
      <c r="CN173" s="12"/>
      <c r="CO173" s="62"/>
      <c r="CP173" s="12"/>
      <c r="CQ173" s="12"/>
      <c r="CR173" s="12"/>
      <c r="CS173" s="12"/>
      <c r="CT173" s="12"/>
      <c r="CU173" s="12"/>
      <c r="CV173" s="12"/>
      <c r="CW173" s="12"/>
      <c r="CX173" s="22" t="s">
        <v>85</v>
      </c>
      <c r="CY173" s="12" t="s">
        <v>86</v>
      </c>
      <c r="DE173" s="12"/>
      <c r="DF173" s="12" t="s">
        <v>87</v>
      </c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23"/>
      <c r="DW173" s="23"/>
      <c r="DX173" s="23"/>
      <c r="DY173" s="23"/>
      <c r="DZ173" s="23"/>
      <c r="EA173" s="23"/>
      <c r="EB173" s="23"/>
      <c r="EC173" s="12">
        <v>3</v>
      </c>
      <c r="ED173" s="12">
        <v>3</v>
      </c>
      <c r="EE173" s="23"/>
      <c r="EF173" s="21">
        <f t="shared" si="20"/>
        <v>0</v>
      </c>
      <c r="EG173" s="28">
        <v>3</v>
      </c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  <c r="FY173" s="23"/>
      <c r="FZ173" s="23"/>
      <c r="GA173" s="23"/>
      <c r="GB173" s="23"/>
      <c r="GC173" s="23"/>
      <c r="GD173" s="23"/>
      <c r="GE173" s="23"/>
      <c r="GF173" s="23"/>
      <c r="GG173" s="23"/>
      <c r="GH173" s="23"/>
      <c r="GI173" s="23"/>
      <c r="GJ173" s="23"/>
      <c r="GK173" s="23"/>
      <c r="GL173" s="23"/>
      <c r="GM173" s="23"/>
      <c r="GN173" s="23"/>
      <c r="GO173" s="23"/>
      <c r="GP173" s="23"/>
      <c r="GQ173" s="23"/>
      <c r="GR173" s="23"/>
      <c r="GS173" s="23"/>
      <c r="GT173" s="23"/>
      <c r="GU173" s="23"/>
      <c r="GV173" s="23"/>
      <c r="GW173" s="23"/>
      <c r="GX173" s="23"/>
      <c r="GY173" s="23"/>
      <c r="GZ173" s="23"/>
      <c r="HA173" s="23"/>
      <c r="HB173" s="23"/>
      <c r="HC173" s="23"/>
      <c r="HD173" s="23"/>
      <c r="HE173" s="23"/>
      <c r="HF173" s="23"/>
      <c r="HG173" s="23"/>
      <c r="HH173" s="23"/>
      <c r="HI173" s="23"/>
      <c r="HJ173" s="23"/>
      <c r="HK173" s="23"/>
      <c r="HL173" s="23"/>
      <c r="HM173" s="23"/>
      <c r="HN173" s="23"/>
      <c r="HO173" s="23"/>
      <c r="HP173" s="23"/>
      <c r="HQ173" s="23"/>
      <c r="HR173" s="23"/>
      <c r="HS173" s="23"/>
      <c r="HT173" s="23"/>
      <c r="HU173" s="23"/>
      <c r="HV173" s="23"/>
      <c r="HW173" s="23"/>
      <c r="HX173" s="23"/>
      <c r="HY173" s="23"/>
      <c r="HZ173" s="23"/>
      <c r="IA173" s="23"/>
      <c r="IB173" s="23"/>
      <c r="IC173" s="23"/>
      <c r="ID173" s="23"/>
      <c r="IE173" s="23"/>
      <c r="IF173" s="23"/>
      <c r="IG173" s="23"/>
      <c r="IH173" s="23"/>
      <c r="II173" s="23"/>
      <c r="IJ173" s="23"/>
    </row>
    <row r="174" spans="1:244" ht="14.4" customHeight="1" x14ac:dyDescent="0.3">
      <c r="A174" s="12"/>
      <c r="B174" s="13">
        <v>1</v>
      </c>
      <c r="C174" s="12"/>
      <c r="D174" s="12" t="s">
        <v>102</v>
      </c>
      <c r="E174" s="12"/>
      <c r="F174" s="14">
        <v>44823</v>
      </c>
      <c r="G174" s="13" t="s">
        <v>103</v>
      </c>
      <c r="H174" s="12"/>
      <c r="I174" s="15">
        <v>44784</v>
      </c>
      <c r="J174" s="13">
        <f t="shared" si="17"/>
        <v>39</v>
      </c>
      <c r="K174" s="12">
        <f t="shared" si="18"/>
        <v>-1</v>
      </c>
      <c r="L174" s="12">
        <v>40</v>
      </c>
      <c r="M174" s="16" t="s">
        <v>74</v>
      </c>
      <c r="N174" s="12">
        <v>1</v>
      </c>
      <c r="O174" s="12"/>
      <c r="P174" s="12" t="s">
        <v>75</v>
      </c>
      <c r="Q174" s="12" t="s">
        <v>76</v>
      </c>
      <c r="R174" s="12" t="s">
        <v>77</v>
      </c>
      <c r="S174" s="17" t="s">
        <v>78</v>
      </c>
      <c r="T174" s="12">
        <v>28</v>
      </c>
      <c r="U174" s="12"/>
      <c r="V174" s="12">
        <v>3</v>
      </c>
      <c r="W174" s="12" t="s">
        <v>104</v>
      </c>
      <c r="X174" s="12"/>
      <c r="Y174" s="12"/>
      <c r="Z174" s="13">
        <v>55</v>
      </c>
      <c r="AA174" s="13">
        <v>1200</v>
      </c>
      <c r="AB174" s="12">
        <v>11</v>
      </c>
      <c r="AC174" s="13">
        <v>-68</v>
      </c>
      <c r="AD174" s="12"/>
      <c r="AE174" s="30">
        <v>40</v>
      </c>
      <c r="AF174" s="12">
        <v>41</v>
      </c>
      <c r="AG174" s="12">
        <v>42</v>
      </c>
      <c r="AH174" s="12">
        <v>43</v>
      </c>
      <c r="AI174" s="12"/>
      <c r="AJ174" s="13">
        <v>0</v>
      </c>
      <c r="AK174" s="16">
        <f t="shared" si="25"/>
        <v>705.87158203125</v>
      </c>
      <c r="AL174" s="12">
        <v>-79.0863037109375</v>
      </c>
      <c r="AM174" s="18">
        <v>-83.099365234375</v>
      </c>
      <c r="AN174" s="18">
        <v>-86.97509765625</v>
      </c>
      <c r="AO174" s="18">
        <v>-90.4388427734375</v>
      </c>
      <c r="AP174" s="18">
        <v>-93.0633544921875</v>
      </c>
      <c r="AQ174" s="12">
        <v>-95.4132080078125</v>
      </c>
      <c r="AR174" s="12">
        <v>-97.4273681640625</v>
      </c>
      <c r="AS174" s="12">
        <v>-99.090576171875</v>
      </c>
      <c r="AT174" s="12"/>
      <c r="AU174" s="12">
        <f t="shared" si="19"/>
        <v>0</v>
      </c>
      <c r="AV174" s="12"/>
      <c r="AW174" s="12"/>
      <c r="AX174" s="12"/>
      <c r="AY174" s="12"/>
      <c r="AZ174" s="12"/>
      <c r="BA174" s="12"/>
      <c r="BB174" s="19"/>
      <c r="BC174" s="18"/>
      <c r="BD174" s="12"/>
      <c r="BE174" s="12"/>
      <c r="BF174" s="12"/>
      <c r="BG174" s="12"/>
      <c r="BH174" s="12"/>
      <c r="BI174" s="19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20"/>
      <c r="CM174" s="12"/>
      <c r="CN174" s="12"/>
      <c r="CO174" s="62"/>
      <c r="CP174" s="12"/>
      <c r="CQ174" s="12"/>
      <c r="CR174" s="12"/>
      <c r="CS174" s="12"/>
      <c r="CT174" s="12"/>
      <c r="CU174" s="12"/>
      <c r="CV174" s="12"/>
      <c r="CW174" s="12"/>
      <c r="CX174" s="22" t="s">
        <v>85</v>
      </c>
      <c r="CY174" s="12" t="s">
        <v>86</v>
      </c>
      <c r="DE174" s="12"/>
      <c r="DF174" s="12" t="s">
        <v>87</v>
      </c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23"/>
      <c r="DW174" s="23"/>
      <c r="DX174" s="23"/>
      <c r="DY174" s="23"/>
      <c r="DZ174" s="23"/>
      <c r="EA174" s="23"/>
      <c r="EB174" s="23"/>
      <c r="EC174" s="12">
        <v>3</v>
      </c>
      <c r="ED174" s="12">
        <v>3</v>
      </c>
      <c r="EE174" s="23"/>
      <c r="EF174" s="21">
        <f t="shared" si="20"/>
        <v>0</v>
      </c>
      <c r="EG174" s="28">
        <v>3</v>
      </c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  <c r="FY174" s="23"/>
      <c r="FZ174" s="23"/>
      <c r="GA174" s="23"/>
      <c r="GB174" s="23"/>
      <c r="GC174" s="23"/>
      <c r="GD174" s="23"/>
      <c r="GE174" s="23"/>
      <c r="GF174" s="23"/>
      <c r="GG174" s="23"/>
      <c r="GH174" s="23"/>
      <c r="GI174" s="23"/>
      <c r="GJ174" s="23"/>
      <c r="GK174" s="23"/>
      <c r="GL174" s="23"/>
      <c r="GM174" s="23"/>
      <c r="GN174" s="23"/>
      <c r="GO174" s="23"/>
      <c r="GP174" s="23"/>
      <c r="GQ174" s="23"/>
      <c r="GR174" s="23"/>
      <c r="GS174" s="23"/>
      <c r="GT174" s="23"/>
      <c r="GU174" s="23"/>
      <c r="GV174" s="23"/>
      <c r="GW174" s="23"/>
      <c r="GX174" s="23"/>
      <c r="GY174" s="23"/>
      <c r="GZ174" s="23"/>
      <c r="HA174" s="23"/>
      <c r="HB174" s="23"/>
      <c r="HC174" s="23"/>
      <c r="HD174" s="23"/>
      <c r="HE174" s="23"/>
      <c r="HF174" s="23"/>
      <c r="HG174" s="23"/>
      <c r="HH174" s="23"/>
      <c r="HI174" s="23"/>
      <c r="HJ174" s="23"/>
      <c r="HK174" s="23"/>
      <c r="HL174" s="23"/>
      <c r="HM174" s="23"/>
      <c r="HN174" s="23"/>
      <c r="HO174" s="23"/>
      <c r="HP174" s="23"/>
      <c r="HQ174" s="23"/>
      <c r="HR174" s="23"/>
      <c r="HS174" s="23"/>
      <c r="HT174" s="23"/>
      <c r="HU174" s="23"/>
      <c r="HV174" s="23"/>
      <c r="HW174" s="23"/>
      <c r="HX174" s="23"/>
      <c r="HY174" s="23"/>
      <c r="HZ174" s="23"/>
      <c r="IA174" s="23"/>
      <c r="IB174" s="23"/>
      <c r="IC174" s="23"/>
      <c r="ID174" s="23"/>
      <c r="IE174" s="23"/>
      <c r="IF174" s="23"/>
      <c r="IG174" s="23"/>
      <c r="IH174" s="23"/>
      <c r="II174" s="23"/>
      <c r="IJ174" s="23"/>
    </row>
    <row r="175" spans="1:244" x14ac:dyDescent="0.3">
      <c r="A175" s="12"/>
      <c r="B175" s="13">
        <v>1</v>
      </c>
      <c r="C175" s="12"/>
      <c r="D175" s="12" t="s">
        <v>102</v>
      </c>
      <c r="E175" s="12"/>
      <c r="F175" s="14">
        <v>44824</v>
      </c>
      <c r="G175" s="13" t="s">
        <v>103</v>
      </c>
      <c r="H175" s="12"/>
      <c r="I175" s="15">
        <v>44784</v>
      </c>
      <c r="J175" s="13">
        <f t="shared" si="17"/>
        <v>40</v>
      </c>
      <c r="K175" s="12">
        <f t="shared" si="18"/>
        <v>-1</v>
      </c>
      <c r="L175" s="12">
        <v>41</v>
      </c>
      <c r="M175" s="16" t="s">
        <v>74</v>
      </c>
      <c r="N175" s="12">
        <v>1</v>
      </c>
      <c r="O175" s="12"/>
      <c r="P175" s="12" t="s">
        <v>75</v>
      </c>
      <c r="Q175" s="12" t="s">
        <v>76</v>
      </c>
      <c r="R175" s="12" t="s">
        <v>77</v>
      </c>
      <c r="S175" s="17" t="s">
        <v>78</v>
      </c>
      <c r="T175" s="12">
        <v>28</v>
      </c>
      <c r="U175" s="12"/>
      <c r="V175" s="12">
        <v>3</v>
      </c>
      <c r="W175" s="12" t="s">
        <v>83</v>
      </c>
      <c r="X175" s="12"/>
      <c r="Y175" s="12"/>
      <c r="Z175" s="13">
        <v>90</v>
      </c>
      <c r="AA175" s="13">
        <v>900</v>
      </c>
      <c r="AB175" s="12">
        <v>10</v>
      </c>
      <c r="AC175" s="13">
        <v>-46</v>
      </c>
      <c r="AD175" s="12"/>
      <c r="AE175" s="12">
        <v>43</v>
      </c>
      <c r="AF175" s="12">
        <v>44</v>
      </c>
      <c r="AG175" s="12">
        <v>45</v>
      </c>
      <c r="AH175" s="12">
        <v>46</v>
      </c>
      <c r="AI175" s="12"/>
      <c r="AJ175" s="13">
        <v>7</v>
      </c>
      <c r="AK175" s="16">
        <f t="shared" si="25"/>
        <v>975.03662109375</v>
      </c>
      <c r="AL175" s="12">
        <v>-64.1937255859375</v>
      </c>
      <c r="AM175" s="18">
        <v>-70.404052734375</v>
      </c>
      <c r="AN175" s="18">
        <v>-80.1239013671875</v>
      </c>
      <c r="AO175" s="18">
        <v>-75.9124755859375</v>
      </c>
      <c r="AP175" s="18">
        <v>-85.8154296875</v>
      </c>
      <c r="AQ175" s="12">
        <v>-88.470458984375</v>
      </c>
      <c r="AR175" s="12">
        <v>-90.14892578125</v>
      </c>
      <c r="AS175" s="12">
        <v>-86.42578125</v>
      </c>
      <c r="AT175" s="12"/>
      <c r="AU175" s="12">
        <f t="shared" si="19"/>
        <v>28</v>
      </c>
      <c r="AV175" s="12">
        <v>14</v>
      </c>
      <c r="AW175" s="12">
        <v>1</v>
      </c>
      <c r="AX175" s="12">
        <v>1</v>
      </c>
      <c r="AY175" s="12" t="s">
        <v>80</v>
      </c>
      <c r="AZ175" s="12">
        <v>715</v>
      </c>
      <c r="BA175" s="12">
        <v>718.80078125</v>
      </c>
      <c r="BB175" s="19">
        <v>-13.2600002288818</v>
      </c>
      <c r="BC175" s="18">
        <v>51.986804962158203</v>
      </c>
      <c r="BD175" s="12">
        <v>1.7001953125</v>
      </c>
      <c r="BE175" s="12">
        <v>716.7001953125</v>
      </c>
      <c r="BF175" s="12">
        <v>-13.8853855133056</v>
      </c>
      <c r="BG175" s="12">
        <v>0</v>
      </c>
      <c r="BH175" s="12">
        <v>715</v>
      </c>
      <c r="BI175" s="19">
        <v>1.45958805084228</v>
      </c>
      <c r="BJ175" s="12">
        <v>25.993402481079102</v>
      </c>
      <c r="BK175" s="12">
        <v>1.1101764440536499</v>
      </c>
      <c r="BL175" s="12">
        <v>2.5697646141052202</v>
      </c>
      <c r="BM175" s="12">
        <v>1.0198850631713801</v>
      </c>
      <c r="BN175" s="12">
        <v>3.80198621749877</v>
      </c>
      <c r="BO175" s="12">
        <v>101.10294342041</v>
      </c>
      <c r="BP175" s="12">
        <v>1.0498046875</v>
      </c>
      <c r="BQ175" s="12">
        <v>-41.666667938232401</v>
      </c>
      <c r="BR175" s="12">
        <v>0.849609375</v>
      </c>
      <c r="BS175" s="12">
        <v>83.681350708007798</v>
      </c>
      <c r="BT175" s="12">
        <v>0.52889251708984397</v>
      </c>
      <c r="BU175" s="12">
        <v>-39.073818206787102</v>
      </c>
      <c r="BV175" s="12">
        <v>1.0964773893356301</v>
      </c>
      <c r="BW175" s="12">
        <v>65.754676818847599</v>
      </c>
      <c r="BX175" s="12" t="s">
        <v>82</v>
      </c>
      <c r="BY175" s="12" t="s">
        <v>81</v>
      </c>
      <c r="BZ175" s="12" t="s">
        <v>82</v>
      </c>
      <c r="CA175" s="12" t="s">
        <v>82</v>
      </c>
      <c r="CB175" s="12"/>
      <c r="CC175" s="12" t="s">
        <v>155</v>
      </c>
      <c r="CD175" s="12"/>
      <c r="CE175" s="20">
        <v>-10.62</v>
      </c>
      <c r="CF175" s="21">
        <v>0</v>
      </c>
      <c r="CG175" s="21">
        <v>-1.1599999999999999</v>
      </c>
      <c r="CH175" s="21">
        <v>2.077</v>
      </c>
      <c r="CI175" s="21">
        <v>85.793000000000006</v>
      </c>
      <c r="CJ175" s="21">
        <v>13.2</v>
      </c>
      <c r="CK175" s="21">
        <v>11.045</v>
      </c>
      <c r="CL175" s="21">
        <v>-7.2240000000000002</v>
      </c>
      <c r="CM175" s="12">
        <v>11.661</v>
      </c>
      <c r="CN175" s="12">
        <v>-4.96</v>
      </c>
      <c r="CO175" s="62">
        <f>(CL175*CK175+CN175*CM175)/(CL175+CN175)</f>
        <v>11.2957682206172</v>
      </c>
      <c r="CP175" s="12">
        <v>0.753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22">
        <v>2.7170000000000001</v>
      </c>
      <c r="CY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23"/>
      <c r="DW175" s="23"/>
      <c r="DX175" s="23"/>
      <c r="DY175" s="23"/>
      <c r="DZ175" s="23"/>
      <c r="EA175" s="23"/>
      <c r="EB175" s="23"/>
      <c r="EC175" s="21">
        <v>9</v>
      </c>
      <c r="ED175" s="12">
        <v>9</v>
      </c>
      <c r="EE175" s="23"/>
      <c r="EF175" s="21">
        <f t="shared" si="20"/>
        <v>0</v>
      </c>
      <c r="EG175" s="24">
        <v>9</v>
      </c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  <c r="FY175" s="23"/>
      <c r="FZ175" s="23"/>
      <c r="GA175" s="23"/>
      <c r="GB175" s="23"/>
      <c r="GC175" s="23"/>
      <c r="GD175" s="23"/>
      <c r="GE175" s="23"/>
      <c r="GF175" s="23"/>
      <c r="GG175" s="23"/>
      <c r="GH175" s="23"/>
      <c r="GI175" s="23"/>
      <c r="GJ175" s="23"/>
      <c r="GK175" s="23"/>
      <c r="GL175" s="23"/>
      <c r="GM175" s="23"/>
      <c r="GN175" s="23"/>
      <c r="GO175" s="23"/>
      <c r="GP175" s="23"/>
      <c r="GQ175" s="23"/>
      <c r="GR175" s="23"/>
      <c r="GS175" s="23"/>
      <c r="GT175" s="23"/>
      <c r="GU175" s="23"/>
      <c r="GV175" s="23"/>
      <c r="GW175" s="23"/>
      <c r="GX175" s="23"/>
      <c r="GY175" s="23"/>
      <c r="GZ175" s="23"/>
      <c r="HA175" s="23"/>
      <c r="HB175" s="23"/>
      <c r="HC175" s="23"/>
      <c r="HD175" s="23"/>
      <c r="HE175" s="23"/>
      <c r="HF175" s="23"/>
      <c r="HG175" s="23"/>
      <c r="HH175" s="23"/>
      <c r="HI175" s="23"/>
      <c r="HJ175" s="23"/>
      <c r="HK175" s="23"/>
      <c r="HL175" s="23"/>
      <c r="HM175" s="23"/>
      <c r="HN175" s="23"/>
      <c r="HO175" s="23"/>
      <c r="HP175" s="23"/>
      <c r="HQ175" s="23"/>
      <c r="HR175" s="23"/>
      <c r="HS175" s="23"/>
      <c r="HT175" s="23"/>
      <c r="HU175" s="23"/>
      <c r="HV175" s="23"/>
      <c r="HW175" s="23"/>
      <c r="HX175" s="23"/>
      <c r="HY175" s="23"/>
      <c r="HZ175" s="23"/>
      <c r="IA175" s="23"/>
      <c r="IB175" s="23"/>
      <c r="IC175" s="23"/>
      <c r="ID175" s="23"/>
      <c r="IE175" s="23"/>
      <c r="IF175" s="23"/>
      <c r="IG175" s="23"/>
      <c r="IH175" s="23"/>
      <c r="II175" s="23"/>
      <c r="IJ175" s="23"/>
    </row>
    <row r="176" spans="1:244" x14ac:dyDescent="0.3">
      <c r="A176" s="12"/>
      <c r="B176" s="13">
        <v>1</v>
      </c>
      <c r="C176" s="12"/>
      <c r="D176" s="12" t="s">
        <v>102</v>
      </c>
      <c r="E176" s="12"/>
      <c r="F176" s="14">
        <v>44824</v>
      </c>
      <c r="G176" s="13" t="s">
        <v>103</v>
      </c>
      <c r="H176" s="12"/>
      <c r="I176" s="15">
        <v>44784</v>
      </c>
      <c r="J176" s="13">
        <f t="shared" si="17"/>
        <v>40</v>
      </c>
      <c r="K176" s="12">
        <f t="shared" si="18"/>
        <v>-1</v>
      </c>
      <c r="L176" s="12">
        <v>41</v>
      </c>
      <c r="M176" s="16" t="s">
        <v>74</v>
      </c>
      <c r="N176" s="12">
        <v>1</v>
      </c>
      <c r="O176" s="12"/>
      <c r="P176" s="12" t="s">
        <v>75</v>
      </c>
      <c r="Q176" s="12" t="s">
        <v>76</v>
      </c>
      <c r="R176" s="12" t="s">
        <v>77</v>
      </c>
      <c r="S176" s="17" t="s">
        <v>78</v>
      </c>
      <c r="T176" s="12">
        <v>28</v>
      </c>
      <c r="U176" s="12"/>
      <c r="V176" s="12">
        <v>4</v>
      </c>
      <c r="W176" s="12" t="s">
        <v>104</v>
      </c>
      <c r="X176" s="12"/>
      <c r="Y176" s="12"/>
      <c r="Z176" s="13">
        <v>49</v>
      </c>
      <c r="AA176" s="13">
        <v>1500</v>
      </c>
      <c r="AB176" s="12">
        <v>13</v>
      </c>
      <c r="AC176" s="13">
        <v>-33</v>
      </c>
      <c r="AD176" s="12"/>
      <c r="AE176" s="12">
        <v>47</v>
      </c>
      <c r="AF176" s="12">
        <v>48</v>
      </c>
      <c r="AG176" s="12">
        <v>49</v>
      </c>
      <c r="AH176" s="12">
        <v>50</v>
      </c>
      <c r="AI176" s="12"/>
      <c r="AJ176" s="13">
        <v>6</v>
      </c>
      <c r="AK176" s="16">
        <f t="shared" si="25"/>
        <v>2927.85644531249</v>
      </c>
      <c r="AL176" s="12">
        <v>-69.7174072265625</v>
      </c>
      <c r="AM176" s="18">
        <v>-81.9244384765625</v>
      </c>
      <c r="AN176" s="18">
        <v>-99.2279052734375</v>
      </c>
      <c r="AO176" s="18">
        <v>-113.357543945312</v>
      </c>
      <c r="AP176" s="18">
        <v>-127.197265625</v>
      </c>
      <c r="AQ176" s="12">
        <v>-138.946533203125</v>
      </c>
      <c r="AR176" s="12">
        <v>-151.80969238281199</v>
      </c>
      <c r="AS176" s="12">
        <v>-147.552490234375</v>
      </c>
      <c r="AT176" s="12"/>
      <c r="AU176" s="12">
        <f t="shared" si="19"/>
        <v>12</v>
      </c>
      <c r="AV176" s="12">
        <v>6</v>
      </c>
      <c r="AW176" s="12">
        <v>1</v>
      </c>
      <c r="AX176" s="12">
        <v>1</v>
      </c>
      <c r="AY176" s="12" t="s">
        <v>80</v>
      </c>
      <c r="AZ176" s="12">
        <v>721.2001953125</v>
      </c>
      <c r="BA176" s="12">
        <v>725.50012207031205</v>
      </c>
      <c r="BB176" s="19">
        <v>-5.9140000343322701</v>
      </c>
      <c r="BC176" s="18">
        <v>44.8239135742187</v>
      </c>
      <c r="BD176" s="12">
        <v>1.69970703125</v>
      </c>
      <c r="BE176" s="12">
        <v>722.89990234375</v>
      </c>
      <c r="BF176" s="12">
        <v>-12.823793411254799</v>
      </c>
      <c r="BG176" s="12">
        <v>0</v>
      </c>
      <c r="BH176" s="12">
        <v>721.2001953125</v>
      </c>
      <c r="BI176" s="19">
        <v>1.7340128421783401</v>
      </c>
      <c r="BJ176" s="12">
        <v>22.4119567871093</v>
      </c>
      <c r="BK176" s="12">
        <v>1.1373314857482899</v>
      </c>
      <c r="BL176" s="12">
        <v>2.87134432792663</v>
      </c>
      <c r="BM176" s="12">
        <v>1.48404669761657</v>
      </c>
      <c r="BN176" s="12">
        <v>4.1755475997924796</v>
      </c>
      <c r="BO176" s="12">
        <v>78.963417053222599</v>
      </c>
      <c r="BP176" s="12">
        <v>1.149658203125</v>
      </c>
      <c r="BQ176" s="12">
        <v>-28.810976028442301</v>
      </c>
      <c r="BR176" s="12">
        <v>0.949951171875</v>
      </c>
      <c r="BS176" s="12">
        <v>64.738502502441406</v>
      </c>
      <c r="BT176" s="12">
        <v>0.58624160289764404</v>
      </c>
      <c r="BU176" s="12">
        <v>-26.494695663452099</v>
      </c>
      <c r="BV176" s="12">
        <v>1.3994621038436801</v>
      </c>
      <c r="BW176" s="12">
        <v>69.637870788574205</v>
      </c>
      <c r="BX176" s="12" t="s">
        <v>82</v>
      </c>
      <c r="BY176" s="12" t="s">
        <v>81</v>
      </c>
      <c r="BZ176" s="12" t="s">
        <v>82</v>
      </c>
      <c r="CA176" s="12" t="s">
        <v>82</v>
      </c>
      <c r="CB176" s="12"/>
      <c r="CC176" s="12" t="s">
        <v>156</v>
      </c>
      <c r="CD176" s="12"/>
      <c r="CE176" s="20">
        <v>-15.991</v>
      </c>
      <c r="CF176" s="21">
        <v>0</v>
      </c>
      <c r="CG176" s="21">
        <v>0.183</v>
      </c>
      <c r="CH176" s="21">
        <v>0.39900000000000002</v>
      </c>
      <c r="CI176" s="21">
        <v>81.805000000000007</v>
      </c>
      <c r="CJ176" s="21">
        <v>2.15</v>
      </c>
      <c r="CK176" s="21">
        <v>1.8959999999999999</v>
      </c>
      <c r="CL176" s="21">
        <v>-5.0860000000000003</v>
      </c>
      <c r="CM176" s="12">
        <v>2.032</v>
      </c>
      <c r="CN176" s="12">
        <v>-11.989000000000001</v>
      </c>
      <c r="CO176" s="62">
        <f>(CL176*CK176+CN176*CM176)/(CL176+CN176)</f>
        <v>1.9914907174231331</v>
      </c>
      <c r="CP176" s="12">
        <v>0.80700000000000005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22">
        <v>1.196</v>
      </c>
      <c r="CY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23"/>
      <c r="DW176" s="23"/>
      <c r="DX176" s="23"/>
      <c r="DY176" s="23"/>
      <c r="DZ176" s="23"/>
      <c r="EA176" s="23"/>
      <c r="EB176" s="23"/>
      <c r="EC176" s="21">
        <v>9</v>
      </c>
      <c r="ED176" s="21">
        <v>9</v>
      </c>
      <c r="EE176" s="23"/>
      <c r="EF176" s="21">
        <f t="shared" si="20"/>
        <v>0</v>
      </c>
      <c r="EG176" s="24">
        <v>9</v>
      </c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  <c r="FY176" s="23"/>
      <c r="FZ176" s="23"/>
      <c r="GA176" s="23"/>
      <c r="GB176" s="23"/>
      <c r="GC176" s="23"/>
      <c r="GD176" s="23"/>
      <c r="GE176" s="23"/>
      <c r="GF176" s="23"/>
      <c r="GG176" s="23"/>
      <c r="GH176" s="23"/>
      <c r="GI176" s="23"/>
      <c r="GJ176" s="23"/>
      <c r="GK176" s="23"/>
      <c r="GL176" s="23"/>
      <c r="GM176" s="23"/>
      <c r="GN176" s="23"/>
      <c r="GO176" s="23"/>
      <c r="GP176" s="23"/>
      <c r="GQ176" s="23"/>
      <c r="GR176" s="23"/>
      <c r="GS176" s="23"/>
      <c r="GT176" s="23"/>
      <c r="GU176" s="23"/>
      <c r="GV176" s="23"/>
      <c r="GW176" s="23"/>
      <c r="GX176" s="23"/>
      <c r="GY176" s="23"/>
      <c r="GZ176" s="23"/>
      <c r="HA176" s="23"/>
      <c r="HB176" s="23"/>
      <c r="HC176" s="23"/>
      <c r="HD176" s="23"/>
      <c r="HE176" s="23"/>
      <c r="HF176" s="23"/>
      <c r="HG176" s="23"/>
      <c r="HH176" s="23"/>
      <c r="HI176" s="23"/>
      <c r="HJ176" s="23"/>
      <c r="HK176" s="23"/>
      <c r="HL176" s="23"/>
      <c r="HM176" s="23"/>
      <c r="HN176" s="23"/>
      <c r="HO176" s="23"/>
      <c r="HP176" s="23"/>
      <c r="HQ176" s="23"/>
      <c r="HR176" s="23"/>
      <c r="HS176" s="23"/>
      <c r="HT176" s="23"/>
      <c r="HU176" s="23"/>
      <c r="HV176" s="23"/>
      <c r="HW176" s="23"/>
      <c r="HX176" s="23"/>
      <c r="HY176" s="23"/>
      <c r="HZ176" s="23"/>
      <c r="IA176" s="23"/>
      <c r="IB176" s="23"/>
      <c r="IC176" s="23"/>
      <c r="ID176" s="23"/>
      <c r="IE176" s="23"/>
      <c r="IF176" s="23"/>
      <c r="IG176" s="23"/>
      <c r="IH176" s="23"/>
      <c r="II176" s="23"/>
      <c r="IJ176" s="23"/>
    </row>
    <row r="177" spans="1:244" ht="14.4" customHeight="1" x14ac:dyDescent="0.3">
      <c r="A177" s="12"/>
      <c r="B177" s="13">
        <v>1</v>
      </c>
      <c r="C177" s="12"/>
      <c r="D177" s="12" t="s">
        <v>102</v>
      </c>
      <c r="E177" s="12"/>
      <c r="F177" s="14">
        <v>44824</v>
      </c>
      <c r="G177" s="13" t="s">
        <v>103</v>
      </c>
      <c r="H177" s="12"/>
      <c r="I177" s="15">
        <v>44784</v>
      </c>
      <c r="J177" s="13">
        <f t="shared" si="17"/>
        <v>40</v>
      </c>
      <c r="K177" s="12">
        <f t="shared" si="18"/>
        <v>-1</v>
      </c>
      <c r="L177" s="12">
        <v>41</v>
      </c>
      <c r="M177" s="16" t="s">
        <v>74</v>
      </c>
      <c r="N177" s="12">
        <v>1</v>
      </c>
      <c r="O177" s="12"/>
      <c r="P177" s="12" t="s">
        <v>75</v>
      </c>
      <c r="Q177" s="12" t="s">
        <v>76</v>
      </c>
      <c r="R177" s="12" t="s">
        <v>77</v>
      </c>
      <c r="S177" s="17" t="s">
        <v>78</v>
      </c>
      <c r="T177" s="12">
        <v>28</v>
      </c>
      <c r="U177" s="12"/>
      <c r="V177" s="12">
        <v>1</v>
      </c>
      <c r="W177" s="12" t="s">
        <v>83</v>
      </c>
      <c r="X177" s="12"/>
      <c r="Y177" s="12"/>
      <c r="Z177" s="13">
        <v>35</v>
      </c>
      <c r="AA177" s="13">
        <v>2400</v>
      </c>
      <c r="AB177" s="12">
        <v>14</v>
      </c>
      <c r="AC177" s="13">
        <v>-31</v>
      </c>
      <c r="AD177" s="12"/>
      <c r="AE177" s="12">
        <v>38</v>
      </c>
      <c r="AF177" s="12">
        <v>39</v>
      </c>
      <c r="AG177" s="12">
        <v>40</v>
      </c>
      <c r="AH177" s="12">
        <v>41</v>
      </c>
      <c r="AI177" s="12"/>
      <c r="AJ177" s="13">
        <v>8</v>
      </c>
      <c r="AK177" s="16">
        <f t="shared" si="25"/>
        <v>3455.50537109375</v>
      </c>
      <c r="AL177" s="12">
        <v>-25.848388671875</v>
      </c>
      <c r="AM177" s="18">
        <v>-37.1551513671875</v>
      </c>
      <c r="AN177" s="18">
        <v>-58.9447021484375</v>
      </c>
      <c r="AO177" s="18">
        <v>-79.1015625</v>
      </c>
      <c r="AP177" s="18">
        <v>-91.2628173828125</v>
      </c>
      <c r="AQ177" s="12">
        <v>-97.442626953125</v>
      </c>
      <c r="AR177" s="12">
        <v>-101.638793945312</v>
      </c>
      <c r="AS177" s="12">
        <v>-105.148315429687</v>
      </c>
      <c r="AT177" s="12"/>
      <c r="AU177" s="12">
        <f t="shared" si="19"/>
        <v>16</v>
      </c>
      <c r="AV177" s="12">
        <v>8</v>
      </c>
      <c r="AW177" s="12">
        <v>1</v>
      </c>
      <c r="AX177" s="12">
        <v>1</v>
      </c>
      <c r="AY177" s="12" t="s">
        <v>80</v>
      </c>
      <c r="AZ177" s="12">
        <v>500.29998779296801</v>
      </c>
      <c r="BA177" s="12">
        <v>505.099609375</v>
      </c>
      <c r="BB177" s="19">
        <v>-2.7219998836517298</v>
      </c>
      <c r="BC177" s="18">
        <v>34.902786254882798</v>
      </c>
      <c r="BD177" s="12">
        <v>1.900390625</v>
      </c>
      <c r="BE177" s="12">
        <v>502.20037841796801</v>
      </c>
      <c r="BF177" s="12">
        <v>-11.5297088623046</v>
      </c>
      <c r="BG177" s="12">
        <v>0</v>
      </c>
      <c r="BH177" s="12">
        <v>500.29998779296801</v>
      </c>
      <c r="BI177" s="19">
        <v>2.2456533908843901</v>
      </c>
      <c r="BJ177" s="12">
        <v>17.451393127441399</v>
      </c>
      <c r="BK177" s="12">
        <v>1.14199101924896</v>
      </c>
      <c r="BL177" s="12">
        <v>3.38764452934265</v>
      </c>
      <c r="BM177" s="12">
        <v>0.79359143972396895</v>
      </c>
      <c r="BN177" s="12">
        <v>12.0265607833862</v>
      </c>
      <c r="BO177" s="12">
        <v>56.280338287353501</v>
      </c>
      <c r="BP177" s="12">
        <v>1.05029296875</v>
      </c>
      <c r="BQ177" s="12">
        <v>-15.928398132324199</v>
      </c>
      <c r="BR177" s="12">
        <v>1.44970703125</v>
      </c>
      <c r="BS177" s="12">
        <v>48.888729095458899</v>
      </c>
      <c r="BT177" s="12">
        <v>0.62752658128738403</v>
      </c>
      <c r="BU177" s="12">
        <v>-14.3642482757568</v>
      </c>
      <c r="BV177" s="12">
        <v>2.0060646533965998</v>
      </c>
      <c r="BW177" s="12">
        <v>71.747123718261705</v>
      </c>
      <c r="BX177" s="12" t="s">
        <v>82</v>
      </c>
      <c r="BY177" s="12" t="s">
        <v>81</v>
      </c>
      <c r="BZ177" s="12" t="s">
        <v>82</v>
      </c>
      <c r="CA177" s="12" t="s">
        <v>82</v>
      </c>
      <c r="CB177" s="12"/>
      <c r="CC177" s="12" t="s">
        <v>157</v>
      </c>
      <c r="CD177" s="12"/>
      <c r="CE177" s="20">
        <v>-13.885999999999999</v>
      </c>
      <c r="CF177" s="21">
        <v>0</v>
      </c>
      <c r="CG177" s="21">
        <v>0.214</v>
      </c>
      <c r="CH177" s="21">
        <v>0.39</v>
      </c>
      <c r="CI177" s="21">
        <v>43.146000000000001</v>
      </c>
      <c r="CJ177" s="21">
        <v>2.0499999999999998</v>
      </c>
      <c r="CK177" s="21">
        <v>1.5389999999999999</v>
      </c>
      <c r="CL177" s="21">
        <v>-4.8369999999999997</v>
      </c>
      <c r="CM177" s="12">
        <v>1.96</v>
      </c>
      <c r="CN177" s="12">
        <v>-10.234999999999999</v>
      </c>
      <c r="CO177" s="62">
        <f>(CL177*CK177+CN177*CM177)/(CL177+CN177)</f>
        <v>1.8248900610403396</v>
      </c>
      <c r="CP177" s="12">
        <v>0.86399999999999999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22">
        <v>0.78400000000000003</v>
      </c>
      <c r="CY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23"/>
      <c r="DW177" s="23"/>
      <c r="DX177" s="23"/>
      <c r="DY177" s="23"/>
      <c r="DZ177" s="23"/>
      <c r="EA177" s="23"/>
      <c r="EB177" s="23"/>
      <c r="EC177" s="21">
        <v>9</v>
      </c>
      <c r="ED177" s="12">
        <v>9</v>
      </c>
      <c r="EE177" s="23"/>
      <c r="EF177" s="21">
        <f t="shared" si="20"/>
        <v>0</v>
      </c>
      <c r="EG177" s="24">
        <v>9</v>
      </c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  <c r="FY177" s="23"/>
      <c r="FZ177" s="23"/>
      <c r="GA177" s="23"/>
      <c r="GB177" s="23"/>
      <c r="GC177" s="23"/>
      <c r="GD177" s="23"/>
      <c r="GE177" s="23"/>
      <c r="GF177" s="23"/>
      <c r="GG177" s="23"/>
      <c r="GH177" s="23"/>
      <c r="GI177" s="23"/>
      <c r="GJ177" s="23"/>
      <c r="GK177" s="23"/>
      <c r="GL177" s="23"/>
      <c r="GM177" s="23"/>
      <c r="GN177" s="23"/>
      <c r="GO177" s="23"/>
      <c r="GP177" s="23"/>
      <c r="GQ177" s="23"/>
      <c r="GR177" s="23"/>
      <c r="GS177" s="23"/>
      <c r="GT177" s="23"/>
      <c r="GU177" s="23"/>
      <c r="GV177" s="23"/>
      <c r="GW177" s="23"/>
      <c r="GX177" s="23"/>
      <c r="GY177" s="23"/>
      <c r="GZ177" s="23"/>
      <c r="HA177" s="23"/>
      <c r="HB177" s="23"/>
      <c r="HC177" s="23"/>
      <c r="HD177" s="23"/>
      <c r="HE177" s="23"/>
      <c r="HF177" s="23"/>
      <c r="HG177" s="23"/>
      <c r="HH177" s="23"/>
      <c r="HI177" s="23"/>
      <c r="HJ177" s="23"/>
      <c r="HK177" s="23"/>
      <c r="HL177" s="23"/>
      <c r="HM177" s="23"/>
      <c r="HN177" s="23"/>
      <c r="HO177" s="23"/>
      <c r="HP177" s="23"/>
      <c r="HQ177" s="23"/>
      <c r="HR177" s="23"/>
      <c r="HS177" s="23"/>
      <c r="HT177" s="23"/>
      <c r="HU177" s="23"/>
      <c r="HV177" s="23"/>
      <c r="HW177" s="23"/>
      <c r="HX177" s="23"/>
      <c r="HY177" s="23"/>
      <c r="HZ177" s="23"/>
      <c r="IA177" s="23"/>
      <c r="IB177" s="23"/>
      <c r="IC177" s="23"/>
      <c r="ID177" s="23"/>
      <c r="IE177" s="23"/>
      <c r="IF177" s="23"/>
      <c r="IG177" s="23"/>
      <c r="IH177" s="23"/>
      <c r="II177" s="23"/>
      <c r="IJ177" s="23"/>
    </row>
    <row r="178" spans="1:244" x14ac:dyDescent="0.3">
      <c r="A178" s="12"/>
      <c r="B178" s="13">
        <v>1</v>
      </c>
      <c r="C178" s="12"/>
      <c r="D178" s="12" t="s">
        <v>102</v>
      </c>
      <c r="E178" s="12"/>
      <c r="F178" s="14">
        <v>44824</v>
      </c>
      <c r="G178" s="13" t="s">
        <v>103</v>
      </c>
      <c r="H178" s="12"/>
      <c r="I178" s="15">
        <v>44784</v>
      </c>
      <c r="J178" s="13">
        <f t="shared" si="17"/>
        <v>40</v>
      </c>
      <c r="K178" s="12">
        <f t="shared" si="18"/>
        <v>-1</v>
      </c>
      <c r="L178" s="12">
        <v>41</v>
      </c>
      <c r="M178" s="16" t="s">
        <v>74</v>
      </c>
      <c r="N178" s="12">
        <v>1</v>
      </c>
      <c r="O178" s="12"/>
      <c r="P178" s="12" t="s">
        <v>75</v>
      </c>
      <c r="Q178" s="12" t="s">
        <v>76</v>
      </c>
      <c r="R178" s="12" t="s">
        <v>77</v>
      </c>
      <c r="S178" s="17" t="s">
        <v>78</v>
      </c>
      <c r="T178" s="12">
        <v>28</v>
      </c>
      <c r="U178" s="12"/>
      <c r="V178" s="12">
        <v>6</v>
      </c>
      <c r="W178" s="12" t="s">
        <v>83</v>
      </c>
      <c r="X178" s="12"/>
      <c r="Y178" s="12"/>
      <c r="Z178" s="13">
        <v>39</v>
      </c>
      <c r="AA178" s="13">
        <v>600</v>
      </c>
      <c r="AB178" s="12">
        <v>19</v>
      </c>
      <c r="AC178" s="13">
        <v>-15</v>
      </c>
      <c r="AD178" s="12"/>
      <c r="AE178" s="12">
        <v>53</v>
      </c>
      <c r="AF178" s="12">
        <v>54</v>
      </c>
      <c r="AG178" s="12">
        <v>55</v>
      </c>
      <c r="AH178" s="12">
        <v>56</v>
      </c>
      <c r="AI178" s="12"/>
      <c r="AJ178" s="13">
        <v>6</v>
      </c>
      <c r="AK178" s="16">
        <f t="shared" si="25"/>
        <v>443.115234375</v>
      </c>
      <c r="AL178" s="12">
        <v>-64.971923828125</v>
      </c>
      <c r="AM178" s="18">
        <v>-64.8956298828125</v>
      </c>
      <c r="AN178" s="18">
        <v>-63.201904296875</v>
      </c>
      <c r="AO178" s="18">
        <v>-71.6094970703125</v>
      </c>
      <c r="AP178" s="18">
        <v>-72.69287109375</v>
      </c>
      <c r="AQ178" s="12">
        <v>-72.3114013671875</v>
      </c>
      <c r="AR178" s="12">
        <v>-76.751708984375</v>
      </c>
      <c r="AS178" s="12">
        <v>-84.716796875</v>
      </c>
      <c r="AT178" s="12"/>
      <c r="AU178" s="12">
        <f t="shared" si="19"/>
        <v>74</v>
      </c>
      <c r="AV178" s="12">
        <v>37</v>
      </c>
      <c r="AW178" s="12">
        <v>1</v>
      </c>
      <c r="AX178" s="12">
        <v>1</v>
      </c>
      <c r="AY178" s="12" t="s">
        <v>80</v>
      </c>
      <c r="AZ178" s="12">
        <v>665.19921875</v>
      </c>
      <c r="BA178" s="12">
        <v>669.796875</v>
      </c>
      <c r="BB178" s="19">
        <v>-16.4500007629394</v>
      </c>
      <c r="BC178" s="18">
        <v>42.527271270751903</v>
      </c>
      <c r="BD178" s="12">
        <v>2</v>
      </c>
      <c r="BE178" s="12">
        <v>667.19921875</v>
      </c>
      <c r="BF178" s="12">
        <v>-0.89924317598342896</v>
      </c>
      <c r="BG178" s="12">
        <v>0</v>
      </c>
      <c r="BH178" s="12">
        <v>665.19921875</v>
      </c>
      <c r="BI178" s="19">
        <v>2.86790871620178</v>
      </c>
      <c r="BJ178" s="12">
        <v>21.263635635375898</v>
      </c>
      <c r="BK178" s="12">
        <v>0.95188575983047496</v>
      </c>
      <c r="BL178" s="12">
        <v>3.8197946548461901</v>
      </c>
      <c r="BM178" s="12">
        <v>6.1195659637451101</v>
      </c>
      <c r="BN178" s="12">
        <v>3.89751052856445</v>
      </c>
      <c r="BO178" s="12">
        <v>42.03125</v>
      </c>
      <c r="BP178" s="12">
        <v>0.951171875</v>
      </c>
      <c r="BQ178" s="12">
        <v>-15.78125</v>
      </c>
      <c r="BR178" s="12">
        <v>1.150390625</v>
      </c>
      <c r="BS178" s="12">
        <v>33.028640747070298</v>
      </c>
      <c r="BT178" s="12">
        <v>1.0839920043945299</v>
      </c>
      <c r="BU178" s="12" t="s">
        <v>81</v>
      </c>
      <c r="BV178" s="12" t="s">
        <v>81</v>
      </c>
      <c r="BW178" s="12">
        <v>118.06291961669901</v>
      </c>
      <c r="BX178" s="12" t="s">
        <v>82</v>
      </c>
      <c r="BY178" s="12" t="s">
        <v>81</v>
      </c>
      <c r="BZ178" s="12" t="s">
        <v>82</v>
      </c>
      <c r="CA178" s="12" t="s">
        <v>82</v>
      </c>
      <c r="CB178" s="12"/>
      <c r="CC178" s="12" t="s">
        <v>158</v>
      </c>
      <c r="CD178" s="12"/>
      <c r="CE178" s="20">
        <v>-8.6980000000000004</v>
      </c>
      <c r="CF178" s="21">
        <v>0</v>
      </c>
      <c r="CG178" s="21">
        <v>6.0999999999999999E-2</v>
      </c>
      <c r="CH178" s="21">
        <v>1.331</v>
      </c>
      <c r="CI178" s="21">
        <v>-23.79</v>
      </c>
      <c r="CJ178" s="21">
        <v>9</v>
      </c>
      <c r="CK178" s="21">
        <v>10.586</v>
      </c>
      <c r="CL178" s="21">
        <v>-3.9740000000000002</v>
      </c>
      <c r="CM178" s="12">
        <v>10.891999999999999</v>
      </c>
      <c r="CN178" s="12">
        <v>-4.6719999999999997</v>
      </c>
      <c r="CO178" s="62">
        <f>(CL178*CK178+CN178*CM178)/(CL178+CN178)</f>
        <v>10.751351839000693</v>
      </c>
      <c r="CP178" s="12">
        <v>0.91900000000000004</v>
      </c>
      <c r="CQ178" s="12">
        <v>0</v>
      </c>
      <c r="CR178" s="12">
        <v>0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22">
        <v>1.448</v>
      </c>
      <c r="CY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23"/>
      <c r="DW178" s="23"/>
      <c r="DX178" s="23"/>
      <c r="DY178" s="23"/>
      <c r="DZ178" s="23"/>
      <c r="EA178" s="23"/>
      <c r="EB178" s="23"/>
      <c r="EC178" s="21">
        <v>9</v>
      </c>
      <c r="ED178" s="12">
        <v>9</v>
      </c>
      <c r="EE178" s="23"/>
      <c r="EF178" s="21">
        <f t="shared" si="20"/>
        <v>0</v>
      </c>
      <c r="EG178" s="24">
        <v>9</v>
      </c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  <c r="FY178" s="23"/>
      <c r="FZ178" s="23"/>
      <c r="GA178" s="23"/>
      <c r="GB178" s="23"/>
      <c r="GC178" s="23"/>
      <c r="GD178" s="23"/>
      <c r="GE178" s="23"/>
      <c r="GF178" s="23"/>
      <c r="GG178" s="23"/>
      <c r="GH178" s="23"/>
      <c r="GI178" s="23"/>
      <c r="GJ178" s="23"/>
      <c r="GK178" s="23"/>
      <c r="GL178" s="23"/>
      <c r="GM178" s="23"/>
      <c r="GN178" s="23"/>
      <c r="GO178" s="23"/>
      <c r="GP178" s="23"/>
      <c r="GQ178" s="23"/>
      <c r="GR178" s="23"/>
      <c r="GS178" s="23"/>
      <c r="GT178" s="23"/>
      <c r="GU178" s="23"/>
      <c r="GV178" s="23"/>
      <c r="GW178" s="23"/>
      <c r="GX178" s="23"/>
      <c r="GY178" s="23"/>
      <c r="GZ178" s="23"/>
      <c r="HA178" s="23"/>
      <c r="HB178" s="23"/>
      <c r="HC178" s="23"/>
      <c r="HD178" s="23"/>
      <c r="HE178" s="23"/>
      <c r="HF178" s="23"/>
      <c r="HG178" s="23"/>
      <c r="HH178" s="23"/>
      <c r="HI178" s="23"/>
      <c r="HJ178" s="23"/>
      <c r="HK178" s="23"/>
      <c r="HL178" s="23"/>
      <c r="HM178" s="23"/>
      <c r="HN178" s="23"/>
      <c r="HO178" s="23"/>
      <c r="HP178" s="23"/>
      <c r="HQ178" s="23"/>
      <c r="HR178" s="23"/>
      <c r="HS178" s="23"/>
      <c r="HT178" s="23"/>
      <c r="HU178" s="23"/>
      <c r="HV178" s="23"/>
      <c r="HW178" s="23"/>
      <c r="HX178" s="23"/>
      <c r="HY178" s="23"/>
      <c r="HZ178" s="23"/>
      <c r="IA178" s="23"/>
      <c r="IB178" s="23"/>
      <c r="IC178" s="23"/>
      <c r="ID178" s="23"/>
      <c r="IE178" s="23"/>
      <c r="IF178" s="23"/>
      <c r="IG178" s="23"/>
      <c r="IH178" s="23"/>
      <c r="II178" s="23"/>
      <c r="IJ178" s="23"/>
    </row>
    <row r="179" spans="1:244" x14ac:dyDescent="0.3">
      <c r="A179" s="12"/>
      <c r="B179" s="13">
        <v>1</v>
      </c>
      <c r="C179" s="12"/>
      <c r="D179" s="12" t="s">
        <v>102</v>
      </c>
      <c r="E179" s="12"/>
      <c r="F179" s="14">
        <v>44824</v>
      </c>
      <c r="G179" s="13" t="s">
        <v>103</v>
      </c>
      <c r="H179" s="12"/>
      <c r="I179" s="15">
        <v>44784</v>
      </c>
      <c r="J179" s="13">
        <f t="shared" si="17"/>
        <v>40</v>
      </c>
      <c r="K179" s="12">
        <f t="shared" si="18"/>
        <v>-1</v>
      </c>
      <c r="L179" s="12">
        <v>41</v>
      </c>
      <c r="M179" s="16" t="s">
        <v>74</v>
      </c>
      <c r="N179" s="12">
        <v>1</v>
      </c>
      <c r="O179" s="12"/>
      <c r="P179" s="12" t="s">
        <v>75</v>
      </c>
      <c r="Q179" s="12" t="s">
        <v>76</v>
      </c>
      <c r="R179" s="12" t="s">
        <v>77</v>
      </c>
      <c r="S179" s="17" t="s">
        <v>78</v>
      </c>
      <c r="T179" s="12">
        <v>28</v>
      </c>
      <c r="U179" s="12"/>
      <c r="V179" s="12">
        <v>5</v>
      </c>
      <c r="W179" s="12" t="s">
        <v>159</v>
      </c>
      <c r="X179" s="12"/>
      <c r="Y179" s="12"/>
      <c r="Z179" s="13">
        <v>90</v>
      </c>
      <c r="AA179" s="13">
        <v>670</v>
      </c>
      <c r="AB179" s="12">
        <v>9</v>
      </c>
      <c r="AC179" s="13">
        <v>-37</v>
      </c>
      <c r="AD179" s="12"/>
      <c r="AE179" s="12">
        <v>51</v>
      </c>
      <c r="AF179" s="12">
        <v>52</v>
      </c>
      <c r="AG179" s="12"/>
      <c r="AH179" s="12"/>
      <c r="AI179" s="12"/>
      <c r="AJ179" s="13">
        <v>0</v>
      </c>
      <c r="AK179" s="16"/>
      <c r="AL179" s="12"/>
      <c r="AM179" s="18"/>
      <c r="AN179" s="18"/>
      <c r="AO179" s="18"/>
      <c r="AP179" s="18"/>
      <c r="AQ179" s="12"/>
      <c r="AR179" s="12"/>
      <c r="AS179" s="12"/>
      <c r="AT179" s="12"/>
      <c r="AU179" s="12">
        <f t="shared" si="19"/>
        <v>0</v>
      </c>
      <c r="AV179" s="12"/>
      <c r="AW179" s="12"/>
      <c r="AX179" s="12"/>
      <c r="AY179" s="12"/>
      <c r="AZ179" s="12"/>
      <c r="BA179" s="12"/>
      <c r="BB179" s="19"/>
      <c r="BC179" s="18"/>
      <c r="BD179" s="12"/>
      <c r="BE179" s="12"/>
      <c r="BF179" s="12"/>
      <c r="BG179" s="12"/>
      <c r="BH179" s="12"/>
      <c r="BI179" s="19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 t="s">
        <v>160</v>
      </c>
      <c r="CD179" s="12"/>
      <c r="CE179" s="20">
        <v>-15.686</v>
      </c>
      <c r="CF179" s="21">
        <v>0</v>
      </c>
      <c r="CG179" s="21">
        <v>0.39700000000000002</v>
      </c>
      <c r="CH179" s="21">
        <v>0.54700000000000004</v>
      </c>
      <c r="CI179" s="21">
        <v>34.465000000000003</v>
      </c>
      <c r="CJ179" s="21">
        <v>2.7</v>
      </c>
      <c r="CK179" s="21">
        <v>1.1279999999999999</v>
      </c>
      <c r="CL179" s="21">
        <v>-9.9090000000000007</v>
      </c>
      <c r="CM179" s="12">
        <v>7.0919999999999996</v>
      </c>
      <c r="CN179" s="12">
        <v>-7.3559999999999999</v>
      </c>
      <c r="CO179" s="62">
        <f>(CL179*CK179+CN179*CM179)/(CL179+CN179)</f>
        <v>3.6690474370112942</v>
      </c>
      <c r="CP179" s="12">
        <v>0.78100000000000003</v>
      </c>
      <c r="CQ179" s="12">
        <v>0</v>
      </c>
      <c r="CR179" s="12">
        <v>0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22">
        <v>1.796</v>
      </c>
      <c r="CY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23"/>
      <c r="DW179" s="23"/>
      <c r="DX179" s="23"/>
      <c r="DY179" s="23"/>
      <c r="DZ179" s="23"/>
      <c r="EA179" s="23"/>
      <c r="EB179" s="23"/>
      <c r="EC179" s="12">
        <v>3</v>
      </c>
      <c r="ED179" s="12">
        <v>3</v>
      </c>
      <c r="EE179" s="23"/>
      <c r="EF179" s="21">
        <f t="shared" si="20"/>
        <v>0</v>
      </c>
      <c r="EG179" s="28">
        <v>3</v>
      </c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  <c r="FY179" s="23"/>
      <c r="FZ179" s="23"/>
      <c r="GA179" s="23"/>
      <c r="GB179" s="23"/>
      <c r="GC179" s="23"/>
      <c r="GD179" s="23"/>
      <c r="GE179" s="23"/>
      <c r="GF179" s="23"/>
      <c r="GG179" s="23"/>
      <c r="GH179" s="23"/>
      <c r="GI179" s="23"/>
      <c r="GJ179" s="23"/>
      <c r="GK179" s="23"/>
      <c r="GL179" s="23"/>
      <c r="GM179" s="23"/>
      <c r="GN179" s="23"/>
      <c r="GO179" s="23"/>
      <c r="GP179" s="23"/>
      <c r="GQ179" s="23"/>
      <c r="GR179" s="23"/>
      <c r="GS179" s="23"/>
      <c r="GT179" s="23"/>
      <c r="GU179" s="23"/>
      <c r="GV179" s="23"/>
      <c r="GW179" s="23"/>
      <c r="GX179" s="23"/>
      <c r="GY179" s="23"/>
      <c r="GZ179" s="23"/>
      <c r="HA179" s="23"/>
      <c r="HB179" s="23"/>
      <c r="HC179" s="23"/>
      <c r="HD179" s="23"/>
      <c r="HE179" s="23"/>
      <c r="HF179" s="23"/>
      <c r="HG179" s="23"/>
      <c r="HH179" s="23"/>
      <c r="HI179" s="23"/>
      <c r="HJ179" s="23"/>
      <c r="HK179" s="23"/>
      <c r="HL179" s="23"/>
      <c r="HM179" s="23"/>
      <c r="HN179" s="23"/>
      <c r="HO179" s="23"/>
      <c r="HP179" s="23"/>
      <c r="HQ179" s="23"/>
      <c r="HR179" s="23"/>
      <c r="HS179" s="23"/>
      <c r="HT179" s="23"/>
      <c r="HU179" s="23"/>
      <c r="HV179" s="23"/>
      <c r="HW179" s="23"/>
      <c r="HX179" s="23"/>
      <c r="HY179" s="23"/>
      <c r="HZ179" s="23"/>
      <c r="IA179" s="23"/>
      <c r="IB179" s="23"/>
      <c r="IC179" s="23"/>
      <c r="ID179" s="23"/>
      <c r="IE179" s="23"/>
      <c r="IF179" s="23"/>
      <c r="IG179" s="23"/>
      <c r="IH179" s="23"/>
      <c r="II179" s="23"/>
      <c r="IJ179" s="23"/>
    </row>
    <row r="180" spans="1:244" x14ac:dyDescent="0.3">
      <c r="A180" s="12"/>
      <c r="B180" s="13">
        <v>1</v>
      </c>
      <c r="C180" s="12"/>
      <c r="D180" s="12" t="s">
        <v>102</v>
      </c>
      <c r="E180" s="12"/>
      <c r="F180" s="14">
        <v>44824</v>
      </c>
      <c r="G180" s="13" t="s">
        <v>103</v>
      </c>
      <c r="H180" s="12"/>
      <c r="I180" s="15">
        <v>44784</v>
      </c>
      <c r="J180" s="13">
        <f t="shared" si="17"/>
        <v>40</v>
      </c>
      <c r="K180" s="12">
        <f t="shared" si="18"/>
        <v>-1</v>
      </c>
      <c r="L180" s="12">
        <v>41</v>
      </c>
      <c r="M180" s="16" t="s">
        <v>74</v>
      </c>
      <c r="N180" s="12">
        <v>1</v>
      </c>
      <c r="O180" s="12"/>
      <c r="P180" s="12" t="s">
        <v>75</v>
      </c>
      <c r="Q180" s="12" t="s">
        <v>76</v>
      </c>
      <c r="R180" s="12" t="s">
        <v>77</v>
      </c>
      <c r="S180" s="17" t="s">
        <v>78</v>
      </c>
      <c r="T180" s="12">
        <v>28</v>
      </c>
      <c r="U180" s="12"/>
      <c r="V180" s="12">
        <v>2</v>
      </c>
      <c r="W180" s="12" t="s">
        <v>159</v>
      </c>
      <c r="X180" s="12"/>
      <c r="Y180" s="12"/>
      <c r="Z180" s="13">
        <v>20</v>
      </c>
      <c r="AA180" s="13">
        <v>2600</v>
      </c>
      <c r="AB180" s="12">
        <v>16</v>
      </c>
      <c r="AC180" s="13">
        <v>-33</v>
      </c>
      <c r="AD180" s="12"/>
      <c r="AE180" s="12">
        <v>42</v>
      </c>
      <c r="AF180" s="12"/>
      <c r="AG180" s="12"/>
      <c r="AH180" s="12"/>
      <c r="AI180" s="12"/>
      <c r="AJ180" s="13">
        <v>0</v>
      </c>
      <c r="AK180" s="16"/>
      <c r="AL180" s="12"/>
      <c r="AM180" s="18"/>
      <c r="AN180" s="18"/>
      <c r="AO180" s="18"/>
      <c r="AP180" s="18"/>
      <c r="AQ180" s="12"/>
      <c r="AR180" s="12"/>
      <c r="AS180" s="12"/>
      <c r="AT180" s="12"/>
      <c r="AU180" s="12">
        <f t="shared" si="19"/>
        <v>0</v>
      </c>
      <c r="AV180" s="12"/>
      <c r="AW180" s="12"/>
      <c r="AX180" s="12"/>
      <c r="AY180" s="12"/>
      <c r="AZ180" s="12"/>
      <c r="BA180" s="12"/>
      <c r="BB180" s="19"/>
      <c r="BC180" s="18"/>
      <c r="BD180" s="12"/>
      <c r="BE180" s="12"/>
      <c r="BF180" s="12"/>
      <c r="BG180" s="12"/>
      <c r="BH180" s="12"/>
      <c r="BI180" s="19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20"/>
      <c r="CM180" s="12"/>
      <c r="CN180" s="12"/>
      <c r="CO180" s="62"/>
      <c r="CP180" s="12"/>
      <c r="CQ180" s="12"/>
      <c r="CR180" s="12"/>
      <c r="CS180" s="12"/>
      <c r="CT180" s="12"/>
      <c r="CU180" s="12"/>
      <c r="CV180" s="12"/>
      <c r="CW180" s="12"/>
      <c r="CX180" s="22">
        <v>0</v>
      </c>
      <c r="CY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23"/>
      <c r="DW180" s="23"/>
      <c r="DX180" s="23"/>
      <c r="DY180" s="23"/>
      <c r="DZ180" s="23"/>
      <c r="EA180" s="23"/>
      <c r="EB180" s="23"/>
      <c r="EC180" s="12">
        <v>0</v>
      </c>
      <c r="ED180" s="12">
        <v>0</v>
      </c>
      <c r="EE180" s="23"/>
      <c r="EF180" s="21">
        <f t="shared" si="20"/>
        <v>0</v>
      </c>
      <c r="EG180" s="28">
        <v>0</v>
      </c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  <c r="FY180" s="23"/>
      <c r="FZ180" s="23"/>
      <c r="GA180" s="23"/>
      <c r="GB180" s="23"/>
      <c r="GC180" s="23"/>
      <c r="GD180" s="23"/>
      <c r="GE180" s="23"/>
      <c r="GF180" s="23"/>
      <c r="GG180" s="23"/>
      <c r="GH180" s="23"/>
      <c r="GI180" s="23"/>
      <c r="GJ180" s="23"/>
      <c r="GK180" s="23"/>
      <c r="GL180" s="23"/>
      <c r="GM180" s="23"/>
      <c r="GN180" s="23"/>
      <c r="GO180" s="23"/>
      <c r="GP180" s="23"/>
      <c r="GQ180" s="23"/>
      <c r="GR180" s="23"/>
      <c r="GS180" s="23"/>
      <c r="GT180" s="23"/>
      <c r="GU180" s="23"/>
      <c r="GV180" s="23"/>
      <c r="GW180" s="23"/>
      <c r="GX180" s="23"/>
      <c r="GY180" s="23"/>
      <c r="GZ180" s="23"/>
      <c r="HA180" s="23"/>
      <c r="HB180" s="23"/>
      <c r="HC180" s="23"/>
      <c r="HD180" s="23"/>
      <c r="HE180" s="23"/>
      <c r="HF180" s="23"/>
      <c r="HG180" s="23"/>
      <c r="HH180" s="23"/>
      <c r="HI180" s="23"/>
      <c r="HJ180" s="23"/>
      <c r="HK180" s="23"/>
      <c r="HL180" s="23"/>
      <c r="HM180" s="23"/>
      <c r="HN180" s="23"/>
      <c r="HO180" s="23"/>
      <c r="HP180" s="23"/>
      <c r="HQ180" s="23"/>
      <c r="HR180" s="23"/>
      <c r="HS180" s="23"/>
      <c r="HT180" s="23"/>
      <c r="HU180" s="23"/>
      <c r="HV180" s="23"/>
      <c r="HW180" s="23"/>
      <c r="HX180" s="23"/>
      <c r="HY180" s="23"/>
      <c r="HZ180" s="23"/>
      <c r="IA180" s="23"/>
      <c r="IB180" s="23"/>
      <c r="IC180" s="23"/>
      <c r="ID180" s="23"/>
      <c r="IE180" s="23"/>
      <c r="IF180" s="23"/>
      <c r="IG180" s="23"/>
      <c r="IH180" s="23"/>
      <c r="II180" s="23"/>
      <c r="IJ180" s="23"/>
    </row>
    <row r="181" spans="1:244" x14ac:dyDescent="0.3">
      <c r="A181" s="12"/>
      <c r="B181" s="13">
        <v>1</v>
      </c>
      <c r="C181" s="12"/>
      <c r="D181" s="12" t="s">
        <v>102</v>
      </c>
      <c r="E181" s="12"/>
      <c r="F181" s="14">
        <v>44825</v>
      </c>
      <c r="G181" s="13" t="s">
        <v>103</v>
      </c>
      <c r="H181" s="12"/>
      <c r="I181" s="15">
        <v>44784</v>
      </c>
      <c r="J181" s="13">
        <f t="shared" si="17"/>
        <v>41</v>
      </c>
      <c r="K181" s="12">
        <f t="shared" si="18"/>
        <v>-1</v>
      </c>
      <c r="L181" s="12">
        <v>42</v>
      </c>
      <c r="M181" s="16" t="s">
        <v>74</v>
      </c>
      <c r="N181" s="12">
        <v>1</v>
      </c>
      <c r="O181" s="12"/>
      <c r="P181" s="12" t="s">
        <v>75</v>
      </c>
      <c r="Q181" s="12" t="s">
        <v>76</v>
      </c>
      <c r="R181" s="12" t="s">
        <v>77</v>
      </c>
      <c r="S181" s="17" t="s">
        <v>78</v>
      </c>
      <c r="T181" s="12">
        <v>28</v>
      </c>
      <c r="U181" s="12"/>
      <c r="V181" s="12">
        <v>1</v>
      </c>
      <c r="W181" s="12" t="s">
        <v>83</v>
      </c>
      <c r="X181" s="12"/>
      <c r="Y181" s="12"/>
      <c r="Z181" s="13">
        <v>21</v>
      </c>
      <c r="AA181" s="13">
        <v>1000</v>
      </c>
      <c r="AB181" s="12">
        <v>7</v>
      </c>
      <c r="AC181" s="13">
        <v>-43</v>
      </c>
      <c r="AD181" s="12"/>
      <c r="AE181" s="12">
        <v>0</v>
      </c>
      <c r="AF181" s="12">
        <v>1</v>
      </c>
      <c r="AG181" s="12">
        <v>2</v>
      </c>
      <c r="AH181" s="12">
        <v>3</v>
      </c>
      <c r="AI181" s="12"/>
      <c r="AJ181" s="13">
        <v>3</v>
      </c>
      <c r="AK181" s="16">
        <f>SLOPE(AL181:AP181,AL$1:AP$1)*-1000</f>
        <v>393.37158203125</v>
      </c>
      <c r="AL181" s="12">
        <v>-55.4351806640625</v>
      </c>
      <c r="AM181" s="18">
        <v>-55.3436279296875</v>
      </c>
      <c r="AN181" s="18">
        <v>-59.8907470703125</v>
      </c>
      <c r="AO181" s="18">
        <v>-60.455322265625</v>
      </c>
      <c r="AP181" s="18">
        <v>-62.713623046875</v>
      </c>
      <c r="AQ181" s="12">
        <v>-64.0869140625</v>
      </c>
      <c r="AR181" s="12">
        <v>-66.8487548828125</v>
      </c>
      <c r="AS181" s="12">
        <v>-69.0155029296875</v>
      </c>
      <c r="AT181" s="12"/>
      <c r="AU181" s="12">
        <f t="shared" si="19"/>
        <v>40</v>
      </c>
      <c r="AV181" s="12">
        <v>20</v>
      </c>
      <c r="AW181" s="12">
        <v>1</v>
      </c>
      <c r="AX181" s="12">
        <v>1</v>
      </c>
      <c r="AY181" s="12" t="s">
        <v>80</v>
      </c>
      <c r="AZ181" s="12">
        <v>328</v>
      </c>
      <c r="BA181" s="12">
        <v>331.69909667968699</v>
      </c>
      <c r="BB181" s="19">
        <v>-19.319999694824201</v>
      </c>
      <c r="BC181" s="18">
        <v>37.706840515136697</v>
      </c>
      <c r="BD181" s="12">
        <v>1.69921875</v>
      </c>
      <c r="BE181" s="12">
        <v>329.69921875</v>
      </c>
      <c r="BF181" s="12">
        <v>2.7642138004302899</v>
      </c>
      <c r="BG181" s="12">
        <v>0</v>
      </c>
      <c r="BH181" s="12">
        <v>328</v>
      </c>
      <c r="BI181" s="19">
        <v>2.5837006568908598</v>
      </c>
      <c r="BJ181" s="12">
        <v>18.853420257568299</v>
      </c>
      <c r="BK181" s="12">
        <v>0.68678885698318504</v>
      </c>
      <c r="BL181" s="12">
        <v>3.2704894542693999</v>
      </c>
      <c r="BM181" s="12">
        <v>2.31802129745483</v>
      </c>
      <c r="BN181" s="12">
        <v>2.5277318954467698</v>
      </c>
      <c r="BO181" s="12">
        <v>35.006008148193303</v>
      </c>
      <c r="BP181" s="12">
        <v>0.75</v>
      </c>
      <c r="BQ181" s="12">
        <v>-16.084558486938398</v>
      </c>
      <c r="BR181" s="12">
        <v>1.1513671875</v>
      </c>
      <c r="BS181" s="12">
        <v>27.825983047485298</v>
      </c>
      <c r="BT181" s="12">
        <v>1.1313452720642001</v>
      </c>
      <c r="BU181" s="12" t="s">
        <v>81</v>
      </c>
      <c r="BV181" s="12" t="s">
        <v>81</v>
      </c>
      <c r="BW181" s="12">
        <v>91.966079711914006</v>
      </c>
      <c r="BX181" s="12" t="s">
        <v>82</v>
      </c>
      <c r="BY181" s="12" t="s">
        <v>81</v>
      </c>
      <c r="BZ181" s="12" t="s">
        <v>82</v>
      </c>
      <c r="CA181" s="12" t="s">
        <v>82</v>
      </c>
      <c r="CB181" s="12"/>
      <c r="CC181" s="12" t="s">
        <v>168</v>
      </c>
      <c r="CD181" s="12"/>
      <c r="CE181" s="20">
        <v>-14.038</v>
      </c>
      <c r="CF181" s="21">
        <v>0</v>
      </c>
      <c r="CG181" s="21">
        <v>9.1999999999999998E-2</v>
      </c>
      <c r="CH181" s="21">
        <v>0.41899999999999998</v>
      </c>
      <c r="CI181" s="21">
        <v>24.58</v>
      </c>
      <c r="CJ181" s="21">
        <v>1.75</v>
      </c>
      <c r="CK181" s="21">
        <v>0.92300000000000004</v>
      </c>
      <c r="CL181" s="21">
        <v>-6.335</v>
      </c>
      <c r="CM181" s="12">
        <v>2.1120000000000001</v>
      </c>
      <c r="CN181" s="12">
        <v>-8.7870000000000008</v>
      </c>
      <c r="CO181" s="62">
        <f>(CL181*CK181+CN181*CM181)/(CL181+CN181)</f>
        <v>1.6138969051712737</v>
      </c>
      <c r="CP181" s="12">
        <v>0.83699999999999997</v>
      </c>
      <c r="CQ181" s="12">
        <v>0</v>
      </c>
      <c r="CR181" s="12">
        <v>0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22">
        <v>0.20899999999999999</v>
      </c>
      <c r="CY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23"/>
      <c r="DW181" s="23"/>
      <c r="DX181" s="23"/>
      <c r="DY181" s="23"/>
      <c r="DZ181" s="23"/>
      <c r="EA181" s="23"/>
      <c r="EB181" s="23"/>
      <c r="EC181" s="32">
        <v>6</v>
      </c>
      <c r="ED181" s="32">
        <v>6</v>
      </c>
      <c r="EE181" s="23"/>
      <c r="EF181" s="21">
        <f t="shared" si="20"/>
        <v>0</v>
      </c>
      <c r="EG181" s="36">
        <v>6</v>
      </c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  <c r="FY181" s="23"/>
      <c r="FZ181" s="23"/>
      <c r="GA181" s="23"/>
      <c r="GB181" s="23"/>
      <c r="GC181" s="23"/>
      <c r="GD181" s="23"/>
      <c r="GE181" s="23"/>
      <c r="GF181" s="23"/>
      <c r="GG181" s="23"/>
      <c r="GH181" s="23"/>
      <c r="GI181" s="23"/>
      <c r="GJ181" s="23"/>
      <c r="GK181" s="23"/>
      <c r="GL181" s="23"/>
      <c r="GM181" s="23"/>
      <c r="GN181" s="23"/>
      <c r="GO181" s="23"/>
      <c r="GP181" s="23"/>
      <c r="GQ181" s="23"/>
      <c r="GR181" s="23"/>
      <c r="GS181" s="23"/>
      <c r="GT181" s="23"/>
      <c r="GU181" s="23"/>
      <c r="GV181" s="23"/>
      <c r="GW181" s="23"/>
      <c r="GX181" s="23"/>
      <c r="GY181" s="23"/>
      <c r="GZ181" s="23"/>
      <c r="HA181" s="23"/>
      <c r="HB181" s="23"/>
      <c r="HC181" s="23"/>
      <c r="HD181" s="23"/>
      <c r="HE181" s="23"/>
      <c r="HF181" s="23"/>
      <c r="HG181" s="23"/>
      <c r="HH181" s="23"/>
      <c r="HI181" s="23"/>
      <c r="HJ181" s="23"/>
      <c r="HK181" s="23"/>
      <c r="HL181" s="23"/>
      <c r="HM181" s="23"/>
      <c r="HN181" s="23"/>
      <c r="HO181" s="23"/>
      <c r="HP181" s="23"/>
      <c r="HQ181" s="23"/>
      <c r="HR181" s="23"/>
      <c r="HS181" s="23"/>
      <c r="HT181" s="23"/>
      <c r="HU181" s="23"/>
      <c r="HV181" s="23"/>
      <c r="HW181" s="23"/>
      <c r="HX181" s="23"/>
      <c r="HY181" s="23"/>
      <c r="HZ181" s="23"/>
      <c r="IA181" s="23"/>
      <c r="IB181" s="23"/>
      <c r="IC181" s="23"/>
      <c r="ID181" s="23"/>
      <c r="IE181" s="23"/>
      <c r="IF181" s="23"/>
      <c r="IG181" s="23"/>
      <c r="IH181" s="23"/>
      <c r="II181" s="23"/>
      <c r="IJ181" s="23"/>
    </row>
    <row r="182" spans="1:244" ht="14.4" customHeight="1" x14ac:dyDescent="0.3">
      <c r="A182" s="12"/>
      <c r="B182" s="13">
        <v>1</v>
      </c>
      <c r="C182" s="12"/>
      <c r="D182" s="12" t="s">
        <v>102</v>
      </c>
      <c r="E182" s="12"/>
      <c r="F182" s="14">
        <v>44825</v>
      </c>
      <c r="G182" s="13" t="s">
        <v>103</v>
      </c>
      <c r="H182" s="12"/>
      <c r="I182" s="15">
        <v>44784</v>
      </c>
      <c r="J182" s="13">
        <f t="shared" si="17"/>
        <v>41</v>
      </c>
      <c r="K182" s="12">
        <f t="shared" si="18"/>
        <v>-1</v>
      </c>
      <c r="L182" s="12">
        <v>42</v>
      </c>
      <c r="M182" s="16" t="s">
        <v>74</v>
      </c>
      <c r="N182" s="12">
        <v>1</v>
      </c>
      <c r="O182" s="12"/>
      <c r="P182" s="12" t="s">
        <v>75</v>
      </c>
      <c r="Q182" s="12" t="s">
        <v>76</v>
      </c>
      <c r="R182" s="12" t="s">
        <v>77</v>
      </c>
      <c r="S182" s="17" t="s">
        <v>78</v>
      </c>
      <c r="T182" s="12">
        <v>28</v>
      </c>
      <c r="U182" s="12"/>
      <c r="V182" s="12">
        <v>5</v>
      </c>
      <c r="W182" s="12" t="s">
        <v>159</v>
      </c>
      <c r="X182" s="12"/>
      <c r="Y182" s="12"/>
      <c r="Z182" s="13">
        <v>42</v>
      </c>
      <c r="AA182" s="13">
        <v>800</v>
      </c>
      <c r="AB182" s="12">
        <v>10</v>
      </c>
      <c r="AC182" s="13">
        <v>-20</v>
      </c>
      <c r="AD182" s="12"/>
      <c r="AE182" s="12">
        <v>10</v>
      </c>
      <c r="AF182" s="12">
        <v>11</v>
      </c>
      <c r="AG182" s="12"/>
      <c r="AH182" s="12"/>
      <c r="AI182" s="12"/>
      <c r="AJ182" s="13">
        <v>0</v>
      </c>
      <c r="AK182" s="16"/>
      <c r="AL182" s="12"/>
      <c r="AM182" s="18"/>
      <c r="AN182" s="18"/>
      <c r="AO182" s="18"/>
      <c r="AP182" s="18"/>
      <c r="AQ182" s="12"/>
      <c r="AR182" s="12"/>
      <c r="AS182" s="12"/>
      <c r="AT182" s="12"/>
      <c r="AU182" s="12">
        <f t="shared" si="19"/>
        <v>0</v>
      </c>
      <c r="AV182" s="12"/>
      <c r="AW182" s="12"/>
      <c r="AX182" s="12"/>
      <c r="AY182" s="12"/>
      <c r="AZ182" s="12"/>
      <c r="BA182" s="12"/>
      <c r="BB182" s="19"/>
      <c r="BC182" s="18"/>
      <c r="BD182" s="12"/>
      <c r="BE182" s="12"/>
      <c r="BF182" s="12"/>
      <c r="BG182" s="12"/>
      <c r="BH182" s="12"/>
      <c r="BI182" s="19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 t="s">
        <v>169</v>
      </c>
      <c r="CD182" s="12"/>
      <c r="CE182" s="20">
        <v>-11.108000000000001</v>
      </c>
      <c r="CF182" s="21">
        <v>0</v>
      </c>
      <c r="CG182" s="21">
        <v>0.42699999999999999</v>
      </c>
      <c r="CH182" s="21">
        <v>0.65</v>
      </c>
      <c r="CI182" s="21">
        <v>-9.859</v>
      </c>
      <c r="CJ182" s="21">
        <v>2.9</v>
      </c>
      <c r="CK182" s="21">
        <v>1.917</v>
      </c>
      <c r="CL182" s="21">
        <v>-7.6239999999999997</v>
      </c>
      <c r="CM182" s="12">
        <v>10.210000000000001</v>
      </c>
      <c r="CN182" s="12">
        <v>-4.4740000000000002</v>
      </c>
      <c r="CO182" s="62">
        <f>(CL182*CK182+CN182*CM182)/(CL182+CN182)</f>
        <v>4.983860803438585</v>
      </c>
      <c r="CP182" s="12">
        <v>0.90600000000000003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22">
        <v>1.2370000000000001</v>
      </c>
      <c r="CY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23"/>
      <c r="DW182" s="23"/>
      <c r="DX182" s="23"/>
      <c r="DY182" s="23"/>
      <c r="DZ182" s="23"/>
      <c r="EA182" s="23"/>
      <c r="EB182" s="23"/>
      <c r="EC182" s="12">
        <v>3</v>
      </c>
      <c r="ED182" s="33">
        <v>3</v>
      </c>
      <c r="EE182" s="23"/>
      <c r="EF182" s="21">
        <f t="shared" si="20"/>
        <v>0</v>
      </c>
      <c r="EG182" s="28">
        <v>3</v>
      </c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  <c r="FY182" s="23"/>
      <c r="FZ182" s="23"/>
      <c r="GA182" s="23"/>
      <c r="GB182" s="23"/>
      <c r="GC182" s="23"/>
      <c r="GD182" s="23"/>
      <c r="GE182" s="23"/>
      <c r="GF182" s="23"/>
      <c r="GG182" s="23"/>
      <c r="GH182" s="23"/>
      <c r="GI182" s="23"/>
      <c r="GJ182" s="23"/>
      <c r="GK182" s="23"/>
      <c r="GL182" s="23"/>
      <c r="GM182" s="23"/>
      <c r="GN182" s="23"/>
      <c r="GO182" s="23"/>
      <c r="GP182" s="23"/>
      <c r="GQ182" s="23"/>
      <c r="GR182" s="23"/>
      <c r="GS182" s="23"/>
      <c r="GT182" s="23"/>
      <c r="GU182" s="23"/>
      <c r="GV182" s="23"/>
      <c r="GW182" s="23"/>
      <c r="GX182" s="23"/>
      <c r="GY182" s="23"/>
      <c r="GZ182" s="23"/>
      <c r="HA182" s="23"/>
      <c r="HB182" s="23"/>
      <c r="HC182" s="23"/>
      <c r="HD182" s="23"/>
      <c r="HE182" s="23"/>
      <c r="HF182" s="23"/>
      <c r="HG182" s="23"/>
      <c r="HH182" s="23"/>
      <c r="HI182" s="23"/>
      <c r="HJ182" s="23"/>
      <c r="HK182" s="23"/>
      <c r="HL182" s="23"/>
      <c r="HM182" s="23"/>
      <c r="HN182" s="23"/>
      <c r="HO182" s="23"/>
      <c r="HP182" s="23"/>
      <c r="HQ182" s="23"/>
      <c r="HR182" s="23"/>
      <c r="HS182" s="23"/>
      <c r="HT182" s="23"/>
      <c r="HU182" s="23"/>
      <c r="HV182" s="23"/>
      <c r="HW182" s="23"/>
      <c r="HX182" s="23"/>
      <c r="HY182" s="23"/>
      <c r="HZ182" s="23"/>
      <c r="IA182" s="23"/>
      <c r="IB182" s="23"/>
      <c r="IC182" s="23"/>
      <c r="ID182" s="23"/>
      <c r="IE182" s="23"/>
      <c r="IF182" s="23"/>
      <c r="IG182" s="23"/>
      <c r="IH182" s="23"/>
      <c r="II182" s="23"/>
      <c r="IJ182" s="23"/>
    </row>
    <row r="183" spans="1:244" x14ac:dyDescent="0.3">
      <c r="A183" s="12"/>
      <c r="B183" s="13">
        <v>1</v>
      </c>
      <c r="C183" s="12"/>
      <c r="D183" s="12" t="s">
        <v>102</v>
      </c>
      <c r="E183" s="12"/>
      <c r="F183" s="14">
        <v>44825</v>
      </c>
      <c r="G183" s="13" t="s">
        <v>103</v>
      </c>
      <c r="H183" s="12"/>
      <c r="I183" s="15">
        <v>44784</v>
      </c>
      <c r="J183" s="13">
        <f t="shared" si="17"/>
        <v>41</v>
      </c>
      <c r="K183" s="12">
        <f t="shared" si="18"/>
        <v>-1</v>
      </c>
      <c r="L183" s="12">
        <v>42</v>
      </c>
      <c r="M183" s="16" t="s">
        <v>74</v>
      </c>
      <c r="N183" s="12">
        <v>1</v>
      </c>
      <c r="O183" s="12"/>
      <c r="P183" s="12" t="s">
        <v>75</v>
      </c>
      <c r="Q183" s="12" t="s">
        <v>76</v>
      </c>
      <c r="R183" s="12" t="s">
        <v>77</v>
      </c>
      <c r="S183" s="17" t="s">
        <v>78</v>
      </c>
      <c r="T183" s="12">
        <v>28</v>
      </c>
      <c r="U183" s="12"/>
      <c r="V183" s="12">
        <v>3</v>
      </c>
      <c r="W183" s="12"/>
      <c r="X183" s="12"/>
      <c r="Y183" s="12"/>
      <c r="Z183" s="13">
        <v>44</v>
      </c>
      <c r="AA183" s="13">
        <v>1300</v>
      </c>
      <c r="AB183" s="12">
        <v>17</v>
      </c>
      <c r="AC183" s="13">
        <v>-35</v>
      </c>
      <c r="AD183" s="12"/>
      <c r="AE183" s="30">
        <v>4</v>
      </c>
      <c r="AF183" s="12">
        <v>5</v>
      </c>
      <c r="AG183" s="12">
        <v>6</v>
      </c>
      <c r="AH183" s="12">
        <v>7</v>
      </c>
      <c r="AI183" s="12"/>
      <c r="AJ183" s="13">
        <v>0</v>
      </c>
      <c r="AK183" s="16">
        <f t="shared" ref="AK183:AK202" si="26">SLOPE(AL183:AP183,AL$1:AP$1)*-1000</f>
        <v>1245.1171875</v>
      </c>
      <c r="AL183" s="12">
        <v>-72.0672607421875</v>
      </c>
      <c r="AM183" s="18">
        <v>-79.7119140625</v>
      </c>
      <c r="AN183" s="18">
        <v>-84.716796875</v>
      </c>
      <c r="AO183" s="18">
        <v>-89.17236328125</v>
      </c>
      <c r="AP183" s="18">
        <v>-98.4649658203125</v>
      </c>
      <c r="AQ183" s="12">
        <v>-99.79248046875</v>
      </c>
      <c r="AR183" s="12">
        <v>-85.2203369140625</v>
      </c>
      <c r="AS183" s="12">
        <v>-54.3670654296875</v>
      </c>
      <c r="AT183" s="12"/>
      <c r="AU183" s="12">
        <f t="shared" si="19"/>
        <v>0</v>
      </c>
      <c r="AV183" s="12"/>
      <c r="AW183" s="12"/>
      <c r="AX183" s="12"/>
      <c r="AY183" s="12"/>
      <c r="AZ183" s="12"/>
      <c r="BA183" s="12"/>
      <c r="BB183" s="19"/>
      <c r="BC183" s="18"/>
      <c r="BD183" s="12"/>
      <c r="BE183" s="12"/>
      <c r="BF183" s="12"/>
      <c r="BG183" s="12"/>
      <c r="BH183" s="12"/>
      <c r="BI183" s="19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20"/>
      <c r="CM183" s="12"/>
      <c r="CN183" s="12"/>
      <c r="CO183" s="62"/>
      <c r="CP183" s="12"/>
      <c r="CQ183" s="12"/>
      <c r="CR183" s="12"/>
      <c r="CS183" s="12"/>
      <c r="CT183" s="12"/>
      <c r="CU183" s="12"/>
      <c r="CV183" s="12"/>
      <c r="CW183" s="12"/>
      <c r="CX183" s="22" t="s">
        <v>98</v>
      </c>
      <c r="CY183" s="12" t="s">
        <v>98</v>
      </c>
      <c r="CZ183" s="12" t="s">
        <v>87</v>
      </c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29"/>
      <c r="DW183" s="29"/>
      <c r="DX183" s="29"/>
      <c r="DY183" s="29"/>
      <c r="DZ183" s="29"/>
      <c r="EA183" s="29"/>
      <c r="EB183" s="29"/>
      <c r="EC183" s="12">
        <v>2</v>
      </c>
      <c r="ED183" s="21">
        <v>2</v>
      </c>
      <c r="EE183" s="29"/>
      <c r="EF183" s="21">
        <f t="shared" si="20"/>
        <v>0</v>
      </c>
      <c r="EG183" s="28">
        <v>2</v>
      </c>
      <c r="EH183" s="29"/>
      <c r="EI183" s="29"/>
      <c r="EJ183" s="29"/>
      <c r="EK183" s="29"/>
      <c r="EL183" s="29"/>
      <c r="EM183" s="29"/>
      <c r="EN183" s="29"/>
      <c r="EO183" s="29"/>
      <c r="EP183" s="29"/>
      <c r="EQ183" s="29"/>
      <c r="ER183" s="29"/>
      <c r="ES183" s="29"/>
      <c r="ET183" s="29"/>
      <c r="EU183" s="29"/>
      <c r="EV183" s="29"/>
      <c r="EW183" s="29"/>
      <c r="EX183" s="29"/>
      <c r="EY183" s="29"/>
      <c r="EZ183" s="29"/>
      <c r="FA183" s="29"/>
      <c r="FB183" s="29"/>
      <c r="FC183" s="29"/>
      <c r="FD183" s="29"/>
      <c r="FE183" s="29"/>
      <c r="FF183" s="29"/>
      <c r="FG183" s="29"/>
      <c r="FH183" s="29"/>
      <c r="FI183" s="29"/>
      <c r="FJ183" s="29"/>
      <c r="FK183" s="29"/>
      <c r="FL183" s="29"/>
      <c r="FM183" s="29"/>
      <c r="FN183" s="29"/>
      <c r="FO183" s="29"/>
      <c r="FP183" s="29"/>
      <c r="FQ183" s="29"/>
      <c r="FR183" s="29"/>
      <c r="FS183" s="29"/>
      <c r="FT183" s="29"/>
      <c r="FU183" s="29"/>
      <c r="FV183" s="29"/>
      <c r="FW183" s="29"/>
      <c r="FX183" s="29"/>
      <c r="FY183" s="29"/>
      <c r="FZ183" s="29"/>
      <c r="GA183" s="29"/>
      <c r="GB183" s="29"/>
      <c r="GC183" s="29"/>
      <c r="GD183" s="29"/>
      <c r="GE183" s="29"/>
      <c r="GF183" s="29"/>
      <c r="GG183" s="29"/>
      <c r="GH183" s="29"/>
      <c r="GI183" s="29"/>
      <c r="GJ183" s="29"/>
      <c r="GK183" s="29"/>
      <c r="GL183" s="29"/>
      <c r="GM183" s="29"/>
      <c r="GN183" s="29"/>
      <c r="GO183" s="29"/>
      <c r="GP183" s="29"/>
      <c r="GQ183" s="29"/>
      <c r="GR183" s="29"/>
      <c r="GS183" s="29"/>
      <c r="GT183" s="29"/>
      <c r="GU183" s="29"/>
      <c r="GV183" s="29"/>
      <c r="GW183" s="29"/>
      <c r="GX183" s="29"/>
      <c r="GY183" s="29"/>
      <c r="GZ183" s="29"/>
      <c r="HA183" s="29"/>
      <c r="HB183" s="29"/>
      <c r="HC183" s="29"/>
      <c r="HD183" s="29"/>
      <c r="HE183" s="29"/>
      <c r="HF183" s="29"/>
      <c r="HG183" s="29"/>
      <c r="HH183" s="29"/>
      <c r="HI183" s="29"/>
      <c r="HJ183" s="29"/>
      <c r="HK183" s="29"/>
      <c r="HL183" s="29"/>
      <c r="HM183" s="29"/>
      <c r="HN183" s="29"/>
      <c r="HO183" s="29"/>
      <c r="HP183" s="29"/>
      <c r="HQ183" s="29"/>
      <c r="HR183" s="29"/>
      <c r="HS183" s="29"/>
      <c r="HT183" s="29"/>
      <c r="HU183" s="29"/>
      <c r="HV183" s="29"/>
      <c r="HW183" s="29"/>
      <c r="HX183" s="29"/>
      <c r="HY183" s="29"/>
      <c r="HZ183" s="29"/>
      <c r="IA183" s="29"/>
      <c r="IB183" s="29"/>
      <c r="IC183" s="29"/>
      <c r="ID183" s="29"/>
      <c r="IE183" s="29"/>
      <c r="IF183" s="29"/>
      <c r="IG183" s="29"/>
      <c r="IH183" s="29"/>
      <c r="II183" s="29"/>
      <c r="IJ183" s="29"/>
    </row>
    <row r="184" spans="1:244" x14ac:dyDescent="0.3">
      <c r="A184" s="12"/>
      <c r="B184" s="13">
        <v>1</v>
      </c>
      <c r="C184" s="51"/>
      <c r="D184" s="12" t="s">
        <v>102</v>
      </c>
      <c r="E184" s="12"/>
      <c r="F184" s="14">
        <v>44837</v>
      </c>
      <c r="G184" s="13" t="s">
        <v>103</v>
      </c>
      <c r="H184" s="12"/>
      <c r="I184" s="15">
        <v>44784</v>
      </c>
      <c r="J184" s="13">
        <f t="shared" si="17"/>
        <v>53</v>
      </c>
      <c r="K184" s="12">
        <f t="shared" si="18"/>
        <v>-1</v>
      </c>
      <c r="L184" s="12">
        <v>54</v>
      </c>
      <c r="M184" s="16" t="s">
        <v>74</v>
      </c>
      <c r="N184" s="12">
        <v>1</v>
      </c>
      <c r="O184" s="12"/>
      <c r="P184" s="12" t="s">
        <v>75</v>
      </c>
      <c r="Q184" s="12" t="s">
        <v>76</v>
      </c>
      <c r="R184" s="12" t="s">
        <v>77</v>
      </c>
      <c r="S184" s="17" t="s">
        <v>78</v>
      </c>
      <c r="T184" s="12">
        <v>28</v>
      </c>
      <c r="U184" s="12"/>
      <c r="V184" s="12">
        <v>8</v>
      </c>
      <c r="W184" s="12" t="s">
        <v>83</v>
      </c>
      <c r="X184" s="12"/>
      <c r="Y184" s="12"/>
      <c r="Z184" s="13">
        <v>43</v>
      </c>
      <c r="AA184" s="13">
        <v>900</v>
      </c>
      <c r="AB184" s="12">
        <v>3</v>
      </c>
      <c r="AC184" s="13">
        <v>-48</v>
      </c>
      <c r="AD184" s="12"/>
      <c r="AE184" s="12">
        <v>27</v>
      </c>
      <c r="AF184" s="12">
        <v>28</v>
      </c>
      <c r="AG184" s="12">
        <v>29</v>
      </c>
      <c r="AH184" s="12">
        <v>30</v>
      </c>
      <c r="AI184" s="12"/>
      <c r="AJ184" s="13">
        <v>12</v>
      </c>
      <c r="AK184" s="16">
        <f t="shared" si="26"/>
        <v>604.8583984375</v>
      </c>
      <c r="AL184" s="12">
        <v>-61.7523193359375</v>
      </c>
      <c r="AM184" s="18">
        <v>-63.2781982421875</v>
      </c>
      <c r="AN184" s="18">
        <v>-67.32177734375</v>
      </c>
      <c r="AO184" s="18">
        <v>-71.0906982421875</v>
      </c>
      <c r="AP184" s="18">
        <v>-72.967529296875</v>
      </c>
      <c r="AQ184" s="12">
        <v>-76.35498046875</v>
      </c>
      <c r="AR184" s="12">
        <v>-71.319580078125</v>
      </c>
      <c r="AS184" s="12">
        <v>-75.164794921875</v>
      </c>
      <c r="AT184" s="12"/>
      <c r="AU184" s="12">
        <f t="shared" si="19"/>
        <v>42</v>
      </c>
      <c r="AV184" s="12">
        <v>21</v>
      </c>
      <c r="AW184" s="12">
        <v>1</v>
      </c>
      <c r="AX184" s="12">
        <v>1</v>
      </c>
      <c r="AY184" s="12" t="s">
        <v>80</v>
      </c>
      <c r="AZ184" s="12">
        <v>365.19918823242102</v>
      </c>
      <c r="BA184" s="12">
        <v>368.69909667968699</v>
      </c>
      <c r="BB184" s="19">
        <v>-15.569999694824199</v>
      </c>
      <c r="BC184" s="18">
        <v>63.680961608886697</v>
      </c>
      <c r="BD184" s="12">
        <v>1.5</v>
      </c>
      <c r="BE184" s="12">
        <v>366.69918823242102</v>
      </c>
      <c r="BF184" s="12">
        <v>-18.0756301879882</v>
      </c>
      <c r="BG184" s="12">
        <v>0</v>
      </c>
      <c r="BH184" s="12">
        <v>365.19918823242102</v>
      </c>
      <c r="BI184" s="19">
        <v>1.19532263278961</v>
      </c>
      <c r="BJ184" s="12">
        <v>31.840480804443299</v>
      </c>
      <c r="BK184" s="12">
        <v>1.0742118358612001</v>
      </c>
      <c r="BL184" s="12">
        <v>2.2695343494415199</v>
      </c>
      <c r="BM184" s="12">
        <v>0.59283214807510398</v>
      </c>
      <c r="BN184" s="12">
        <v>6.1193375587463299</v>
      </c>
      <c r="BO184" s="12">
        <v>180.588943481445</v>
      </c>
      <c r="BP184" s="12">
        <v>1.05078125</v>
      </c>
      <c r="BQ184" s="12">
        <v>-55.912990570068303</v>
      </c>
      <c r="BR184" s="12">
        <v>0.6513671875</v>
      </c>
      <c r="BS184" s="12">
        <v>134.39172363281199</v>
      </c>
      <c r="BT184" s="12">
        <v>0.36998587846755998</v>
      </c>
      <c r="BU184" s="12">
        <v>-51.886264801025298</v>
      </c>
      <c r="BV184" s="12">
        <v>1.0073149204254099</v>
      </c>
      <c r="BW184" s="12">
        <v>60.002677917480398</v>
      </c>
      <c r="BX184" s="12" t="s">
        <v>82</v>
      </c>
      <c r="BY184" s="12" t="s">
        <v>81</v>
      </c>
      <c r="BZ184" s="12" t="s">
        <v>82</v>
      </c>
      <c r="CA184" s="12" t="s">
        <v>82</v>
      </c>
      <c r="CB184" s="12"/>
      <c r="CC184" s="12" t="s">
        <v>370</v>
      </c>
      <c r="CD184" s="12"/>
      <c r="CE184" s="20">
        <v>-14.771000000000001</v>
      </c>
      <c r="CF184" s="21">
        <v>0</v>
      </c>
      <c r="CG184" s="21">
        <v>0.214</v>
      </c>
      <c r="CH184" s="21">
        <v>0.72299999999999998</v>
      </c>
      <c r="CI184" s="21">
        <v>-32.072000000000003</v>
      </c>
      <c r="CJ184" s="21">
        <v>3.05</v>
      </c>
      <c r="CK184" s="21">
        <v>3.2810000000000001</v>
      </c>
      <c r="CL184" s="21">
        <v>-9.391</v>
      </c>
      <c r="CM184" s="12">
        <v>14.177</v>
      </c>
      <c r="CN184" s="12">
        <v>-4.5570000000000004</v>
      </c>
      <c r="CO184" s="62">
        <f t="shared" ref="CO184:CO190" si="27">(CL184*CK184+CN184*CM184)/(CL184+CN184)</f>
        <v>6.8408703756811011</v>
      </c>
      <c r="CP184" s="12">
        <v>0.85799999999999998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22">
        <v>0.42299999999999999</v>
      </c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23"/>
      <c r="DW184" s="23"/>
      <c r="DX184" s="23"/>
      <c r="DY184" s="23"/>
      <c r="DZ184" s="23"/>
      <c r="EA184" s="23"/>
      <c r="EB184" s="23"/>
      <c r="EC184" s="12">
        <v>8</v>
      </c>
      <c r="ED184" s="12">
        <v>8</v>
      </c>
      <c r="EE184" s="23"/>
      <c r="EF184" s="21">
        <f t="shared" si="20"/>
        <v>0</v>
      </c>
      <c r="EG184" s="28">
        <v>8</v>
      </c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  <c r="FY184" s="23"/>
      <c r="FZ184" s="23"/>
      <c r="GA184" s="23"/>
      <c r="GB184" s="23"/>
      <c r="GC184" s="23"/>
      <c r="GD184" s="23"/>
      <c r="GE184" s="23"/>
      <c r="GF184" s="23"/>
      <c r="GG184" s="23"/>
      <c r="GH184" s="23"/>
      <c r="GI184" s="23"/>
      <c r="GJ184" s="23"/>
      <c r="GK184" s="23"/>
      <c r="GL184" s="23"/>
      <c r="GM184" s="23"/>
      <c r="GN184" s="23"/>
      <c r="GO184" s="23"/>
      <c r="GP184" s="23"/>
      <c r="GQ184" s="23"/>
      <c r="GR184" s="23"/>
      <c r="GS184" s="23"/>
      <c r="GT184" s="23"/>
      <c r="GU184" s="23"/>
      <c r="GV184" s="23"/>
      <c r="GW184" s="23"/>
      <c r="GX184" s="23"/>
      <c r="GY184" s="23"/>
      <c r="GZ184" s="23"/>
      <c r="HA184" s="23"/>
      <c r="HB184" s="23"/>
      <c r="HC184" s="23"/>
      <c r="HD184" s="23"/>
      <c r="HE184" s="23"/>
      <c r="HF184" s="23"/>
      <c r="HG184" s="23"/>
      <c r="HH184" s="23"/>
      <c r="HI184" s="23"/>
      <c r="HJ184" s="23"/>
      <c r="HK184" s="23"/>
      <c r="HL184" s="23"/>
      <c r="HM184" s="23"/>
      <c r="HN184" s="23"/>
      <c r="HO184" s="23"/>
      <c r="HP184" s="23"/>
      <c r="HQ184" s="23"/>
      <c r="HR184" s="23"/>
      <c r="HS184" s="23"/>
      <c r="HT184" s="23"/>
      <c r="HU184" s="23"/>
      <c r="HV184" s="23"/>
      <c r="HW184" s="23"/>
      <c r="HX184" s="23"/>
      <c r="HY184" s="23"/>
      <c r="HZ184" s="23"/>
      <c r="IA184" s="23"/>
      <c r="IB184" s="23"/>
      <c r="IC184" s="23"/>
      <c r="ID184" s="23"/>
      <c r="IE184" s="23"/>
      <c r="IF184" s="23"/>
      <c r="IG184" s="23"/>
      <c r="IH184" s="23"/>
      <c r="II184" s="23"/>
      <c r="IJ184" s="23"/>
    </row>
    <row r="185" spans="1:244" x14ac:dyDescent="0.3">
      <c r="A185" s="12"/>
      <c r="B185" s="13">
        <v>1</v>
      </c>
      <c r="C185" s="51"/>
      <c r="D185" s="12" t="s">
        <v>102</v>
      </c>
      <c r="E185" s="12"/>
      <c r="F185" s="14">
        <v>44837</v>
      </c>
      <c r="G185" s="13" t="s">
        <v>103</v>
      </c>
      <c r="H185" s="12"/>
      <c r="I185" s="15">
        <v>44784</v>
      </c>
      <c r="J185" s="13">
        <f t="shared" si="17"/>
        <v>53</v>
      </c>
      <c r="K185" s="12">
        <f t="shared" si="18"/>
        <v>-1</v>
      </c>
      <c r="L185" s="12">
        <v>54</v>
      </c>
      <c r="M185" s="16" t="s">
        <v>74</v>
      </c>
      <c r="N185" s="12">
        <v>1</v>
      </c>
      <c r="O185" s="12"/>
      <c r="P185" s="12" t="s">
        <v>75</v>
      </c>
      <c r="Q185" s="12" t="s">
        <v>76</v>
      </c>
      <c r="R185" s="12" t="s">
        <v>77</v>
      </c>
      <c r="S185" s="17" t="s">
        <v>78</v>
      </c>
      <c r="T185" s="12">
        <v>28</v>
      </c>
      <c r="U185" s="12"/>
      <c r="V185" s="12">
        <v>4</v>
      </c>
      <c r="W185" s="12" t="s">
        <v>83</v>
      </c>
      <c r="X185" s="12"/>
      <c r="Y185" s="12"/>
      <c r="Z185" s="13">
        <v>48</v>
      </c>
      <c r="AA185" s="13">
        <v>1000</v>
      </c>
      <c r="AB185" s="12">
        <v>7</v>
      </c>
      <c r="AC185" s="13">
        <v>-46</v>
      </c>
      <c r="AD185" s="12"/>
      <c r="AE185" s="12">
        <v>13</v>
      </c>
      <c r="AF185" s="12">
        <v>14</v>
      </c>
      <c r="AG185" s="12">
        <v>15</v>
      </c>
      <c r="AH185" s="12">
        <v>16</v>
      </c>
      <c r="AI185" s="12"/>
      <c r="AJ185" s="13">
        <v>5</v>
      </c>
      <c r="AK185" s="16">
        <f t="shared" si="26"/>
        <v>702.81982421875</v>
      </c>
      <c r="AL185" s="12">
        <v>-67.2760009765625</v>
      </c>
      <c r="AM185" s="18">
        <v>-71.1669921875</v>
      </c>
      <c r="AN185" s="18">
        <v>-74.4171142578125</v>
      </c>
      <c r="AO185" s="18">
        <v>-77.6824951171875</v>
      </c>
      <c r="AP185" s="18">
        <v>-81.5887451171875</v>
      </c>
      <c r="AQ185" s="12">
        <v>-81.3751220703125</v>
      </c>
      <c r="AR185" s="12">
        <v>-85.601806640625</v>
      </c>
      <c r="AS185" s="12">
        <v>-78.338623046875</v>
      </c>
      <c r="AT185" s="12"/>
      <c r="AU185" s="12">
        <f t="shared" si="19"/>
        <v>56</v>
      </c>
      <c r="AV185" s="12">
        <v>28</v>
      </c>
      <c r="AW185" s="12">
        <v>1</v>
      </c>
      <c r="AX185" s="12">
        <v>1</v>
      </c>
      <c r="AY185" s="12" t="s">
        <v>80</v>
      </c>
      <c r="AZ185" s="12">
        <v>308.30099487304602</v>
      </c>
      <c r="BA185" s="12">
        <v>311.50012207031199</v>
      </c>
      <c r="BB185" s="19">
        <v>-10.140000343322701</v>
      </c>
      <c r="BC185" s="18">
        <v>29.884872436523398</v>
      </c>
      <c r="BD185" s="12">
        <v>1.5</v>
      </c>
      <c r="BE185" s="12">
        <v>309.80099487304602</v>
      </c>
      <c r="BF185" s="12">
        <v>-12.2293844223022</v>
      </c>
      <c r="BG185" s="12">
        <v>0</v>
      </c>
      <c r="BH185" s="12">
        <v>308.30099487304602</v>
      </c>
      <c r="BI185" s="19">
        <v>1.2874828577041599</v>
      </c>
      <c r="BJ185" s="12">
        <v>14.942436218261699</v>
      </c>
      <c r="BK185" s="12">
        <v>0.95714747905731201</v>
      </c>
      <c r="BL185" s="12">
        <v>2.2446303367614702</v>
      </c>
      <c r="BM185" s="12">
        <v>1.73573887348175</v>
      </c>
      <c r="BN185" s="12">
        <v>1.5396771430969201</v>
      </c>
      <c r="BO185" s="12">
        <v>45.673076629638601</v>
      </c>
      <c r="BP185" s="12">
        <v>0.94921875</v>
      </c>
      <c r="BQ185" s="12">
        <v>-31.25</v>
      </c>
      <c r="BR185" s="12">
        <v>0.8486328125</v>
      </c>
      <c r="BS185" s="12">
        <v>40.984062194824197</v>
      </c>
      <c r="BT185" s="12">
        <v>0.60908240079879805</v>
      </c>
      <c r="BU185" s="12">
        <v>-29.289730072021399</v>
      </c>
      <c r="BV185" s="12">
        <v>0.83582985401153598</v>
      </c>
      <c r="BW185" s="12">
        <v>31.207006454467699</v>
      </c>
      <c r="BX185" s="12" t="s">
        <v>82</v>
      </c>
      <c r="BY185" s="12" t="s">
        <v>81</v>
      </c>
      <c r="BZ185" s="12" t="s">
        <v>82</v>
      </c>
      <c r="CA185" s="12" t="s">
        <v>82</v>
      </c>
      <c r="CB185" s="12"/>
      <c r="CC185" s="12" t="s">
        <v>371</v>
      </c>
      <c r="CD185" s="12"/>
      <c r="CE185" s="20">
        <v>-13.641</v>
      </c>
      <c r="CF185" s="21">
        <v>0</v>
      </c>
      <c r="CG185" s="21">
        <v>1.526</v>
      </c>
      <c r="CH185" s="21">
        <v>7.3999999999999996E-2</v>
      </c>
      <c r="CI185" s="21">
        <v>-296.01900000000001</v>
      </c>
      <c r="CJ185" s="21">
        <v>8.5</v>
      </c>
      <c r="CK185" s="21">
        <v>12.88</v>
      </c>
      <c r="CL185" s="21">
        <v>-6.93</v>
      </c>
      <c r="CM185" s="12">
        <v>57.484000000000002</v>
      </c>
      <c r="CN185" s="12">
        <v>-3.7650000000000001</v>
      </c>
      <c r="CO185" s="62">
        <f t="shared" si="27"/>
        <v>28.582109396914451</v>
      </c>
      <c r="CP185" s="12">
        <v>0.97899999999999998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22">
        <v>0.88500000000000001</v>
      </c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23"/>
      <c r="DW185" s="23"/>
      <c r="DX185" s="23"/>
      <c r="DY185" s="23"/>
      <c r="DZ185" s="23"/>
      <c r="EA185" s="23"/>
      <c r="EB185" s="23"/>
      <c r="EC185" s="12">
        <v>7</v>
      </c>
      <c r="ED185" s="12">
        <v>7</v>
      </c>
      <c r="EE185" s="23"/>
      <c r="EF185" s="21">
        <f t="shared" si="20"/>
        <v>0</v>
      </c>
      <c r="EG185" s="28">
        <v>7</v>
      </c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  <c r="FY185" s="23"/>
      <c r="FZ185" s="23"/>
      <c r="GA185" s="23"/>
      <c r="GB185" s="23"/>
      <c r="GC185" s="23"/>
      <c r="GD185" s="23"/>
      <c r="GE185" s="23"/>
      <c r="GF185" s="23"/>
      <c r="GG185" s="23"/>
      <c r="GH185" s="23"/>
      <c r="GI185" s="23"/>
      <c r="GJ185" s="23"/>
      <c r="GK185" s="23"/>
      <c r="GL185" s="23"/>
      <c r="GM185" s="23"/>
      <c r="GN185" s="23"/>
      <c r="GO185" s="23"/>
      <c r="GP185" s="23"/>
      <c r="GQ185" s="23"/>
      <c r="GR185" s="23"/>
      <c r="GS185" s="23"/>
      <c r="GT185" s="23"/>
      <c r="GU185" s="23"/>
      <c r="GV185" s="23"/>
      <c r="GW185" s="23"/>
      <c r="GX185" s="23"/>
      <c r="GY185" s="23"/>
      <c r="GZ185" s="23"/>
      <c r="HA185" s="23"/>
      <c r="HB185" s="23"/>
      <c r="HC185" s="23"/>
      <c r="HD185" s="23"/>
      <c r="HE185" s="23"/>
      <c r="HF185" s="23"/>
      <c r="HG185" s="23"/>
      <c r="HH185" s="23"/>
      <c r="HI185" s="23"/>
      <c r="HJ185" s="23"/>
      <c r="HK185" s="23"/>
      <c r="HL185" s="23"/>
      <c r="HM185" s="23"/>
      <c r="HN185" s="23"/>
      <c r="HO185" s="23"/>
      <c r="HP185" s="23"/>
      <c r="HQ185" s="23"/>
      <c r="HR185" s="23"/>
      <c r="HS185" s="23"/>
      <c r="HT185" s="23"/>
      <c r="HU185" s="23"/>
      <c r="HV185" s="23"/>
      <c r="HW185" s="23"/>
      <c r="HX185" s="23"/>
      <c r="HY185" s="23"/>
      <c r="HZ185" s="23"/>
      <c r="IA185" s="23"/>
      <c r="IB185" s="23"/>
      <c r="IC185" s="23"/>
      <c r="ID185" s="23"/>
      <c r="IE185" s="23"/>
      <c r="IF185" s="23"/>
      <c r="IG185" s="23"/>
      <c r="IH185" s="23"/>
      <c r="II185" s="23"/>
      <c r="IJ185" s="23"/>
    </row>
    <row r="186" spans="1:244" x14ac:dyDescent="0.3">
      <c r="A186" s="12"/>
      <c r="B186" s="13">
        <v>1</v>
      </c>
      <c r="C186" s="51"/>
      <c r="D186" s="12" t="s">
        <v>102</v>
      </c>
      <c r="E186" s="12"/>
      <c r="F186" s="14">
        <v>44837</v>
      </c>
      <c r="G186" s="13" t="s">
        <v>103</v>
      </c>
      <c r="H186" s="12"/>
      <c r="I186" s="15">
        <v>44784</v>
      </c>
      <c r="J186" s="13">
        <f t="shared" si="17"/>
        <v>53</v>
      </c>
      <c r="K186" s="12">
        <f t="shared" si="18"/>
        <v>-1</v>
      </c>
      <c r="L186" s="12">
        <v>54</v>
      </c>
      <c r="M186" s="16" t="s">
        <v>74</v>
      </c>
      <c r="N186" s="12">
        <v>1</v>
      </c>
      <c r="O186" s="12"/>
      <c r="P186" s="12" t="s">
        <v>75</v>
      </c>
      <c r="Q186" s="12" t="s">
        <v>76</v>
      </c>
      <c r="R186" s="12" t="s">
        <v>77</v>
      </c>
      <c r="S186" s="17" t="s">
        <v>78</v>
      </c>
      <c r="T186" s="12">
        <v>28</v>
      </c>
      <c r="U186" s="12"/>
      <c r="V186" s="12">
        <v>9</v>
      </c>
      <c r="W186" s="12" t="s">
        <v>84</v>
      </c>
      <c r="X186" s="12"/>
      <c r="Y186" s="12"/>
      <c r="Z186" s="13">
        <v>26</v>
      </c>
      <c r="AA186" s="13">
        <v>1200</v>
      </c>
      <c r="AB186" s="12">
        <v>6</v>
      </c>
      <c r="AC186" s="13">
        <v>-45</v>
      </c>
      <c r="AD186" s="12"/>
      <c r="AE186" s="12">
        <v>31</v>
      </c>
      <c r="AF186" s="12">
        <v>32</v>
      </c>
      <c r="AG186" s="12">
        <v>33</v>
      </c>
      <c r="AH186" s="12">
        <v>34</v>
      </c>
      <c r="AI186" s="12"/>
      <c r="AJ186" s="13">
        <v>7</v>
      </c>
      <c r="AK186" s="16">
        <f t="shared" si="26"/>
        <v>881.34765625</v>
      </c>
      <c r="AL186" s="12">
        <v>-70.1904296875</v>
      </c>
      <c r="AM186" s="18">
        <v>-73.9288330078125</v>
      </c>
      <c r="AN186" s="18">
        <v>-78.18603515625</v>
      </c>
      <c r="AO186" s="18">
        <v>-84.5794677734375</v>
      </c>
      <c r="AP186" s="18">
        <v>-86.8988037109375</v>
      </c>
      <c r="AQ186" s="12">
        <v>-94.268798828125</v>
      </c>
      <c r="AR186" s="12">
        <v>-98.8006591796875</v>
      </c>
      <c r="AS186" s="12">
        <v>-104.324340820312</v>
      </c>
      <c r="AT186" s="12"/>
      <c r="AU186" s="12">
        <f t="shared" si="19"/>
        <v>50</v>
      </c>
      <c r="AV186" s="12">
        <v>25</v>
      </c>
      <c r="AW186" s="12">
        <v>1</v>
      </c>
      <c r="AX186" s="12">
        <v>1</v>
      </c>
      <c r="AY186" s="12" t="s">
        <v>80</v>
      </c>
      <c r="AZ186" s="12">
        <v>475.69918823242102</v>
      </c>
      <c r="BA186" s="12">
        <v>479.29879760742102</v>
      </c>
      <c r="BB186" s="19">
        <v>-15.569999694824199</v>
      </c>
      <c r="BC186" s="18">
        <v>58.294609069824197</v>
      </c>
      <c r="BD186" s="12">
        <v>1.6015625</v>
      </c>
      <c r="BE186" s="12">
        <v>477.30075073242102</v>
      </c>
      <c r="BF186" s="12">
        <v>-20.0440139770507</v>
      </c>
      <c r="BG186" s="12">
        <v>0</v>
      </c>
      <c r="BH186" s="12">
        <v>475.69918823242102</v>
      </c>
      <c r="BI186" s="19">
        <v>1.33623743057251</v>
      </c>
      <c r="BJ186" s="12">
        <v>29.147304534912099</v>
      </c>
      <c r="BK186" s="12">
        <v>1.0844479799270601</v>
      </c>
      <c r="BL186" s="12">
        <v>2.4206852912902801</v>
      </c>
      <c r="BM186" s="12">
        <v>0.46605733036994901</v>
      </c>
      <c r="BN186" s="12">
        <v>3.98178935050964</v>
      </c>
      <c r="BO186" s="12">
        <v>151.74278259277301</v>
      </c>
      <c r="BP186" s="12">
        <v>1.05078125</v>
      </c>
      <c r="BQ186" s="12">
        <v>-49.172794342041001</v>
      </c>
      <c r="BR186" s="12">
        <v>0.6494140625</v>
      </c>
      <c r="BS186" s="12">
        <v>123.008666992187</v>
      </c>
      <c r="BT186" s="12">
        <v>0.39994737505912797</v>
      </c>
      <c r="BU186" s="12">
        <v>-45.965240478515597</v>
      </c>
      <c r="BV186" s="12">
        <v>1.0411339998245199</v>
      </c>
      <c r="BW186" s="12">
        <v>59.080390930175703</v>
      </c>
      <c r="BX186" s="12" t="s">
        <v>82</v>
      </c>
      <c r="BY186" s="12" t="s">
        <v>81</v>
      </c>
      <c r="BZ186" s="12" t="s">
        <v>82</v>
      </c>
      <c r="CA186" s="12" t="s">
        <v>82</v>
      </c>
      <c r="CB186" s="12"/>
      <c r="CC186" s="12" t="s">
        <v>372</v>
      </c>
      <c r="CD186" s="12"/>
      <c r="CE186" s="20">
        <v>-8.6980000000000004</v>
      </c>
      <c r="CF186" s="21">
        <v>0</v>
      </c>
      <c r="CG186" s="21">
        <v>0.214</v>
      </c>
      <c r="CH186" s="21">
        <v>0.83799999999999997</v>
      </c>
      <c r="CI186" s="21">
        <v>-115.645</v>
      </c>
      <c r="CJ186" s="21">
        <v>3.2</v>
      </c>
      <c r="CK186" s="21">
        <v>5.3259999999999996</v>
      </c>
      <c r="CL186" s="21">
        <v>-6.5549999999999997</v>
      </c>
      <c r="CM186" s="12">
        <v>57.927999999999997</v>
      </c>
      <c r="CN186" s="12">
        <v>-1.367</v>
      </c>
      <c r="CO186" s="62">
        <f t="shared" si="27"/>
        <v>14.402866195405201</v>
      </c>
      <c r="CP186" s="12">
        <v>0.88400000000000001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22">
        <v>0.252</v>
      </c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23"/>
      <c r="DW186" s="23"/>
      <c r="DX186" s="23"/>
      <c r="DY186" s="23"/>
      <c r="DZ186" s="23"/>
      <c r="EA186" s="23"/>
      <c r="EB186" s="23"/>
      <c r="EC186" s="12">
        <v>8</v>
      </c>
      <c r="ED186" s="12">
        <v>8</v>
      </c>
      <c r="EE186" s="23"/>
      <c r="EF186" s="21">
        <f t="shared" si="20"/>
        <v>0</v>
      </c>
      <c r="EG186" s="28">
        <v>8</v>
      </c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  <c r="FY186" s="23"/>
      <c r="FZ186" s="23"/>
      <c r="GA186" s="23"/>
      <c r="GB186" s="23"/>
      <c r="GC186" s="23"/>
      <c r="GD186" s="23"/>
      <c r="GE186" s="23"/>
      <c r="GF186" s="23"/>
      <c r="GG186" s="23"/>
      <c r="GH186" s="23"/>
      <c r="GI186" s="23"/>
      <c r="GJ186" s="23"/>
      <c r="GK186" s="23"/>
      <c r="GL186" s="23"/>
      <c r="GM186" s="23"/>
      <c r="GN186" s="23"/>
      <c r="GO186" s="23"/>
      <c r="GP186" s="23"/>
      <c r="GQ186" s="23"/>
      <c r="GR186" s="23"/>
      <c r="GS186" s="23"/>
      <c r="GT186" s="23"/>
      <c r="GU186" s="23"/>
      <c r="GV186" s="23"/>
      <c r="GW186" s="23"/>
      <c r="GX186" s="23"/>
      <c r="GY186" s="23"/>
      <c r="GZ186" s="23"/>
      <c r="HA186" s="23"/>
      <c r="HB186" s="23"/>
      <c r="HC186" s="23"/>
      <c r="HD186" s="23"/>
      <c r="HE186" s="23"/>
      <c r="HF186" s="23"/>
      <c r="HG186" s="23"/>
      <c r="HH186" s="23"/>
      <c r="HI186" s="23"/>
      <c r="HJ186" s="23"/>
      <c r="HK186" s="23"/>
      <c r="HL186" s="23"/>
      <c r="HM186" s="23"/>
      <c r="HN186" s="23"/>
      <c r="HO186" s="23"/>
      <c r="HP186" s="23"/>
      <c r="HQ186" s="23"/>
      <c r="HR186" s="23"/>
      <c r="HS186" s="23"/>
      <c r="HT186" s="23"/>
      <c r="HU186" s="23"/>
      <c r="HV186" s="23"/>
      <c r="HW186" s="23"/>
      <c r="HX186" s="23"/>
      <c r="HY186" s="23"/>
      <c r="HZ186" s="23"/>
      <c r="IA186" s="23"/>
      <c r="IB186" s="23"/>
      <c r="IC186" s="23"/>
      <c r="ID186" s="23"/>
      <c r="IE186" s="23"/>
      <c r="IF186" s="23"/>
      <c r="IG186" s="23"/>
      <c r="IH186" s="23"/>
      <c r="II186" s="23"/>
      <c r="IJ186" s="23"/>
    </row>
    <row r="187" spans="1:244" x14ac:dyDescent="0.3">
      <c r="A187" s="12"/>
      <c r="B187" s="13">
        <v>1</v>
      </c>
      <c r="C187" s="51"/>
      <c r="D187" s="12" t="s">
        <v>102</v>
      </c>
      <c r="E187" s="12"/>
      <c r="F187" s="14">
        <v>44837</v>
      </c>
      <c r="G187" s="13" t="s">
        <v>103</v>
      </c>
      <c r="H187" s="12"/>
      <c r="I187" s="15">
        <v>44784</v>
      </c>
      <c r="J187" s="13">
        <f t="shared" si="17"/>
        <v>53</v>
      </c>
      <c r="K187" s="12">
        <f t="shared" si="18"/>
        <v>-1</v>
      </c>
      <c r="L187" s="12">
        <v>54</v>
      </c>
      <c r="M187" s="16" t="s">
        <v>74</v>
      </c>
      <c r="N187" s="12">
        <v>1</v>
      </c>
      <c r="O187" s="12"/>
      <c r="P187" s="12" t="s">
        <v>75</v>
      </c>
      <c r="Q187" s="12" t="s">
        <v>76</v>
      </c>
      <c r="R187" s="12" t="s">
        <v>77</v>
      </c>
      <c r="S187" s="17" t="s">
        <v>78</v>
      </c>
      <c r="T187" s="12">
        <v>28</v>
      </c>
      <c r="U187" s="12"/>
      <c r="V187" s="12">
        <v>3</v>
      </c>
      <c r="W187" s="12" t="s">
        <v>83</v>
      </c>
      <c r="X187" s="12"/>
      <c r="Y187" s="12"/>
      <c r="Z187" s="13">
        <v>36</v>
      </c>
      <c r="AA187" s="13">
        <v>1200</v>
      </c>
      <c r="AB187" s="12">
        <v>8</v>
      </c>
      <c r="AC187" s="13">
        <v>-34</v>
      </c>
      <c r="AD187" s="12"/>
      <c r="AE187" s="12">
        <v>9</v>
      </c>
      <c r="AF187" s="12">
        <v>10</v>
      </c>
      <c r="AG187" s="12">
        <v>11</v>
      </c>
      <c r="AH187" s="12">
        <v>12</v>
      </c>
      <c r="AI187" s="12"/>
      <c r="AJ187" s="13">
        <v>8</v>
      </c>
      <c r="AK187" s="16">
        <f t="shared" si="26"/>
        <v>1491.69921875</v>
      </c>
      <c r="AL187" s="12">
        <v>-73.150634765625</v>
      </c>
      <c r="AM187" s="18">
        <v>-83.0230712890625</v>
      </c>
      <c r="AN187" s="18">
        <v>-91.6290283203125</v>
      </c>
      <c r="AO187" s="18">
        <v>-98.5260009765625</v>
      </c>
      <c r="AP187" s="18">
        <v>-102.691650390625</v>
      </c>
      <c r="AQ187" s="12">
        <v>-106.5673828125</v>
      </c>
      <c r="AR187" s="12">
        <v>-110.916137695312</v>
      </c>
      <c r="AS187" s="12">
        <v>-117.156982421875</v>
      </c>
      <c r="AT187" s="12"/>
      <c r="AU187" s="12">
        <f t="shared" si="19"/>
        <v>24</v>
      </c>
      <c r="AV187" s="12">
        <v>12</v>
      </c>
      <c r="AW187" s="12">
        <v>1</v>
      </c>
      <c r="AX187" s="12">
        <v>1</v>
      </c>
      <c r="AY187" s="12" t="s">
        <v>80</v>
      </c>
      <c r="AZ187" s="12">
        <v>547.7001953125</v>
      </c>
      <c r="BA187" s="12">
        <v>551.69909667968705</v>
      </c>
      <c r="BB187" s="19">
        <v>-21.879999160766602</v>
      </c>
      <c r="BC187" s="18">
        <v>44.722408294677699</v>
      </c>
      <c r="BD187" s="12">
        <v>1.7998046875</v>
      </c>
      <c r="BE187" s="12">
        <v>549.5</v>
      </c>
      <c r="BF187" s="12">
        <v>10.3901319503784</v>
      </c>
      <c r="BG187" s="12">
        <v>0</v>
      </c>
      <c r="BH187" s="12">
        <v>547.7001953125</v>
      </c>
      <c r="BI187" s="19">
        <v>2.6878952980041499</v>
      </c>
      <c r="BJ187" s="12">
        <v>22.3612041473388</v>
      </c>
      <c r="BK187" s="12">
        <v>0.75232392549514804</v>
      </c>
      <c r="BL187" s="12">
        <v>3.4402191638946502</v>
      </c>
      <c r="BM187" s="12">
        <v>14.4702339172363</v>
      </c>
      <c r="BN187" s="12">
        <v>3.0025427341461102</v>
      </c>
      <c r="BO187" s="12">
        <v>33.394607543945298</v>
      </c>
      <c r="BP187" s="12">
        <v>1.0498046875</v>
      </c>
      <c r="BQ187" s="12">
        <v>-18.688726425170799</v>
      </c>
      <c r="BR187" s="12">
        <v>1.9501953125</v>
      </c>
      <c r="BS187" s="12" t="s">
        <v>81</v>
      </c>
      <c r="BT187" s="12" t="s">
        <v>81</v>
      </c>
      <c r="BU187" s="12" t="s">
        <v>81</v>
      </c>
      <c r="BV187" s="12" t="s">
        <v>81</v>
      </c>
      <c r="BW187" s="12">
        <v>117.692947387695</v>
      </c>
      <c r="BX187" s="12" t="s">
        <v>82</v>
      </c>
      <c r="BY187" s="12" t="s">
        <v>81</v>
      </c>
      <c r="BZ187" s="12" t="s">
        <v>82</v>
      </c>
      <c r="CA187" s="12" t="s">
        <v>82</v>
      </c>
      <c r="CB187" s="12"/>
      <c r="CC187" s="12" t="s">
        <v>373</v>
      </c>
      <c r="CD187" s="12"/>
      <c r="CE187" s="20">
        <v>-13.367000000000001</v>
      </c>
      <c r="CF187" s="21">
        <v>0</v>
      </c>
      <c r="CG187" s="21">
        <v>0.39700000000000002</v>
      </c>
      <c r="CH187" s="21">
        <v>0.47499999999999998</v>
      </c>
      <c r="CI187" s="21">
        <v>-5.42</v>
      </c>
      <c r="CJ187" s="21">
        <v>2.15</v>
      </c>
      <c r="CK187" s="21">
        <v>1.446</v>
      </c>
      <c r="CL187" s="21">
        <v>-5.6950000000000003</v>
      </c>
      <c r="CM187" s="12">
        <v>3.5659999999999998</v>
      </c>
      <c r="CN187" s="12">
        <v>-8.0519999999999996</v>
      </c>
      <c r="CO187" s="62">
        <f t="shared" si="27"/>
        <v>2.6877429257292502</v>
      </c>
      <c r="CP187" s="12">
        <v>0.83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22">
        <v>0.187</v>
      </c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23"/>
      <c r="DW187" s="23"/>
      <c r="DX187" s="23"/>
      <c r="DY187" s="23"/>
      <c r="DZ187" s="23"/>
      <c r="EA187" s="23"/>
      <c r="EB187" s="23"/>
      <c r="EC187" s="12">
        <v>8</v>
      </c>
      <c r="ED187" s="12">
        <v>8</v>
      </c>
      <c r="EE187" s="23"/>
      <c r="EF187" s="21">
        <f t="shared" si="20"/>
        <v>0</v>
      </c>
      <c r="EG187" s="28">
        <v>8</v>
      </c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  <c r="FY187" s="23"/>
      <c r="FZ187" s="23"/>
      <c r="GA187" s="23"/>
      <c r="GB187" s="23"/>
      <c r="GC187" s="23"/>
      <c r="GD187" s="23"/>
      <c r="GE187" s="23"/>
      <c r="GF187" s="23"/>
      <c r="GG187" s="23"/>
      <c r="GH187" s="23"/>
      <c r="GI187" s="23"/>
      <c r="GJ187" s="23"/>
      <c r="GK187" s="23"/>
      <c r="GL187" s="23"/>
      <c r="GM187" s="23"/>
      <c r="GN187" s="23"/>
      <c r="GO187" s="23"/>
      <c r="GP187" s="23"/>
      <c r="GQ187" s="23"/>
      <c r="GR187" s="23"/>
      <c r="GS187" s="23"/>
      <c r="GT187" s="23"/>
      <c r="GU187" s="23"/>
      <c r="GV187" s="23"/>
      <c r="GW187" s="23"/>
      <c r="GX187" s="23"/>
      <c r="GY187" s="23"/>
      <c r="GZ187" s="23"/>
      <c r="HA187" s="23"/>
      <c r="HB187" s="23"/>
      <c r="HC187" s="23"/>
      <c r="HD187" s="23"/>
      <c r="HE187" s="23"/>
      <c r="HF187" s="23"/>
      <c r="HG187" s="23"/>
      <c r="HH187" s="23"/>
      <c r="HI187" s="23"/>
      <c r="HJ187" s="23"/>
      <c r="HK187" s="23"/>
      <c r="HL187" s="23"/>
      <c r="HM187" s="23"/>
      <c r="HN187" s="23"/>
      <c r="HO187" s="23"/>
      <c r="HP187" s="23"/>
      <c r="HQ187" s="23"/>
      <c r="HR187" s="23"/>
      <c r="HS187" s="23"/>
      <c r="HT187" s="23"/>
      <c r="HU187" s="23"/>
      <c r="HV187" s="23"/>
      <c r="HW187" s="23"/>
      <c r="HX187" s="23"/>
      <c r="HY187" s="23"/>
      <c r="HZ187" s="23"/>
      <c r="IA187" s="23"/>
      <c r="IB187" s="23"/>
      <c r="IC187" s="23"/>
      <c r="ID187" s="23"/>
      <c r="IE187" s="23"/>
      <c r="IF187" s="23"/>
      <c r="IG187" s="23"/>
      <c r="IH187" s="23"/>
      <c r="II187" s="23"/>
      <c r="IJ187" s="23"/>
    </row>
    <row r="188" spans="1:244" x14ac:dyDescent="0.3">
      <c r="A188" s="12"/>
      <c r="B188" s="13">
        <v>1</v>
      </c>
      <c r="C188" s="51"/>
      <c r="D188" s="12" t="s">
        <v>102</v>
      </c>
      <c r="E188" s="12"/>
      <c r="F188" s="14">
        <v>44837</v>
      </c>
      <c r="G188" s="13" t="s">
        <v>103</v>
      </c>
      <c r="H188" s="12"/>
      <c r="I188" s="15">
        <v>44784</v>
      </c>
      <c r="J188" s="13">
        <f t="shared" si="17"/>
        <v>53</v>
      </c>
      <c r="K188" s="12">
        <f t="shared" si="18"/>
        <v>-1</v>
      </c>
      <c r="L188" s="12">
        <v>54</v>
      </c>
      <c r="M188" s="16" t="s">
        <v>74</v>
      </c>
      <c r="N188" s="12">
        <v>1</v>
      </c>
      <c r="O188" s="12"/>
      <c r="P188" s="12" t="s">
        <v>75</v>
      </c>
      <c r="Q188" s="12" t="s">
        <v>76</v>
      </c>
      <c r="R188" s="12" t="s">
        <v>77</v>
      </c>
      <c r="S188" s="17" t="s">
        <v>78</v>
      </c>
      <c r="T188" s="12">
        <v>28</v>
      </c>
      <c r="U188" s="12"/>
      <c r="V188" s="12">
        <v>5</v>
      </c>
      <c r="W188" s="12" t="s">
        <v>83</v>
      </c>
      <c r="X188" s="12"/>
      <c r="Y188" s="12"/>
      <c r="Z188" s="13">
        <v>18</v>
      </c>
      <c r="AA188" s="13">
        <v>1500</v>
      </c>
      <c r="AB188" s="12">
        <v>9</v>
      </c>
      <c r="AC188" s="13">
        <v>-42</v>
      </c>
      <c r="AD188" s="12"/>
      <c r="AE188" s="12">
        <v>17</v>
      </c>
      <c r="AF188" s="12">
        <v>18</v>
      </c>
      <c r="AG188" s="12">
        <v>19</v>
      </c>
      <c r="AH188" s="12"/>
      <c r="AI188" s="12"/>
      <c r="AJ188" s="13">
        <v>0</v>
      </c>
      <c r="AK188" s="16">
        <f t="shared" si="26"/>
        <v>1445.6176757812302</v>
      </c>
      <c r="AL188" s="12">
        <v>-70.0225830078125</v>
      </c>
      <c r="AM188" s="18">
        <v>-77.7740478515625</v>
      </c>
      <c r="AN188" s="18">
        <v>-84.9761962890625</v>
      </c>
      <c r="AO188" s="18">
        <v>-89.813232421875</v>
      </c>
      <c r="AP188" s="18">
        <v>-100.143432617187</v>
      </c>
      <c r="AQ188" s="12">
        <v>-106.491088867187</v>
      </c>
      <c r="AR188" s="12">
        <v>-126.8310546875</v>
      </c>
      <c r="AS188" s="12">
        <v>-111.02294921875</v>
      </c>
      <c r="AT188" s="12"/>
      <c r="AU188" s="12">
        <f t="shared" si="19"/>
        <v>0</v>
      </c>
      <c r="AV188" s="12"/>
      <c r="AW188" s="12"/>
      <c r="AX188" s="12"/>
      <c r="AY188" s="12"/>
      <c r="AZ188" s="12"/>
      <c r="BA188" s="12"/>
      <c r="BB188" s="19"/>
      <c r="BC188" s="18"/>
      <c r="BD188" s="12"/>
      <c r="BE188" s="12"/>
      <c r="BF188" s="12"/>
      <c r="BG188" s="12"/>
      <c r="BH188" s="12"/>
      <c r="BI188" s="19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 t="s">
        <v>374</v>
      </c>
      <c r="CD188" s="12"/>
      <c r="CE188" s="20">
        <v>-12.420999999999999</v>
      </c>
      <c r="CF188" s="21">
        <v>0</v>
      </c>
      <c r="CG188" s="21">
        <v>-9.1999999999999998E-2</v>
      </c>
      <c r="CH188" s="21">
        <v>0.372</v>
      </c>
      <c r="CI188" s="21">
        <v>121.875</v>
      </c>
      <c r="CJ188" s="21">
        <v>2.5</v>
      </c>
      <c r="CK188" s="21">
        <v>1.752</v>
      </c>
      <c r="CL188" s="21">
        <v>-5.6840000000000002</v>
      </c>
      <c r="CM188" s="12">
        <v>1.954</v>
      </c>
      <c r="CN188" s="12">
        <v>-7.4749999999999996</v>
      </c>
      <c r="CO188" s="62">
        <f t="shared" si="27"/>
        <v>1.8667465612888519</v>
      </c>
      <c r="CP188" s="12">
        <v>0.5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22">
        <v>0.16600000000000001</v>
      </c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23"/>
      <c r="DW188" s="23"/>
      <c r="DX188" s="23"/>
      <c r="DY188" s="23"/>
      <c r="DZ188" s="23"/>
      <c r="EA188" s="23"/>
      <c r="EB188" s="23"/>
      <c r="EC188" s="12">
        <v>2</v>
      </c>
      <c r="ED188" s="12">
        <v>2</v>
      </c>
      <c r="EE188" s="23"/>
      <c r="EF188" s="21">
        <f t="shared" si="20"/>
        <v>0</v>
      </c>
      <c r="EG188" s="28">
        <v>2</v>
      </c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  <c r="FY188" s="23"/>
      <c r="FZ188" s="23"/>
      <c r="GA188" s="23"/>
      <c r="GB188" s="23"/>
      <c r="GC188" s="23"/>
      <c r="GD188" s="23"/>
      <c r="GE188" s="23"/>
      <c r="GF188" s="23"/>
      <c r="GG188" s="23"/>
      <c r="GH188" s="23"/>
      <c r="GI188" s="23"/>
      <c r="GJ188" s="23"/>
      <c r="GK188" s="23"/>
      <c r="GL188" s="23"/>
      <c r="GM188" s="23"/>
      <c r="GN188" s="23"/>
      <c r="GO188" s="23"/>
      <c r="GP188" s="23"/>
      <c r="GQ188" s="23"/>
      <c r="GR188" s="23"/>
      <c r="GS188" s="23"/>
      <c r="GT188" s="23"/>
      <c r="GU188" s="23"/>
      <c r="GV188" s="23"/>
      <c r="GW188" s="23"/>
      <c r="GX188" s="23"/>
      <c r="GY188" s="23"/>
      <c r="GZ188" s="23"/>
      <c r="HA188" s="23"/>
      <c r="HB188" s="23"/>
      <c r="HC188" s="23"/>
      <c r="HD188" s="23"/>
      <c r="HE188" s="23"/>
      <c r="HF188" s="23"/>
      <c r="HG188" s="23"/>
      <c r="HH188" s="23"/>
      <c r="HI188" s="23"/>
      <c r="HJ188" s="23"/>
      <c r="HK188" s="23"/>
      <c r="HL188" s="23"/>
      <c r="HM188" s="23"/>
      <c r="HN188" s="23"/>
      <c r="HO188" s="23"/>
      <c r="HP188" s="23"/>
      <c r="HQ188" s="23"/>
      <c r="HR188" s="23"/>
      <c r="HS188" s="23"/>
      <c r="HT188" s="23"/>
      <c r="HU188" s="23"/>
      <c r="HV188" s="23"/>
      <c r="HW188" s="23"/>
      <c r="HX188" s="23"/>
      <c r="HY188" s="23"/>
      <c r="HZ188" s="23"/>
      <c r="IA188" s="23"/>
      <c r="IB188" s="23"/>
      <c r="IC188" s="23"/>
      <c r="ID188" s="23"/>
      <c r="IE188" s="23"/>
      <c r="IF188" s="23"/>
      <c r="IG188" s="23"/>
      <c r="IH188" s="23"/>
      <c r="II188" s="23"/>
      <c r="IJ188" s="23"/>
    </row>
    <row r="189" spans="1:244" ht="14.4" customHeight="1" x14ac:dyDescent="0.3">
      <c r="A189" s="12"/>
      <c r="B189" s="13">
        <v>1</v>
      </c>
      <c r="C189" s="51"/>
      <c r="D189" s="12" t="s">
        <v>102</v>
      </c>
      <c r="E189" s="12"/>
      <c r="F189" s="14">
        <v>44837</v>
      </c>
      <c r="G189" s="13" t="s">
        <v>103</v>
      </c>
      <c r="H189" s="12"/>
      <c r="I189" s="15">
        <v>44784</v>
      </c>
      <c r="J189" s="13">
        <f t="shared" si="17"/>
        <v>53</v>
      </c>
      <c r="K189" s="12">
        <f t="shared" si="18"/>
        <v>-1</v>
      </c>
      <c r="L189" s="12">
        <v>54</v>
      </c>
      <c r="M189" s="16" t="s">
        <v>74</v>
      </c>
      <c r="N189" s="12">
        <v>1</v>
      </c>
      <c r="O189" s="12"/>
      <c r="P189" s="12" t="s">
        <v>75</v>
      </c>
      <c r="Q189" s="12" t="s">
        <v>76</v>
      </c>
      <c r="R189" s="12" t="s">
        <v>77</v>
      </c>
      <c r="S189" s="17" t="s">
        <v>78</v>
      </c>
      <c r="T189" s="12">
        <v>28</v>
      </c>
      <c r="U189" s="12"/>
      <c r="V189" s="12">
        <v>2</v>
      </c>
      <c r="W189" s="12" t="s">
        <v>104</v>
      </c>
      <c r="X189" s="12"/>
      <c r="Y189" s="12"/>
      <c r="Z189" s="13">
        <v>30</v>
      </c>
      <c r="AA189" s="13">
        <v>800</v>
      </c>
      <c r="AB189" s="12">
        <v>6</v>
      </c>
      <c r="AC189" s="13">
        <v>-20</v>
      </c>
      <c r="AD189" s="12"/>
      <c r="AE189" s="12">
        <v>4</v>
      </c>
      <c r="AF189" s="12">
        <v>5</v>
      </c>
      <c r="AG189" s="12">
        <v>7</v>
      </c>
      <c r="AH189" s="12">
        <v>8</v>
      </c>
      <c r="AI189" s="12"/>
      <c r="AJ189" s="13">
        <v>0</v>
      </c>
      <c r="AK189" s="16">
        <f t="shared" si="26"/>
        <v>1745.60546875</v>
      </c>
      <c r="AL189" s="12">
        <v>-56.3507080078125</v>
      </c>
      <c r="AM189" s="18">
        <v>-57.3577880859375</v>
      </c>
      <c r="AN189" s="18">
        <v>-80.8868408203125</v>
      </c>
      <c r="AO189" s="18">
        <v>-82.1380615234375</v>
      </c>
      <c r="AP189" s="18">
        <v>-87.6007080078125</v>
      </c>
      <c r="AQ189" s="12">
        <v>-94.7265625</v>
      </c>
      <c r="AR189" s="12">
        <v>-89.6453857421875</v>
      </c>
      <c r="AS189" s="12">
        <v>-94.1162109375</v>
      </c>
      <c r="AT189" s="12"/>
      <c r="AU189" s="12">
        <f t="shared" si="19"/>
        <v>0</v>
      </c>
      <c r="AV189" s="12"/>
      <c r="AW189" s="12"/>
      <c r="AX189" s="12"/>
      <c r="AY189" s="12"/>
      <c r="AZ189" s="12"/>
      <c r="BA189" s="12"/>
      <c r="BB189" s="19"/>
      <c r="BC189" s="18"/>
      <c r="BD189" s="12"/>
      <c r="BE189" s="12"/>
      <c r="BF189" s="12"/>
      <c r="BG189" s="12"/>
      <c r="BH189" s="12"/>
      <c r="BI189" s="19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 t="s">
        <v>375</v>
      </c>
      <c r="CD189" s="12"/>
      <c r="CE189" s="20">
        <v>-22.033999999999999</v>
      </c>
      <c r="CF189" s="21">
        <v>0</v>
      </c>
      <c r="CG189" s="21">
        <v>0.33600000000000002</v>
      </c>
      <c r="CH189" s="21">
        <v>0.51200000000000001</v>
      </c>
      <c r="CI189" s="21">
        <v>78.45</v>
      </c>
      <c r="CJ189" s="21">
        <v>2.4500000000000002</v>
      </c>
      <c r="CK189" s="21">
        <v>1.9590000000000001</v>
      </c>
      <c r="CL189" s="21">
        <v>-7.8440000000000003</v>
      </c>
      <c r="CM189" s="12">
        <v>2.1080000000000001</v>
      </c>
      <c r="CN189" s="12">
        <v>-17.077999999999999</v>
      </c>
      <c r="CO189" s="62">
        <f t="shared" si="27"/>
        <v>2.061103442741353</v>
      </c>
      <c r="CP189" s="12">
        <v>0.875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22">
        <v>1.383</v>
      </c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23"/>
      <c r="DW189" s="23"/>
      <c r="DX189" s="23"/>
      <c r="DY189" s="23"/>
      <c r="DZ189" s="23"/>
      <c r="EA189" s="23"/>
      <c r="EB189" s="23"/>
      <c r="EC189" s="12">
        <v>3</v>
      </c>
      <c r="ED189" s="12">
        <v>3</v>
      </c>
      <c r="EE189" s="23"/>
      <c r="EF189" s="21">
        <f t="shared" si="20"/>
        <v>0</v>
      </c>
      <c r="EG189" s="28">
        <v>3</v>
      </c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  <c r="FY189" s="23"/>
      <c r="FZ189" s="23"/>
      <c r="GA189" s="23"/>
      <c r="GB189" s="23"/>
      <c r="GC189" s="23"/>
      <c r="GD189" s="23"/>
      <c r="GE189" s="23"/>
      <c r="GF189" s="23"/>
      <c r="GG189" s="23"/>
      <c r="GH189" s="23"/>
      <c r="GI189" s="23"/>
      <c r="GJ189" s="23"/>
      <c r="GK189" s="23"/>
      <c r="GL189" s="23"/>
      <c r="GM189" s="23"/>
      <c r="GN189" s="23"/>
      <c r="GO189" s="23"/>
      <c r="GP189" s="23"/>
      <c r="GQ189" s="23"/>
      <c r="GR189" s="23"/>
      <c r="GS189" s="23"/>
      <c r="GT189" s="23"/>
      <c r="GU189" s="23"/>
      <c r="GV189" s="23"/>
      <c r="GW189" s="23"/>
      <c r="GX189" s="23"/>
      <c r="GY189" s="23"/>
      <c r="GZ189" s="23"/>
      <c r="HA189" s="23"/>
      <c r="HB189" s="23"/>
      <c r="HC189" s="23"/>
      <c r="HD189" s="23"/>
      <c r="HE189" s="23"/>
      <c r="HF189" s="23"/>
      <c r="HG189" s="23"/>
      <c r="HH189" s="23"/>
      <c r="HI189" s="23"/>
      <c r="HJ189" s="23"/>
      <c r="HK189" s="23"/>
      <c r="HL189" s="23"/>
      <c r="HM189" s="23"/>
      <c r="HN189" s="23"/>
      <c r="HO189" s="23"/>
      <c r="HP189" s="23"/>
      <c r="HQ189" s="23"/>
      <c r="HR189" s="23"/>
      <c r="HS189" s="23"/>
      <c r="HT189" s="23"/>
      <c r="HU189" s="23"/>
      <c r="HV189" s="23"/>
      <c r="HW189" s="23"/>
      <c r="HX189" s="23"/>
      <c r="HY189" s="23"/>
      <c r="HZ189" s="23"/>
      <c r="IA189" s="23"/>
      <c r="IB189" s="23"/>
      <c r="IC189" s="23"/>
      <c r="ID189" s="23"/>
      <c r="IE189" s="23"/>
      <c r="IF189" s="23"/>
      <c r="IG189" s="23"/>
      <c r="IH189" s="23"/>
      <c r="II189" s="23"/>
      <c r="IJ189" s="23"/>
    </row>
    <row r="190" spans="1:244" ht="14.4" customHeight="1" x14ac:dyDescent="0.3">
      <c r="A190" s="12"/>
      <c r="B190" s="13">
        <v>1</v>
      </c>
      <c r="C190" s="51"/>
      <c r="D190" s="12" t="s">
        <v>102</v>
      </c>
      <c r="E190" s="12"/>
      <c r="F190" s="14">
        <v>44837</v>
      </c>
      <c r="G190" s="13" t="s">
        <v>103</v>
      </c>
      <c r="H190" s="12"/>
      <c r="I190" s="15">
        <v>44784</v>
      </c>
      <c r="J190" s="13">
        <f t="shared" si="17"/>
        <v>53</v>
      </c>
      <c r="K190" s="12">
        <f t="shared" si="18"/>
        <v>-1</v>
      </c>
      <c r="L190" s="12">
        <v>54</v>
      </c>
      <c r="M190" s="16" t="s">
        <v>74</v>
      </c>
      <c r="N190" s="12">
        <v>1</v>
      </c>
      <c r="O190" s="12"/>
      <c r="P190" s="12" t="s">
        <v>75</v>
      </c>
      <c r="Q190" s="12" t="s">
        <v>76</v>
      </c>
      <c r="R190" s="12" t="s">
        <v>77</v>
      </c>
      <c r="S190" s="17" t="s">
        <v>78</v>
      </c>
      <c r="T190" s="12">
        <v>28</v>
      </c>
      <c r="U190" s="12"/>
      <c r="V190" s="12">
        <v>6</v>
      </c>
      <c r="W190" s="12" t="s">
        <v>83</v>
      </c>
      <c r="X190" s="12"/>
      <c r="Y190" s="12"/>
      <c r="Z190" s="13">
        <v>38</v>
      </c>
      <c r="AA190" s="13">
        <v>1700</v>
      </c>
      <c r="AB190" s="12">
        <v>15</v>
      </c>
      <c r="AC190" s="13">
        <v>-39</v>
      </c>
      <c r="AD190" s="12"/>
      <c r="AE190" s="12">
        <v>20</v>
      </c>
      <c r="AF190" s="12">
        <v>21</v>
      </c>
      <c r="AG190" s="12">
        <v>22</v>
      </c>
      <c r="AH190" s="12"/>
      <c r="AI190" s="12"/>
      <c r="AJ190" s="13">
        <v>1</v>
      </c>
      <c r="AK190" s="16">
        <f t="shared" si="26"/>
        <v>1023.86474609375</v>
      </c>
      <c r="AL190" s="12">
        <v>-70.1446533203125</v>
      </c>
      <c r="AM190" s="18">
        <v>-78.155517578125</v>
      </c>
      <c r="AN190" s="18">
        <v>-84.2437744140625</v>
      </c>
      <c r="AO190" s="18">
        <v>-88.3941650390625</v>
      </c>
      <c r="AP190" s="18">
        <v>-90.6219482421875</v>
      </c>
      <c r="AQ190" s="12">
        <v>-91.9647216796875</v>
      </c>
      <c r="AR190" s="12">
        <v>-96.1761474609375</v>
      </c>
      <c r="AS190" s="12">
        <v>-97.7325439453125</v>
      </c>
      <c r="AT190" s="12"/>
      <c r="AU190" s="12">
        <f t="shared" si="19"/>
        <v>40</v>
      </c>
      <c r="AV190" s="12">
        <v>20</v>
      </c>
      <c r="AW190" s="12">
        <v>1</v>
      </c>
      <c r="AX190" s="12">
        <v>1</v>
      </c>
      <c r="AY190" s="12" t="s">
        <v>80</v>
      </c>
      <c r="AZ190" s="12">
        <v>367.59948730468699</v>
      </c>
      <c r="BA190" s="12">
        <v>370.79879760742102</v>
      </c>
      <c r="BB190" s="19">
        <v>-15.569999694824199</v>
      </c>
      <c r="BC190" s="18">
        <v>26.480033874511701</v>
      </c>
      <c r="BD190" s="12">
        <v>1.400390625</v>
      </c>
      <c r="BE190" s="12">
        <v>368.99987792968699</v>
      </c>
      <c r="BF190" s="12">
        <v>13.738945007324199</v>
      </c>
      <c r="BG190" s="12">
        <v>0</v>
      </c>
      <c r="BH190" s="12">
        <v>367.59948730468699</v>
      </c>
      <c r="BI190" s="19"/>
      <c r="BJ190" s="12">
        <v>13.240016937255801</v>
      </c>
      <c r="BK190" s="12" t="s">
        <v>81</v>
      </c>
      <c r="BL190" s="12" t="s">
        <v>81</v>
      </c>
      <c r="BM190" s="12">
        <v>0.912273108959198</v>
      </c>
      <c r="BN190" s="12">
        <v>0.92801010608673096</v>
      </c>
      <c r="BO190" s="12">
        <v>14.122595787048301</v>
      </c>
      <c r="BP190" s="12">
        <v>0.150390625</v>
      </c>
      <c r="BQ190" s="12">
        <v>-8.5784311294555593</v>
      </c>
      <c r="BR190" s="12">
        <v>1.6494140625</v>
      </c>
      <c r="BS190" s="12" t="s">
        <v>81</v>
      </c>
      <c r="BT190" s="12" t="s">
        <v>81</v>
      </c>
      <c r="BU190" s="12" t="s">
        <v>81</v>
      </c>
      <c r="BV190" s="12" t="s">
        <v>81</v>
      </c>
      <c r="BW190" s="12">
        <v>72.524124145507798</v>
      </c>
      <c r="BX190" s="12" t="s">
        <v>82</v>
      </c>
      <c r="BY190" s="12" t="s">
        <v>81</v>
      </c>
      <c r="BZ190" s="12" t="s">
        <v>82</v>
      </c>
      <c r="CA190" s="12" t="s">
        <v>82</v>
      </c>
      <c r="CB190" s="12"/>
      <c r="CC190" s="12" t="s">
        <v>376</v>
      </c>
      <c r="CD190" s="12"/>
      <c r="CE190" s="20">
        <v>-10.101000000000001</v>
      </c>
      <c r="CF190" s="21">
        <v>0</v>
      </c>
      <c r="CG190" s="21">
        <v>0.85399999999999998</v>
      </c>
      <c r="CH190" s="21">
        <v>0.64300000000000002</v>
      </c>
      <c r="CI190" s="21">
        <v>-106.755</v>
      </c>
      <c r="CJ190" s="21">
        <v>6.6</v>
      </c>
      <c r="CK190" s="21">
        <v>2.9670000000000001</v>
      </c>
      <c r="CL190" s="21">
        <v>-3.9489999999999998</v>
      </c>
      <c r="CM190" s="12">
        <v>16.268999999999998</v>
      </c>
      <c r="CN190" s="12">
        <v>-6.7050000000000001</v>
      </c>
      <c r="CO190" s="62">
        <f t="shared" si="27"/>
        <v>11.338495213065515</v>
      </c>
      <c r="CP190" s="12">
        <v>0.98399999999999999</v>
      </c>
      <c r="CQ190" s="12">
        <v>0</v>
      </c>
      <c r="CR190" s="12">
        <v>0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22">
        <v>1.3089999999999999</v>
      </c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23"/>
      <c r="DW190" s="23"/>
      <c r="DX190" s="23"/>
      <c r="DY190" s="23"/>
      <c r="DZ190" s="23"/>
      <c r="EA190" s="23"/>
      <c r="EB190" s="23"/>
      <c r="EC190" s="12">
        <v>5</v>
      </c>
      <c r="ED190" s="33">
        <v>5</v>
      </c>
      <c r="EE190" s="23"/>
      <c r="EF190" s="21">
        <f t="shared" si="20"/>
        <v>0</v>
      </c>
      <c r="EG190" s="28">
        <v>5</v>
      </c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  <c r="FY190" s="23"/>
      <c r="FZ190" s="23"/>
      <c r="GA190" s="23"/>
      <c r="GB190" s="23"/>
      <c r="GC190" s="23"/>
      <c r="GD190" s="23"/>
      <c r="GE190" s="23"/>
      <c r="GF190" s="23"/>
      <c r="GG190" s="23"/>
      <c r="GH190" s="23"/>
      <c r="GI190" s="23"/>
      <c r="GJ190" s="23"/>
      <c r="GK190" s="23"/>
      <c r="GL190" s="23"/>
      <c r="GM190" s="23"/>
      <c r="GN190" s="23"/>
      <c r="GO190" s="23"/>
      <c r="GP190" s="23"/>
      <c r="GQ190" s="23"/>
      <c r="GR190" s="23"/>
      <c r="GS190" s="23"/>
      <c r="GT190" s="23"/>
      <c r="GU190" s="23"/>
      <c r="GV190" s="23"/>
      <c r="GW190" s="23"/>
      <c r="GX190" s="23"/>
      <c r="GY190" s="23"/>
      <c r="GZ190" s="23"/>
      <c r="HA190" s="23"/>
      <c r="HB190" s="23"/>
      <c r="HC190" s="23"/>
      <c r="HD190" s="23"/>
      <c r="HE190" s="23"/>
      <c r="HF190" s="23"/>
      <c r="HG190" s="23"/>
      <c r="HH190" s="23"/>
      <c r="HI190" s="23"/>
      <c r="HJ190" s="23"/>
      <c r="HK190" s="23"/>
      <c r="HL190" s="23"/>
      <c r="HM190" s="23"/>
      <c r="HN190" s="23"/>
      <c r="HO190" s="23"/>
      <c r="HP190" s="23"/>
      <c r="HQ190" s="23"/>
      <c r="HR190" s="23"/>
      <c r="HS190" s="23"/>
      <c r="HT190" s="23"/>
      <c r="HU190" s="23"/>
      <c r="HV190" s="23"/>
      <c r="HW190" s="23"/>
      <c r="HX190" s="23"/>
      <c r="HY190" s="23"/>
      <c r="HZ190" s="23"/>
      <c r="IA190" s="23"/>
      <c r="IB190" s="23"/>
      <c r="IC190" s="23"/>
      <c r="ID190" s="23"/>
      <c r="IE190" s="23"/>
      <c r="IF190" s="23"/>
      <c r="IG190" s="23"/>
      <c r="IH190" s="23"/>
      <c r="II190" s="23"/>
      <c r="IJ190" s="23"/>
    </row>
    <row r="191" spans="1:244" x14ac:dyDescent="0.3">
      <c r="A191" s="12"/>
      <c r="B191" s="13">
        <v>1</v>
      </c>
      <c r="C191" s="51"/>
      <c r="D191" s="12" t="s">
        <v>102</v>
      </c>
      <c r="E191" s="12"/>
      <c r="F191" s="14">
        <v>44837</v>
      </c>
      <c r="G191" s="13" t="s">
        <v>103</v>
      </c>
      <c r="H191" s="12"/>
      <c r="I191" s="15">
        <v>44784</v>
      </c>
      <c r="J191" s="13">
        <f t="shared" si="17"/>
        <v>53</v>
      </c>
      <c r="K191" s="12">
        <f t="shared" si="18"/>
        <v>-1</v>
      </c>
      <c r="L191" s="12">
        <v>54</v>
      </c>
      <c r="M191" s="16" t="s">
        <v>74</v>
      </c>
      <c r="N191" s="12">
        <v>1</v>
      </c>
      <c r="O191" s="12"/>
      <c r="P191" s="12" t="s">
        <v>75</v>
      </c>
      <c r="Q191" s="12" t="s">
        <v>76</v>
      </c>
      <c r="R191" s="12" t="s">
        <v>77</v>
      </c>
      <c r="S191" s="17" t="s">
        <v>78</v>
      </c>
      <c r="T191" s="12">
        <v>28</v>
      </c>
      <c r="U191" s="12"/>
      <c r="V191" s="12">
        <v>1</v>
      </c>
      <c r="W191" s="12" t="s">
        <v>84</v>
      </c>
      <c r="X191" s="12"/>
      <c r="Y191" s="12"/>
      <c r="Z191" s="13">
        <v>39</v>
      </c>
      <c r="AA191" s="13">
        <v>1200</v>
      </c>
      <c r="AB191" s="12">
        <v>14</v>
      </c>
      <c r="AC191" s="13">
        <v>-36</v>
      </c>
      <c r="AD191" s="12"/>
      <c r="AE191" s="30">
        <v>0</v>
      </c>
      <c r="AF191" s="12">
        <v>1</v>
      </c>
      <c r="AG191" s="12">
        <v>2</v>
      </c>
      <c r="AH191" s="12">
        <v>3</v>
      </c>
      <c r="AI191" s="12"/>
      <c r="AJ191" s="13">
        <v>11</v>
      </c>
      <c r="AK191" s="16">
        <f t="shared" si="26"/>
        <v>922.54638671875</v>
      </c>
      <c r="AL191" s="12">
        <v>-72.81494140625</v>
      </c>
      <c r="AM191" s="18">
        <v>-80.322265625</v>
      </c>
      <c r="AN191" s="18">
        <v>-82.3211669921875</v>
      </c>
      <c r="AO191" s="18">
        <v>-87.4481201171875</v>
      </c>
      <c r="AP191" s="18">
        <v>-92.315673828125</v>
      </c>
      <c r="AQ191" s="12">
        <v>-96.3592529296875</v>
      </c>
      <c r="AR191" s="12">
        <v>-96.6339111328125</v>
      </c>
      <c r="AS191" s="12">
        <v>-99.7314453125</v>
      </c>
      <c r="AT191" s="12"/>
      <c r="AU191" s="12">
        <f t="shared" si="19"/>
        <v>36</v>
      </c>
      <c r="AV191" s="12">
        <v>18</v>
      </c>
      <c r="AW191" s="12">
        <v>1</v>
      </c>
      <c r="AX191" s="12">
        <v>1</v>
      </c>
      <c r="AY191" s="12" t="s">
        <v>80</v>
      </c>
      <c r="AZ191" s="12">
        <v>701.801025390625</v>
      </c>
      <c r="BA191" s="12">
        <v>706.50012207031205</v>
      </c>
      <c r="BB191" s="19">
        <v>-19.319999694824201</v>
      </c>
      <c r="BC191" s="18">
        <v>55.757987976074197</v>
      </c>
      <c r="BD191" s="12">
        <v>2.099609375</v>
      </c>
      <c r="BE191" s="12">
        <v>703.900634765625</v>
      </c>
      <c r="BF191" s="12">
        <v>4.0154347419738698</v>
      </c>
      <c r="BG191" s="12">
        <v>0</v>
      </c>
      <c r="BH191" s="12">
        <v>701.801025390625</v>
      </c>
      <c r="BI191" s="19">
        <v>2.5840761661529501</v>
      </c>
      <c r="BJ191" s="12">
        <v>27.878993988037099</v>
      </c>
      <c r="BK191" s="12">
        <v>1.0601677894592201</v>
      </c>
      <c r="BL191" s="12">
        <v>3.64424395561218</v>
      </c>
      <c r="BM191" s="12">
        <v>9.3775663375854403</v>
      </c>
      <c r="BN191" s="12">
        <v>10.1287479400634</v>
      </c>
      <c r="BO191" s="12">
        <v>46.1090698242187</v>
      </c>
      <c r="BP191" s="12">
        <v>1.2490234375</v>
      </c>
      <c r="BQ191" s="12">
        <v>-22.824754714965799</v>
      </c>
      <c r="BR191" s="12">
        <v>1.2490234375</v>
      </c>
      <c r="BS191" s="12">
        <v>31.081768035888601</v>
      </c>
      <c r="BT191" s="12">
        <v>1.48028695583343</v>
      </c>
      <c r="BU191" s="12" t="s">
        <v>81</v>
      </c>
      <c r="BV191" s="12" t="s">
        <v>81</v>
      </c>
      <c r="BW191" s="12">
        <v>148.50411987304599</v>
      </c>
      <c r="BX191" s="12" t="s">
        <v>82</v>
      </c>
      <c r="BY191" s="12" t="s">
        <v>81</v>
      </c>
      <c r="BZ191" s="12" t="s">
        <v>82</v>
      </c>
      <c r="CA191" s="12" t="s">
        <v>82</v>
      </c>
      <c r="CB191" s="12"/>
      <c r="CC191" s="12"/>
      <c r="CD191" s="12"/>
      <c r="CE191" s="20"/>
      <c r="CM191" s="12"/>
      <c r="CN191" s="12"/>
      <c r="CO191" s="62"/>
      <c r="CP191" s="12"/>
      <c r="CQ191" s="12"/>
      <c r="CR191" s="12"/>
      <c r="CS191" s="12"/>
      <c r="CT191" s="12"/>
      <c r="CU191" s="12"/>
      <c r="CV191" s="12"/>
      <c r="CW191" s="12"/>
      <c r="CX191" s="22">
        <v>0</v>
      </c>
      <c r="CY191" s="12">
        <v>0</v>
      </c>
      <c r="CZ191" s="32"/>
      <c r="DA191" s="32"/>
      <c r="DB191" s="32"/>
      <c r="DC191" s="32"/>
      <c r="DD191" s="3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23"/>
      <c r="DW191" s="23"/>
      <c r="DX191" s="23"/>
      <c r="DY191" s="23"/>
      <c r="DZ191" s="23"/>
      <c r="EA191" s="23"/>
      <c r="EB191" s="23"/>
      <c r="EC191" s="12">
        <v>7</v>
      </c>
      <c r="ED191" s="12">
        <v>7</v>
      </c>
      <c r="EE191" s="23"/>
      <c r="EF191" s="21">
        <f t="shared" si="20"/>
        <v>0</v>
      </c>
      <c r="EG191" s="28">
        <v>7</v>
      </c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  <c r="FY191" s="23"/>
      <c r="FZ191" s="23"/>
      <c r="GA191" s="23"/>
      <c r="GB191" s="23"/>
      <c r="GC191" s="23"/>
      <c r="GD191" s="23"/>
      <c r="GE191" s="23"/>
      <c r="GF191" s="23"/>
      <c r="GG191" s="23"/>
      <c r="GH191" s="23"/>
      <c r="GI191" s="23"/>
      <c r="GJ191" s="23"/>
      <c r="GK191" s="23"/>
      <c r="GL191" s="23"/>
      <c r="GM191" s="23"/>
      <c r="GN191" s="23"/>
      <c r="GO191" s="23"/>
      <c r="GP191" s="23"/>
      <c r="GQ191" s="23"/>
      <c r="GR191" s="23"/>
      <c r="GS191" s="23"/>
      <c r="GT191" s="23"/>
      <c r="GU191" s="23"/>
      <c r="GV191" s="23"/>
      <c r="GW191" s="23"/>
      <c r="GX191" s="23"/>
      <c r="GY191" s="23"/>
      <c r="GZ191" s="23"/>
      <c r="HA191" s="23"/>
      <c r="HB191" s="23"/>
      <c r="HC191" s="23"/>
      <c r="HD191" s="23"/>
      <c r="HE191" s="23"/>
      <c r="HF191" s="23"/>
      <c r="HG191" s="23"/>
      <c r="HH191" s="23"/>
      <c r="HI191" s="23"/>
      <c r="HJ191" s="23"/>
      <c r="HK191" s="23"/>
      <c r="HL191" s="23"/>
      <c r="HM191" s="23"/>
      <c r="HN191" s="23"/>
      <c r="HO191" s="23"/>
      <c r="HP191" s="23"/>
      <c r="HQ191" s="23"/>
      <c r="HR191" s="23"/>
      <c r="HS191" s="23"/>
      <c r="HT191" s="23"/>
      <c r="HU191" s="23"/>
      <c r="HV191" s="23"/>
      <c r="HW191" s="23"/>
      <c r="HX191" s="23"/>
      <c r="HY191" s="23"/>
      <c r="HZ191" s="23"/>
      <c r="IA191" s="23"/>
      <c r="IB191" s="23"/>
      <c r="IC191" s="23"/>
      <c r="ID191" s="23"/>
      <c r="IE191" s="23"/>
      <c r="IF191" s="23"/>
      <c r="IG191" s="23"/>
      <c r="IH191" s="23"/>
      <c r="II191" s="23"/>
      <c r="IJ191" s="23"/>
    </row>
    <row r="192" spans="1:244" x14ac:dyDescent="0.3">
      <c r="A192" s="12"/>
      <c r="B192" s="13">
        <v>1</v>
      </c>
      <c r="C192" s="51"/>
      <c r="D192" s="12" t="s">
        <v>102</v>
      </c>
      <c r="E192" s="12"/>
      <c r="F192" s="14">
        <v>44837</v>
      </c>
      <c r="G192" s="13" t="s">
        <v>103</v>
      </c>
      <c r="H192" s="12"/>
      <c r="I192" s="15">
        <v>44784</v>
      </c>
      <c r="J192" s="13">
        <f t="shared" si="17"/>
        <v>53</v>
      </c>
      <c r="K192" s="12">
        <f t="shared" si="18"/>
        <v>-1</v>
      </c>
      <c r="L192" s="12">
        <v>54</v>
      </c>
      <c r="M192" s="16" t="s">
        <v>74</v>
      </c>
      <c r="N192" s="12">
        <v>1</v>
      </c>
      <c r="O192" s="12"/>
      <c r="P192" s="12" t="s">
        <v>75</v>
      </c>
      <c r="Q192" s="12" t="s">
        <v>76</v>
      </c>
      <c r="R192" s="12" t="s">
        <v>77</v>
      </c>
      <c r="S192" s="17" t="s">
        <v>78</v>
      </c>
      <c r="T192" s="12">
        <v>28</v>
      </c>
      <c r="U192" s="12"/>
      <c r="V192" s="12">
        <v>7</v>
      </c>
      <c r="W192" s="12" t="s">
        <v>83</v>
      </c>
      <c r="X192" s="12"/>
      <c r="Y192" s="12"/>
      <c r="Z192" s="13">
        <v>32</v>
      </c>
      <c r="AA192" s="13">
        <v>1800</v>
      </c>
      <c r="AB192" s="12">
        <v>5</v>
      </c>
      <c r="AC192" s="13">
        <v>-42</v>
      </c>
      <c r="AD192" s="12"/>
      <c r="AE192" s="30">
        <v>24</v>
      </c>
      <c r="AF192" s="12">
        <v>25</v>
      </c>
      <c r="AG192" s="12">
        <v>26</v>
      </c>
      <c r="AH192" s="12"/>
      <c r="AI192" s="12"/>
      <c r="AJ192" s="13">
        <v>0</v>
      </c>
      <c r="AK192" s="16">
        <f t="shared" si="26"/>
        <v>1302.490234375</v>
      </c>
      <c r="AL192" s="12">
        <v>-65.7501220703125</v>
      </c>
      <c r="AM192" s="18">
        <v>-70.7244873046875</v>
      </c>
      <c r="AN192" s="18">
        <v>-78.8116455078125</v>
      </c>
      <c r="AO192" s="18">
        <v>-86.0443115234375</v>
      </c>
      <c r="AP192" s="18">
        <v>-90.6524658203125</v>
      </c>
      <c r="AQ192" s="12">
        <v>-97.7935791015625</v>
      </c>
      <c r="AR192" s="12">
        <v>-100.76904296875</v>
      </c>
      <c r="AS192" s="12">
        <v>-104.644775390625</v>
      </c>
      <c r="AT192" s="12"/>
      <c r="AU192" s="12">
        <f t="shared" si="19"/>
        <v>0</v>
      </c>
      <c r="AV192" s="12"/>
      <c r="AW192" s="12"/>
      <c r="AX192" s="12"/>
      <c r="AY192" s="12"/>
      <c r="AZ192" s="12"/>
      <c r="BA192" s="12"/>
      <c r="BB192" s="19"/>
      <c r="BC192" s="18"/>
      <c r="BD192" s="12"/>
      <c r="BE192" s="12"/>
      <c r="BF192" s="12"/>
      <c r="BG192" s="12"/>
      <c r="BH192" s="12"/>
      <c r="BI192" s="19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20"/>
      <c r="CM192" s="12"/>
      <c r="CN192" s="12"/>
      <c r="CO192" s="62"/>
      <c r="CP192" s="12"/>
      <c r="CQ192" s="12"/>
      <c r="CR192" s="12"/>
      <c r="CS192" s="12"/>
      <c r="CT192" s="12"/>
      <c r="CU192" s="12"/>
      <c r="CV192" s="12"/>
      <c r="CW192" s="12"/>
      <c r="CX192" s="22" t="s">
        <v>98</v>
      </c>
      <c r="CY192" s="12" t="s">
        <v>98</v>
      </c>
      <c r="CZ192" s="12"/>
      <c r="DA192" s="12"/>
      <c r="DB192" s="12"/>
      <c r="DC192" s="12"/>
      <c r="DD192" s="12"/>
      <c r="DE192" s="12"/>
      <c r="DF192" s="12" t="s">
        <v>87</v>
      </c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23"/>
      <c r="DW192" s="23"/>
      <c r="DX192" s="23"/>
      <c r="DY192" s="23"/>
      <c r="DZ192" s="23"/>
      <c r="EA192" s="23"/>
      <c r="EB192" s="23"/>
      <c r="EC192" s="12">
        <v>2</v>
      </c>
      <c r="ED192" s="21">
        <v>2</v>
      </c>
      <c r="EE192" s="23"/>
      <c r="EF192" s="21">
        <f t="shared" si="20"/>
        <v>0</v>
      </c>
      <c r="EG192" s="28">
        <v>2</v>
      </c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  <c r="FY192" s="23"/>
      <c r="FZ192" s="23"/>
      <c r="GA192" s="23"/>
      <c r="GB192" s="23"/>
      <c r="GC192" s="23"/>
      <c r="GD192" s="23"/>
      <c r="GE192" s="23"/>
      <c r="GF192" s="23"/>
      <c r="GG192" s="23"/>
      <c r="GH192" s="23"/>
      <c r="GI192" s="23"/>
      <c r="GJ192" s="23"/>
      <c r="GK192" s="23"/>
      <c r="GL192" s="23"/>
      <c r="GM192" s="23"/>
      <c r="GN192" s="23"/>
      <c r="GO192" s="23"/>
      <c r="GP192" s="23"/>
      <c r="GQ192" s="23"/>
      <c r="GR192" s="23"/>
      <c r="GS192" s="23"/>
      <c r="GT192" s="23"/>
      <c r="GU192" s="23"/>
      <c r="GV192" s="23"/>
      <c r="GW192" s="23"/>
      <c r="GX192" s="23"/>
      <c r="GY192" s="23"/>
      <c r="GZ192" s="23"/>
      <c r="HA192" s="23"/>
      <c r="HB192" s="23"/>
      <c r="HC192" s="23"/>
      <c r="HD192" s="23"/>
      <c r="HE192" s="23"/>
      <c r="HF192" s="23"/>
      <c r="HG192" s="23"/>
      <c r="HH192" s="23"/>
      <c r="HI192" s="23"/>
      <c r="HJ192" s="23"/>
      <c r="HK192" s="23"/>
      <c r="HL192" s="23"/>
      <c r="HM192" s="23"/>
      <c r="HN192" s="23"/>
      <c r="HO192" s="23"/>
      <c r="HP192" s="23"/>
      <c r="HQ192" s="23"/>
      <c r="HR192" s="23"/>
      <c r="HS192" s="23"/>
      <c r="HT192" s="23"/>
      <c r="HU192" s="23"/>
      <c r="HV192" s="23"/>
      <c r="HW192" s="23"/>
      <c r="HX192" s="23"/>
      <c r="HY192" s="23"/>
      <c r="HZ192" s="23"/>
      <c r="IA192" s="23"/>
      <c r="IB192" s="23"/>
      <c r="IC192" s="23"/>
      <c r="ID192" s="23"/>
      <c r="IE192" s="23"/>
      <c r="IF192" s="23"/>
      <c r="IG192" s="23"/>
      <c r="IH192" s="23"/>
      <c r="II192" s="23"/>
      <c r="IJ192" s="23"/>
    </row>
    <row r="193" spans="1:244" ht="15" customHeight="1" x14ac:dyDescent="0.3">
      <c r="A193" s="12"/>
      <c r="B193" s="13">
        <v>1</v>
      </c>
      <c r="C193" s="51"/>
      <c r="D193" s="12" t="s">
        <v>102</v>
      </c>
      <c r="E193" s="12"/>
      <c r="F193" s="14">
        <v>44838</v>
      </c>
      <c r="G193" s="13" t="s">
        <v>103</v>
      </c>
      <c r="H193" s="12"/>
      <c r="I193" s="15">
        <v>44784</v>
      </c>
      <c r="J193" s="13">
        <f t="shared" si="17"/>
        <v>54</v>
      </c>
      <c r="K193" s="12">
        <f t="shared" si="18"/>
        <v>-1</v>
      </c>
      <c r="L193" s="12">
        <v>55</v>
      </c>
      <c r="M193" s="16" t="s">
        <v>74</v>
      </c>
      <c r="N193" s="12">
        <v>1</v>
      </c>
      <c r="O193" s="12"/>
      <c r="P193" s="12" t="s">
        <v>75</v>
      </c>
      <c r="Q193" s="12" t="s">
        <v>76</v>
      </c>
      <c r="R193" s="12" t="s">
        <v>77</v>
      </c>
      <c r="S193" s="17" t="s">
        <v>78</v>
      </c>
      <c r="T193" s="12">
        <v>28</v>
      </c>
      <c r="U193" s="12"/>
      <c r="V193" s="12">
        <v>3</v>
      </c>
      <c r="W193" s="12" t="s">
        <v>104</v>
      </c>
      <c r="X193" s="12"/>
      <c r="Y193" s="12"/>
      <c r="Z193" s="13">
        <v>33</v>
      </c>
      <c r="AA193" s="13">
        <v>1800</v>
      </c>
      <c r="AB193" s="12">
        <v>8</v>
      </c>
      <c r="AC193" s="13">
        <v>-45</v>
      </c>
      <c r="AD193" s="12"/>
      <c r="AE193" s="12">
        <v>9</v>
      </c>
      <c r="AF193" s="12">
        <v>10</v>
      </c>
      <c r="AG193" s="12">
        <v>11</v>
      </c>
      <c r="AH193" s="12">
        <v>12</v>
      </c>
      <c r="AI193" s="12"/>
      <c r="AJ193" s="13">
        <v>9</v>
      </c>
      <c r="AK193" s="16">
        <f t="shared" si="26"/>
        <v>1492.30957031247</v>
      </c>
      <c r="AL193" s="12">
        <v>-72.4029541015625</v>
      </c>
      <c r="AM193" s="18">
        <v>-83.9996337890625</v>
      </c>
      <c r="AN193" s="18">
        <v>-93.20068359375</v>
      </c>
      <c r="AO193" s="18">
        <v>-102.828979492187</v>
      </c>
      <c r="AP193" s="18">
        <v>-100.296020507812</v>
      </c>
      <c r="AQ193" s="12">
        <v>-111.221313476562</v>
      </c>
      <c r="AR193" s="12">
        <v>-117.462158203125</v>
      </c>
      <c r="AS193" s="12">
        <v>-128.72314453125</v>
      </c>
      <c r="AT193" s="12"/>
      <c r="AU193" s="12">
        <f t="shared" si="19"/>
        <v>24</v>
      </c>
      <c r="AV193" s="12">
        <v>12</v>
      </c>
      <c r="AW193" s="12">
        <v>1</v>
      </c>
      <c r="AX193" s="12">
        <v>1</v>
      </c>
      <c r="AY193" s="12" t="s">
        <v>80</v>
      </c>
      <c r="AZ193" s="12">
        <v>350.59948730468699</v>
      </c>
      <c r="BA193" s="12">
        <v>354.00109863281199</v>
      </c>
      <c r="BB193" s="19">
        <v>-11.899999618530201</v>
      </c>
      <c r="BC193" s="18">
        <v>46.613746643066399</v>
      </c>
      <c r="BD193" s="12">
        <v>1.5</v>
      </c>
      <c r="BE193" s="12">
        <v>352.09948730468699</v>
      </c>
      <c r="BF193" s="12">
        <v>-22.005029678344702</v>
      </c>
      <c r="BG193" s="12">
        <v>3.30078125</v>
      </c>
      <c r="BH193" s="12">
        <v>353.90026855468699</v>
      </c>
      <c r="BI193" s="19">
        <v>1.09913146495819</v>
      </c>
      <c r="BJ193" s="12">
        <v>23.3068733215332</v>
      </c>
      <c r="BK193" s="12">
        <v>1.0870431661605799</v>
      </c>
      <c r="BL193" s="12">
        <v>2.18617463111877</v>
      </c>
      <c r="BM193" s="12">
        <v>2.3264517784118599</v>
      </c>
      <c r="BN193" s="12">
        <v>1.6073920726776101</v>
      </c>
      <c r="BO193" s="12">
        <v>105.27912902832</v>
      </c>
      <c r="BP193" s="12">
        <v>1.05029296875</v>
      </c>
      <c r="BQ193" s="12">
        <v>-52.849266052246001</v>
      </c>
      <c r="BR193" s="12">
        <v>0.650390625</v>
      </c>
      <c r="BS193" s="12">
        <v>85.482147216796804</v>
      </c>
      <c r="BT193" s="12">
        <v>0.43848556280136097</v>
      </c>
      <c r="BU193" s="12">
        <v>-49.658390045166001</v>
      </c>
      <c r="BV193" s="12">
        <v>0.77764755487442005</v>
      </c>
      <c r="BW193" s="12">
        <v>35.789810180663999</v>
      </c>
      <c r="BX193" s="12" t="s">
        <v>82</v>
      </c>
      <c r="BY193" s="12" t="s">
        <v>81</v>
      </c>
      <c r="BZ193" s="12" t="s">
        <v>82</v>
      </c>
      <c r="CA193" s="12" t="s">
        <v>82</v>
      </c>
      <c r="CB193" s="12"/>
      <c r="CC193" s="12" t="s">
        <v>383</v>
      </c>
      <c r="CD193" s="12"/>
      <c r="CE193" s="20">
        <v>-65.674000000000007</v>
      </c>
      <c r="CF193" s="21">
        <v>0</v>
      </c>
      <c r="CG193" s="21">
        <v>0.73199999999999998</v>
      </c>
      <c r="CH193" s="21">
        <v>0.38700000000000001</v>
      </c>
      <c r="CI193" s="21">
        <v>201.70400000000001</v>
      </c>
      <c r="CJ193" s="21">
        <v>1.85</v>
      </c>
      <c r="CK193" s="21">
        <v>1.4790000000000001</v>
      </c>
      <c r="CL193" s="21">
        <v>-29.55</v>
      </c>
      <c r="CM193" s="12">
        <v>1.5049999999999999</v>
      </c>
      <c r="CN193" s="12">
        <v>-45.006</v>
      </c>
      <c r="CO193" s="62">
        <f>(CL193*CK193+CN193*CM193)/(CL193+CN193)</f>
        <v>1.4946949943666505</v>
      </c>
      <c r="CP193" s="12">
        <v>0.89500000000000002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22">
        <v>1.8129999999999999</v>
      </c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23"/>
      <c r="DW193" s="23"/>
      <c r="DX193" s="23"/>
      <c r="DY193" s="23"/>
      <c r="DZ193" s="23"/>
      <c r="EA193" s="23"/>
      <c r="EB193" s="23"/>
      <c r="EC193" s="21">
        <v>9</v>
      </c>
      <c r="ED193" s="12">
        <v>9</v>
      </c>
      <c r="EE193" s="23"/>
      <c r="EF193" s="21">
        <f t="shared" si="20"/>
        <v>0</v>
      </c>
      <c r="EG193" s="24">
        <v>9</v>
      </c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  <c r="FY193" s="23"/>
      <c r="FZ193" s="23"/>
      <c r="GA193" s="23"/>
      <c r="GB193" s="23"/>
      <c r="GC193" s="23"/>
      <c r="GD193" s="23"/>
      <c r="GE193" s="23"/>
      <c r="GF193" s="23"/>
      <c r="GG193" s="23"/>
      <c r="GH193" s="23"/>
      <c r="GI193" s="23"/>
      <c r="GJ193" s="23"/>
      <c r="GK193" s="23"/>
      <c r="GL193" s="23"/>
      <c r="GM193" s="23"/>
      <c r="GN193" s="23"/>
      <c r="GO193" s="23"/>
      <c r="GP193" s="23"/>
      <c r="GQ193" s="23"/>
      <c r="GR193" s="23"/>
      <c r="GS193" s="23"/>
      <c r="GT193" s="23"/>
      <c r="GU193" s="23"/>
      <c r="GV193" s="23"/>
      <c r="GW193" s="23"/>
      <c r="GX193" s="23"/>
      <c r="GY193" s="23"/>
      <c r="GZ193" s="23"/>
      <c r="HA193" s="23"/>
      <c r="HB193" s="23"/>
      <c r="HC193" s="23"/>
      <c r="HD193" s="23"/>
      <c r="HE193" s="23"/>
      <c r="HF193" s="23"/>
      <c r="HG193" s="23"/>
      <c r="HH193" s="23"/>
      <c r="HI193" s="23"/>
      <c r="HJ193" s="23"/>
      <c r="HK193" s="23"/>
      <c r="HL193" s="23"/>
      <c r="HM193" s="23"/>
      <c r="HN193" s="23"/>
      <c r="HO193" s="23"/>
      <c r="HP193" s="23"/>
      <c r="HQ193" s="23"/>
      <c r="HR193" s="23"/>
      <c r="HS193" s="23"/>
      <c r="HT193" s="23"/>
      <c r="HU193" s="23"/>
      <c r="HV193" s="23"/>
      <c r="HW193" s="23"/>
      <c r="HX193" s="23"/>
      <c r="HY193" s="23"/>
      <c r="HZ193" s="23"/>
      <c r="IA193" s="23"/>
      <c r="IB193" s="23"/>
      <c r="IC193" s="23"/>
      <c r="ID193" s="23"/>
      <c r="IE193" s="23"/>
      <c r="IF193" s="23"/>
      <c r="IG193" s="23"/>
      <c r="IH193" s="23"/>
      <c r="II193" s="23"/>
      <c r="IJ193" s="23"/>
    </row>
    <row r="194" spans="1:244" x14ac:dyDescent="0.3">
      <c r="A194" s="12"/>
      <c r="B194" s="13">
        <v>1</v>
      </c>
      <c r="C194" s="51"/>
      <c r="D194" s="12" t="s">
        <v>102</v>
      </c>
      <c r="E194" s="12"/>
      <c r="F194" s="14">
        <v>44838</v>
      </c>
      <c r="G194" s="13" t="s">
        <v>103</v>
      </c>
      <c r="H194" s="12"/>
      <c r="I194" s="15">
        <v>44784</v>
      </c>
      <c r="J194" s="13">
        <f t="shared" ref="J194:J257" si="28">F194-I194</f>
        <v>54</v>
      </c>
      <c r="K194" s="12">
        <f t="shared" ref="K194:K257" si="29">J194-L194</f>
        <v>-1</v>
      </c>
      <c r="L194" s="12">
        <v>55</v>
      </c>
      <c r="M194" s="16" t="s">
        <v>74</v>
      </c>
      <c r="N194" s="12">
        <v>1</v>
      </c>
      <c r="O194" s="12"/>
      <c r="P194" s="12" t="s">
        <v>75</v>
      </c>
      <c r="Q194" s="12" t="s">
        <v>76</v>
      </c>
      <c r="R194" s="12" t="s">
        <v>77</v>
      </c>
      <c r="S194" s="17" t="s">
        <v>78</v>
      </c>
      <c r="T194" s="12">
        <v>28</v>
      </c>
      <c r="U194" s="12"/>
      <c r="V194" s="12">
        <v>8</v>
      </c>
      <c r="W194" s="12" t="s">
        <v>83</v>
      </c>
      <c r="X194" s="12"/>
      <c r="Y194" s="12"/>
      <c r="Z194" s="13">
        <v>26</v>
      </c>
      <c r="AA194" s="13">
        <v>600</v>
      </c>
      <c r="AB194" s="12">
        <v>9</v>
      </c>
      <c r="AC194" s="13">
        <v>-27</v>
      </c>
      <c r="AD194" s="12"/>
      <c r="AE194" s="12">
        <v>23</v>
      </c>
      <c r="AF194" s="12">
        <v>24</v>
      </c>
      <c r="AG194" s="12">
        <v>25</v>
      </c>
      <c r="AH194" s="12">
        <v>26</v>
      </c>
      <c r="AI194" s="12"/>
      <c r="AJ194" s="13">
        <v>7</v>
      </c>
      <c r="AK194" s="16">
        <f t="shared" si="26"/>
        <v>954.58984375</v>
      </c>
      <c r="AL194" s="12">
        <v>-67.9473876953125</v>
      </c>
      <c r="AM194" s="18">
        <v>-71.7010498046875</v>
      </c>
      <c r="AN194" s="18">
        <v>-73.1048583984375</v>
      </c>
      <c r="AO194" s="18">
        <v>-80.9173583984375</v>
      </c>
      <c r="AP194" s="18">
        <v>-87.2039794921875</v>
      </c>
      <c r="AQ194" s="12">
        <v>-85.784912109375</v>
      </c>
      <c r="AR194" s="12">
        <v>-84.930419921875</v>
      </c>
      <c r="AS194" s="12">
        <v>-88.80615234375</v>
      </c>
      <c r="AT194" s="12"/>
      <c r="AU194" s="12">
        <f t="shared" ref="AU194:AU257" si="30">AV194*2</f>
        <v>24</v>
      </c>
      <c r="AV194" s="12">
        <v>12</v>
      </c>
      <c r="AW194" s="12">
        <v>1</v>
      </c>
      <c r="AX194" s="12">
        <v>1</v>
      </c>
      <c r="AY194" s="12" t="s">
        <v>80</v>
      </c>
      <c r="AZ194" s="12">
        <v>615</v>
      </c>
      <c r="BA194" s="12">
        <v>618.50109863281205</v>
      </c>
      <c r="BB194" s="19">
        <v>-11.020000457763601</v>
      </c>
      <c r="BC194" s="18">
        <v>49.746807098388601</v>
      </c>
      <c r="BD194" s="12">
        <v>1.5</v>
      </c>
      <c r="BE194" s="12">
        <v>616.5</v>
      </c>
      <c r="BF194" s="12">
        <v>-23.7547798156738</v>
      </c>
      <c r="BG194" s="12">
        <v>0</v>
      </c>
      <c r="BH194" s="12">
        <v>615</v>
      </c>
      <c r="BI194" s="19">
        <v>1.19524681568145</v>
      </c>
      <c r="BJ194" s="12">
        <v>24.8734035491943</v>
      </c>
      <c r="BK194" s="12">
        <v>1.05931437015533</v>
      </c>
      <c r="BL194" s="12">
        <v>2.2545611858367902</v>
      </c>
      <c r="BM194" s="12">
        <v>1.0567435026168801</v>
      </c>
      <c r="BN194" s="12">
        <v>3.43738341331481</v>
      </c>
      <c r="BO194" s="12">
        <v>104.93259429931599</v>
      </c>
      <c r="BP194" s="12">
        <v>1.0498046875</v>
      </c>
      <c r="BQ194" s="12">
        <v>-47.181373596191399</v>
      </c>
      <c r="BR194" s="12">
        <v>0.5498046875</v>
      </c>
      <c r="BS194" s="12">
        <v>89.648223876953097</v>
      </c>
      <c r="BT194" s="12">
        <v>0.45650607347488398</v>
      </c>
      <c r="BU194" s="12">
        <v>-43.498386383056598</v>
      </c>
      <c r="BV194" s="12">
        <v>0.92914497852325395</v>
      </c>
      <c r="BW194" s="12">
        <v>40.160655975341697</v>
      </c>
      <c r="BX194" s="12" t="s">
        <v>82</v>
      </c>
      <c r="BY194" s="12" t="s">
        <v>81</v>
      </c>
      <c r="BZ194" s="12" t="s">
        <v>82</v>
      </c>
      <c r="CA194" s="12" t="s">
        <v>82</v>
      </c>
      <c r="CB194" s="12"/>
      <c r="CC194" s="12" t="s">
        <v>384</v>
      </c>
      <c r="CD194" s="12"/>
      <c r="CE194" s="20">
        <v>-26.245000000000001</v>
      </c>
      <c r="CF194" s="21">
        <v>0</v>
      </c>
      <c r="CG194" s="21">
        <v>0.33600000000000002</v>
      </c>
      <c r="CH194" s="21">
        <v>0.40200000000000002</v>
      </c>
      <c r="CI194" s="21">
        <v>-1.64</v>
      </c>
      <c r="CJ194" s="21">
        <v>1.7</v>
      </c>
      <c r="CK194" s="21">
        <v>0.96699999999999997</v>
      </c>
      <c r="CL194" s="21">
        <v>-12.013</v>
      </c>
      <c r="CM194" s="12">
        <v>1.8819999999999999</v>
      </c>
      <c r="CN194" s="12">
        <v>-16.838000000000001</v>
      </c>
      <c r="CO194" s="62">
        <f>(CL194*CK194+CN194*CM194)/(CL194+CN194)</f>
        <v>1.5010116460434646</v>
      </c>
      <c r="CP194" s="12">
        <v>0.96799999999999997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22">
        <v>1.984</v>
      </c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23"/>
      <c r="DW194" s="23"/>
      <c r="DX194" s="23"/>
      <c r="DY194" s="23"/>
      <c r="DZ194" s="23"/>
      <c r="EA194" s="23"/>
      <c r="EB194" s="23"/>
      <c r="EC194" s="21">
        <v>9</v>
      </c>
      <c r="ED194" s="12">
        <v>9</v>
      </c>
      <c r="EE194" s="23"/>
      <c r="EF194" s="21">
        <f t="shared" ref="EF194:EF257" si="31">EC194-ED194</f>
        <v>0</v>
      </c>
      <c r="EG194" s="24">
        <v>9</v>
      </c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  <c r="FY194" s="23"/>
      <c r="FZ194" s="23"/>
      <c r="GA194" s="23"/>
      <c r="GB194" s="23"/>
      <c r="GC194" s="23"/>
      <c r="GD194" s="23"/>
      <c r="GE194" s="23"/>
      <c r="GF194" s="23"/>
      <c r="GG194" s="23"/>
      <c r="GH194" s="23"/>
      <c r="GI194" s="23"/>
      <c r="GJ194" s="23"/>
      <c r="GK194" s="23"/>
      <c r="GL194" s="23"/>
      <c r="GM194" s="23"/>
      <c r="GN194" s="23"/>
      <c r="GO194" s="23"/>
      <c r="GP194" s="23"/>
      <c r="GQ194" s="23"/>
      <c r="GR194" s="23"/>
      <c r="GS194" s="23"/>
      <c r="GT194" s="23"/>
      <c r="GU194" s="23"/>
      <c r="GV194" s="23"/>
      <c r="GW194" s="23"/>
      <c r="GX194" s="23"/>
      <c r="GY194" s="23"/>
      <c r="GZ194" s="23"/>
      <c r="HA194" s="23"/>
      <c r="HB194" s="23"/>
      <c r="HC194" s="23"/>
      <c r="HD194" s="23"/>
      <c r="HE194" s="23"/>
      <c r="HF194" s="23"/>
      <c r="HG194" s="23"/>
      <c r="HH194" s="23"/>
      <c r="HI194" s="23"/>
      <c r="HJ194" s="23"/>
      <c r="HK194" s="23"/>
      <c r="HL194" s="23"/>
      <c r="HM194" s="23"/>
      <c r="HN194" s="23"/>
      <c r="HO194" s="23"/>
      <c r="HP194" s="23"/>
      <c r="HQ194" s="23"/>
      <c r="HR194" s="23"/>
      <c r="HS194" s="23"/>
      <c r="HT194" s="23"/>
      <c r="HU194" s="23"/>
      <c r="HV194" s="23"/>
      <c r="HW194" s="23"/>
      <c r="HX194" s="23"/>
      <c r="HY194" s="23"/>
      <c r="HZ194" s="23"/>
      <c r="IA194" s="23"/>
      <c r="IB194" s="23"/>
      <c r="IC194" s="23"/>
      <c r="ID194" s="23"/>
      <c r="IE194" s="23"/>
      <c r="IF194" s="23"/>
      <c r="IG194" s="23"/>
      <c r="IH194" s="23"/>
      <c r="II194" s="23"/>
      <c r="IJ194" s="23"/>
    </row>
    <row r="195" spans="1:244" ht="15" customHeight="1" x14ac:dyDescent="0.3">
      <c r="A195" s="12"/>
      <c r="B195" s="13">
        <v>1</v>
      </c>
      <c r="C195" s="51"/>
      <c r="D195" s="12" t="s">
        <v>102</v>
      </c>
      <c r="E195" s="12"/>
      <c r="F195" s="14">
        <v>44838</v>
      </c>
      <c r="G195" s="13" t="s">
        <v>103</v>
      </c>
      <c r="H195" s="12"/>
      <c r="I195" s="15">
        <v>44784</v>
      </c>
      <c r="J195" s="13">
        <f t="shared" si="28"/>
        <v>54</v>
      </c>
      <c r="K195" s="12">
        <f t="shared" si="29"/>
        <v>-1</v>
      </c>
      <c r="L195" s="12">
        <v>55</v>
      </c>
      <c r="M195" s="16" t="s">
        <v>74</v>
      </c>
      <c r="N195" s="12">
        <v>1</v>
      </c>
      <c r="O195" s="12"/>
      <c r="P195" s="12" t="s">
        <v>75</v>
      </c>
      <c r="Q195" s="12" t="s">
        <v>76</v>
      </c>
      <c r="R195" s="12" t="s">
        <v>77</v>
      </c>
      <c r="S195" s="17" t="s">
        <v>78</v>
      </c>
      <c r="T195" s="12">
        <v>28</v>
      </c>
      <c r="U195" s="12"/>
      <c r="V195" s="12">
        <v>7</v>
      </c>
      <c r="W195" s="12" t="s">
        <v>83</v>
      </c>
      <c r="X195" s="12"/>
      <c r="Y195" s="12"/>
      <c r="Z195" s="13">
        <v>38</v>
      </c>
      <c r="AA195" s="13">
        <v>1600</v>
      </c>
      <c r="AB195" s="12">
        <v>12</v>
      </c>
      <c r="AC195" s="13">
        <v>-40</v>
      </c>
      <c r="AD195" s="12"/>
      <c r="AE195" s="12">
        <v>19</v>
      </c>
      <c r="AF195" s="12">
        <v>20</v>
      </c>
      <c r="AG195" s="12">
        <v>21</v>
      </c>
      <c r="AH195" s="12">
        <v>22</v>
      </c>
      <c r="AI195" s="12"/>
      <c r="AJ195" s="13">
        <v>10</v>
      </c>
      <c r="AK195" s="16">
        <f t="shared" si="26"/>
        <v>1221.923828125</v>
      </c>
      <c r="AL195" s="12">
        <v>-71.807861328125</v>
      </c>
      <c r="AM195" s="18">
        <v>-83.19091796875</v>
      </c>
      <c r="AN195" s="18">
        <v>-90.2557373046875</v>
      </c>
      <c r="AO195" s="18">
        <v>-94.146728515625</v>
      </c>
      <c r="AP195" s="18">
        <v>-96.8780517578125</v>
      </c>
      <c r="AQ195" s="12">
        <v>-99.212646484375</v>
      </c>
      <c r="AR195" s="12">
        <v>-101.058959960937</v>
      </c>
      <c r="AS195" s="12">
        <v>-100.341796875</v>
      </c>
      <c r="AT195" s="12"/>
      <c r="AU195" s="12">
        <f t="shared" si="30"/>
        <v>12</v>
      </c>
      <c r="AV195" s="12">
        <v>6</v>
      </c>
      <c r="AW195" s="12">
        <v>1</v>
      </c>
      <c r="AX195" s="12">
        <v>1</v>
      </c>
      <c r="AY195" s="12" t="s">
        <v>80</v>
      </c>
      <c r="AZ195" s="12">
        <v>555.29998779296795</v>
      </c>
      <c r="BA195" s="12">
        <v>559.10009765625</v>
      </c>
      <c r="BB195" s="19">
        <v>-10.699999809265099</v>
      </c>
      <c r="BC195" s="18">
        <v>51.898731231689403</v>
      </c>
      <c r="BD195" s="12">
        <v>1.7001953125</v>
      </c>
      <c r="BE195" s="12">
        <v>557.00018310546795</v>
      </c>
      <c r="BF195" s="12">
        <v>-18.688426971435501</v>
      </c>
      <c r="BG195" s="12">
        <v>0</v>
      </c>
      <c r="BH195" s="12">
        <v>555.29998779296795</v>
      </c>
      <c r="BI195" s="19">
        <v>1.3772008419036801</v>
      </c>
      <c r="BJ195" s="12">
        <v>25.949365615844702</v>
      </c>
      <c r="BK195" s="12">
        <v>1.11138319969177</v>
      </c>
      <c r="BL195" s="12">
        <v>2.4885840415954501</v>
      </c>
      <c r="BM195" s="12">
        <v>0.90164434909820601</v>
      </c>
      <c r="BN195" s="12">
        <v>4.5985398292541504</v>
      </c>
      <c r="BO195" s="12">
        <v>103.50609588623</v>
      </c>
      <c r="BP195" s="12">
        <v>1.050048828125</v>
      </c>
      <c r="BQ195" s="12">
        <v>-45.955883026122997</v>
      </c>
      <c r="BR195" s="12">
        <v>0.75</v>
      </c>
      <c r="BS195" s="12">
        <v>87.363296508789006</v>
      </c>
      <c r="BT195" s="12">
        <v>0.50869572162628196</v>
      </c>
      <c r="BU195" s="12">
        <v>-42.987056732177699</v>
      </c>
      <c r="BV195" s="12">
        <v>0.994174003601074</v>
      </c>
      <c r="BW195" s="12">
        <v>54.799724578857401</v>
      </c>
      <c r="BX195" s="12" t="s">
        <v>82</v>
      </c>
      <c r="BY195" s="12" t="s">
        <v>81</v>
      </c>
      <c r="BZ195" s="12" t="s">
        <v>82</v>
      </c>
      <c r="CA195" s="12" t="s">
        <v>82</v>
      </c>
      <c r="CB195" s="12"/>
      <c r="CC195" s="12" t="s">
        <v>385</v>
      </c>
      <c r="CD195" s="12"/>
      <c r="CE195" s="20">
        <v>-11.840999999999999</v>
      </c>
      <c r="CF195" s="21">
        <v>0</v>
      </c>
      <c r="CG195" s="21">
        <v>0.54900000000000004</v>
      </c>
      <c r="CH195" s="21">
        <v>0.60499999999999998</v>
      </c>
      <c r="CI195" s="21">
        <v>-15.956</v>
      </c>
      <c r="CJ195" s="21">
        <v>3.15</v>
      </c>
      <c r="CK195" s="21">
        <v>1.909</v>
      </c>
      <c r="CL195" s="21">
        <v>-8.2789999999999999</v>
      </c>
      <c r="CM195" s="12">
        <v>10.403</v>
      </c>
      <c r="CN195" s="12">
        <v>-4.6879999999999997</v>
      </c>
      <c r="CO195" s="62">
        <f>(CL195*CK195+CN195*CM195)/(CL195+CN195)</f>
        <v>4.9798623428703639</v>
      </c>
      <c r="CP195" s="12">
        <v>0.91400000000000003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22">
        <v>0.997</v>
      </c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23"/>
      <c r="DW195" s="23"/>
      <c r="DX195" s="23"/>
      <c r="DY195" s="23"/>
      <c r="DZ195" s="23"/>
      <c r="EA195" s="23"/>
      <c r="EB195" s="23"/>
      <c r="EC195" s="21">
        <v>9</v>
      </c>
      <c r="ED195" s="12">
        <v>9</v>
      </c>
      <c r="EE195" s="23"/>
      <c r="EF195" s="21">
        <f t="shared" si="31"/>
        <v>0</v>
      </c>
      <c r="EG195" s="24">
        <v>9</v>
      </c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  <c r="FY195" s="23"/>
      <c r="FZ195" s="23"/>
      <c r="GA195" s="23"/>
      <c r="GB195" s="23"/>
      <c r="GC195" s="23"/>
      <c r="GD195" s="23"/>
      <c r="GE195" s="23"/>
      <c r="GF195" s="23"/>
      <c r="GG195" s="23"/>
      <c r="GH195" s="23"/>
      <c r="GI195" s="23"/>
      <c r="GJ195" s="23"/>
      <c r="GK195" s="23"/>
      <c r="GL195" s="23"/>
      <c r="GM195" s="23"/>
      <c r="GN195" s="23"/>
      <c r="GO195" s="23"/>
      <c r="GP195" s="23"/>
      <c r="GQ195" s="23"/>
      <c r="GR195" s="23"/>
      <c r="GS195" s="23"/>
      <c r="GT195" s="23"/>
      <c r="GU195" s="23"/>
      <c r="GV195" s="23"/>
      <c r="GW195" s="23"/>
      <c r="GX195" s="23"/>
      <c r="GY195" s="23"/>
      <c r="GZ195" s="23"/>
      <c r="HA195" s="23"/>
      <c r="HB195" s="23"/>
      <c r="HC195" s="23"/>
      <c r="HD195" s="23"/>
      <c r="HE195" s="23"/>
      <c r="HF195" s="23"/>
      <c r="HG195" s="23"/>
      <c r="HH195" s="23"/>
      <c r="HI195" s="23"/>
      <c r="HJ195" s="23"/>
      <c r="HK195" s="23"/>
      <c r="HL195" s="23"/>
      <c r="HM195" s="23"/>
      <c r="HN195" s="23"/>
      <c r="HO195" s="23"/>
      <c r="HP195" s="23"/>
      <c r="HQ195" s="23"/>
      <c r="HR195" s="23"/>
      <c r="HS195" s="23"/>
      <c r="HT195" s="23"/>
      <c r="HU195" s="23"/>
      <c r="HV195" s="23"/>
      <c r="HW195" s="23"/>
      <c r="HX195" s="23"/>
      <c r="HY195" s="23"/>
      <c r="HZ195" s="23"/>
      <c r="IA195" s="23"/>
      <c r="IB195" s="23"/>
      <c r="IC195" s="23"/>
      <c r="ID195" s="23"/>
      <c r="IE195" s="23"/>
      <c r="IF195" s="23"/>
      <c r="IG195" s="23"/>
      <c r="IH195" s="23"/>
      <c r="II195" s="23"/>
      <c r="IJ195" s="23"/>
    </row>
    <row r="196" spans="1:244" ht="14.4" customHeight="1" x14ac:dyDescent="0.3">
      <c r="A196" s="12"/>
      <c r="B196" s="13">
        <v>1</v>
      </c>
      <c r="C196" s="51"/>
      <c r="D196" s="12" t="s">
        <v>102</v>
      </c>
      <c r="E196" s="12"/>
      <c r="F196" s="14">
        <v>44838</v>
      </c>
      <c r="G196" s="13" t="s">
        <v>103</v>
      </c>
      <c r="H196" s="12"/>
      <c r="I196" s="15">
        <v>44784</v>
      </c>
      <c r="J196" s="13">
        <f t="shared" si="28"/>
        <v>54</v>
      </c>
      <c r="K196" s="12">
        <f t="shared" si="29"/>
        <v>-1</v>
      </c>
      <c r="L196" s="12">
        <v>55</v>
      </c>
      <c r="M196" s="16" t="s">
        <v>74</v>
      </c>
      <c r="N196" s="12">
        <v>1</v>
      </c>
      <c r="O196" s="12"/>
      <c r="P196" s="12" t="s">
        <v>75</v>
      </c>
      <c r="Q196" s="12" t="s">
        <v>76</v>
      </c>
      <c r="R196" s="12" t="s">
        <v>77</v>
      </c>
      <c r="S196" s="17" t="s">
        <v>78</v>
      </c>
      <c r="T196" s="12">
        <v>28</v>
      </c>
      <c r="U196" s="12"/>
      <c r="V196" s="12">
        <v>2</v>
      </c>
      <c r="W196" s="12" t="s">
        <v>83</v>
      </c>
      <c r="X196" s="12"/>
      <c r="Y196" s="12"/>
      <c r="Z196" s="13">
        <v>26</v>
      </c>
      <c r="AA196" s="13">
        <v>1400</v>
      </c>
      <c r="AB196" s="12">
        <v>5</v>
      </c>
      <c r="AC196" s="13">
        <v>-43</v>
      </c>
      <c r="AD196" s="12"/>
      <c r="AE196" s="12">
        <v>5</v>
      </c>
      <c r="AF196" s="12">
        <v>6</v>
      </c>
      <c r="AG196" s="12">
        <v>7</v>
      </c>
      <c r="AH196" s="12">
        <v>8</v>
      </c>
      <c r="AI196" s="12"/>
      <c r="AJ196" s="13">
        <v>4</v>
      </c>
      <c r="AK196" s="16">
        <f t="shared" si="26"/>
        <v>2007.75146484375</v>
      </c>
      <c r="AL196" s="12">
        <v>-67.047119140625</v>
      </c>
      <c r="AM196" s="18">
        <v>-75.62255859375</v>
      </c>
      <c r="AN196" s="18">
        <v>-86.73095703125</v>
      </c>
      <c r="AO196" s="18">
        <v>-96.1761474609375</v>
      </c>
      <c r="AP196" s="18">
        <v>-106.964111328125</v>
      </c>
      <c r="AQ196" s="12">
        <v>-117.538452148437</v>
      </c>
      <c r="AR196" s="12">
        <v>-126.129150390625</v>
      </c>
      <c r="AS196" s="12">
        <v>-135.48278808593699</v>
      </c>
      <c r="AT196" s="12"/>
      <c r="AU196" s="12">
        <f t="shared" si="30"/>
        <v>22</v>
      </c>
      <c r="AV196" s="12">
        <v>11</v>
      </c>
      <c r="AW196" s="12">
        <v>1</v>
      </c>
      <c r="AX196" s="12">
        <v>1</v>
      </c>
      <c r="AY196" s="12" t="s">
        <v>80</v>
      </c>
      <c r="AZ196" s="12">
        <v>383.7001953125</v>
      </c>
      <c r="BA196" s="12">
        <v>387.39959716796801</v>
      </c>
      <c r="BB196" s="19">
        <v>-14.2200002670288</v>
      </c>
      <c r="BC196" s="18">
        <v>40.129425048828097</v>
      </c>
      <c r="BD196" s="12">
        <v>1.7001953125</v>
      </c>
      <c r="BE196" s="12">
        <v>385.400390625</v>
      </c>
      <c r="BF196" s="12">
        <v>-5.7384963035583496</v>
      </c>
      <c r="BG196" s="12">
        <v>0</v>
      </c>
      <c r="BH196" s="12">
        <v>383.7001953125</v>
      </c>
      <c r="BI196" s="19">
        <v>1.6200869083404501</v>
      </c>
      <c r="BJ196" s="12">
        <v>20.064712524413999</v>
      </c>
      <c r="BK196" s="12">
        <v>1.0130306482314999</v>
      </c>
      <c r="BL196" s="12">
        <v>2.63311767578125</v>
      </c>
      <c r="BM196" s="12">
        <v>54.546432495117102</v>
      </c>
      <c r="BN196" s="12">
        <v>3.2685956954956001</v>
      </c>
      <c r="BO196" s="12">
        <v>50.398284912109297</v>
      </c>
      <c r="BP196" s="12">
        <v>1.0498046875</v>
      </c>
      <c r="BQ196" s="12">
        <v>-31.096813201904201</v>
      </c>
      <c r="BR196" s="12">
        <v>0.849609375</v>
      </c>
      <c r="BS196" s="12">
        <v>39.796211242675703</v>
      </c>
      <c r="BT196" s="12">
        <v>0.82230001688003496</v>
      </c>
      <c r="BU196" s="12">
        <v>-28.941032409667901</v>
      </c>
      <c r="BV196" s="12">
        <v>1.14656317234039</v>
      </c>
      <c r="BW196" s="12">
        <v>63.12056350708</v>
      </c>
      <c r="BX196" s="12" t="s">
        <v>82</v>
      </c>
      <c r="BY196" s="12" t="s">
        <v>81</v>
      </c>
      <c r="BZ196" s="12" t="s">
        <v>82</v>
      </c>
      <c r="CA196" s="12" t="s">
        <v>82</v>
      </c>
      <c r="CB196" s="12"/>
      <c r="CC196" s="12" t="s">
        <v>386</v>
      </c>
      <c r="CD196" s="12"/>
      <c r="CE196" s="20">
        <v>-21.056999999999999</v>
      </c>
      <c r="CF196" s="21">
        <v>0</v>
      </c>
      <c r="CG196" s="21">
        <v>0.73199999999999998</v>
      </c>
      <c r="CH196" s="21">
        <v>0.40699999999999997</v>
      </c>
      <c r="CI196" s="21">
        <v>-227.8</v>
      </c>
      <c r="CJ196" s="21">
        <v>3.85</v>
      </c>
      <c r="CK196" s="21">
        <v>4.9569999999999999</v>
      </c>
      <c r="CL196" s="21">
        <v>-11.472</v>
      </c>
      <c r="CM196" s="12">
        <v>22.163</v>
      </c>
      <c r="CN196" s="12">
        <v>-6.8470000000000004</v>
      </c>
      <c r="CO196" s="62">
        <f>(CL196*CK196+CN196*CM196)/(CL196+CN196)</f>
        <v>11.387999617883073</v>
      </c>
      <c r="CP196" s="12">
        <v>0.96699999999999997</v>
      </c>
      <c r="CQ196" s="12">
        <v>0</v>
      </c>
      <c r="CR196" s="12">
        <v>0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22">
        <v>0.88100000000000001</v>
      </c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23"/>
      <c r="DW196" s="23"/>
      <c r="DX196" s="23"/>
      <c r="DY196" s="23"/>
      <c r="DZ196" s="23"/>
      <c r="EA196" s="23"/>
      <c r="EB196" s="23"/>
      <c r="EC196" s="12">
        <v>7</v>
      </c>
      <c r="ED196" s="12">
        <v>7</v>
      </c>
      <c r="EE196" s="23"/>
      <c r="EF196" s="21">
        <f t="shared" si="31"/>
        <v>0</v>
      </c>
      <c r="EG196" s="28">
        <v>7</v>
      </c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  <c r="FY196" s="23"/>
      <c r="FZ196" s="23"/>
      <c r="GA196" s="23"/>
      <c r="GB196" s="23"/>
      <c r="GC196" s="23"/>
      <c r="GD196" s="23"/>
      <c r="GE196" s="23"/>
      <c r="GF196" s="23"/>
      <c r="GG196" s="23"/>
      <c r="GH196" s="23"/>
      <c r="GI196" s="23"/>
      <c r="GJ196" s="23"/>
      <c r="GK196" s="23"/>
      <c r="GL196" s="23"/>
      <c r="GM196" s="23"/>
      <c r="GN196" s="23"/>
      <c r="GO196" s="23"/>
      <c r="GP196" s="23"/>
      <c r="GQ196" s="23"/>
      <c r="GR196" s="23"/>
      <c r="GS196" s="23"/>
      <c r="GT196" s="23"/>
      <c r="GU196" s="23"/>
      <c r="GV196" s="23"/>
      <c r="GW196" s="23"/>
      <c r="GX196" s="23"/>
      <c r="GY196" s="23"/>
      <c r="GZ196" s="23"/>
      <c r="HA196" s="23"/>
      <c r="HB196" s="23"/>
      <c r="HC196" s="23"/>
      <c r="HD196" s="23"/>
      <c r="HE196" s="23"/>
      <c r="HF196" s="23"/>
      <c r="HG196" s="23"/>
      <c r="HH196" s="23"/>
      <c r="HI196" s="23"/>
      <c r="HJ196" s="23"/>
      <c r="HK196" s="23"/>
      <c r="HL196" s="23"/>
      <c r="HM196" s="23"/>
      <c r="HN196" s="23"/>
      <c r="HO196" s="23"/>
      <c r="HP196" s="23"/>
      <c r="HQ196" s="23"/>
      <c r="HR196" s="23"/>
      <c r="HS196" s="23"/>
      <c r="HT196" s="23"/>
      <c r="HU196" s="23"/>
      <c r="HV196" s="23"/>
      <c r="HW196" s="23"/>
      <c r="HX196" s="23"/>
      <c r="HY196" s="23"/>
      <c r="HZ196" s="23"/>
      <c r="IA196" s="23"/>
      <c r="IB196" s="23"/>
      <c r="IC196" s="23"/>
      <c r="ID196" s="23"/>
      <c r="IE196" s="23"/>
      <c r="IF196" s="23"/>
      <c r="IG196" s="23"/>
      <c r="IH196" s="23"/>
      <c r="II196" s="23"/>
      <c r="IJ196" s="23"/>
    </row>
    <row r="197" spans="1:244" x14ac:dyDescent="0.3">
      <c r="A197" s="12"/>
      <c r="B197" s="13">
        <v>1</v>
      </c>
      <c r="C197" s="51"/>
      <c r="D197" s="12" t="s">
        <v>102</v>
      </c>
      <c r="E197" s="12"/>
      <c r="F197" s="14">
        <v>44838</v>
      </c>
      <c r="G197" s="13" t="s">
        <v>103</v>
      </c>
      <c r="H197" s="12"/>
      <c r="I197" s="15">
        <v>44784</v>
      </c>
      <c r="J197" s="13">
        <f t="shared" si="28"/>
        <v>54</v>
      </c>
      <c r="K197" s="12">
        <f t="shared" si="29"/>
        <v>-1</v>
      </c>
      <c r="L197" s="12">
        <v>55</v>
      </c>
      <c r="M197" s="16" t="s">
        <v>74</v>
      </c>
      <c r="N197" s="12">
        <v>1</v>
      </c>
      <c r="O197" s="12"/>
      <c r="P197" s="12" t="s">
        <v>75</v>
      </c>
      <c r="Q197" s="12" t="s">
        <v>76</v>
      </c>
      <c r="R197" s="12" t="s">
        <v>77</v>
      </c>
      <c r="S197" s="17" t="s">
        <v>78</v>
      </c>
      <c r="T197" s="12">
        <v>28</v>
      </c>
      <c r="U197" s="12"/>
      <c r="V197" s="12">
        <v>1</v>
      </c>
      <c r="W197" s="12" t="s">
        <v>83</v>
      </c>
      <c r="X197" s="12"/>
      <c r="Y197" s="12"/>
      <c r="Z197" s="13">
        <v>34</v>
      </c>
      <c r="AA197" s="13">
        <v>1300</v>
      </c>
      <c r="AB197" s="12">
        <v>4</v>
      </c>
      <c r="AC197" s="13">
        <v>-47</v>
      </c>
      <c r="AD197" s="12"/>
      <c r="AE197" s="12">
        <v>0</v>
      </c>
      <c r="AF197" s="12">
        <v>1</v>
      </c>
      <c r="AG197" s="12">
        <v>3</v>
      </c>
      <c r="AH197" s="12">
        <v>4</v>
      </c>
      <c r="AI197" s="12"/>
      <c r="AJ197" s="13">
        <v>10</v>
      </c>
      <c r="AK197" s="16">
        <f t="shared" si="26"/>
        <v>545.34912109375</v>
      </c>
      <c r="AL197" s="12">
        <v>-70.61767578125</v>
      </c>
      <c r="AM197" s="18">
        <v>-73.272705078125</v>
      </c>
      <c r="AN197" s="18">
        <v>-77.57568359375</v>
      </c>
      <c r="AO197" s="18">
        <v>-78.1402587890625</v>
      </c>
      <c r="AP197" s="18">
        <v>-81.817626953125</v>
      </c>
      <c r="AQ197" s="12">
        <v>-87.799072265625</v>
      </c>
      <c r="AR197" s="12">
        <v>-90.6524658203125</v>
      </c>
      <c r="AS197" s="12">
        <v>-93.170166015625</v>
      </c>
      <c r="AT197" s="12"/>
      <c r="AU197" s="12">
        <f t="shared" si="30"/>
        <v>46</v>
      </c>
      <c r="AV197" s="12">
        <v>23</v>
      </c>
      <c r="AW197" s="12">
        <v>1</v>
      </c>
      <c r="AX197" s="12">
        <v>1</v>
      </c>
      <c r="AY197" s="12" t="s">
        <v>80</v>
      </c>
      <c r="AZ197" s="12">
        <v>254.30099487304599</v>
      </c>
      <c r="BA197" s="12">
        <v>257.79879760742102</v>
      </c>
      <c r="BB197" s="19">
        <v>-48.139999389648402</v>
      </c>
      <c r="BC197" s="18">
        <v>86.592147827148395</v>
      </c>
      <c r="BD197" s="12">
        <v>1.5</v>
      </c>
      <c r="BE197" s="12">
        <v>255.80099487304599</v>
      </c>
      <c r="BF197" s="12">
        <v>-2.9616844654083199</v>
      </c>
      <c r="BG197" s="12">
        <v>0</v>
      </c>
      <c r="BH197" s="12">
        <v>254.30099487304599</v>
      </c>
      <c r="BI197" s="19">
        <v>1.7977313995361299</v>
      </c>
      <c r="BJ197" s="12">
        <v>43.296073913574197</v>
      </c>
      <c r="BK197" s="12">
        <v>0.92379504442214999</v>
      </c>
      <c r="BL197" s="12">
        <v>2.7215263843536301</v>
      </c>
      <c r="BM197" s="12">
        <v>24.538753509521399</v>
      </c>
      <c r="BN197" s="12">
        <v>14.0445537567138</v>
      </c>
      <c r="BO197" s="12">
        <v>110.447303771972</v>
      </c>
      <c r="BP197" s="12">
        <v>1.0498046875</v>
      </c>
      <c r="BQ197" s="12">
        <v>-46.721813201904197</v>
      </c>
      <c r="BR197" s="12">
        <v>0.7490234375</v>
      </c>
      <c r="BS197" s="12">
        <v>95.373397827148395</v>
      </c>
      <c r="BT197" s="12">
        <v>0.72775596380233798</v>
      </c>
      <c r="BU197" s="12" t="s">
        <v>81</v>
      </c>
      <c r="BV197" s="12" t="s">
        <v>81</v>
      </c>
      <c r="BW197" s="12">
        <v>155.93267822265599</v>
      </c>
      <c r="BX197" s="12" t="s">
        <v>82</v>
      </c>
      <c r="BY197" s="12" t="s">
        <v>81</v>
      </c>
      <c r="BZ197" s="12" t="s">
        <v>82</v>
      </c>
      <c r="CA197" s="12" t="s">
        <v>82</v>
      </c>
      <c r="CB197" s="12"/>
      <c r="CC197" s="12" t="s">
        <v>387</v>
      </c>
      <c r="CD197" s="12"/>
      <c r="CE197" s="20">
        <v>-11.566000000000001</v>
      </c>
      <c r="CF197" s="21">
        <v>0</v>
      </c>
      <c r="CG197" s="21">
        <v>0</v>
      </c>
      <c r="CH197" s="21">
        <v>0.56299999999999994</v>
      </c>
      <c r="CI197" s="21">
        <v>-6.2729999999999997</v>
      </c>
      <c r="CJ197" s="21">
        <v>3.5</v>
      </c>
      <c r="CK197" s="21">
        <v>2.7189999999999999</v>
      </c>
      <c r="CL197" s="21">
        <v>-6.1059999999999999</v>
      </c>
      <c r="CM197" s="12">
        <v>10.865</v>
      </c>
      <c r="CN197" s="12">
        <v>-4.8470000000000004</v>
      </c>
      <c r="CO197" s="62">
        <f>(CL197*CK197+CN197*CM197)/(CL197+CN197)</f>
        <v>6.3238262576463073</v>
      </c>
      <c r="CP197" s="12">
        <v>0.871</v>
      </c>
      <c r="CQ197" s="12">
        <v>0</v>
      </c>
      <c r="CR197" s="12">
        <v>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22">
        <v>0.57599999999999996</v>
      </c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23"/>
      <c r="DW197" s="23"/>
      <c r="DX197" s="23"/>
      <c r="DY197" s="23"/>
      <c r="DZ197" s="23"/>
      <c r="EA197" s="23"/>
      <c r="EB197" s="23"/>
      <c r="EC197" s="21">
        <v>9</v>
      </c>
      <c r="ED197" s="12">
        <v>9</v>
      </c>
      <c r="EE197" s="23"/>
      <c r="EF197" s="21">
        <f t="shared" si="31"/>
        <v>0</v>
      </c>
      <c r="EG197" s="24">
        <v>9</v>
      </c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  <c r="FY197" s="23"/>
      <c r="FZ197" s="23"/>
      <c r="GA197" s="23"/>
      <c r="GB197" s="23"/>
      <c r="GC197" s="23"/>
      <c r="GD197" s="23"/>
      <c r="GE197" s="23"/>
      <c r="GF197" s="23"/>
      <c r="GG197" s="23"/>
      <c r="GH197" s="23"/>
      <c r="GI197" s="23"/>
      <c r="GJ197" s="23"/>
      <c r="GK197" s="23"/>
      <c r="GL197" s="23"/>
      <c r="GM197" s="23"/>
      <c r="GN197" s="23"/>
      <c r="GO197" s="23"/>
      <c r="GP197" s="23"/>
      <c r="GQ197" s="23"/>
      <c r="GR197" s="23"/>
      <c r="GS197" s="23"/>
      <c r="GT197" s="23"/>
      <c r="GU197" s="23"/>
      <c r="GV197" s="23"/>
      <c r="GW197" s="23"/>
      <c r="GX197" s="23"/>
      <c r="GY197" s="23"/>
      <c r="GZ197" s="23"/>
      <c r="HA197" s="23"/>
      <c r="HB197" s="23"/>
      <c r="HC197" s="23"/>
      <c r="HD197" s="23"/>
      <c r="HE197" s="23"/>
      <c r="HF197" s="23"/>
      <c r="HG197" s="23"/>
      <c r="HH197" s="23"/>
      <c r="HI197" s="23"/>
      <c r="HJ197" s="23"/>
      <c r="HK197" s="23"/>
      <c r="HL197" s="23"/>
      <c r="HM197" s="23"/>
      <c r="HN197" s="23"/>
      <c r="HO197" s="23"/>
      <c r="HP197" s="23"/>
      <c r="HQ197" s="23"/>
      <c r="HR197" s="23"/>
      <c r="HS197" s="23"/>
      <c r="HT197" s="23"/>
      <c r="HU197" s="23"/>
      <c r="HV197" s="23"/>
      <c r="HW197" s="23"/>
      <c r="HX197" s="23"/>
      <c r="HY197" s="23"/>
      <c r="HZ197" s="23"/>
      <c r="IA197" s="23"/>
      <c r="IB197" s="23"/>
      <c r="IC197" s="23"/>
      <c r="ID197" s="23"/>
      <c r="IE197" s="23"/>
      <c r="IF197" s="23"/>
      <c r="IG197" s="23"/>
      <c r="IH197" s="23"/>
      <c r="II197" s="23"/>
      <c r="IJ197" s="23"/>
    </row>
    <row r="198" spans="1:244" ht="15" customHeight="1" x14ac:dyDescent="0.3">
      <c r="A198" s="12"/>
      <c r="B198" s="13">
        <v>1</v>
      </c>
      <c r="C198" s="51"/>
      <c r="D198" s="12" t="s">
        <v>102</v>
      </c>
      <c r="E198" s="12"/>
      <c r="F198" s="14">
        <v>44838</v>
      </c>
      <c r="G198" s="13" t="s">
        <v>103</v>
      </c>
      <c r="H198" s="12"/>
      <c r="I198" s="15">
        <v>44784</v>
      </c>
      <c r="J198" s="13">
        <f t="shared" si="28"/>
        <v>54</v>
      </c>
      <c r="K198" s="12">
        <f t="shared" si="29"/>
        <v>-1</v>
      </c>
      <c r="L198" s="12">
        <v>55</v>
      </c>
      <c r="M198" s="16" t="s">
        <v>74</v>
      </c>
      <c r="N198" s="12">
        <v>1</v>
      </c>
      <c r="O198" s="12"/>
      <c r="P198" s="12" t="s">
        <v>75</v>
      </c>
      <c r="Q198" s="12" t="s">
        <v>76</v>
      </c>
      <c r="R198" s="12" t="s">
        <v>77</v>
      </c>
      <c r="S198" s="17" t="s">
        <v>78</v>
      </c>
      <c r="T198" s="12">
        <v>28</v>
      </c>
      <c r="U198" s="12"/>
      <c r="V198" s="12">
        <v>4</v>
      </c>
      <c r="W198" s="12" t="s">
        <v>84</v>
      </c>
      <c r="X198" s="12"/>
      <c r="Y198" s="12"/>
      <c r="Z198" s="13">
        <v>30</v>
      </c>
      <c r="AA198" s="13">
        <v>400</v>
      </c>
      <c r="AB198" s="12">
        <v>5</v>
      </c>
      <c r="AC198" s="13">
        <v>-20</v>
      </c>
      <c r="AD198" s="12"/>
      <c r="AE198" s="30">
        <v>13</v>
      </c>
      <c r="AF198" s="12">
        <v>14</v>
      </c>
      <c r="AG198" s="12">
        <v>15</v>
      </c>
      <c r="AH198" s="12">
        <v>16</v>
      </c>
      <c r="AI198" s="12"/>
      <c r="AJ198" s="13">
        <v>4</v>
      </c>
      <c r="AK198" s="16">
        <f t="shared" si="26"/>
        <v>973.20556640625</v>
      </c>
      <c r="AL198" s="12">
        <v>-74.859619140625</v>
      </c>
      <c r="AM198" s="18">
        <v>-80.9173583984375</v>
      </c>
      <c r="AN198" s="18">
        <v>-86.3189697265625</v>
      </c>
      <c r="AO198" s="18">
        <v>-89.84375</v>
      </c>
      <c r="AP198" s="18">
        <v>-94.7265625</v>
      </c>
      <c r="AQ198" s="12">
        <v>-102.493286132812</v>
      </c>
      <c r="AR198" s="12">
        <v>-107.818603515625</v>
      </c>
      <c r="AS198" s="12">
        <v>-111.846923828125</v>
      </c>
      <c r="AT198" s="12"/>
      <c r="AU198" s="12">
        <f t="shared" si="30"/>
        <v>32</v>
      </c>
      <c r="AV198" s="12">
        <v>16</v>
      </c>
      <c r="AW198" s="12">
        <v>1</v>
      </c>
      <c r="AX198" s="12">
        <v>1</v>
      </c>
      <c r="AY198" s="12" t="s">
        <v>80</v>
      </c>
      <c r="AZ198" s="12">
        <v>466.40051269531199</v>
      </c>
      <c r="BA198" s="12">
        <v>470.00012207031199</v>
      </c>
      <c r="BB198" s="19">
        <v>-19.959999084472599</v>
      </c>
      <c r="BC198" s="18">
        <v>35.951210021972599</v>
      </c>
      <c r="BD198" s="12">
        <v>1.69921875</v>
      </c>
      <c r="BE198" s="12">
        <v>468.09973144531199</v>
      </c>
      <c r="BF198" s="12">
        <v>11.7355127334594</v>
      </c>
      <c r="BG198" s="12">
        <v>0</v>
      </c>
      <c r="BH198" s="12">
        <v>466.40051269531199</v>
      </c>
      <c r="BI198" s="19">
        <v>3.0073463916778498</v>
      </c>
      <c r="BJ198" s="12">
        <v>17.9756050109863</v>
      </c>
      <c r="BK198" s="12">
        <v>0.396617650985718</v>
      </c>
      <c r="BL198" s="12">
        <v>3.4039640426635698</v>
      </c>
      <c r="BM198" s="12">
        <v>2.3213524818420401</v>
      </c>
      <c r="BN198" s="12">
        <v>1.8587777614593499</v>
      </c>
      <c r="BO198" s="12">
        <v>20.0674018859863</v>
      </c>
      <c r="BP198" s="12">
        <v>0.7490234375</v>
      </c>
      <c r="BQ198" s="12">
        <v>-14.7058820724487</v>
      </c>
      <c r="BR198" s="12">
        <v>1.2509765625</v>
      </c>
      <c r="BS198" s="12" t="s">
        <v>81</v>
      </c>
      <c r="BT198" s="12" t="s">
        <v>81</v>
      </c>
      <c r="BU198" s="12" t="s">
        <v>81</v>
      </c>
      <c r="BV198" s="12" t="s">
        <v>81</v>
      </c>
      <c r="BW198" s="12">
        <v>95.705078125</v>
      </c>
      <c r="BX198" s="12" t="s">
        <v>82</v>
      </c>
      <c r="BY198" s="12" t="s">
        <v>81</v>
      </c>
      <c r="BZ198" s="12" t="s">
        <v>82</v>
      </c>
      <c r="CA198" s="12" t="s">
        <v>82</v>
      </c>
      <c r="CB198" s="12"/>
      <c r="CC198" s="12"/>
      <c r="CD198" s="12"/>
      <c r="CE198" s="20"/>
      <c r="CM198" s="12"/>
      <c r="CN198" s="12"/>
      <c r="CO198" s="62"/>
      <c r="CP198" s="12"/>
      <c r="CQ198" s="12"/>
      <c r="CR198" s="12"/>
      <c r="CS198" s="12"/>
      <c r="CT198" s="12"/>
      <c r="CU198" s="12"/>
      <c r="CV198" s="12"/>
      <c r="CW198" s="12"/>
      <c r="CX198" s="22">
        <v>0</v>
      </c>
      <c r="CY198" s="12">
        <v>0</v>
      </c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23"/>
      <c r="DW198" s="23"/>
      <c r="DX198" s="23"/>
      <c r="DY198" s="23"/>
      <c r="DZ198" s="23"/>
      <c r="EA198" s="23"/>
      <c r="EB198" s="23"/>
      <c r="EC198" s="21">
        <v>5</v>
      </c>
      <c r="ED198" s="12">
        <v>5</v>
      </c>
      <c r="EE198" s="23"/>
      <c r="EF198" s="21">
        <f t="shared" si="31"/>
        <v>0</v>
      </c>
      <c r="EG198" s="24">
        <v>5</v>
      </c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  <c r="FY198" s="23"/>
      <c r="FZ198" s="23"/>
      <c r="GA198" s="23"/>
      <c r="GB198" s="23"/>
      <c r="GC198" s="23"/>
      <c r="GD198" s="23"/>
      <c r="GE198" s="23"/>
      <c r="GF198" s="23"/>
      <c r="GG198" s="23"/>
      <c r="GH198" s="23"/>
      <c r="GI198" s="23"/>
      <c r="GJ198" s="23"/>
      <c r="GK198" s="23"/>
      <c r="GL198" s="23"/>
      <c r="GM198" s="23"/>
      <c r="GN198" s="23"/>
      <c r="GO198" s="23"/>
      <c r="GP198" s="23"/>
      <c r="GQ198" s="23"/>
      <c r="GR198" s="23"/>
      <c r="GS198" s="23"/>
      <c r="GT198" s="23"/>
      <c r="GU198" s="23"/>
      <c r="GV198" s="23"/>
      <c r="GW198" s="23"/>
      <c r="GX198" s="23"/>
      <c r="GY198" s="23"/>
      <c r="GZ198" s="23"/>
      <c r="HA198" s="23"/>
      <c r="HB198" s="23"/>
      <c r="HC198" s="23"/>
      <c r="HD198" s="23"/>
      <c r="HE198" s="23"/>
      <c r="HF198" s="23"/>
      <c r="HG198" s="23"/>
      <c r="HH198" s="23"/>
      <c r="HI198" s="23"/>
      <c r="HJ198" s="23"/>
      <c r="HK198" s="23"/>
      <c r="HL198" s="23"/>
      <c r="HM198" s="23"/>
      <c r="HN198" s="23"/>
      <c r="HO198" s="23"/>
      <c r="HP198" s="23"/>
      <c r="HQ198" s="23"/>
      <c r="HR198" s="23"/>
      <c r="HS198" s="23"/>
      <c r="HT198" s="23"/>
      <c r="HU198" s="23"/>
      <c r="HV198" s="23"/>
      <c r="HW198" s="23"/>
      <c r="HX198" s="23"/>
      <c r="HY198" s="23"/>
      <c r="HZ198" s="23"/>
      <c r="IA198" s="23"/>
      <c r="IB198" s="23"/>
      <c r="IC198" s="23"/>
      <c r="ID198" s="23"/>
      <c r="IE198" s="23"/>
      <c r="IF198" s="23"/>
      <c r="IG198" s="23"/>
      <c r="IH198" s="23"/>
      <c r="II198" s="23"/>
      <c r="IJ198" s="23"/>
    </row>
    <row r="199" spans="1:244" x14ac:dyDescent="0.3">
      <c r="A199" s="12"/>
      <c r="B199" s="13">
        <v>1</v>
      </c>
      <c r="C199" s="51"/>
      <c r="D199" s="12" t="s">
        <v>102</v>
      </c>
      <c r="E199" s="12"/>
      <c r="F199" s="14">
        <v>44839</v>
      </c>
      <c r="G199" s="13" t="s">
        <v>103</v>
      </c>
      <c r="H199" s="12"/>
      <c r="I199" s="15">
        <v>44784</v>
      </c>
      <c r="J199" s="13">
        <f t="shared" si="28"/>
        <v>55</v>
      </c>
      <c r="K199" s="12">
        <f t="shared" si="29"/>
        <v>-1</v>
      </c>
      <c r="L199" s="12">
        <v>56</v>
      </c>
      <c r="M199" s="16" t="s">
        <v>74</v>
      </c>
      <c r="N199" s="12">
        <v>1</v>
      </c>
      <c r="O199" s="12"/>
      <c r="P199" s="12" t="s">
        <v>75</v>
      </c>
      <c r="Q199" s="12" t="s">
        <v>76</v>
      </c>
      <c r="R199" s="12" t="s">
        <v>77</v>
      </c>
      <c r="S199" s="17" t="s">
        <v>78</v>
      </c>
      <c r="T199" s="12">
        <v>28</v>
      </c>
      <c r="U199" s="12"/>
      <c r="V199" s="12">
        <v>1</v>
      </c>
      <c r="W199" s="12" t="s">
        <v>83</v>
      </c>
      <c r="X199" s="12"/>
      <c r="Y199" s="12"/>
      <c r="Z199" s="13">
        <v>53</v>
      </c>
      <c r="AA199" s="13">
        <v>2000</v>
      </c>
      <c r="AB199" s="12">
        <v>6</v>
      </c>
      <c r="AC199" s="13">
        <v>-35</v>
      </c>
      <c r="AD199" s="12"/>
      <c r="AE199" s="12">
        <v>0</v>
      </c>
      <c r="AF199" s="12">
        <v>1</v>
      </c>
      <c r="AG199" s="12">
        <v>2</v>
      </c>
      <c r="AH199" s="12">
        <v>3</v>
      </c>
      <c r="AI199" s="12"/>
      <c r="AJ199" s="13">
        <v>9</v>
      </c>
      <c r="AK199" s="16">
        <f t="shared" si="26"/>
        <v>991.51611328125</v>
      </c>
      <c r="AL199" s="12">
        <v>-67.1539306640625</v>
      </c>
      <c r="AM199" s="18">
        <v>-71.8231201171875</v>
      </c>
      <c r="AN199" s="18">
        <v>-70.4803466796875</v>
      </c>
      <c r="AO199" s="18">
        <v>-85.906982421875</v>
      </c>
      <c r="AP199" s="18">
        <v>-84.89990234375</v>
      </c>
      <c r="AQ199" s="12">
        <v>-89.141845703125</v>
      </c>
      <c r="AR199" s="12">
        <v>-91.064453125</v>
      </c>
      <c r="AS199" s="12">
        <v>-95.123291015625</v>
      </c>
      <c r="AT199" s="12"/>
      <c r="AU199" s="12">
        <f t="shared" si="30"/>
        <v>28</v>
      </c>
      <c r="AV199" s="12">
        <v>14</v>
      </c>
      <c r="AW199" s="12">
        <v>1</v>
      </c>
      <c r="AX199" s="12">
        <v>1</v>
      </c>
      <c r="AY199" s="12" t="s">
        <v>80</v>
      </c>
      <c r="AZ199" s="12">
        <v>394.5</v>
      </c>
      <c r="BA199" s="12">
        <v>397.80078125</v>
      </c>
      <c r="BB199" s="19">
        <v>-12.619999885559</v>
      </c>
      <c r="BC199" s="18">
        <v>51.835086822509702</v>
      </c>
      <c r="BD199" s="12">
        <v>1.5</v>
      </c>
      <c r="BE199" s="12">
        <v>396</v>
      </c>
      <c r="BF199" s="12">
        <v>-29.128046035766602</v>
      </c>
      <c r="BG199" s="12">
        <v>3.2001953125</v>
      </c>
      <c r="BH199" s="12">
        <v>397.7001953125</v>
      </c>
      <c r="BI199" s="19">
        <v>0.96600741147994995</v>
      </c>
      <c r="BJ199" s="12">
        <v>25.917543411254801</v>
      </c>
      <c r="BK199" s="12">
        <v>1.1210012435912999</v>
      </c>
      <c r="BL199" s="12">
        <v>2.0870087146759002</v>
      </c>
      <c r="BM199" s="12">
        <v>50.114349365234297</v>
      </c>
      <c r="BN199" s="12">
        <v>1.1844559907913199</v>
      </c>
      <c r="BO199" s="12">
        <v>103.76213836669901</v>
      </c>
      <c r="BP199" s="12">
        <v>1.14990234375</v>
      </c>
      <c r="BQ199" s="12">
        <v>-73.223037719726506</v>
      </c>
      <c r="BR199" s="12">
        <v>0.5498046875</v>
      </c>
      <c r="BS199" s="12">
        <v>85.767280578613196</v>
      </c>
      <c r="BT199" s="12">
        <v>0.490509033203125</v>
      </c>
      <c r="BU199" s="12">
        <v>-68.148239135742102</v>
      </c>
      <c r="BV199" s="12">
        <v>0.63305431604385398</v>
      </c>
      <c r="BW199" s="12">
        <v>25.035789489746001</v>
      </c>
      <c r="BX199" s="12" t="s">
        <v>82</v>
      </c>
      <c r="BY199" s="12" t="s">
        <v>81</v>
      </c>
      <c r="BZ199" s="12" t="s">
        <v>82</v>
      </c>
      <c r="CA199" s="12" t="s">
        <v>82</v>
      </c>
      <c r="CB199" s="12"/>
      <c r="CC199" s="12" t="s">
        <v>442</v>
      </c>
      <c r="CD199" s="12"/>
      <c r="CE199" s="20">
        <v>-8.9719999999999995</v>
      </c>
      <c r="CF199" s="21">
        <v>0</v>
      </c>
      <c r="CG199" s="21">
        <v>0.122</v>
      </c>
      <c r="CH199" s="21">
        <v>0.33400000000000002</v>
      </c>
      <c r="CI199" s="21">
        <v>-55.158999999999999</v>
      </c>
      <c r="CJ199" s="21">
        <v>3.55</v>
      </c>
      <c r="CK199" s="21">
        <v>4.2169999999999996</v>
      </c>
      <c r="CL199" s="21">
        <v>-5.0940000000000003</v>
      </c>
      <c r="CM199" s="12">
        <v>12.762</v>
      </c>
      <c r="CN199" s="12">
        <v>-2.9940000000000002</v>
      </c>
      <c r="CO199" s="62">
        <f>(CL199*CK199+CN199*CM199)/(CL199+CN199)</f>
        <v>7.3801713649851628</v>
      </c>
      <c r="CP199" s="12">
        <v>0.92600000000000005</v>
      </c>
      <c r="CQ199" s="12">
        <v>0</v>
      </c>
      <c r="CR199" s="12">
        <v>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22">
        <v>0.96799999999999997</v>
      </c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23"/>
      <c r="DW199" s="23"/>
      <c r="DX199" s="23"/>
      <c r="DY199" s="23"/>
      <c r="DZ199" s="23"/>
      <c r="EA199" s="23"/>
      <c r="EB199" s="23"/>
      <c r="EC199" s="21">
        <v>9</v>
      </c>
      <c r="ED199" s="12">
        <v>9</v>
      </c>
      <c r="EE199" s="23"/>
      <c r="EF199" s="21">
        <f t="shared" si="31"/>
        <v>0</v>
      </c>
      <c r="EG199" s="24">
        <v>9</v>
      </c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  <c r="FY199" s="23"/>
      <c r="FZ199" s="23"/>
      <c r="GA199" s="23"/>
      <c r="GB199" s="23"/>
      <c r="GC199" s="23"/>
      <c r="GD199" s="23"/>
      <c r="GE199" s="23"/>
      <c r="GF199" s="23"/>
      <c r="GG199" s="23"/>
      <c r="GH199" s="23"/>
      <c r="GI199" s="23"/>
      <c r="GJ199" s="23"/>
      <c r="GK199" s="23"/>
      <c r="GL199" s="23"/>
      <c r="GM199" s="23"/>
      <c r="GN199" s="23"/>
      <c r="GO199" s="23"/>
      <c r="GP199" s="23"/>
      <c r="GQ199" s="23"/>
      <c r="GR199" s="23"/>
      <c r="GS199" s="23"/>
      <c r="GT199" s="23"/>
      <c r="GU199" s="23"/>
      <c r="GV199" s="23"/>
      <c r="GW199" s="23"/>
      <c r="GX199" s="23"/>
      <c r="GY199" s="23"/>
      <c r="GZ199" s="23"/>
      <c r="HA199" s="23"/>
      <c r="HB199" s="23"/>
      <c r="HC199" s="23"/>
      <c r="HD199" s="23"/>
      <c r="HE199" s="23"/>
      <c r="HF199" s="23"/>
      <c r="HG199" s="23"/>
      <c r="HH199" s="23"/>
      <c r="HI199" s="23"/>
      <c r="HJ199" s="23"/>
      <c r="HK199" s="23"/>
      <c r="HL199" s="23"/>
      <c r="HM199" s="23"/>
      <c r="HN199" s="23"/>
      <c r="HO199" s="23"/>
      <c r="HP199" s="23"/>
      <c r="HQ199" s="23"/>
      <c r="HR199" s="23"/>
      <c r="HS199" s="23"/>
      <c r="HT199" s="23"/>
      <c r="HU199" s="23"/>
      <c r="HV199" s="23"/>
      <c r="HW199" s="23"/>
      <c r="HX199" s="23"/>
      <c r="HY199" s="23"/>
      <c r="HZ199" s="23"/>
      <c r="IA199" s="23"/>
      <c r="IB199" s="23"/>
      <c r="IC199" s="23"/>
      <c r="ID199" s="23"/>
      <c r="IE199" s="23"/>
      <c r="IF199" s="23"/>
      <c r="IG199" s="23"/>
      <c r="IH199" s="23"/>
      <c r="II199" s="23"/>
      <c r="IJ199" s="23"/>
    </row>
    <row r="200" spans="1:244" x14ac:dyDescent="0.3">
      <c r="A200" s="12"/>
      <c r="B200" s="13">
        <v>1</v>
      </c>
      <c r="C200" s="51"/>
      <c r="D200" s="12" t="s">
        <v>102</v>
      </c>
      <c r="E200" s="12"/>
      <c r="F200" s="14">
        <v>44839</v>
      </c>
      <c r="G200" s="13" t="s">
        <v>103</v>
      </c>
      <c r="H200" s="12"/>
      <c r="I200" s="15">
        <v>44784</v>
      </c>
      <c r="J200" s="13">
        <f t="shared" si="28"/>
        <v>55</v>
      </c>
      <c r="K200" s="12">
        <f t="shared" si="29"/>
        <v>-1</v>
      </c>
      <c r="L200" s="12">
        <v>56</v>
      </c>
      <c r="M200" s="16" t="s">
        <v>74</v>
      </c>
      <c r="N200" s="12">
        <v>1</v>
      </c>
      <c r="O200" s="12"/>
      <c r="P200" s="12" t="s">
        <v>75</v>
      </c>
      <c r="Q200" s="12" t="s">
        <v>76</v>
      </c>
      <c r="R200" s="12" t="s">
        <v>77</v>
      </c>
      <c r="S200" s="17" t="s">
        <v>78</v>
      </c>
      <c r="T200" s="12">
        <v>28</v>
      </c>
      <c r="U200" s="12"/>
      <c r="V200" s="12">
        <v>3</v>
      </c>
      <c r="W200" s="12" t="s">
        <v>83</v>
      </c>
      <c r="X200" s="12"/>
      <c r="Y200" s="12"/>
      <c r="Z200" s="13">
        <v>24</v>
      </c>
      <c r="AA200" s="13">
        <v>800</v>
      </c>
      <c r="AB200" s="12">
        <v>6</v>
      </c>
      <c r="AC200" s="13">
        <v>-30</v>
      </c>
      <c r="AD200" s="12"/>
      <c r="AE200" s="12">
        <v>8</v>
      </c>
      <c r="AF200" s="12">
        <v>9</v>
      </c>
      <c r="AG200" s="12">
        <v>10</v>
      </c>
      <c r="AH200" s="12">
        <v>11</v>
      </c>
      <c r="AI200" s="12"/>
      <c r="AJ200" s="13">
        <v>7</v>
      </c>
      <c r="AK200" s="16">
        <f t="shared" si="26"/>
        <v>730.28564453125</v>
      </c>
      <c r="AL200" s="12">
        <v>-86.3189697265625</v>
      </c>
      <c r="AM200" s="18">
        <v>-88.4552001953125</v>
      </c>
      <c r="AN200" s="18">
        <v>-100.601196289062</v>
      </c>
      <c r="AO200" s="18">
        <v>-99.2431640625</v>
      </c>
      <c r="AP200" s="18">
        <v>-99.18212890625</v>
      </c>
      <c r="AQ200" s="12">
        <v>-92.0257568359375</v>
      </c>
      <c r="AR200" s="12">
        <v>-97.96142578125</v>
      </c>
      <c r="AS200" s="12">
        <v>-70.5413818359375</v>
      </c>
      <c r="AT200" s="12"/>
      <c r="AU200" s="12">
        <f t="shared" si="30"/>
        <v>52</v>
      </c>
      <c r="AV200" s="12">
        <v>26</v>
      </c>
      <c r="AW200" s="12">
        <v>1</v>
      </c>
      <c r="AX200" s="12">
        <v>1</v>
      </c>
      <c r="AY200" s="12" t="s">
        <v>80</v>
      </c>
      <c r="AZ200" s="12">
        <v>318.30099487304602</v>
      </c>
      <c r="BA200" s="12">
        <v>321.90255737304602</v>
      </c>
      <c r="BB200" s="19">
        <v>-13.1800003051757</v>
      </c>
      <c r="BC200" s="18">
        <v>51.784736633300703</v>
      </c>
      <c r="BD200" s="12">
        <v>1.599609375</v>
      </c>
      <c r="BE200" s="12">
        <v>319.90060424804602</v>
      </c>
      <c r="BF200" s="12">
        <v>-18.008964538574201</v>
      </c>
      <c r="BG200" s="12">
        <v>0</v>
      </c>
      <c r="BH200" s="12">
        <v>318.30099487304602</v>
      </c>
      <c r="BI200" s="19">
        <v>1.3605443239212001</v>
      </c>
      <c r="BJ200" s="12">
        <v>25.892368316650298</v>
      </c>
      <c r="BK200" s="12">
        <v>1.0385934114456099</v>
      </c>
      <c r="BL200" s="12">
        <v>2.39913773536682</v>
      </c>
      <c r="BM200" s="12">
        <v>1.2662940025329501</v>
      </c>
      <c r="BN200" s="12">
        <v>11.043910026550201</v>
      </c>
      <c r="BO200" s="12">
        <v>93.75</v>
      </c>
      <c r="BP200" s="12">
        <v>1.0498046875</v>
      </c>
      <c r="BQ200" s="12">
        <v>-42.432598114013601</v>
      </c>
      <c r="BR200" s="12">
        <v>0.6494140625</v>
      </c>
      <c r="BS200" s="12">
        <v>76.946830749511705</v>
      </c>
      <c r="BT200" s="12">
        <v>0.55514597892761197</v>
      </c>
      <c r="BU200" s="12">
        <v>-39.408145904541001</v>
      </c>
      <c r="BV200" s="12">
        <v>1.0740114450454701</v>
      </c>
      <c r="BW200" s="12">
        <v>59.737403869628899</v>
      </c>
      <c r="BX200" s="12" t="s">
        <v>82</v>
      </c>
      <c r="BY200" s="12" t="s">
        <v>81</v>
      </c>
      <c r="BZ200" s="12" t="s">
        <v>82</v>
      </c>
      <c r="CA200" s="12" t="s">
        <v>82</v>
      </c>
      <c r="CB200" s="12"/>
      <c r="CC200" s="12" t="s">
        <v>443</v>
      </c>
      <c r="CD200" s="12"/>
      <c r="CE200" s="20">
        <v>-21.972999999999999</v>
      </c>
      <c r="CF200" s="21">
        <v>0</v>
      </c>
      <c r="CG200" s="21">
        <v>0.27500000000000002</v>
      </c>
      <c r="CH200" s="21">
        <v>0.35399999999999998</v>
      </c>
      <c r="CI200" s="21">
        <v>16.315000000000001</v>
      </c>
      <c r="CJ200" s="21">
        <v>1.6</v>
      </c>
      <c r="CK200" s="21">
        <v>1.2649999999999999</v>
      </c>
      <c r="CL200" s="21">
        <v>-7.5179999999999998</v>
      </c>
      <c r="CM200" s="12">
        <v>1.4490000000000001</v>
      </c>
      <c r="CN200" s="12">
        <v>-17.111999999999998</v>
      </c>
      <c r="CO200" s="62">
        <f>(CL200*CK200+CN200*CM200)/(CL200+CN200)</f>
        <v>1.3928362971985384</v>
      </c>
      <c r="CP200" s="12">
        <v>0.95699999999999996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22">
        <v>1.032</v>
      </c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23"/>
      <c r="DW200" s="23"/>
      <c r="DX200" s="23"/>
      <c r="DY200" s="23"/>
      <c r="DZ200" s="23"/>
      <c r="EA200" s="23"/>
      <c r="EB200" s="23"/>
      <c r="EC200" s="21">
        <v>9</v>
      </c>
      <c r="ED200" s="12">
        <v>9</v>
      </c>
      <c r="EE200" s="23"/>
      <c r="EF200" s="21">
        <f t="shared" si="31"/>
        <v>0</v>
      </c>
      <c r="EG200" s="24">
        <v>9</v>
      </c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  <c r="FY200" s="23"/>
      <c r="FZ200" s="23"/>
      <c r="GA200" s="23"/>
      <c r="GB200" s="23"/>
      <c r="GC200" s="23"/>
      <c r="GD200" s="23"/>
      <c r="GE200" s="23"/>
      <c r="GF200" s="23"/>
      <c r="GG200" s="23"/>
      <c r="GH200" s="23"/>
      <c r="GI200" s="23"/>
      <c r="GJ200" s="23"/>
      <c r="GK200" s="23"/>
      <c r="GL200" s="23"/>
      <c r="GM200" s="23"/>
      <c r="GN200" s="23"/>
      <c r="GO200" s="23"/>
      <c r="GP200" s="23"/>
      <c r="GQ200" s="23"/>
      <c r="GR200" s="23"/>
      <c r="GS200" s="23"/>
      <c r="GT200" s="23"/>
      <c r="GU200" s="23"/>
      <c r="GV200" s="23"/>
      <c r="GW200" s="23"/>
      <c r="GX200" s="23"/>
      <c r="GY200" s="23"/>
      <c r="GZ200" s="23"/>
      <c r="HA200" s="23"/>
      <c r="HB200" s="23"/>
      <c r="HC200" s="23"/>
      <c r="HD200" s="23"/>
      <c r="HE200" s="23"/>
      <c r="HF200" s="23"/>
      <c r="HG200" s="23"/>
      <c r="HH200" s="23"/>
      <c r="HI200" s="23"/>
      <c r="HJ200" s="23"/>
      <c r="HK200" s="23"/>
      <c r="HL200" s="23"/>
      <c r="HM200" s="23"/>
      <c r="HN200" s="23"/>
      <c r="HO200" s="23"/>
      <c r="HP200" s="23"/>
      <c r="HQ200" s="23"/>
      <c r="HR200" s="23"/>
      <c r="HS200" s="23"/>
      <c r="HT200" s="23"/>
      <c r="HU200" s="23"/>
      <c r="HV200" s="23"/>
      <c r="HW200" s="23"/>
      <c r="HX200" s="23"/>
      <c r="HY200" s="23"/>
      <c r="HZ200" s="23"/>
      <c r="IA200" s="23"/>
      <c r="IB200" s="23"/>
      <c r="IC200" s="23"/>
      <c r="ID200" s="23"/>
      <c r="IE200" s="23"/>
      <c r="IF200" s="23"/>
      <c r="IG200" s="23"/>
      <c r="IH200" s="23"/>
      <c r="II200" s="23"/>
      <c r="IJ200" s="23"/>
    </row>
    <row r="201" spans="1:244" ht="14.4" customHeight="1" x14ac:dyDescent="0.3">
      <c r="A201" s="12"/>
      <c r="B201" s="13">
        <v>1</v>
      </c>
      <c r="C201" s="51"/>
      <c r="D201" s="12" t="s">
        <v>102</v>
      </c>
      <c r="E201" s="12"/>
      <c r="F201" s="14">
        <v>44839</v>
      </c>
      <c r="G201" s="13" t="s">
        <v>103</v>
      </c>
      <c r="H201" s="12"/>
      <c r="I201" s="15">
        <v>44784</v>
      </c>
      <c r="J201" s="13">
        <f t="shared" si="28"/>
        <v>55</v>
      </c>
      <c r="K201" s="12">
        <f t="shared" si="29"/>
        <v>-1</v>
      </c>
      <c r="L201" s="12">
        <v>56</v>
      </c>
      <c r="M201" s="16" t="s">
        <v>74</v>
      </c>
      <c r="N201" s="12">
        <v>1</v>
      </c>
      <c r="O201" s="12"/>
      <c r="P201" s="12" t="s">
        <v>75</v>
      </c>
      <c r="Q201" s="12" t="s">
        <v>76</v>
      </c>
      <c r="R201" s="12" t="s">
        <v>77</v>
      </c>
      <c r="S201" s="17" t="s">
        <v>78</v>
      </c>
      <c r="T201" s="12">
        <v>28</v>
      </c>
      <c r="U201" s="12"/>
      <c r="V201" s="12">
        <v>2</v>
      </c>
      <c r="W201" s="12" t="s">
        <v>84</v>
      </c>
      <c r="X201" s="12"/>
      <c r="Y201" s="12"/>
      <c r="Z201" s="13">
        <v>46</v>
      </c>
      <c r="AA201" s="13">
        <v>1400</v>
      </c>
      <c r="AB201" s="12">
        <v>9</v>
      </c>
      <c r="AC201" s="13">
        <v>-41</v>
      </c>
      <c r="AD201" s="12"/>
      <c r="AE201" s="12">
        <v>4</v>
      </c>
      <c r="AF201" s="12">
        <v>5</v>
      </c>
      <c r="AG201" s="12">
        <v>6</v>
      </c>
      <c r="AH201" s="12">
        <v>7</v>
      </c>
      <c r="AI201" s="12"/>
      <c r="AJ201" s="13">
        <v>2</v>
      </c>
      <c r="AK201" s="16">
        <f t="shared" si="26"/>
        <v>1150.81787109375</v>
      </c>
      <c r="AL201" s="12">
        <v>-64.5599365234375</v>
      </c>
      <c r="AM201" s="18">
        <v>-72.6776123046875</v>
      </c>
      <c r="AN201" s="18">
        <v>-79.742431640625</v>
      </c>
      <c r="AO201" s="18">
        <v>-84.014892578125</v>
      </c>
      <c r="AP201" s="18">
        <v>-87.6617431640625</v>
      </c>
      <c r="AQ201" s="12">
        <v>-90.8050537109375</v>
      </c>
      <c r="AR201" s="12">
        <v>-91.1102294921875</v>
      </c>
      <c r="AS201" s="12">
        <v>-86.5020751953125</v>
      </c>
      <c r="AT201" s="12"/>
      <c r="AU201" s="12">
        <f t="shared" si="30"/>
        <v>26</v>
      </c>
      <c r="AV201" s="12">
        <v>13</v>
      </c>
      <c r="AW201" s="12">
        <v>1</v>
      </c>
      <c r="AX201" s="12">
        <v>1</v>
      </c>
      <c r="AY201" s="12" t="s">
        <v>80</v>
      </c>
      <c r="AZ201" s="12">
        <v>616.7001953125</v>
      </c>
      <c r="BA201" s="12">
        <v>620.89959716796795</v>
      </c>
      <c r="BB201" s="19">
        <v>-7.8299999237060502</v>
      </c>
      <c r="BC201" s="18">
        <v>25.789594650268501</v>
      </c>
      <c r="BD201" s="12">
        <v>2</v>
      </c>
      <c r="BE201" s="12">
        <v>618.7001953125</v>
      </c>
      <c r="BF201" s="12">
        <v>4.4120311737060502</v>
      </c>
      <c r="BG201" s="12">
        <v>0</v>
      </c>
      <c r="BH201" s="12">
        <v>616.7001953125</v>
      </c>
      <c r="BI201" s="19">
        <v>2.7532720565795898</v>
      </c>
      <c r="BJ201" s="12">
        <v>12.894797325134199</v>
      </c>
      <c r="BK201" s="12">
        <v>0.70211434364318803</v>
      </c>
      <c r="BL201" s="12">
        <v>3.4553864002227699</v>
      </c>
      <c r="BM201" s="12">
        <v>2.80594611167907</v>
      </c>
      <c r="BN201" s="12">
        <v>3.2279901504516602</v>
      </c>
      <c r="BO201" s="12">
        <v>15.625</v>
      </c>
      <c r="BP201" s="12">
        <v>1.0498046875</v>
      </c>
      <c r="BQ201" s="12">
        <v>-12.5612745285034</v>
      </c>
      <c r="BR201" s="12">
        <v>1.5498046875</v>
      </c>
      <c r="BS201" s="12" t="s">
        <v>81</v>
      </c>
      <c r="BT201" s="12" t="s">
        <v>81</v>
      </c>
      <c r="BU201" s="12" t="s">
        <v>81</v>
      </c>
      <c r="BV201" s="12" t="s">
        <v>81</v>
      </c>
      <c r="BW201" s="12">
        <v>69.641510009765597</v>
      </c>
      <c r="BX201" s="12" t="s">
        <v>82</v>
      </c>
      <c r="BY201" s="12" t="s">
        <v>81</v>
      </c>
      <c r="BZ201" s="12" t="s">
        <v>82</v>
      </c>
      <c r="CA201" s="12" t="s">
        <v>82</v>
      </c>
      <c r="CB201" s="12"/>
      <c r="CC201" s="12" t="s">
        <v>444</v>
      </c>
      <c r="CD201" s="12"/>
      <c r="CE201" s="20">
        <v>-8.4529999999999994</v>
      </c>
      <c r="CF201" s="21">
        <v>0</v>
      </c>
      <c r="CG201" s="21">
        <v>-6.0999999999999999E-2</v>
      </c>
      <c r="CH201" s="21">
        <v>0.98899999999999999</v>
      </c>
      <c r="CI201" s="21">
        <v>67.328000000000003</v>
      </c>
      <c r="CJ201" s="21">
        <v>3.05</v>
      </c>
      <c r="CK201" s="21">
        <v>2.569</v>
      </c>
      <c r="CL201" s="21">
        <v>-4.2089999999999996</v>
      </c>
      <c r="CM201" s="12">
        <v>7.0430000000000001</v>
      </c>
      <c r="CN201" s="12">
        <v>-3.5310000000000001</v>
      </c>
      <c r="CO201" s="62">
        <f>(CL201*CK201+CN201*CM201)/(CL201+CN201)</f>
        <v>4.6100457364341079</v>
      </c>
      <c r="CP201" s="12">
        <v>0.55200000000000005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22">
        <v>0.192</v>
      </c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23"/>
      <c r="DW201" s="23"/>
      <c r="DX201" s="23"/>
      <c r="DY201" s="23"/>
      <c r="DZ201" s="23"/>
      <c r="EA201" s="23"/>
      <c r="EB201" s="23"/>
      <c r="EC201" s="12">
        <v>4</v>
      </c>
      <c r="ED201" s="12">
        <v>4</v>
      </c>
      <c r="EE201" s="23"/>
      <c r="EF201" s="21">
        <f t="shared" si="31"/>
        <v>0</v>
      </c>
      <c r="EG201" s="28">
        <v>4</v>
      </c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  <c r="FY201" s="23"/>
      <c r="FZ201" s="23"/>
      <c r="GA201" s="23"/>
      <c r="GB201" s="23"/>
      <c r="GC201" s="23"/>
      <c r="GD201" s="23"/>
      <c r="GE201" s="23"/>
      <c r="GF201" s="23"/>
      <c r="GG201" s="23"/>
      <c r="GH201" s="23"/>
      <c r="GI201" s="23"/>
      <c r="GJ201" s="23"/>
      <c r="GK201" s="23"/>
      <c r="GL201" s="23"/>
      <c r="GM201" s="23"/>
      <c r="GN201" s="23"/>
      <c r="GO201" s="23"/>
      <c r="GP201" s="23"/>
      <c r="GQ201" s="23"/>
      <c r="GR201" s="23"/>
      <c r="GS201" s="23"/>
      <c r="GT201" s="23"/>
      <c r="GU201" s="23"/>
      <c r="GV201" s="23"/>
      <c r="GW201" s="23"/>
      <c r="GX201" s="23"/>
      <c r="GY201" s="23"/>
      <c r="GZ201" s="23"/>
      <c r="HA201" s="23"/>
      <c r="HB201" s="23"/>
      <c r="HC201" s="23"/>
      <c r="HD201" s="23"/>
      <c r="HE201" s="23"/>
      <c r="HF201" s="23"/>
      <c r="HG201" s="23"/>
      <c r="HH201" s="23"/>
      <c r="HI201" s="23"/>
      <c r="HJ201" s="23"/>
      <c r="HK201" s="23"/>
      <c r="HL201" s="23"/>
      <c r="HM201" s="23"/>
      <c r="HN201" s="23"/>
      <c r="HO201" s="23"/>
      <c r="HP201" s="23"/>
      <c r="HQ201" s="23"/>
      <c r="HR201" s="23"/>
      <c r="HS201" s="23"/>
      <c r="HT201" s="23"/>
      <c r="HU201" s="23"/>
      <c r="HV201" s="23"/>
      <c r="HW201" s="23"/>
      <c r="HX201" s="23"/>
      <c r="HY201" s="23"/>
      <c r="HZ201" s="23"/>
      <c r="IA201" s="23"/>
      <c r="IB201" s="23"/>
      <c r="IC201" s="23"/>
      <c r="ID201" s="23"/>
      <c r="IE201" s="23"/>
      <c r="IF201" s="23"/>
      <c r="IG201" s="23"/>
      <c r="IH201" s="23"/>
      <c r="II201" s="23"/>
      <c r="IJ201" s="23"/>
    </row>
    <row r="202" spans="1:244" x14ac:dyDescent="0.3">
      <c r="A202" s="12"/>
      <c r="B202" s="13">
        <v>1</v>
      </c>
      <c r="C202" s="51"/>
      <c r="D202" s="12" t="s">
        <v>102</v>
      </c>
      <c r="E202" s="12"/>
      <c r="F202" s="14">
        <v>44839</v>
      </c>
      <c r="G202" s="13" t="s">
        <v>103</v>
      </c>
      <c r="H202" s="12"/>
      <c r="I202" s="15">
        <v>44784</v>
      </c>
      <c r="J202" s="13">
        <f t="shared" si="28"/>
        <v>55</v>
      </c>
      <c r="K202" s="12">
        <f t="shared" si="29"/>
        <v>-1</v>
      </c>
      <c r="L202" s="12">
        <v>56</v>
      </c>
      <c r="M202" s="16" t="s">
        <v>74</v>
      </c>
      <c r="N202" s="12">
        <v>1</v>
      </c>
      <c r="O202" s="12"/>
      <c r="P202" s="12" t="s">
        <v>75</v>
      </c>
      <c r="Q202" s="12" t="s">
        <v>76</v>
      </c>
      <c r="R202" s="12" t="s">
        <v>77</v>
      </c>
      <c r="S202" s="17" t="s">
        <v>78</v>
      </c>
      <c r="T202" s="12">
        <v>28</v>
      </c>
      <c r="U202" s="12"/>
      <c r="V202" s="12">
        <v>5</v>
      </c>
      <c r="W202" s="12" t="s">
        <v>83</v>
      </c>
      <c r="X202" s="12"/>
      <c r="Y202" s="12"/>
      <c r="Z202" s="13">
        <v>30</v>
      </c>
      <c r="AA202" s="13">
        <v>1000</v>
      </c>
      <c r="AB202" s="12">
        <v>5</v>
      </c>
      <c r="AC202" s="13">
        <v>-21</v>
      </c>
      <c r="AD202" s="12"/>
      <c r="AE202" s="12">
        <v>16</v>
      </c>
      <c r="AF202" s="12">
        <v>17</v>
      </c>
      <c r="AG202" s="12">
        <v>18</v>
      </c>
      <c r="AH202" s="12">
        <v>19</v>
      </c>
      <c r="AI202" s="12"/>
      <c r="AJ202" s="13">
        <v>1</v>
      </c>
      <c r="AK202" s="16">
        <f t="shared" si="26"/>
        <v>2613.83056640624</v>
      </c>
      <c r="AL202" s="12">
        <v>-67.9473876953125</v>
      </c>
      <c r="AM202" s="18">
        <v>-84.381103515625</v>
      </c>
      <c r="AN202" s="18">
        <v>-89.5233154296875</v>
      </c>
      <c r="AO202" s="18">
        <v>-103.775024414062</v>
      </c>
      <c r="AP202" s="18">
        <v>-123.59619140625</v>
      </c>
      <c r="AQ202" s="12">
        <v>-130.7373046875</v>
      </c>
      <c r="AR202" s="12">
        <v>-102.935791015625</v>
      </c>
      <c r="AS202" s="12">
        <v>-87.2802734375</v>
      </c>
      <c r="AT202" s="12"/>
      <c r="AU202" s="12">
        <f t="shared" si="30"/>
        <v>58</v>
      </c>
      <c r="AV202" s="12">
        <v>29</v>
      </c>
      <c r="AW202" s="12">
        <v>1</v>
      </c>
      <c r="AX202" s="12">
        <v>1</v>
      </c>
      <c r="AY202" s="12" t="s">
        <v>80</v>
      </c>
      <c r="AZ202" s="12">
        <v>263.69918823242102</v>
      </c>
      <c r="BA202" s="12">
        <v>268.29684448242102</v>
      </c>
      <c r="BB202" s="19">
        <v>-4.4380002021789497</v>
      </c>
      <c r="BC202" s="18">
        <v>21.924571990966701</v>
      </c>
      <c r="BD202" s="12">
        <v>2.19921875</v>
      </c>
      <c r="BE202" s="12">
        <v>265.89840698242102</v>
      </c>
      <c r="BF202" s="12">
        <v>2.3322870731353702</v>
      </c>
      <c r="BG202" s="12">
        <v>4.5</v>
      </c>
      <c r="BH202" s="12">
        <v>268.19918823242102</v>
      </c>
      <c r="BI202" s="19">
        <v>2.97782230377197</v>
      </c>
      <c r="BJ202" s="12">
        <v>10.962285995483301</v>
      </c>
      <c r="BK202" s="12">
        <v>0.79877203702926602</v>
      </c>
      <c r="BL202" s="12">
        <v>3.7765941619872998</v>
      </c>
      <c r="BM202" s="12">
        <v>3.87510085105896</v>
      </c>
      <c r="BN202" s="12">
        <v>1.8925188779830899</v>
      </c>
      <c r="BO202" s="12">
        <v>12.65625</v>
      </c>
      <c r="BP202" s="12">
        <v>0.951171875</v>
      </c>
      <c r="BQ202" s="12">
        <v>-12.8125</v>
      </c>
      <c r="BR202" s="12">
        <v>1.951171875</v>
      </c>
      <c r="BS202" s="12" t="s">
        <v>81</v>
      </c>
      <c r="BT202" s="12" t="s">
        <v>81</v>
      </c>
      <c r="BU202" s="12" t="s">
        <v>81</v>
      </c>
      <c r="BV202" s="12" t="s">
        <v>81</v>
      </c>
      <c r="BW202" s="12">
        <v>64.077911376953097</v>
      </c>
      <c r="BX202" s="12" t="s">
        <v>82</v>
      </c>
      <c r="BY202" s="12" t="s">
        <v>81</v>
      </c>
      <c r="BZ202" s="12" t="s">
        <v>82</v>
      </c>
      <c r="CA202" s="12" t="s">
        <v>82</v>
      </c>
      <c r="CB202" s="12"/>
      <c r="CC202" s="12" t="s">
        <v>445</v>
      </c>
      <c r="CD202" s="12"/>
      <c r="CE202" s="20">
        <v>-8.6980000000000004</v>
      </c>
      <c r="CF202" s="21">
        <v>0</v>
      </c>
      <c r="CG202" s="21">
        <v>0.54900000000000004</v>
      </c>
      <c r="CH202" s="21">
        <v>0.99299999999999999</v>
      </c>
      <c r="CI202" s="21">
        <v>-198.08799999999999</v>
      </c>
      <c r="CJ202" s="21">
        <v>10.3</v>
      </c>
      <c r="CK202" s="21">
        <v>9.1059999999999999</v>
      </c>
      <c r="CL202" s="21">
        <v>-4.7919999999999998</v>
      </c>
      <c r="CM202" s="12">
        <v>34.835999999999999</v>
      </c>
      <c r="CN202" s="12">
        <v>-4.0679999999999996</v>
      </c>
      <c r="CO202" s="62">
        <f>(CL202*CK202+CN202*CM202)/(CL202+CN202)</f>
        <v>20.919729119638827</v>
      </c>
      <c r="CP202" s="12">
        <v>0.96099999999999997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22">
        <v>0.74399999999999999</v>
      </c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23"/>
      <c r="DW202" s="23"/>
      <c r="DX202" s="23"/>
      <c r="DY202" s="23"/>
      <c r="DZ202" s="23"/>
      <c r="EA202" s="23"/>
      <c r="EB202" s="23"/>
      <c r="EC202" s="12">
        <v>5</v>
      </c>
      <c r="ED202" s="21">
        <v>5</v>
      </c>
      <c r="EE202" s="23"/>
      <c r="EF202" s="21">
        <f t="shared" si="31"/>
        <v>0</v>
      </c>
      <c r="EG202" s="28">
        <v>5</v>
      </c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  <c r="FY202" s="23"/>
      <c r="FZ202" s="23"/>
      <c r="GA202" s="23"/>
      <c r="GB202" s="23"/>
      <c r="GC202" s="23"/>
      <c r="GD202" s="23"/>
      <c r="GE202" s="23"/>
      <c r="GF202" s="23"/>
      <c r="GG202" s="23"/>
      <c r="GH202" s="23"/>
      <c r="GI202" s="23"/>
      <c r="GJ202" s="23"/>
      <c r="GK202" s="23"/>
      <c r="GL202" s="23"/>
      <c r="GM202" s="23"/>
      <c r="GN202" s="23"/>
      <c r="GO202" s="23"/>
      <c r="GP202" s="23"/>
      <c r="GQ202" s="23"/>
      <c r="GR202" s="23"/>
      <c r="GS202" s="23"/>
      <c r="GT202" s="23"/>
      <c r="GU202" s="23"/>
      <c r="GV202" s="23"/>
      <c r="GW202" s="23"/>
      <c r="GX202" s="23"/>
      <c r="GY202" s="23"/>
      <c r="GZ202" s="23"/>
      <c r="HA202" s="23"/>
      <c r="HB202" s="23"/>
      <c r="HC202" s="23"/>
      <c r="HD202" s="23"/>
      <c r="HE202" s="23"/>
      <c r="HF202" s="23"/>
      <c r="HG202" s="23"/>
      <c r="HH202" s="23"/>
      <c r="HI202" s="23"/>
      <c r="HJ202" s="23"/>
      <c r="HK202" s="23"/>
      <c r="HL202" s="23"/>
      <c r="HM202" s="23"/>
      <c r="HN202" s="23"/>
      <c r="HO202" s="23"/>
      <c r="HP202" s="23"/>
      <c r="HQ202" s="23"/>
      <c r="HR202" s="23"/>
      <c r="HS202" s="23"/>
      <c r="HT202" s="23"/>
      <c r="HU202" s="23"/>
      <c r="HV202" s="23"/>
      <c r="HW202" s="23"/>
      <c r="HX202" s="23"/>
      <c r="HY202" s="23"/>
      <c r="HZ202" s="23"/>
      <c r="IA202" s="23"/>
      <c r="IB202" s="23"/>
      <c r="IC202" s="23"/>
      <c r="ID202" s="23"/>
      <c r="IE202" s="23"/>
      <c r="IF202" s="23"/>
      <c r="IG202" s="23"/>
      <c r="IH202" s="23"/>
      <c r="II202" s="23"/>
      <c r="IJ202" s="23"/>
    </row>
    <row r="203" spans="1:244" x14ac:dyDescent="0.3">
      <c r="A203" s="12"/>
      <c r="B203" s="13">
        <v>1</v>
      </c>
      <c r="C203" s="51"/>
      <c r="D203" s="12" t="s">
        <v>102</v>
      </c>
      <c r="E203" s="12"/>
      <c r="F203" s="14">
        <v>44839</v>
      </c>
      <c r="G203" s="13" t="s">
        <v>103</v>
      </c>
      <c r="H203" s="12"/>
      <c r="I203" s="15">
        <v>44784</v>
      </c>
      <c r="J203" s="13">
        <f t="shared" si="28"/>
        <v>55</v>
      </c>
      <c r="K203" s="12">
        <f t="shared" si="29"/>
        <v>-1</v>
      </c>
      <c r="L203" s="12">
        <v>56</v>
      </c>
      <c r="M203" s="16" t="s">
        <v>74</v>
      </c>
      <c r="N203" s="12">
        <v>1</v>
      </c>
      <c r="O203" s="12"/>
      <c r="P203" s="12" t="s">
        <v>75</v>
      </c>
      <c r="Q203" s="12" t="s">
        <v>76</v>
      </c>
      <c r="R203" s="12" t="s">
        <v>77</v>
      </c>
      <c r="S203" s="17" t="s">
        <v>78</v>
      </c>
      <c r="T203" s="12">
        <v>28</v>
      </c>
      <c r="U203" s="12"/>
      <c r="V203" s="12">
        <v>4</v>
      </c>
      <c r="W203" s="12" t="s">
        <v>446</v>
      </c>
      <c r="X203" s="12"/>
      <c r="Y203" s="12"/>
      <c r="Z203" s="13">
        <v>31</v>
      </c>
      <c r="AA203" s="13">
        <v>1400</v>
      </c>
      <c r="AB203" s="12">
        <v>11</v>
      </c>
      <c r="AC203" s="13">
        <v>-44</v>
      </c>
      <c r="AD203" s="12"/>
      <c r="AE203" s="12">
        <v>12</v>
      </c>
      <c r="AF203" s="12">
        <v>13</v>
      </c>
      <c r="AG203" s="12"/>
      <c r="AH203" s="12"/>
      <c r="AI203" s="12"/>
      <c r="AJ203" s="13">
        <v>0</v>
      </c>
      <c r="AK203" s="16"/>
      <c r="AL203" s="12"/>
      <c r="AM203" s="18"/>
      <c r="AN203" s="18"/>
      <c r="AO203" s="18"/>
      <c r="AP203" s="18"/>
      <c r="AQ203" s="12"/>
      <c r="AR203" s="12"/>
      <c r="AS203" s="12"/>
      <c r="AT203" s="12"/>
      <c r="AU203" s="12">
        <f t="shared" si="30"/>
        <v>0</v>
      </c>
      <c r="AV203" s="12"/>
      <c r="AW203" s="12"/>
      <c r="AX203" s="12"/>
      <c r="AY203" s="12"/>
      <c r="AZ203" s="12"/>
      <c r="BA203" s="12"/>
      <c r="BB203" s="19"/>
      <c r="BC203" s="18"/>
      <c r="BD203" s="12"/>
      <c r="BE203" s="12"/>
      <c r="BF203" s="12"/>
      <c r="BG203" s="12"/>
      <c r="BH203" s="12"/>
      <c r="BI203" s="19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20"/>
      <c r="CM203" s="12"/>
      <c r="CN203" s="12"/>
      <c r="CO203" s="62"/>
      <c r="CP203" s="12"/>
      <c r="CQ203" s="12"/>
      <c r="CR203" s="12"/>
      <c r="CS203" s="12"/>
      <c r="CT203" s="12"/>
      <c r="CU203" s="12"/>
      <c r="CV203" s="12"/>
      <c r="CW203" s="12"/>
      <c r="CX203" s="22">
        <v>0.1</v>
      </c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23"/>
      <c r="DW203" s="23"/>
      <c r="DX203" s="23"/>
      <c r="DY203" s="23"/>
      <c r="DZ203" s="23"/>
      <c r="EA203" s="23"/>
      <c r="EB203" s="23"/>
      <c r="EC203" s="12">
        <v>2</v>
      </c>
      <c r="ED203" s="12">
        <v>2</v>
      </c>
      <c r="EE203" s="23"/>
      <c r="EF203" s="21">
        <f t="shared" si="31"/>
        <v>0</v>
      </c>
      <c r="EG203" s="28">
        <v>2</v>
      </c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  <c r="FY203" s="23"/>
      <c r="FZ203" s="23"/>
      <c r="GA203" s="23"/>
      <c r="GB203" s="23"/>
      <c r="GC203" s="23"/>
      <c r="GD203" s="23"/>
      <c r="GE203" s="23"/>
      <c r="GF203" s="23"/>
      <c r="GG203" s="23"/>
      <c r="GH203" s="23"/>
      <c r="GI203" s="23"/>
      <c r="GJ203" s="23"/>
      <c r="GK203" s="23"/>
      <c r="GL203" s="23"/>
      <c r="GM203" s="23"/>
      <c r="GN203" s="23"/>
      <c r="GO203" s="23"/>
      <c r="GP203" s="23"/>
      <c r="GQ203" s="23"/>
      <c r="GR203" s="23"/>
      <c r="GS203" s="23"/>
      <c r="GT203" s="23"/>
      <c r="GU203" s="23"/>
      <c r="GV203" s="23"/>
      <c r="GW203" s="23"/>
      <c r="GX203" s="23"/>
      <c r="GY203" s="23"/>
      <c r="GZ203" s="23"/>
      <c r="HA203" s="23"/>
      <c r="HB203" s="23"/>
      <c r="HC203" s="23"/>
      <c r="HD203" s="23"/>
      <c r="HE203" s="23"/>
      <c r="HF203" s="23"/>
      <c r="HG203" s="23"/>
      <c r="HH203" s="23"/>
      <c r="HI203" s="23"/>
      <c r="HJ203" s="23"/>
      <c r="HK203" s="23"/>
      <c r="HL203" s="23"/>
      <c r="HM203" s="23"/>
      <c r="HN203" s="23"/>
      <c r="HO203" s="23"/>
      <c r="HP203" s="23"/>
      <c r="HQ203" s="23"/>
      <c r="HR203" s="23"/>
      <c r="HS203" s="23"/>
      <c r="HT203" s="23"/>
      <c r="HU203" s="23"/>
      <c r="HV203" s="23"/>
      <c r="HW203" s="23"/>
      <c r="HX203" s="23"/>
      <c r="HY203" s="23"/>
      <c r="HZ203" s="23"/>
      <c r="IA203" s="23"/>
      <c r="IB203" s="23"/>
      <c r="IC203" s="23"/>
      <c r="ID203" s="23"/>
      <c r="IE203" s="23"/>
      <c r="IF203" s="23"/>
      <c r="IG203" s="23"/>
      <c r="IH203" s="23"/>
      <c r="II203" s="23"/>
      <c r="IJ203" s="23"/>
    </row>
    <row r="204" spans="1:244" ht="15" customHeight="1" x14ac:dyDescent="0.3">
      <c r="A204" s="12"/>
      <c r="B204" s="13">
        <v>1</v>
      </c>
      <c r="C204" s="51"/>
      <c r="D204" s="12" t="s">
        <v>102</v>
      </c>
      <c r="E204" s="12"/>
      <c r="F204" s="14">
        <v>44848</v>
      </c>
      <c r="G204" s="13" t="s">
        <v>103</v>
      </c>
      <c r="H204" s="12"/>
      <c r="I204" s="15">
        <v>44784</v>
      </c>
      <c r="J204" s="13">
        <f t="shared" si="28"/>
        <v>64</v>
      </c>
      <c r="K204" s="12">
        <f t="shared" si="29"/>
        <v>-1</v>
      </c>
      <c r="L204" s="12">
        <v>65</v>
      </c>
      <c r="M204" s="16" t="s">
        <v>74</v>
      </c>
      <c r="N204" s="12">
        <v>1</v>
      </c>
      <c r="O204" s="12"/>
      <c r="P204" s="12" t="s">
        <v>75</v>
      </c>
      <c r="Q204" s="12" t="s">
        <v>76</v>
      </c>
      <c r="R204" s="12" t="s">
        <v>77</v>
      </c>
      <c r="S204" s="17" t="s">
        <v>78</v>
      </c>
      <c r="T204" s="12">
        <v>28</v>
      </c>
      <c r="U204" s="12"/>
      <c r="V204" s="12">
        <v>1</v>
      </c>
      <c r="W204" s="12"/>
      <c r="X204" s="12"/>
      <c r="Y204" s="12"/>
      <c r="Z204" s="13">
        <v>39</v>
      </c>
      <c r="AA204" s="13">
        <v>1100</v>
      </c>
      <c r="AB204" s="12">
        <v>8</v>
      </c>
      <c r="AC204" s="13">
        <v>-42</v>
      </c>
      <c r="AD204" s="12"/>
      <c r="AE204" s="30">
        <v>32</v>
      </c>
      <c r="AF204" s="12">
        <v>33</v>
      </c>
      <c r="AG204" s="12">
        <v>34</v>
      </c>
      <c r="AH204" s="12">
        <v>35</v>
      </c>
      <c r="AI204" s="12"/>
      <c r="AJ204" s="13">
        <v>9</v>
      </c>
      <c r="AK204" s="16">
        <f>SLOPE(AL204:AP204,AL$1:AP$1)*-1000</f>
        <v>1796.875</v>
      </c>
      <c r="AL204" s="12">
        <v>-70.12939453125</v>
      </c>
      <c r="AM204" s="18">
        <v>-77.94189453125</v>
      </c>
      <c r="AN204" s="18">
        <v>-87.249755859375</v>
      </c>
      <c r="AO204" s="18">
        <v>-96.49658203125</v>
      </c>
      <c r="AP204" s="18">
        <v>-105.77392578125</v>
      </c>
      <c r="AQ204" s="12">
        <v>-114.501953125</v>
      </c>
      <c r="AR204" s="12">
        <v>-121.856689453125</v>
      </c>
      <c r="AS204" s="12">
        <v>-129.94384765625</v>
      </c>
      <c r="AT204" s="12"/>
      <c r="AU204" s="12">
        <f t="shared" si="30"/>
        <v>22</v>
      </c>
      <c r="AV204" s="12">
        <v>11</v>
      </c>
      <c r="AW204" s="12">
        <v>1</v>
      </c>
      <c r="AX204" s="12">
        <v>1</v>
      </c>
      <c r="AY204" s="12" t="s">
        <v>80</v>
      </c>
      <c r="AZ204" s="12">
        <v>565.2001953125</v>
      </c>
      <c r="BA204" s="12">
        <v>568.599609375</v>
      </c>
      <c r="BB204" s="19">
        <v>-19.959999084472599</v>
      </c>
      <c r="BC204" s="18">
        <v>68.376136779785099</v>
      </c>
      <c r="BD204" s="12">
        <v>1.5</v>
      </c>
      <c r="BE204" s="12">
        <v>566.7001953125</v>
      </c>
      <c r="BF204" s="12">
        <v>-16.828941345214801</v>
      </c>
      <c r="BG204" s="12">
        <v>3.2998046875</v>
      </c>
      <c r="BH204" s="12">
        <v>568.5</v>
      </c>
      <c r="BI204" s="19">
        <v>1.07004678249359</v>
      </c>
      <c r="BJ204" s="12">
        <v>34.1880683898925</v>
      </c>
      <c r="BK204" s="12">
        <v>1.07465231418609</v>
      </c>
      <c r="BL204" s="12">
        <v>2.14469909667968</v>
      </c>
      <c r="BM204" s="12">
        <v>1.8348045349121</v>
      </c>
      <c r="BN204" s="12">
        <v>41.529396057128899</v>
      </c>
      <c r="BO204" s="12">
        <v>153.186279296875</v>
      </c>
      <c r="BP204" s="12">
        <v>1.0498046875</v>
      </c>
      <c r="BQ204" s="12">
        <v>-70.236648559570298</v>
      </c>
      <c r="BR204" s="12">
        <v>0.44970703125</v>
      </c>
      <c r="BS204" s="12">
        <v>126.868049621582</v>
      </c>
      <c r="BT204" s="12">
        <v>0.44185519218444802</v>
      </c>
      <c r="BU204" s="12">
        <v>-60.513660430908203</v>
      </c>
      <c r="BV204" s="12">
        <v>0.90285682678222701</v>
      </c>
      <c r="BW204" s="12">
        <v>63.7384223937988</v>
      </c>
      <c r="BX204" s="12" t="s">
        <v>82</v>
      </c>
      <c r="BY204" s="12" t="s">
        <v>81</v>
      </c>
      <c r="BZ204" s="12" t="s">
        <v>82</v>
      </c>
      <c r="CA204" s="12" t="s">
        <v>82</v>
      </c>
      <c r="CB204" s="12"/>
      <c r="CC204" s="12"/>
      <c r="CD204" s="12"/>
      <c r="CE204" s="20"/>
      <c r="CM204" s="12"/>
      <c r="CN204" s="12"/>
      <c r="CO204" s="62"/>
      <c r="CP204" s="12"/>
      <c r="CQ204" s="12"/>
      <c r="CR204" s="12"/>
      <c r="CS204" s="12"/>
      <c r="CT204" s="12"/>
      <c r="CU204" s="12"/>
      <c r="CV204" s="12"/>
      <c r="CW204" s="12"/>
      <c r="CX204" s="52">
        <v>0</v>
      </c>
      <c r="CY204" s="21">
        <v>0</v>
      </c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23"/>
      <c r="DW204" s="23"/>
      <c r="DX204" s="23"/>
      <c r="DY204" s="23"/>
      <c r="DZ204" s="23"/>
      <c r="EA204" s="23"/>
      <c r="EB204" s="23"/>
      <c r="EC204" s="21">
        <v>7</v>
      </c>
      <c r="ED204" s="12">
        <v>7</v>
      </c>
      <c r="EE204" s="23"/>
      <c r="EF204" s="21">
        <f t="shared" si="31"/>
        <v>0</v>
      </c>
      <c r="EG204" s="24">
        <v>7</v>
      </c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  <c r="FY204" s="23"/>
      <c r="FZ204" s="23"/>
      <c r="GA204" s="23"/>
      <c r="GB204" s="23"/>
      <c r="GC204" s="23"/>
      <c r="GD204" s="23"/>
      <c r="GE204" s="23"/>
      <c r="GF204" s="23"/>
      <c r="GG204" s="23"/>
      <c r="GH204" s="23"/>
      <c r="GI204" s="23"/>
      <c r="GJ204" s="23"/>
      <c r="GK204" s="23"/>
      <c r="GL204" s="23"/>
      <c r="GM204" s="23"/>
      <c r="GN204" s="23"/>
      <c r="GO204" s="23"/>
      <c r="GP204" s="23"/>
      <c r="GQ204" s="23"/>
      <c r="GR204" s="23"/>
      <c r="GS204" s="23"/>
      <c r="GT204" s="23"/>
      <c r="GU204" s="23"/>
      <c r="GV204" s="23"/>
      <c r="GW204" s="23"/>
      <c r="GX204" s="23"/>
      <c r="GY204" s="23"/>
      <c r="GZ204" s="23"/>
      <c r="HA204" s="23"/>
      <c r="HB204" s="23"/>
      <c r="HC204" s="23"/>
      <c r="HD204" s="23"/>
      <c r="HE204" s="23"/>
      <c r="HF204" s="23"/>
      <c r="HG204" s="23"/>
      <c r="HH204" s="23"/>
      <c r="HI204" s="23"/>
      <c r="HJ204" s="23"/>
      <c r="HK204" s="23"/>
      <c r="HL204" s="23"/>
      <c r="HM204" s="23"/>
      <c r="HN204" s="23"/>
      <c r="HO204" s="23"/>
      <c r="HP204" s="23"/>
      <c r="HQ204" s="23"/>
      <c r="HR204" s="23"/>
      <c r="HS204" s="23"/>
      <c r="HT204" s="23"/>
      <c r="HU204" s="23"/>
      <c r="HV204" s="23"/>
      <c r="HW204" s="23"/>
      <c r="HX204" s="23"/>
      <c r="HY204" s="23"/>
      <c r="HZ204" s="23"/>
      <c r="IA204" s="23"/>
      <c r="IB204" s="23"/>
      <c r="IC204" s="23"/>
      <c r="ID204" s="23"/>
      <c r="IE204" s="23"/>
      <c r="IF204" s="23"/>
      <c r="IG204" s="23"/>
      <c r="IH204" s="23"/>
      <c r="II204" s="23"/>
      <c r="IJ204" s="23"/>
    </row>
    <row r="205" spans="1:244" x14ac:dyDescent="0.3">
      <c r="A205" s="12"/>
      <c r="B205" s="13">
        <v>1</v>
      </c>
      <c r="C205" s="51"/>
      <c r="D205" s="12" t="s">
        <v>102</v>
      </c>
      <c r="E205" s="12"/>
      <c r="F205" s="14">
        <v>44848</v>
      </c>
      <c r="G205" s="13" t="s">
        <v>103</v>
      </c>
      <c r="H205" s="12"/>
      <c r="I205" s="15">
        <v>44784</v>
      </c>
      <c r="J205" s="13">
        <f t="shared" si="28"/>
        <v>64</v>
      </c>
      <c r="K205" s="12">
        <f t="shared" si="29"/>
        <v>-1</v>
      </c>
      <c r="L205" s="12">
        <v>65</v>
      </c>
      <c r="M205" s="16" t="s">
        <v>74</v>
      </c>
      <c r="N205" s="12">
        <v>1</v>
      </c>
      <c r="O205" s="12"/>
      <c r="P205" s="12" t="s">
        <v>75</v>
      </c>
      <c r="Q205" s="12" t="s">
        <v>76</v>
      </c>
      <c r="R205" s="12" t="s">
        <v>77</v>
      </c>
      <c r="S205" s="17" t="s">
        <v>78</v>
      </c>
      <c r="T205" s="12">
        <v>28</v>
      </c>
      <c r="U205" s="12"/>
      <c r="V205" s="12">
        <v>3</v>
      </c>
      <c r="W205" s="12" t="s">
        <v>83</v>
      </c>
      <c r="X205" s="12"/>
      <c r="Y205" s="12"/>
      <c r="Z205" s="13">
        <v>42</v>
      </c>
      <c r="AA205" s="13">
        <v>1300</v>
      </c>
      <c r="AB205" s="12">
        <v>10</v>
      </c>
      <c r="AC205" s="13">
        <v>-40</v>
      </c>
      <c r="AD205" s="12"/>
      <c r="AE205" s="12">
        <v>6</v>
      </c>
      <c r="AF205" s="12">
        <v>7</v>
      </c>
      <c r="AG205" s="12">
        <v>8</v>
      </c>
      <c r="AH205" s="12">
        <v>9</v>
      </c>
      <c r="AI205" s="12"/>
      <c r="AJ205" s="13">
        <v>7</v>
      </c>
      <c r="AK205" s="16">
        <f>SLOPE(AL205:AP205,AL$1:AP$1)*-1000</f>
        <v>1050.72021484375</v>
      </c>
      <c r="AL205" s="12">
        <v>-50.1861572265625</v>
      </c>
      <c r="AM205" s="18">
        <v>-61.9659423828125</v>
      </c>
      <c r="AN205" s="18">
        <v>-63.9495849609375</v>
      </c>
      <c r="AO205" s="18">
        <v>-76.2939453125</v>
      </c>
      <c r="AP205" s="18">
        <v>-69.2901611328125</v>
      </c>
      <c r="AQ205" s="12">
        <v>-83.6639404296875</v>
      </c>
      <c r="AR205" s="12">
        <v>-88.19580078125</v>
      </c>
      <c r="AS205" s="12">
        <v>-92.1478271484375</v>
      </c>
      <c r="AT205" s="12"/>
      <c r="AU205" s="12">
        <f t="shared" si="30"/>
        <v>20</v>
      </c>
      <c r="AV205" s="12">
        <v>10</v>
      </c>
      <c r="AW205" s="12">
        <v>1</v>
      </c>
      <c r="AX205" s="12">
        <v>1</v>
      </c>
      <c r="AY205" s="12" t="s">
        <v>80</v>
      </c>
      <c r="AZ205" s="12">
        <v>648.90051269531205</v>
      </c>
      <c r="BA205" s="12">
        <v>652.50109863281205</v>
      </c>
      <c r="BB205" s="19">
        <v>-14.199999809265099</v>
      </c>
      <c r="BC205" s="18">
        <v>63.699512481689403</v>
      </c>
      <c r="BD205" s="12">
        <v>1.5</v>
      </c>
      <c r="BE205" s="12">
        <v>650.40051269531205</v>
      </c>
      <c r="BF205" s="12">
        <v>-12.991162300109799</v>
      </c>
      <c r="BG205" s="12">
        <v>0</v>
      </c>
      <c r="BH205" s="12">
        <v>648.90051269531205</v>
      </c>
      <c r="BI205" s="19">
        <v>1.2522623538970901</v>
      </c>
      <c r="BJ205" s="12">
        <v>31.849756240844702</v>
      </c>
      <c r="BK205" s="12">
        <v>1.0553960800170901</v>
      </c>
      <c r="BL205" s="12">
        <v>2.3076584339141801</v>
      </c>
      <c r="BM205" s="12">
        <v>1.2337682247161801</v>
      </c>
      <c r="BN205" s="12">
        <v>12.0864162445068</v>
      </c>
      <c r="BO205" s="12">
        <v>154.71813964843699</v>
      </c>
      <c r="BP205" s="12">
        <v>1.0498046875</v>
      </c>
      <c r="BQ205" s="12">
        <v>-56.525733947753899</v>
      </c>
      <c r="BR205" s="12">
        <v>0.6494140625</v>
      </c>
      <c r="BS205" s="12">
        <v>121.510528564453</v>
      </c>
      <c r="BT205" s="12">
        <v>0.44798630475997903</v>
      </c>
      <c r="BU205" s="12">
        <v>-50.303173065185497</v>
      </c>
      <c r="BV205" s="12">
        <v>1.0404684543609599</v>
      </c>
      <c r="BW205" s="12">
        <v>69.073089599609304</v>
      </c>
      <c r="BX205" s="12" t="s">
        <v>82</v>
      </c>
      <c r="BY205" s="12" t="s">
        <v>81</v>
      </c>
      <c r="BZ205" s="12" t="s">
        <v>82</v>
      </c>
      <c r="CA205" s="12" t="s">
        <v>82</v>
      </c>
      <c r="CB205" s="12"/>
      <c r="CC205" s="12" t="s">
        <v>661</v>
      </c>
      <c r="CD205" s="12"/>
      <c r="CE205" s="20">
        <v>-15.747</v>
      </c>
      <c r="CF205" s="21">
        <v>0</v>
      </c>
      <c r="CG205" s="21">
        <v>-0.122</v>
      </c>
      <c r="CH205" s="21">
        <v>0.76100000000000001</v>
      </c>
      <c r="CI205" s="21">
        <v>253.46199999999999</v>
      </c>
      <c r="CJ205" s="21">
        <v>3.15</v>
      </c>
      <c r="CK205" s="21">
        <v>3.5369999999999999</v>
      </c>
      <c r="CL205" s="21">
        <v>-2.052</v>
      </c>
      <c r="CM205" s="12">
        <v>2.2280000000000002</v>
      </c>
      <c r="CN205" s="12">
        <v>-14.015000000000001</v>
      </c>
      <c r="CO205" s="62">
        <f>(CL205*CK205+CN205*CM205)/(CL205+CN205)</f>
        <v>2.3951791871537935</v>
      </c>
      <c r="CP205" s="12">
        <v>0.314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22">
        <v>0.36399999999999999</v>
      </c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23"/>
      <c r="DW205" s="23"/>
      <c r="DX205" s="23"/>
      <c r="DY205" s="23"/>
      <c r="DZ205" s="23"/>
      <c r="EA205" s="23"/>
      <c r="EB205" s="23"/>
      <c r="EC205" s="12">
        <v>8</v>
      </c>
      <c r="ED205" s="12">
        <v>8</v>
      </c>
      <c r="EE205" s="23"/>
      <c r="EF205" s="21">
        <f t="shared" si="31"/>
        <v>0</v>
      </c>
      <c r="EG205" s="28">
        <v>8</v>
      </c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  <c r="FY205" s="23"/>
      <c r="FZ205" s="23"/>
      <c r="GA205" s="23"/>
      <c r="GB205" s="23"/>
      <c r="GC205" s="23"/>
      <c r="GD205" s="23"/>
      <c r="GE205" s="23"/>
      <c r="GF205" s="23"/>
      <c r="GG205" s="23"/>
      <c r="GH205" s="23"/>
      <c r="GI205" s="23"/>
      <c r="GJ205" s="23"/>
      <c r="GK205" s="23"/>
      <c r="GL205" s="23"/>
      <c r="GM205" s="23"/>
      <c r="GN205" s="23"/>
      <c r="GO205" s="23"/>
      <c r="GP205" s="23"/>
      <c r="GQ205" s="23"/>
      <c r="GR205" s="23"/>
      <c r="GS205" s="23"/>
      <c r="GT205" s="23"/>
      <c r="GU205" s="23"/>
      <c r="GV205" s="23"/>
      <c r="GW205" s="23"/>
      <c r="GX205" s="23"/>
      <c r="GY205" s="23"/>
      <c r="GZ205" s="23"/>
      <c r="HA205" s="23"/>
      <c r="HB205" s="23"/>
      <c r="HC205" s="23"/>
      <c r="HD205" s="23"/>
      <c r="HE205" s="23"/>
      <c r="HF205" s="23"/>
      <c r="HG205" s="23"/>
      <c r="HH205" s="23"/>
      <c r="HI205" s="23"/>
      <c r="HJ205" s="23"/>
      <c r="HK205" s="23"/>
      <c r="HL205" s="23"/>
      <c r="HM205" s="23"/>
      <c r="HN205" s="23"/>
      <c r="HO205" s="23"/>
      <c r="HP205" s="23"/>
      <c r="HQ205" s="23"/>
      <c r="HR205" s="23"/>
      <c r="HS205" s="23"/>
      <c r="HT205" s="23"/>
      <c r="HU205" s="23"/>
      <c r="HV205" s="23"/>
      <c r="HW205" s="23"/>
      <c r="HX205" s="23"/>
      <c r="HY205" s="23"/>
      <c r="HZ205" s="23"/>
      <c r="IA205" s="23"/>
      <c r="IB205" s="23"/>
      <c r="IC205" s="23"/>
      <c r="ID205" s="23"/>
      <c r="IE205" s="23"/>
      <c r="IF205" s="23"/>
      <c r="IG205" s="23"/>
      <c r="IH205" s="23"/>
      <c r="II205" s="23"/>
      <c r="IJ205" s="23"/>
    </row>
    <row r="206" spans="1:244" ht="14.4" customHeight="1" x14ac:dyDescent="0.3">
      <c r="A206" s="12"/>
      <c r="B206" s="13">
        <v>1</v>
      </c>
      <c r="C206" s="51"/>
      <c r="D206" s="12" t="s">
        <v>102</v>
      </c>
      <c r="E206" s="12"/>
      <c r="F206" s="14">
        <v>44848</v>
      </c>
      <c r="G206" s="13" t="s">
        <v>103</v>
      </c>
      <c r="H206" s="12"/>
      <c r="I206" s="15">
        <v>44784</v>
      </c>
      <c r="J206" s="13">
        <f t="shared" si="28"/>
        <v>64</v>
      </c>
      <c r="K206" s="12">
        <f t="shared" si="29"/>
        <v>-1</v>
      </c>
      <c r="L206" s="12">
        <v>65</v>
      </c>
      <c r="M206" s="16" t="s">
        <v>74</v>
      </c>
      <c r="N206" s="12">
        <v>1</v>
      </c>
      <c r="O206" s="12"/>
      <c r="P206" s="12" t="s">
        <v>75</v>
      </c>
      <c r="Q206" s="12" t="s">
        <v>76</v>
      </c>
      <c r="R206" s="12" t="s">
        <v>77</v>
      </c>
      <c r="S206" s="17" t="s">
        <v>78</v>
      </c>
      <c r="T206" s="12">
        <v>28</v>
      </c>
      <c r="U206" s="12"/>
      <c r="V206" s="12">
        <v>6</v>
      </c>
      <c r="W206" s="12" t="s">
        <v>83</v>
      </c>
      <c r="X206" s="12"/>
      <c r="Y206" s="12"/>
      <c r="Z206" s="13">
        <v>37</v>
      </c>
      <c r="AA206" s="13">
        <v>2300</v>
      </c>
      <c r="AB206" s="12">
        <v>8</v>
      </c>
      <c r="AC206" s="13">
        <v>-36</v>
      </c>
      <c r="AD206" s="12"/>
      <c r="AE206" s="12">
        <v>49</v>
      </c>
      <c r="AF206" s="12">
        <v>50</v>
      </c>
      <c r="AG206" s="12">
        <v>51</v>
      </c>
      <c r="AH206" s="12">
        <v>52</v>
      </c>
      <c r="AI206" s="12"/>
      <c r="AJ206" s="13">
        <v>6</v>
      </c>
      <c r="AK206" s="16">
        <f>SLOPE(AL206:AP206,AL$1:AP$1)*-1000</f>
        <v>1614.990234375</v>
      </c>
      <c r="AL206" s="12">
        <v>-73.8067626953125</v>
      </c>
      <c r="AM206" s="18">
        <v>-85.5712890625</v>
      </c>
      <c r="AN206" s="18">
        <v>-95.4742431640625</v>
      </c>
      <c r="AO206" s="18">
        <v>-101.470947265625</v>
      </c>
      <c r="AP206" s="18">
        <v>-106.231689453125</v>
      </c>
      <c r="AQ206" s="12">
        <v>-110.855102539062</v>
      </c>
      <c r="AR206" s="12">
        <v>-115.310668945312</v>
      </c>
      <c r="AS206" s="12">
        <v>-120.559692382812</v>
      </c>
      <c r="AT206" s="12"/>
      <c r="AU206" s="12">
        <f t="shared" si="30"/>
        <v>16</v>
      </c>
      <c r="AV206" s="12">
        <v>8</v>
      </c>
      <c r="AW206" s="12">
        <v>1</v>
      </c>
      <c r="AX206" s="12">
        <v>1</v>
      </c>
      <c r="AY206" s="12" t="s">
        <v>80</v>
      </c>
      <c r="AZ206" s="12">
        <v>583.90051269531205</v>
      </c>
      <c r="BA206" s="12">
        <v>587.39959716796795</v>
      </c>
      <c r="BB206" s="19">
        <v>-26.770000457763601</v>
      </c>
      <c r="BC206" s="18">
        <v>71.173072814941406</v>
      </c>
      <c r="BD206" s="12">
        <v>1.599609375</v>
      </c>
      <c r="BE206" s="12">
        <v>585.50012207031205</v>
      </c>
      <c r="BF206" s="12">
        <v>-10.4919624328613</v>
      </c>
      <c r="BG206" s="12">
        <v>3.3994140625</v>
      </c>
      <c r="BH206" s="12">
        <v>587.29992675781205</v>
      </c>
      <c r="BI206" s="19">
        <v>1.2923150062561</v>
      </c>
      <c r="BJ206" s="12">
        <v>35.586536407470703</v>
      </c>
      <c r="BK206" s="12">
        <v>1.0519548654556199</v>
      </c>
      <c r="BL206" s="12">
        <v>2.3442697525024401</v>
      </c>
      <c r="BM206" s="12">
        <v>6.6449561119079501</v>
      </c>
      <c r="BN206" s="12">
        <v>29.084178924560501</v>
      </c>
      <c r="BO206" s="12">
        <v>112.132354736328</v>
      </c>
      <c r="BP206" s="12">
        <v>1.0498046875</v>
      </c>
      <c r="BQ206" s="12">
        <v>-69.546569824218693</v>
      </c>
      <c r="BR206" s="12">
        <v>0.5498046875</v>
      </c>
      <c r="BS206" s="12">
        <v>92.925964355468693</v>
      </c>
      <c r="BT206" s="12">
        <v>0.64853435754776001</v>
      </c>
      <c r="BU206" s="12">
        <v>-61.009983062744098</v>
      </c>
      <c r="BV206" s="12">
        <v>0.94976043701171897</v>
      </c>
      <c r="BW206" s="12">
        <v>88.9171142578125</v>
      </c>
      <c r="BX206" s="12" t="s">
        <v>82</v>
      </c>
      <c r="BY206" s="12" t="s">
        <v>81</v>
      </c>
      <c r="BZ206" s="12" t="s">
        <v>82</v>
      </c>
      <c r="CA206" s="12" t="s">
        <v>82</v>
      </c>
      <c r="CB206" s="12"/>
      <c r="CC206" s="12" t="s">
        <v>662</v>
      </c>
      <c r="CD206" s="12"/>
      <c r="CE206" s="20">
        <v>-16.815000000000001</v>
      </c>
      <c r="CF206" s="21">
        <v>0</v>
      </c>
      <c r="CG206" s="21">
        <v>-0.214</v>
      </c>
      <c r="CH206" s="21">
        <v>1.216</v>
      </c>
      <c r="CI206" s="21">
        <v>277.86099999999999</v>
      </c>
      <c r="CJ206" s="21">
        <v>2.25</v>
      </c>
      <c r="CK206" s="21">
        <v>1.246</v>
      </c>
      <c r="CL206" s="21">
        <v>-7.694</v>
      </c>
      <c r="CM206" s="12">
        <v>1.194</v>
      </c>
      <c r="CN206" s="12">
        <v>-11.696</v>
      </c>
      <c r="CO206" s="62">
        <f>(CL206*CK206+CN206*CM206)/(CL206+CN206)</f>
        <v>1.2146337287261475</v>
      </c>
      <c r="CP206" s="12">
        <v>7.6999999999999999E-2</v>
      </c>
      <c r="CQ206" s="12">
        <v>0</v>
      </c>
      <c r="CR206" s="12">
        <v>0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22">
        <v>0.14199999999999999</v>
      </c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23"/>
      <c r="DW206" s="23"/>
      <c r="DX206" s="23"/>
      <c r="DY206" s="23"/>
      <c r="DZ206" s="23"/>
      <c r="EA206" s="23"/>
      <c r="EB206" s="23"/>
      <c r="EC206" s="12">
        <v>8</v>
      </c>
      <c r="ED206" s="12">
        <v>8</v>
      </c>
      <c r="EE206" s="23"/>
      <c r="EF206" s="21">
        <f t="shared" si="31"/>
        <v>0</v>
      </c>
      <c r="EG206" s="28">
        <v>8</v>
      </c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  <c r="FY206" s="23"/>
      <c r="FZ206" s="23"/>
      <c r="GA206" s="23"/>
      <c r="GB206" s="23"/>
      <c r="GC206" s="23"/>
      <c r="GD206" s="23"/>
      <c r="GE206" s="23"/>
      <c r="GF206" s="23"/>
      <c r="GG206" s="23"/>
      <c r="GH206" s="23"/>
      <c r="GI206" s="23"/>
      <c r="GJ206" s="23"/>
      <c r="GK206" s="23"/>
      <c r="GL206" s="23"/>
      <c r="GM206" s="23"/>
      <c r="GN206" s="23"/>
      <c r="GO206" s="23"/>
      <c r="GP206" s="23"/>
      <c r="GQ206" s="23"/>
      <c r="GR206" s="23"/>
      <c r="GS206" s="23"/>
      <c r="GT206" s="23"/>
      <c r="GU206" s="23"/>
      <c r="GV206" s="23"/>
      <c r="GW206" s="23"/>
      <c r="GX206" s="23"/>
      <c r="GY206" s="23"/>
      <c r="GZ206" s="23"/>
      <c r="HA206" s="23"/>
      <c r="HB206" s="23"/>
      <c r="HC206" s="23"/>
      <c r="HD206" s="23"/>
      <c r="HE206" s="23"/>
      <c r="HF206" s="23"/>
      <c r="HG206" s="23"/>
      <c r="HH206" s="23"/>
      <c r="HI206" s="23"/>
      <c r="HJ206" s="23"/>
      <c r="HK206" s="23"/>
      <c r="HL206" s="23"/>
      <c r="HM206" s="23"/>
      <c r="HN206" s="23"/>
      <c r="HO206" s="23"/>
      <c r="HP206" s="23"/>
      <c r="HQ206" s="23"/>
      <c r="HR206" s="23"/>
      <c r="HS206" s="23"/>
      <c r="HT206" s="23"/>
      <c r="HU206" s="23"/>
      <c r="HV206" s="23"/>
      <c r="HW206" s="23"/>
      <c r="HX206" s="23"/>
      <c r="HY206" s="23"/>
      <c r="HZ206" s="23"/>
      <c r="IA206" s="23"/>
      <c r="IB206" s="23"/>
      <c r="IC206" s="23"/>
      <c r="ID206" s="23"/>
      <c r="IE206" s="23"/>
      <c r="IF206" s="23"/>
      <c r="IG206" s="23"/>
      <c r="IH206" s="23"/>
      <c r="II206" s="23"/>
      <c r="IJ206" s="23"/>
    </row>
    <row r="207" spans="1:244" x14ac:dyDescent="0.3">
      <c r="A207" s="12"/>
      <c r="B207" s="13">
        <v>1</v>
      </c>
      <c r="C207" s="51"/>
      <c r="D207" s="12" t="s">
        <v>102</v>
      </c>
      <c r="E207" s="12"/>
      <c r="F207" s="14">
        <v>44848</v>
      </c>
      <c r="G207" s="13" t="s">
        <v>103</v>
      </c>
      <c r="H207" s="12"/>
      <c r="I207" s="15">
        <v>44784</v>
      </c>
      <c r="J207" s="13">
        <f t="shared" si="28"/>
        <v>64</v>
      </c>
      <c r="K207" s="12">
        <f t="shared" si="29"/>
        <v>-1</v>
      </c>
      <c r="L207" s="12">
        <v>65</v>
      </c>
      <c r="M207" s="16" t="s">
        <v>74</v>
      </c>
      <c r="N207" s="12">
        <v>1</v>
      </c>
      <c r="O207" s="12"/>
      <c r="P207" s="12" t="s">
        <v>75</v>
      </c>
      <c r="Q207" s="12" t="s">
        <v>76</v>
      </c>
      <c r="R207" s="12" t="s">
        <v>77</v>
      </c>
      <c r="S207" s="17" t="s">
        <v>78</v>
      </c>
      <c r="T207" s="12">
        <v>28</v>
      </c>
      <c r="U207" s="12"/>
      <c r="V207" s="12">
        <v>10</v>
      </c>
      <c r="W207" s="12" t="s">
        <v>83</v>
      </c>
      <c r="X207" s="12"/>
      <c r="Y207" s="12"/>
      <c r="Z207" s="13">
        <v>45</v>
      </c>
      <c r="AA207" s="13">
        <v>1100</v>
      </c>
      <c r="AB207" s="12">
        <v>9</v>
      </c>
      <c r="AC207" s="13">
        <v>-32</v>
      </c>
      <c r="AD207" s="12"/>
      <c r="AE207" s="12">
        <v>28</v>
      </c>
      <c r="AF207" s="12">
        <v>29</v>
      </c>
      <c r="AG207" s="12">
        <v>30</v>
      </c>
      <c r="AH207" s="12">
        <v>31</v>
      </c>
      <c r="AI207" s="12"/>
      <c r="AJ207" s="13">
        <v>7</v>
      </c>
      <c r="AK207" s="16">
        <f>SLOPE(AL207:AP207,AL$1:AP$1)*-1000</f>
        <v>1083.3740234375</v>
      </c>
      <c r="AL207" s="12">
        <v>-72.5555419921875</v>
      </c>
      <c r="AM207" s="18">
        <v>-80.0018310546875</v>
      </c>
      <c r="AN207" s="18">
        <v>-88.6688232421875</v>
      </c>
      <c r="AO207" s="18">
        <v>-93.6431884765625</v>
      </c>
      <c r="AP207" s="18">
        <v>-92.8192138671875</v>
      </c>
      <c r="AQ207" s="12">
        <v>-96.221923828125</v>
      </c>
      <c r="AR207" s="12">
        <v>-99.884033203125</v>
      </c>
      <c r="AS207" s="12">
        <v>-102.859497070312</v>
      </c>
      <c r="AT207" s="12"/>
      <c r="AU207" s="12">
        <f t="shared" si="30"/>
        <v>18</v>
      </c>
      <c r="AV207" s="12">
        <v>9</v>
      </c>
      <c r="AW207" s="12">
        <v>1</v>
      </c>
      <c r="AX207" s="12">
        <v>1</v>
      </c>
      <c r="AY207" s="12" t="s">
        <v>80</v>
      </c>
      <c r="AZ207" s="12">
        <v>652.79998779296795</v>
      </c>
      <c r="BA207" s="12">
        <v>656.599609375</v>
      </c>
      <c r="BB207" s="19">
        <v>-13.2600002288818</v>
      </c>
      <c r="BC207" s="18">
        <v>61.065784454345703</v>
      </c>
      <c r="BD207" s="12">
        <v>1.7001953125</v>
      </c>
      <c r="BE207" s="12">
        <v>654.50018310546795</v>
      </c>
      <c r="BF207" s="12">
        <v>-14.3889255523681</v>
      </c>
      <c r="BG207" s="12">
        <v>3.7001953125</v>
      </c>
      <c r="BH207" s="12">
        <v>656.50018310546795</v>
      </c>
      <c r="BI207" s="19">
        <v>1.34202420711517</v>
      </c>
      <c r="BJ207" s="12">
        <v>30.532892227172798</v>
      </c>
      <c r="BK207" s="12">
        <v>1.15496754646301</v>
      </c>
      <c r="BL207" s="12">
        <v>2.4969918727874698</v>
      </c>
      <c r="BM207" s="12">
        <v>3.6545450687408398</v>
      </c>
      <c r="BN207" s="12">
        <v>12.2626295089721</v>
      </c>
      <c r="BO207" s="12">
        <v>111.672790527343</v>
      </c>
      <c r="BP207" s="12">
        <v>1.150390625</v>
      </c>
      <c r="BQ207" s="12">
        <v>-50.819175720214801</v>
      </c>
      <c r="BR207" s="12">
        <v>0.64990234375</v>
      </c>
      <c r="BS207" s="12">
        <v>84.892547607421804</v>
      </c>
      <c r="BT207" s="12">
        <v>0.61357110738754295</v>
      </c>
      <c r="BU207" s="12">
        <v>-47.131759643554602</v>
      </c>
      <c r="BV207" s="12">
        <v>1.06048536300659</v>
      </c>
      <c r="BW207" s="12">
        <v>76.277519226074205</v>
      </c>
      <c r="BX207" s="12" t="s">
        <v>82</v>
      </c>
      <c r="BY207" s="12" t="s">
        <v>81</v>
      </c>
      <c r="BZ207" s="12" t="s">
        <v>82</v>
      </c>
      <c r="CA207" s="12" t="s">
        <v>82</v>
      </c>
      <c r="CB207" s="12"/>
      <c r="CC207" s="12" t="s">
        <v>663</v>
      </c>
      <c r="CD207" s="12"/>
      <c r="CE207" s="20">
        <v>-18.219000000000001</v>
      </c>
      <c r="CF207" s="21">
        <v>0</v>
      </c>
      <c r="CG207" s="21">
        <v>0.61</v>
      </c>
      <c r="CH207" s="21">
        <v>0.42599999999999999</v>
      </c>
      <c r="CI207" s="21">
        <v>24.428000000000001</v>
      </c>
      <c r="CJ207" s="21">
        <v>1.8</v>
      </c>
      <c r="CK207" s="21">
        <v>1.7849999999999999</v>
      </c>
      <c r="CL207" s="21">
        <v>-5.8289999999999997</v>
      </c>
      <c r="CM207" s="12">
        <v>1.885</v>
      </c>
      <c r="CN207" s="12">
        <v>-14.39</v>
      </c>
      <c r="CO207" s="62">
        <f>(CL207*CK207+CN207*CM207)/(CL207+CN207)</f>
        <v>1.8561706810425838</v>
      </c>
      <c r="CP207" s="12">
        <v>0.83499999999999996</v>
      </c>
      <c r="CQ207" s="12">
        <v>0</v>
      </c>
      <c r="CR207" s="12">
        <v>0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22">
        <v>0.14399999999999999</v>
      </c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23"/>
      <c r="DW207" s="23"/>
      <c r="DX207" s="23"/>
      <c r="DY207" s="23"/>
      <c r="DZ207" s="23"/>
      <c r="EA207" s="23"/>
      <c r="EB207" s="23"/>
      <c r="EC207" s="12">
        <v>8</v>
      </c>
      <c r="ED207" s="12">
        <v>8</v>
      </c>
      <c r="EE207" s="23"/>
      <c r="EF207" s="21">
        <f t="shared" si="31"/>
        <v>0</v>
      </c>
      <c r="EG207" s="28">
        <v>8</v>
      </c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  <c r="FY207" s="23"/>
      <c r="FZ207" s="23"/>
      <c r="GA207" s="23"/>
      <c r="GB207" s="23"/>
      <c r="GC207" s="23"/>
      <c r="GD207" s="23"/>
      <c r="GE207" s="23"/>
      <c r="GF207" s="23"/>
      <c r="GG207" s="23"/>
      <c r="GH207" s="23"/>
      <c r="GI207" s="23"/>
      <c r="GJ207" s="23"/>
      <c r="GK207" s="23"/>
      <c r="GL207" s="23"/>
      <c r="GM207" s="23"/>
      <c r="GN207" s="23"/>
      <c r="GO207" s="23"/>
      <c r="GP207" s="23"/>
      <c r="GQ207" s="23"/>
      <c r="GR207" s="23"/>
      <c r="GS207" s="23"/>
      <c r="GT207" s="23"/>
      <c r="GU207" s="23"/>
      <c r="GV207" s="23"/>
      <c r="GW207" s="23"/>
      <c r="GX207" s="23"/>
      <c r="GY207" s="23"/>
      <c r="GZ207" s="23"/>
      <c r="HA207" s="23"/>
      <c r="HB207" s="23"/>
      <c r="HC207" s="23"/>
      <c r="HD207" s="23"/>
      <c r="HE207" s="23"/>
      <c r="HF207" s="23"/>
      <c r="HG207" s="23"/>
      <c r="HH207" s="23"/>
      <c r="HI207" s="23"/>
      <c r="HJ207" s="23"/>
      <c r="HK207" s="23"/>
      <c r="HL207" s="23"/>
      <c r="HM207" s="23"/>
      <c r="HN207" s="23"/>
      <c r="HO207" s="23"/>
      <c r="HP207" s="23"/>
      <c r="HQ207" s="23"/>
      <c r="HR207" s="23"/>
      <c r="HS207" s="23"/>
      <c r="HT207" s="23"/>
      <c r="HU207" s="23"/>
      <c r="HV207" s="23"/>
      <c r="HW207" s="23"/>
      <c r="HX207" s="23"/>
      <c r="HY207" s="23"/>
      <c r="HZ207" s="23"/>
      <c r="IA207" s="23"/>
      <c r="IB207" s="23"/>
      <c r="IC207" s="23"/>
      <c r="ID207" s="23"/>
      <c r="IE207" s="23"/>
      <c r="IF207" s="23"/>
      <c r="IG207" s="23"/>
      <c r="IH207" s="23"/>
      <c r="II207" s="23"/>
      <c r="IJ207" s="23"/>
    </row>
    <row r="208" spans="1:244" x14ac:dyDescent="0.3">
      <c r="A208" s="12"/>
      <c r="B208" s="13">
        <v>1</v>
      </c>
      <c r="C208" s="51"/>
      <c r="D208" s="12" t="s">
        <v>102</v>
      </c>
      <c r="E208" s="12"/>
      <c r="F208" s="14">
        <v>44848</v>
      </c>
      <c r="G208" s="13" t="s">
        <v>103</v>
      </c>
      <c r="H208" s="12"/>
      <c r="I208" s="15">
        <v>44784</v>
      </c>
      <c r="J208" s="13">
        <f t="shared" si="28"/>
        <v>64</v>
      </c>
      <c r="K208" s="12">
        <f t="shared" si="29"/>
        <v>-1</v>
      </c>
      <c r="L208" s="12">
        <v>65</v>
      </c>
      <c r="M208" s="16" t="s">
        <v>74</v>
      </c>
      <c r="N208" s="12">
        <v>1</v>
      </c>
      <c r="O208" s="12"/>
      <c r="P208" s="12" t="s">
        <v>75</v>
      </c>
      <c r="Q208" s="12" t="s">
        <v>76</v>
      </c>
      <c r="R208" s="12" t="s">
        <v>77</v>
      </c>
      <c r="S208" s="17" t="s">
        <v>78</v>
      </c>
      <c r="T208" s="12">
        <v>28</v>
      </c>
      <c r="U208" s="12"/>
      <c r="V208" s="12">
        <v>9</v>
      </c>
      <c r="W208" s="12" t="s">
        <v>83</v>
      </c>
      <c r="X208" s="12"/>
      <c r="Y208" s="12"/>
      <c r="Z208" s="13">
        <v>52</v>
      </c>
      <c r="AA208" s="13">
        <v>1100</v>
      </c>
      <c r="AB208" s="12">
        <v>9</v>
      </c>
      <c r="AC208" s="13">
        <v>-29</v>
      </c>
      <c r="AD208" s="12"/>
      <c r="AE208" s="12">
        <v>58</v>
      </c>
      <c r="AF208" s="12">
        <v>59</v>
      </c>
      <c r="AG208" s="12">
        <v>60</v>
      </c>
      <c r="AH208" s="12">
        <v>61</v>
      </c>
      <c r="AI208" s="12"/>
      <c r="AJ208" s="13">
        <v>10</v>
      </c>
      <c r="AK208" s="16">
        <f>SLOPE(AL208:AP208,AL$1:AP$1)*-1000</f>
        <v>1589.35546875</v>
      </c>
      <c r="AL208" s="12">
        <v>-72.3419189453125</v>
      </c>
      <c r="AM208" s="18">
        <v>-85.0677490234375</v>
      </c>
      <c r="AN208" s="18">
        <v>-88.80615234375</v>
      </c>
      <c r="AO208" s="18">
        <v>-98.6480712890625</v>
      </c>
      <c r="AP208" s="18">
        <v>-105.28564453125</v>
      </c>
      <c r="AQ208" s="12">
        <v>-106.552124023437</v>
      </c>
      <c r="AR208" s="12">
        <v>-112.12158203125</v>
      </c>
      <c r="AS208" s="12">
        <v>-118.026733398437</v>
      </c>
      <c r="AT208" s="12"/>
      <c r="AU208" s="12">
        <f t="shared" si="30"/>
        <v>18</v>
      </c>
      <c r="AV208" s="12">
        <v>9</v>
      </c>
      <c r="AW208" s="12">
        <v>1</v>
      </c>
      <c r="AX208" s="12">
        <v>1</v>
      </c>
      <c r="AY208" s="12" t="s">
        <v>80</v>
      </c>
      <c r="AZ208" s="12">
        <v>360.79998779296801</v>
      </c>
      <c r="BA208" s="12">
        <v>364.39959716796801</v>
      </c>
      <c r="BB208" s="19">
        <v>-28.690000534057599</v>
      </c>
      <c r="BC208" s="18">
        <v>72.253845214843693</v>
      </c>
      <c r="BD208" s="12">
        <v>1.6005859375</v>
      </c>
      <c r="BE208" s="12">
        <v>362.40057373046801</v>
      </c>
      <c r="BF208" s="12">
        <v>-5.0014061927795401</v>
      </c>
      <c r="BG208" s="12">
        <v>0</v>
      </c>
      <c r="BH208" s="12">
        <v>360.79998779296801</v>
      </c>
      <c r="BI208" s="19">
        <v>1.4739582538604701</v>
      </c>
      <c r="BJ208" s="12">
        <v>36.126922607421797</v>
      </c>
      <c r="BK208" s="12">
        <v>1.0023101568221999</v>
      </c>
      <c r="BL208" s="12">
        <v>2.4762685298919598</v>
      </c>
      <c r="BM208" s="12">
        <v>0.99080771207809404</v>
      </c>
      <c r="BN208" s="12">
        <v>15.300375938415501</v>
      </c>
      <c r="BO208" s="12">
        <v>114.836166381835</v>
      </c>
      <c r="BP208" s="12">
        <v>1.05029296875</v>
      </c>
      <c r="BQ208" s="12">
        <v>-54.1565551757812</v>
      </c>
      <c r="BR208" s="12">
        <v>0.74951171875</v>
      </c>
      <c r="BS208" s="12">
        <v>104.941368103027</v>
      </c>
      <c r="BT208" s="12">
        <v>0.58529520034789995</v>
      </c>
      <c r="BU208" s="12">
        <v>-47.707191467285099</v>
      </c>
      <c r="BV208" s="12">
        <v>1.2301832437515201</v>
      </c>
      <c r="BW208" s="12">
        <v>104.69896697998</v>
      </c>
      <c r="BX208" s="12" t="s">
        <v>82</v>
      </c>
      <c r="BY208" s="12" t="s">
        <v>81</v>
      </c>
      <c r="BZ208" s="12" t="s">
        <v>82</v>
      </c>
      <c r="CA208" s="12" t="s">
        <v>82</v>
      </c>
      <c r="CB208" s="12"/>
      <c r="CC208" s="12" t="s">
        <v>664</v>
      </c>
      <c r="CD208" s="12"/>
      <c r="CE208" s="20">
        <v>-15.167</v>
      </c>
      <c r="CF208" s="21">
        <v>0</v>
      </c>
      <c r="CG208" s="21">
        <v>0.36599999999999999</v>
      </c>
      <c r="CH208" s="21">
        <v>0.53800000000000003</v>
      </c>
      <c r="CI208" s="21">
        <v>88.361999999999995</v>
      </c>
      <c r="CJ208" s="21">
        <v>2.1</v>
      </c>
      <c r="CK208" s="21">
        <v>1.4710000000000001</v>
      </c>
      <c r="CL208" s="21">
        <v>-5.4059999999999997</v>
      </c>
      <c r="CM208" s="12">
        <v>1.6339999999999999</v>
      </c>
      <c r="CN208" s="12">
        <v>-13.012</v>
      </c>
      <c r="CO208" s="62">
        <f>(CL208*CK208+CN208*CM208)/(CL208+CN208)</f>
        <v>1.5861566945379519</v>
      </c>
      <c r="CP208" s="12">
        <v>0.71299999999999997</v>
      </c>
      <c r="CQ208" s="12">
        <v>0</v>
      </c>
      <c r="CR208" s="12">
        <v>0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22">
        <v>0.25700000000000001</v>
      </c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23"/>
      <c r="DW208" s="23"/>
      <c r="DX208" s="23"/>
      <c r="DY208" s="23"/>
      <c r="DZ208" s="23"/>
      <c r="EA208" s="23"/>
      <c r="EB208" s="23"/>
      <c r="EC208" s="12">
        <v>8</v>
      </c>
      <c r="ED208" s="12">
        <v>8</v>
      </c>
      <c r="EE208" s="23"/>
      <c r="EF208" s="21">
        <f t="shared" si="31"/>
        <v>0</v>
      </c>
      <c r="EG208" s="28">
        <v>8</v>
      </c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  <c r="FY208" s="23"/>
      <c r="FZ208" s="23"/>
      <c r="GA208" s="23"/>
      <c r="GB208" s="23"/>
      <c r="GC208" s="23"/>
      <c r="GD208" s="23"/>
      <c r="GE208" s="23"/>
      <c r="GF208" s="23"/>
      <c r="GG208" s="23"/>
      <c r="GH208" s="23"/>
      <c r="GI208" s="23"/>
      <c r="GJ208" s="23"/>
      <c r="GK208" s="23"/>
      <c r="GL208" s="23"/>
      <c r="GM208" s="23"/>
      <c r="GN208" s="23"/>
      <c r="GO208" s="23"/>
      <c r="GP208" s="23"/>
      <c r="GQ208" s="23"/>
      <c r="GR208" s="23"/>
      <c r="GS208" s="23"/>
      <c r="GT208" s="23"/>
      <c r="GU208" s="23"/>
      <c r="GV208" s="23"/>
      <c r="GW208" s="23"/>
      <c r="GX208" s="23"/>
      <c r="GY208" s="23"/>
      <c r="GZ208" s="23"/>
      <c r="HA208" s="23"/>
      <c r="HB208" s="23"/>
      <c r="HC208" s="23"/>
      <c r="HD208" s="23"/>
      <c r="HE208" s="23"/>
      <c r="HF208" s="23"/>
      <c r="HG208" s="23"/>
      <c r="HH208" s="23"/>
      <c r="HI208" s="23"/>
      <c r="HJ208" s="23"/>
      <c r="HK208" s="23"/>
      <c r="HL208" s="23"/>
      <c r="HM208" s="23"/>
      <c r="HN208" s="23"/>
      <c r="HO208" s="23"/>
      <c r="HP208" s="23"/>
      <c r="HQ208" s="23"/>
      <c r="HR208" s="23"/>
      <c r="HS208" s="23"/>
      <c r="HT208" s="23"/>
      <c r="HU208" s="23"/>
      <c r="HV208" s="23"/>
      <c r="HW208" s="23"/>
      <c r="HX208" s="23"/>
      <c r="HY208" s="23"/>
      <c r="HZ208" s="23"/>
      <c r="IA208" s="23"/>
      <c r="IB208" s="23"/>
      <c r="IC208" s="23"/>
      <c r="ID208" s="23"/>
      <c r="IE208" s="23"/>
      <c r="IF208" s="23"/>
      <c r="IG208" s="23"/>
      <c r="IH208" s="23"/>
      <c r="II208" s="23"/>
      <c r="IJ208" s="23"/>
    </row>
    <row r="209" spans="1:244" ht="15" customHeight="1" x14ac:dyDescent="0.3">
      <c r="A209" s="12"/>
      <c r="B209" s="13">
        <v>1</v>
      </c>
      <c r="C209" s="51"/>
      <c r="D209" s="12" t="s">
        <v>102</v>
      </c>
      <c r="E209" s="12"/>
      <c r="F209" s="14">
        <v>44848</v>
      </c>
      <c r="G209" s="13" t="s">
        <v>103</v>
      </c>
      <c r="H209" s="12"/>
      <c r="I209" s="15">
        <v>44784</v>
      </c>
      <c r="J209" s="13">
        <f t="shared" si="28"/>
        <v>64</v>
      </c>
      <c r="K209" s="12">
        <f t="shared" si="29"/>
        <v>-1</v>
      </c>
      <c r="L209" s="12">
        <v>65</v>
      </c>
      <c r="M209" s="16" t="s">
        <v>74</v>
      </c>
      <c r="N209" s="12">
        <v>1</v>
      </c>
      <c r="O209" s="12"/>
      <c r="P209" s="12" t="s">
        <v>75</v>
      </c>
      <c r="Q209" s="12" t="s">
        <v>76</v>
      </c>
      <c r="R209" s="12" t="s">
        <v>77</v>
      </c>
      <c r="S209" s="17" t="s">
        <v>78</v>
      </c>
      <c r="T209" s="12">
        <v>28</v>
      </c>
      <c r="U209" s="12"/>
      <c r="V209" s="12">
        <v>5</v>
      </c>
      <c r="W209" s="12"/>
      <c r="X209" s="12"/>
      <c r="Y209" s="12"/>
      <c r="Z209" s="13">
        <v>37</v>
      </c>
      <c r="AA209" s="13">
        <v>1800</v>
      </c>
      <c r="AB209" s="12">
        <v>10</v>
      </c>
      <c r="AC209" s="13">
        <v>-41</v>
      </c>
      <c r="AD209" s="12"/>
      <c r="AE209" s="30">
        <v>14</v>
      </c>
      <c r="AF209" s="12">
        <v>15</v>
      </c>
      <c r="AG209" s="12">
        <v>16</v>
      </c>
      <c r="AH209" s="12">
        <v>17</v>
      </c>
      <c r="AI209" s="12"/>
      <c r="AJ209" s="13">
        <v>5</v>
      </c>
      <c r="AK209" s="16"/>
      <c r="AL209" s="12">
        <v>-56.793212890625</v>
      </c>
      <c r="AM209" s="18">
        <v>-57.4493408203125</v>
      </c>
      <c r="AN209" s="18">
        <v>-59.38720703125</v>
      </c>
      <c r="AO209" s="18">
        <v>-57.2357177734375</v>
      </c>
      <c r="AP209" s="18">
        <v>-57.281494140625</v>
      </c>
      <c r="AQ209" s="12">
        <v>-64.971923828125</v>
      </c>
      <c r="AR209" s="12">
        <v>-66.2384033203125</v>
      </c>
      <c r="AS209" s="12">
        <v>-70.2056884765625</v>
      </c>
      <c r="AT209" s="12"/>
      <c r="AU209" s="12">
        <f t="shared" si="30"/>
        <v>38</v>
      </c>
      <c r="AV209" s="12">
        <v>19</v>
      </c>
      <c r="AW209" s="12">
        <v>1</v>
      </c>
      <c r="AX209" s="12">
        <v>1</v>
      </c>
      <c r="AY209" s="12" t="s">
        <v>80</v>
      </c>
      <c r="AZ209" s="12">
        <v>340.69918823242102</v>
      </c>
      <c r="BA209" s="12">
        <v>344.50012207031199</v>
      </c>
      <c r="BB209" s="19">
        <v>-16.2399997711181</v>
      </c>
      <c r="BC209" s="18">
        <v>43.690563201904197</v>
      </c>
      <c r="BD209" s="12">
        <v>1.6015625</v>
      </c>
      <c r="BE209" s="12">
        <v>342.30075073242102</v>
      </c>
      <c r="BF209" s="12">
        <v>0.462412118911743</v>
      </c>
      <c r="BG209" s="12">
        <v>0</v>
      </c>
      <c r="BH209" s="12">
        <v>340.69918823242102</v>
      </c>
      <c r="BI209" s="19">
        <v>1.8984085321426301</v>
      </c>
      <c r="BJ209" s="12">
        <v>21.845281600952099</v>
      </c>
      <c r="BK209" s="12">
        <v>0.92413955926895097</v>
      </c>
      <c r="BL209" s="12">
        <v>2.82254815101623</v>
      </c>
      <c r="BM209" s="12">
        <v>2.2001321315765301</v>
      </c>
      <c r="BN209" s="12">
        <v>5.4488067626953098</v>
      </c>
      <c r="BO209" s="12">
        <v>51.623775482177699</v>
      </c>
      <c r="BP209" s="12">
        <v>0.9501953125</v>
      </c>
      <c r="BQ209" s="12">
        <v>-23.5906867980957</v>
      </c>
      <c r="BR209" s="12">
        <v>1.2490234375</v>
      </c>
      <c r="BS209" s="12">
        <v>37.037792205810497</v>
      </c>
      <c r="BT209" s="12">
        <v>0.97911190986633301</v>
      </c>
      <c r="BU209" s="12">
        <v>-22.4058628082275</v>
      </c>
      <c r="BV209" s="12">
        <v>1.5878617763519201</v>
      </c>
      <c r="BW209" s="12">
        <v>85.276451110839801</v>
      </c>
      <c r="BX209" s="12" t="s">
        <v>82</v>
      </c>
      <c r="BY209" s="12" t="s">
        <v>81</v>
      </c>
      <c r="BZ209" s="12" t="s">
        <v>82</v>
      </c>
      <c r="CA209" s="12" t="s">
        <v>82</v>
      </c>
      <c r="CB209" s="12"/>
      <c r="CC209" s="12"/>
      <c r="CD209" s="12"/>
      <c r="CE209" s="20"/>
      <c r="CM209" s="12"/>
      <c r="CN209" s="12"/>
      <c r="CO209" s="62"/>
      <c r="CP209" s="12"/>
      <c r="CQ209" s="12"/>
      <c r="CR209" s="12"/>
      <c r="CS209" s="12"/>
      <c r="CT209" s="12"/>
      <c r="CU209" s="12"/>
      <c r="CV209" s="12"/>
      <c r="CW209" s="12"/>
      <c r="CX209" s="52">
        <v>0</v>
      </c>
      <c r="CY209" s="21">
        <v>0</v>
      </c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23"/>
      <c r="DW209" s="23"/>
      <c r="DX209" s="23"/>
      <c r="DY209" s="23"/>
      <c r="DZ209" s="23"/>
      <c r="EA209" s="23"/>
      <c r="EB209" s="23"/>
      <c r="EC209" s="21">
        <v>5</v>
      </c>
      <c r="ED209" s="12">
        <v>5</v>
      </c>
      <c r="EE209" s="23"/>
      <c r="EF209" s="21">
        <f t="shared" si="31"/>
        <v>0</v>
      </c>
      <c r="EG209" s="24">
        <v>5</v>
      </c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  <c r="FY209" s="23"/>
      <c r="FZ209" s="23"/>
      <c r="GA209" s="23"/>
      <c r="GB209" s="23"/>
      <c r="GC209" s="23"/>
      <c r="GD209" s="23"/>
      <c r="GE209" s="23"/>
      <c r="GF209" s="23"/>
      <c r="GG209" s="23"/>
      <c r="GH209" s="23"/>
      <c r="GI209" s="23"/>
      <c r="GJ209" s="23"/>
      <c r="GK209" s="23"/>
      <c r="GL209" s="23"/>
      <c r="GM209" s="23"/>
      <c r="GN209" s="23"/>
      <c r="GO209" s="23"/>
      <c r="GP209" s="23"/>
      <c r="GQ209" s="23"/>
      <c r="GR209" s="23"/>
      <c r="GS209" s="23"/>
      <c r="GT209" s="23"/>
      <c r="GU209" s="23"/>
      <c r="GV209" s="23"/>
      <c r="GW209" s="23"/>
      <c r="GX209" s="23"/>
      <c r="GY209" s="23"/>
      <c r="GZ209" s="23"/>
      <c r="HA209" s="23"/>
      <c r="HB209" s="23"/>
      <c r="HC209" s="23"/>
      <c r="HD209" s="23"/>
      <c r="HE209" s="23"/>
      <c r="HF209" s="23"/>
      <c r="HG209" s="23"/>
      <c r="HH209" s="23"/>
      <c r="HI209" s="23"/>
      <c r="HJ209" s="23"/>
      <c r="HK209" s="23"/>
      <c r="HL209" s="23"/>
      <c r="HM209" s="23"/>
      <c r="HN209" s="23"/>
      <c r="HO209" s="23"/>
      <c r="HP209" s="23"/>
      <c r="HQ209" s="23"/>
      <c r="HR209" s="23"/>
      <c r="HS209" s="23"/>
      <c r="HT209" s="23"/>
      <c r="HU209" s="23"/>
      <c r="HV209" s="23"/>
      <c r="HW209" s="23"/>
      <c r="HX209" s="23"/>
      <c r="HY209" s="23"/>
      <c r="HZ209" s="23"/>
      <c r="IA209" s="23"/>
      <c r="IB209" s="23"/>
      <c r="IC209" s="23"/>
      <c r="ID209" s="23"/>
      <c r="IE209" s="23"/>
      <c r="IF209" s="23"/>
      <c r="IG209" s="23"/>
      <c r="IH209" s="23"/>
      <c r="II209" s="23"/>
      <c r="IJ209" s="23"/>
    </row>
    <row r="210" spans="1:244" x14ac:dyDescent="0.3">
      <c r="A210" s="12"/>
      <c r="B210" s="13">
        <v>1</v>
      </c>
      <c r="C210" s="51"/>
      <c r="D210" s="12" t="s">
        <v>102</v>
      </c>
      <c r="E210" s="12"/>
      <c r="F210" s="14">
        <v>44848</v>
      </c>
      <c r="G210" s="13" t="s">
        <v>103</v>
      </c>
      <c r="H210" s="12"/>
      <c r="I210" s="15">
        <v>44784</v>
      </c>
      <c r="J210" s="13">
        <f t="shared" si="28"/>
        <v>64</v>
      </c>
      <c r="K210" s="12">
        <f t="shared" si="29"/>
        <v>-1</v>
      </c>
      <c r="L210" s="12">
        <v>65</v>
      </c>
      <c r="M210" s="16" t="s">
        <v>74</v>
      </c>
      <c r="N210" s="12">
        <v>1</v>
      </c>
      <c r="O210" s="12"/>
      <c r="P210" s="12" t="s">
        <v>75</v>
      </c>
      <c r="Q210" s="12" t="s">
        <v>76</v>
      </c>
      <c r="R210" s="12" t="s">
        <v>77</v>
      </c>
      <c r="S210" s="17" t="s">
        <v>78</v>
      </c>
      <c r="T210" s="12">
        <v>28</v>
      </c>
      <c r="U210" s="12"/>
      <c r="V210" s="12">
        <v>9</v>
      </c>
      <c r="W210" s="12" t="s">
        <v>83</v>
      </c>
      <c r="X210" s="12"/>
      <c r="Y210" s="12"/>
      <c r="Z210" s="13">
        <v>34</v>
      </c>
      <c r="AA210" s="13">
        <v>1000</v>
      </c>
      <c r="AB210" s="12">
        <v>12</v>
      </c>
      <c r="AC210" s="13">
        <v>-31</v>
      </c>
      <c r="AD210" s="12"/>
      <c r="AE210" s="12">
        <v>24</v>
      </c>
      <c r="AF210" s="12">
        <v>25</v>
      </c>
      <c r="AG210" s="12">
        <v>26</v>
      </c>
      <c r="AH210" s="12">
        <v>27</v>
      </c>
      <c r="AI210" s="12"/>
      <c r="AJ210" s="13">
        <v>4</v>
      </c>
      <c r="AK210" s="16">
        <f t="shared" ref="AK210:AK227" si="32">SLOPE(AL210:AP210,AL$1:AP$1)*-1000</f>
        <v>1990.66162109375</v>
      </c>
      <c r="AL210" s="12">
        <v>-66.436767578125</v>
      </c>
      <c r="AM210" s="18">
        <v>-72.3114013671875</v>
      </c>
      <c r="AN210" s="18">
        <v>-86.0748291015625</v>
      </c>
      <c r="AO210" s="18">
        <v>-95.367431640625</v>
      </c>
      <c r="AP210" s="18">
        <v>-104.67529296875</v>
      </c>
      <c r="AQ210" s="12">
        <v>-107.742309570312</v>
      </c>
      <c r="AR210" s="12">
        <v>-110.809326171875</v>
      </c>
      <c r="AS210" s="12">
        <v>-118.057250976562</v>
      </c>
      <c r="AT210" s="12"/>
      <c r="AU210" s="12">
        <f t="shared" si="30"/>
        <v>18</v>
      </c>
      <c r="AV210" s="12">
        <v>9</v>
      </c>
      <c r="AW210" s="12">
        <v>1</v>
      </c>
      <c r="AX210" s="12">
        <v>1</v>
      </c>
      <c r="AY210" s="12" t="s">
        <v>80</v>
      </c>
      <c r="AZ210" s="12">
        <v>586.2001953125</v>
      </c>
      <c r="BA210" s="12">
        <v>590.099609375</v>
      </c>
      <c r="BB210" s="19">
        <v>-14.4799995422363</v>
      </c>
      <c r="BC210" s="18">
        <v>40.2215766906738</v>
      </c>
      <c r="BD210" s="12">
        <v>1.7998046875</v>
      </c>
      <c r="BE210" s="12">
        <v>588</v>
      </c>
      <c r="BF210" s="12">
        <v>-3.6932177543640101</v>
      </c>
      <c r="BG210" s="12">
        <v>3.7998046875</v>
      </c>
      <c r="BH210" s="12">
        <v>590</v>
      </c>
      <c r="BI210" s="19">
        <v>1.97346031665802</v>
      </c>
      <c r="BJ210" s="12">
        <v>20.1107883453369</v>
      </c>
      <c r="BK210" s="12">
        <v>0.87800306081771895</v>
      </c>
      <c r="BL210" s="12">
        <v>2.8514633178710902</v>
      </c>
      <c r="BM210" s="12">
        <v>16.6537761688232</v>
      </c>
      <c r="BN210" s="12">
        <v>3.3195896148681601</v>
      </c>
      <c r="BO210" s="12">
        <v>30.484067916870099</v>
      </c>
      <c r="BP210" s="12">
        <v>1.0498046875</v>
      </c>
      <c r="BQ210" s="12">
        <v>-29.105392456054599</v>
      </c>
      <c r="BR210" s="12">
        <v>0.9501953125</v>
      </c>
      <c r="BS210" s="12">
        <v>24.978313446044901</v>
      </c>
      <c r="BT210" s="12">
        <v>1.33472251892089</v>
      </c>
      <c r="BU210" s="12">
        <v>-27.0180130004882</v>
      </c>
      <c r="BV210" s="12">
        <v>1.2360316514968801</v>
      </c>
      <c r="BW210" s="12">
        <v>80.283111572265597</v>
      </c>
      <c r="BX210" s="12" t="s">
        <v>82</v>
      </c>
      <c r="BY210" s="12" t="s">
        <v>81</v>
      </c>
      <c r="BZ210" s="12" t="s">
        <v>82</v>
      </c>
      <c r="CA210" s="12" t="s">
        <v>82</v>
      </c>
      <c r="CB210" s="12"/>
      <c r="CC210" s="12" t="s">
        <v>665</v>
      </c>
      <c r="CD210" s="12"/>
      <c r="CE210" s="20">
        <v>-11.321999999999999</v>
      </c>
      <c r="CF210" s="21">
        <v>0</v>
      </c>
      <c r="CG210" s="21">
        <v>0.30499999999999999</v>
      </c>
      <c r="CH210" s="21">
        <v>0.47799999999999998</v>
      </c>
      <c r="CI210" s="21">
        <v>-3.7320000000000002</v>
      </c>
      <c r="CJ210" s="21">
        <v>2.0499999999999998</v>
      </c>
      <c r="CK210" s="21">
        <v>1.746</v>
      </c>
      <c r="CL210" s="21">
        <v>-5.1369999999999996</v>
      </c>
      <c r="CM210" s="12">
        <v>3.887</v>
      </c>
      <c r="CN210" s="12">
        <v>-6.6020000000000003</v>
      </c>
      <c r="CO210" s="62">
        <f t="shared" ref="CO210:CO223" si="33">(CL210*CK210+CN210*CM210)/(CL210+CN210)</f>
        <v>2.9500959195842911</v>
      </c>
      <c r="CP210" s="12">
        <v>0.89200000000000002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22">
        <v>0.50800000000000001</v>
      </c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23"/>
      <c r="DW210" s="23"/>
      <c r="DX210" s="23"/>
      <c r="DY210" s="23"/>
      <c r="DZ210" s="23"/>
      <c r="EA210" s="23"/>
      <c r="EB210" s="23"/>
      <c r="EC210" s="12">
        <v>7</v>
      </c>
      <c r="ED210" s="12">
        <v>7</v>
      </c>
      <c r="EE210" s="23"/>
      <c r="EF210" s="21">
        <f t="shared" si="31"/>
        <v>0</v>
      </c>
      <c r="EG210" s="28">
        <v>7</v>
      </c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  <c r="FY210" s="23"/>
      <c r="FZ210" s="23"/>
      <c r="GA210" s="23"/>
      <c r="GB210" s="23"/>
      <c r="GC210" s="23"/>
      <c r="GD210" s="23"/>
      <c r="GE210" s="23"/>
      <c r="GF210" s="23"/>
      <c r="GG210" s="23"/>
      <c r="GH210" s="23"/>
      <c r="GI210" s="23"/>
      <c r="GJ210" s="23"/>
      <c r="GK210" s="23"/>
      <c r="GL210" s="23"/>
      <c r="GM210" s="23"/>
      <c r="GN210" s="23"/>
      <c r="GO210" s="23"/>
      <c r="GP210" s="23"/>
      <c r="GQ210" s="23"/>
      <c r="GR210" s="23"/>
      <c r="GS210" s="23"/>
      <c r="GT210" s="23"/>
      <c r="GU210" s="23"/>
      <c r="GV210" s="23"/>
      <c r="GW210" s="23"/>
      <c r="GX210" s="23"/>
      <c r="GY210" s="23"/>
      <c r="GZ210" s="23"/>
      <c r="HA210" s="23"/>
      <c r="HB210" s="23"/>
      <c r="HC210" s="23"/>
      <c r="HD210" s="23"/>
      <c r="HE210" s="23"/>
      <c r="HF210" s="23"/>
      <c r="HG210" s="23"/>
      <c r="HH210" s="23"/>
      <c r="HI210" s="23"/>
      <c r="HJ210" s="23"/>
      <c r="HK210" s="23"/>
      <c r="HL210" s="23"/>
      <c r="HM210" s="23"/>
      <c r="HN210" s="23"/>
      <c r="HO210" s="23"/>
      <c r="HP210" s="23"/>
      <c r="HQ210" s="23"/>
      <c r="HR210" s="23"/>
      <c r="HS210" s="23"/>
      <c r="HT210" s="23"/>
      <c r="HU210" s="23"/>
      <c r="HV210" s="23"/>
      <c r="HW210" s="23"/>
      <c r="HX210" s="23"/>
      <c r="HY210" s="23"/>
      <c r="HZ210" s="23"/>
      <c r="IA210" s="23"/>
      <c r="IB210" s="23"/>
      <c r="IC210" s="23"/>
      <c r="ID210" s="23"/>
      <c r="IE210" s="23"/>
      <c r="IF210" s="23"/>
      <c r="IG210" s="23"/>
      <c r="IH210" s="23"/>
      <c r="II210" s="23"/>
      <c r="IJ210" s="23"/>
    </row>
    <row r="211" spans="1:244" ht="14.4" customHeight="1" x14ac:dyDescent="0.3">
      <c r="A211" s="12"/>
      <c r="B211" s="13">
        <v>1</v>
      </c>
      <c r="C211" s="51"/>
      <c r="D211" s="12" t="s">
        <v>102</v>
      </c>
      <c r="E211" s="12"/>
      <c r="F211" s="14">
        <v>44848</v>
      </c>
      <c r="G211" s="13" t="s">
        <v>103</v>
      </c>
      <c r="H211" s="12"/>
      <c r="I211" s="15">
        <v>44784</v>
      </c>
      <c r="J211" s="13">
        <f t="shared" si="28"/>
        <v>64</v>
      </c>
      <c r="K211" s="12">
        <f t="shared" si="29"/>
        <v>-1</v>
      </c>
      <c r="L211" s="12">
        <v>65</v>
      </c>
      <c r="M211" s="16" t="s">
        <v>74</v>
      </c>
      <c r="N211" s="12">
        <v>1</v>
      </c>
      <c r="O211" s="12"/>
      <c r="P211" s="12" t="s">
        <v>75</v>
      </c>
      <c r="Q211" s="12" t="s">
        <v>76</v>
      </c>
      <c r="R211" s="12" t="s">
        <v>77</v>
      </c>
      <c r="S211" s="17" t="s">
        <v>78</v>
      </c>
      <c r="T211" s="12">
        <v>28</v>
      </c>
      <c r="U211" s="12"/>
      <c r="V211" s="12">
        <v>4</v>
      </c>
      <c r="W211" s="12" t="s">
        <v>83</v>
      </c>
      <c r="X211" s="12"/>
      <c r="Y211" s="12"/>
      <c r="Z211" s="13">
        <v>50</v>
      </c>
      <c r="AA211" s="13">
        <v>1200</v>
      </c>
      <c r="AB211" s="12">
        <v>10</v>
      </c>
      <c r="AC211" s="13">
        <v>-33</v>
      </c>
      <c r="AD211" s="12"/>
      <c r="AE211" s="12">
        <v>10</v>
      </c>
      <c r="AF211" s="12">
        <v>11</v>
      </c>
      <c r="AG211" s="12">
        <v>12</v>
      </c>
      <c r="AH211" s="12">
        <v>13</v>
      </c>
      <c r="AI211" s="12"/>
      <c r="AJ211" s="13">
        <v>6</v>
      </c>
      <c r="AK211" s="16">
        <f t="shared" si="32"/>
        <v>1227.72216796875</v>
      </c>
      <c r="AL211" s="12">
        <v>-69.8394775390625</v>
      </c>
      <c r="AM211" s="18">
        <v>-76.3092041015625</v>
      </c>
      <c r="AN211" s="18">
        <v>-83.0078125</v>
      </c>
      <c r="AO211" s="18">
        <v>-88.531494140625</v>
      </c>
      <c r="AP211" s="18">
        <v>-94.42138671875</v>
      </c>
      <c r="AQ211" s="12">
        <v>-99.67041015625</v>
      </c>
      <c r="AR211" s="12">
        <v>-102.752685546875</v>
      </c>
      <c r="AS211" s="12">
        <v>-105.865478515625</v>
      </c>
      <c r="AT211" s="12"/>
      <c r="AU211" s="12">
        <f t="shared" si="30"/>
        <v>20</v>
      </c>
      <c r="AV211" s="12">
        <v>10</v>
      </c>
      <c r="AW211" s="12">
        <v>1</v>
      </c>
      <c r="AX211" s="12">
        <v>1</v>
      </c>
      <c r="AY211" s="12" t="s">
        <v>80</v>
      </c>
      <c r="AZ211" s="12">
        <v>568.2001953125</v>
      </c>
      <c r="BA211" s="12">
        <v>572.00109863281205</v>
      </c>
      <c r="BB211" s="19">
        <v>-31.4899997711181</v>
      </c>
      <c r="BC211" s="18">
        <v>57.933483123779197</v>
      </c>
      <c r="BD211" s="12">
        <v>1.7001953125</v>
      </c>
      <c r="BE211" s="12">
        <v>569.900390625</v>
      </c>
      <c r="BF211" s="12">
        <v>7.5184421539306596</v>
      </c>
      <c r="BG211" s="12">
        <v>0</v>
      </c>
      <c r="BH211" s="12">
        <v>568.2001953125</v>
      </c>
      <c r="BI211" s="19">
        <v>2.4530103206634499</v>
      </c>
      <c r="BJ211" s="12">
        <v>28.966741561889599</v>
      </c>
      <c r="BK211" s="12">
        <v>0.60787981748580899</v>
      </c>
      <c r="BL211" s="12">
        <v>3.0608901977539</v>
      </c>
      <c r="BM211" s="12">
        <v>3.4311382770538299</v>
      </c>
      <c r="BN211" s="12">
        <v>4.3402366638183496</v>
      </c>
      <c r="BO211" s="12">
        <v>48.866420745849602</v>
      </c>
      <c r="BP211" s="12">
        <v>4.98046875E-2</v>
      </c>
      <c r="BQ211" s="12">
        <v>-29.258579254150298</v>
      </c>
      <c r="BR211" s="12">
        <v>1.0498046875</v>
      </c>
      <c r="BS211" s="12" t="s">
        <v>81</v>
      </c>
      <c r="BT211" s="12" t="s">
        <v>81</v>
      </c>
      <c r="BU211" s="12" t="s">
        <v>81</v>
      </c>
      <c r="BV211" s="12" t="s">
        <v>81</v>
      </c>
      <c r="BW211" s="12">
        <v>139.4892578125</v>
      </c>
      <c r="BX211" s="12" t="s">
        <v>82</v>
      </c>
      <c r="BY211" s="12" t="s">
        <v>81</v>
      </c>
      <c r="BZ211" s="12" t="s">
        <v>82</v>
      </c>
      <c r="CA211" s="12" t="s">
        <v>82</v>
      </c>
      <c r="CB211" s="12"/>
      <c r="CC211" s="12" t="s">
        <v>666</v>
      </c>
      <c r="CD211" s="12"/>
      <c r="CE211" s="20">
        <v>-10.406000000000001</v>
      </c>
      <c r="CF211" s="21">
        <v>0</v>
      </c>
      <c r="CG211" s="21">
        <v>-9.1999999999999998E-2</v>
      </c>
      <c r="CH211" s="21">
        <v>0.79300000000000004</v>
      </c>
      <c r="CI211" s="21">
        <v>65.878</v>
      </c>
      <c r="CJ211" s="21">
        <v>2.8</v>
      </c>
      <c r="CK211" s="21">
        <v>1.621</v>
      </c>
      <c r="CL211" s="21">
        <v>-1.734</v>
      </c>
      <c r="CM211" s="12">
        <v>2.097</v>
      </c>
      <c r="CN211" s="12">
        <v>-9.4499999999999993</v>
      </c>
      <c r="CO211" s="62">
        <f t="shared" si="33"/>
        <v>2.0231995708154509</v>
      </c>
      <c r="CP211" s="12">
        <v>0.69199999999999995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22">
        <v>0.217</v>
      </c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23"/>
      <c r="DW211" s="23"/>
      <c r="DX211" s="23"/>
      <c r="DY211" s="23"/>
      <c r="DZ211" s="23"/>
      <c r="EA211" s="23"/>
      <c r="EB211" s="23"/>
      <c r="EC211" s="12">
        <v>8</v>
      </c>
      <c r="ED211" s="12">
        <v>8</v>
      </c>
      <c r="EE211" s="23"/>
      <c r="EF211" s="21">
        <f t="shared" si="31"/>
        <v>0</v>
      </c>
      <c r="EG211" s="28">
        <v>8</v>
      </c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  <c r="FY211" s="23"/>
      <c r="FZ211" s="23"/>
      <c r="GA211" s="23"/>
      <c r="GB211" s="23"/>
      <c r="GC211" s="23"/>
      <c r="GD211" s="23"/>
      <c r="GE211" s="23"/>
      <c r="GF211" s="23"/>
      <c r="GG211" s="23"/>
      <c r="GH211" s="23"/>
      <c r="GI211" s="23"/>
      <c r="GJ211" s="23"/>
      <c r="GK211" s="23"/>
      <c r="GL211" s="23"/>
      <c r="GM211" s="23"/>
      <c r="GN211" s="23"/>
      <c r="GO211" s="23"/>
      <c r="GP211" s="23"/>
      <c r="GQ211" s="23"/>
      <c r="GR211" s="23"/>
      <c r="GS211" s="23"/>
      <c r="GT211" s="23"/>
      <c r="GU211" s="23"/>
      <c r="GV211" s="23"/>
      <c r="GW211" s="23"/>
      <c r="GX211" s="23"/>
      <c r="GY211" s="23"/>
      <c r="GZ211" s="23"/>
      <c r="HA211" s="23"/>
      <c r="HB211" s="23"/>
      <c r="HC211" s="23"/>
      <c r="HD211" s="23"/>
      <c r="HE211" s="23"/>
      <c r="HF211" s="23"/>
      <c r="HG211" s="23"/>
      <c r="HH211" s="23"/>
      <c r="HI211" s="23"/>
      <c r="HJ211" s="23"/>
      <c r="HK211" s="23"/>
      <c r="HL211" s="23"/>
      <c r="HM211" s="23"/>
      <c r="HN211" s="23"/>
      <c r="HO211" s="23"/>
      <c r="HP211" s="23"/>
      <c r="HQ211" s="23"/>
      <c r="HR211" s="23"/>
      <c r="HS211" s="23"/>
      <c r="HT211" s="23"/>
      <c r="HU211" s="23"/>
      <c r="HV211" s="23"/>
      <c r="HW211" s="23"/>
      <c r="HX211" s="23"/>
      <c r="HY211" s="23"/>
      <c r="HZ211" s="23"/>
      <c r="IA211" s="23"/>
      <c r="IB211" s="23"/>
      <c r="IC211" s="23"/>
      <c r="ID211" s="23"/>
      <c r="IE211" s="23"/>
      <c r="IF211" s="23"/>
      <c r="IG211" s="23"/>
      <c r="IH211" s="23"/>
      <c r="II211" s="23"/>
      <c r="IJ211" s="23"/>
    </row>
    <row r="212" spans="1:244" x14ac:dyDescent="0.3">
      <c r="A212" s="12"/>
      <c r="B212" s="13">
        <v>1</v>
      </c>
      <c r="C212" s="51"/>
      <c r="D212" s="12" t="s">
        <v>102</v>
      </c>
      <c r="E212" s="12"/>
      <c r="F212" s="14">
        <v>44848</v>
      </c>
      <c r="G212" s="13" t="s">
        <v>103</v>
      </c>
      <c r="H212" s="12"/>
      <c r="I212" s="15">
        <v>44784</v>
      </c>
      <c r="J212" s="13">
        <f t="shared" si="28"/>
        <v>64</v>
      </c>
      <c r="K212" s="12">
        <f t="shared" si="29"/>
        <v>-1</v>
      </c>
      <c r="L212" s="12">
        <v>65</v>
      </c>
      <c r="M212" s="16" t="s">
        <v>74</v>
      </c>
      <c r="N212" s="12">
        <v>1</v>
      </c>
      <c r="O212" s="12"/>
      <c r="P212" s="12" t="s">
        <v>75</v>
      </c>
      <c r="Q212" s="12" t="s">
        <v>76</v>
      </c>
      <c r="R212" s="12" t="s">
        <v>77</v>
      </c>
      <c r="S212" s="17" t="s">
        <v>78</v>
      </c>
      <c r="T212" s="12">
        <v>28</v>
      </c>
      <c r="U212" s="12"/>
      <c r="V212" s="12">
        <v>8</v>
      </c>
      <c r="W212" s="12" t="s">
        <v>83</v>
      </c>
      <c r="X212" s="12"/>
      <c r="Y212" s="12"/>
      <c r="Z212" s="13">
        <v>67</v>
      </c>
      <c r="AA212" s="13">
        <v>1500</v>
      </c>
      <c r="AB212" s="12">
        <v>6</v>
      </c>
      <c r="AC212" s="13">
        <v>-34</v>
      </c>
      <c r="AD212" s="12"/>
      <c r="AE212" s="12">
        <v>54</v>
      </c>
      <c r="AF212" s="12">
        <v>55</v>
      </c>
      <c r="AG212" s="12">
        <v>56</v>
      </c>
      <c r="AH212" s="12">
        <v>57</v>
      </c>
      <c r="AI212" s="12"/>
      <c r="AJ212" s="13">
        <v>6</v>
      </c>
      <c r="AK212" s="16">
        <f t="shared" si="32"/>
        <v>2157.5927734374704</v>
      </c>
      <c r="AL212" s="12">
        <v>-75.0732421875</v>
      </c>
      <c r="AM212" s="18">
        <v>-85.1898193359375</v>
      </c>
      <c r="AN212" s="18">
        <v>-94.512939453125</v>
      </c>
      <c r="AO212" s="18">
        <v>-110.153198242187</v>
      </c>
      <c r="AP212" s="18">
        <v>-116.531372070312</v>
      </c>
      <c r="AQ212" s="12">
        <v>-125.106811523437</v>
      </c>
      <c r="AR212" s="12">
        <v>-130.53894042968699</v>
      </c>
      <c r="AS212" s="12">
        <v>-134.979248046875</v>
      </c>
      <c r="AT212" s="12"/>
      <c r="AU212" s="12">
        <f t="shared" si="30"/>
        <v>24</v>
      </c>
      <c r="AV212" s="12">
        <v>12</v>
      </c>
      <c r="AW212" s="12">
        <v>1</v>
      </c>
      <c r="AX212" s="12">
        <v>1</v>
      </c>
      <c r="AY212" s="12" t="s">
        <v>80</v>
      </c>
      <c r="AZ212" s="12">
        <v>569.59948730468705</v>
      </c>
      <c r="BA212" s="12">
        <v>573.69909667968705</v>
      </c>
      <c r="BB212" s="19">
        <v>-10.029999732971101</v>
      </c>
      <c r="BC212" s="18">
        <v>28.447359085083001</v>
      </c>
      <c r="BD212" s="12">
        <v>1.900390625</v>
      </c>
      <c r="BE212" s="12">
        <v>571.49987792968705</v>
      </c>
      <c r="BF212" s="12">
        <v>5.8185744285583496</v>
      </c>
      <c r="BG212" s="12">
        <v>0</v>
      </c>
      <c r="BH212" s="12">
        <v>569.59948730468705</v>
      </c>
      <c r="BI212" s="19">
        <v>2.6844573020935001</v>
      </c>
      <c r="BJ212" s="12">
        <v>14.2236795425415</v>
      </c>
      <c r="BK212" s="12">
        <v>0.71726500988006603</v>
      </c>
      <c r="BL212" s="12">
        <v>3.40172219276428</v>
      </c>
      <c r="BM212" s="12">
        <v>6.7888588905334402</v>
      </c>
      <c r="BN212" s="12">
        <v>2.8633904457092201</v>
      </c>
      <c r="BO212" s="12">
        <v>17.3100490570068</v>
      </c>
      <c r="BP212" s="12">
        <v>0.8505859375</v>
      </c>
      <c r="BQ212" s="12">
        <v>-13.327205657958901</v>
      </c>
      <c r="BR212" s="12">
        <v>1.5498046875</v>
      </c>
      <c r="BS212" s="12" t="s">
        <v>81</v>
      </c>
      <c r="BT212" s="12" t="s">
        <v>81</v>
      </c>
      <c r="BU212" s="12" t="s">
        <v>81</v>
      </c>
      <c r="BV212" s="12" t="s">
        <v>81</v>
      </c>
      <c r="BW212" s="12">
        <v>75.143630981445298</v>
      </c>
      <c r="BX212" s="12" t="s">
        <v>82</v>
      </c>
      <c r="BY212" s="12" t="s">
        <v>81</v>
      </c>
      <c r="BZ212" s="12" t="s">
        <v>82</v>
      </c>
      <c r="CA212" s="12" t="s">
        <v>82</v>
      </c>
      <c r="CB212" s="12"/>
      <c r="CC212" s="12" t="s">
        <v>667</v>
      </c>
      <c r="CD212" s="12"/>
      <c r="CE212" s="20">
        <v>-15.167</v>
      </c>
      <c r="CF212" s="21">
        <v>0</v>
      </c>
      <c r="CG212" s="21">
        <v>0.214</v>
      </c>
      <c r="CH212" s="21">
        <v>0.61299999999999999</v>
      </c>
      <c r="CI212" s="21">
        <v>87.07</v>
      </c>
      <c r="CJ212" s="21">
        <v>1.7</v>
      </c>
      <c r="CK212" s="21">
        <v>1.425</v>
      </c>
      <c r="CL212" s="21">
        <v>-7.1440000000000001</v>
      </c>
      <c r="CM212" s="12">
        <v>1.845</v>
      </c>
      <c r="CN212" s="12">
        <v>-8.9030000000000005</v>
      </c>
      <c r="CO212" s="62">
        <f t="shared" si="33"/>
        <v>1.6580192559356892</v>
      </c>
      <c r="CP212" s="12">
        <v>0.58899999999999997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22">
        <v>9.0999999999999998E-2</v>
      </c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23"/>
      <c r="DW212" s="23"/>
      <c r="DX212" s="23"/>
      <c r="DY212" s="23"/>
      <c r="DZ212" s="23"/>
      <c r="EA212" s="23"/>
      <c r="EB212" s="23"/>
      <c r="EC212" s="12">
        <v>8</v>
      </c>
      <c r="ED212" s="12">
        <v>8</v>
      </c>
      <c r="EE212" s="23"/>
      <c r="EF212" s="21">
        <f t="shared" si="31"/>
        <v>0</v>
      </c>
      <c r="EG212" s="28">
        <v>8</v>
      </c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  <c r="FY212" s="23"/>
      <c r="FZ212" s="23"/>
      <c r="GA212" s="23"/>
      <c r="GB212" s="23"/>
      <c r="GC212" s="23"/>
      <c r="GD212" s="23"/>
      <c r="GE212" s="23"/>
      <c r="GF212" s="23"/>
      <c r="GG212" s="23"/>
      <c r="GH212" s="23"/>
      <c r="GI212" s="23"/>
      <c r="GJ212" s="23"/>
      <c r="GK212" s="23"/>
      <c r="GL212" s="23"/>
      <c r="GM212" s="23"/>
      <c r="GN212" s="23"/>
      <c r="GO212" s="23"/>
      <c r="GP212" s="23"/>
      <c r="GQ212" s="23"/>
      <c r="GR212" s="23"/>
      <c r="GS212" s="23"/>
      <c r="GT212" s="23"/>
      <c r="GU212" s="23"/>
      <c r="GV212" s="23"/>
      <c r="GW212" s="23"/>
      <c r="GX212" s="23"/>
      <c r="GY212" s="23"/>
      <c r="GZ212" s="23"/>
      <c r="HA212" s="23"/>
      <c r="HB212" s="23"/>
      <c r="HC212" s="23"/>
      <c r="HD212" s="23"/>
      <c r="HE212" s="23"/>
      <c r="HF212" s="23"/>
      <c r="HG212" s="23"/>
      <c r="HH212" s="23"/>
      <c r="HI212" s="23"/>
      <c r="HJ212" s="23"/>
      <c r="HK212" s="23"/>
      <c r="HL212" s="23"/>
      <c r="HM212" s="23"/>
      <c r="HN212" s="23"/>
      <c r="HO212" s="23"/>
      <c r="HP212" s="23"/>
      <c r="HQ212" s="23"/>
      <c r="HR212" s="23"/>
      <c r="HS212" s="23"/>
      <c r="HT212" s="23"/>
      <c r="HU212" s="23"/>
      <c r="HV212" s="23"/>
      <c r="HW212" s="23"/>
      <c r="HX212" s="23"/>
      <c r="HY212" s="23"/>
      <c r="HZ212" s="23"/>
      <c r="IA212" s="23"/>
      <c r="IB212" s="23"/>
      <c r="IC212" s="23"/>
      <c r="ID212" s="23"/>
      <c r="IE212" s="23"/>
      <c r="IF212" s="23"/>
      <c r="IG212" s="23"/>
      <c r="IH212" s="23"/>
      <c r="II212" s="23"/>
      <c r="IJ212" s="23"/>
    </row>
    <row r="213" spans="1:244" ht="15" customHeight="1" x14ac:dyDescent="0.3">
      <c r="A213" s="12"/>
      <c r="B213" s="13">
        <v>1</v>
      </c>
      <c r="C213" s="51"/>
      <c r="D213" s="12" t="s">
        <v>102</v>
      </c>
      <c r="E213" s="12"/>
      <c r="F213" s="14">
        <v>44848</v>
      </c>
      <c r="G213" s="13" t="s">
        <v>103</v>
      </c>
      <c r="H213" s="12"/>
      <c r="I213" s="15">
        <v>44784</v>
      </c>
      <c r="J213" s="13">
        <f t="shared" si="28"/>
        <v>64</v>
      </c>
      <c r="K213" s="12">
        <f t="shared" si="29"/>
        <v>-1</v>
      </c>
      <c r="L213" s="12">
        <v>65</v>
      </c>
      <c r="M213" s="16" t="s">
        <v>74</v>
      </c>
      <c r="N213" s="12">
        <v>1</v>
      </c>
      <c r="O213" s="12"/>
      <c r="P213" s="12" t="s">
        <v>75</v>
      </c>
      <c r="Q213" s="12" t="s">
        <v>76</v>
      </c>
      <c r="R213" s="12" t="s">
        <v>77</v>
      </c>
      <c r="S213" s="17" t="s">
        <v>78</v>
      </c>
      <c r="T213" s="12">
        <v>28</v>
      </c>
      <c r="U213" s="12"/>
      <c r="V213" s="12">
        <v>4</v>
      </c>
      <c r="W213" s="12" t="s">
        <v>83</v>
      </c>
      <c r="X213" s="12"/>
      <c r="Y213" s="12"/>
      <c r="Z213" s="13">
        <v>57</v>
      </c>
      <c r="AA213" s="13">
        <v>1200</v>
      </c>
      <c r="AB213" s="12">
        <v>9</v>
      </c>
      <c r="AC213" s="13">
        <v>-38</v>
      </c>
      <c r="AD213" s="12"/>
      <c r="AE213" s="12">
        <v>44</v>
      </c>
      <c r="AF213" s="12">
        <v>45</v>
      </c>
      <c r="AG213" s="12">
        <v>46</v>
      </c>
      <c r="AH213" s="12">
        <v>47</v>
      </c>
      <c r="AI213" s="12"/>
      <c r="AJ213" s="13">
        <v>5</v>
      </c>
      <c r="AK213" s="16">
        <f t="shared" si="32"/>
        <v>1755.37109374999</v>
      </c>
      <c r="AL213" s="12">
        <v>-64.2852783203125</v>
      </c>
      <c r="AM213" s="18">
        <v>-85.5560302734375</v>
      </c>
      <c r="AN213" s="18">
        <v>-99.212646484375</v>
      </c>
      <c r="AO213" s="18">
        <v>-103.897094726562</v>
      </c>
      <c r="AP213" s="18">
        <v>-98.9990234375</v>
      </c>
      <c r="AQ213" s="12">
        <v>-108.306884765625</v>
      </c>
      <c r="AR213" s="12">
        <v>-118.072509765625</v>
      </c>
      <c r="AS213" s="12">
        <v>-150.55847167968699</v>
      </c>
      <c r="AT213" s="12"/>
      <c r="AU213" s="12">
        <f t="shared" si="30"/>
        <v>16</v>
      </c>
      <c r="AV213" s="12">
        <v>8</v>
      </c>
      <c r="AW213" s="12">
        <v>1</v>
      </c>
      <c r="AX213" s="12">
        <v>1</v>
      </c>
      <c r="AY213" s="12" t="s">
        <v>80</v>
      </c>
      <c r="AZ213" s="12">
        <v>553.59948730468705</v>
      </c>
      <c r="BA213" s="12">
        <v>558.19909667968705</v>
      </c>
      <c r="BB213" s="19">
        <v>-28.850000381469702</v>
      </c>
      <c r="BC213" s="18">
        <v>60.099998474121001</v>
      </c>
      <c r="BD213" s="12">
        <v>1.80078125</v>
      </c>
      <c r="BE213" s="12">
        <v>555.40026855468705</v>
      </c>
      <c r="BF213" s="12">
        <v>0.17873534560203599</v>
      </c>
      <c r="BG213" s="12">
        <v>0</v>
      </c>
      <c r="BH213" s="12">
        <v>553.59948730468705</v>
      </c>
      <c r="BI213" s="19">
        <v>2.9999303817749001</v>
      </c>
      <c r="BJ213" s="12">
        <v>30.049999237060501</v>
      </c>
      <c r="BK213" s="12">
        <v>0.92355340719223</v>
      </c>
      <c r="BL213" s="12">
        <v>3.9234838485717698</v>
      </c>
      <c r="BM213" s="12">
        <v>51.62837600708</v>
      </c>
      <c r="BN213" s="12">
        <v>3.89353919029235</v>
      </c>
      <c r="BO213" s="12">
        <v>61.286407470703097</v>
      </c>
      <c r="BP213" s="12">
        <v>1.05029296875</v>
      </c>
      <c r="BQ213" s="12">
        <v>-18.962379455566399</v>
      </c>
      <c r="BR213" s="12">
        <v>1.74951171875</v>
      </c>
      <c r="BS213" s="12">
        <v>42.593364715576101</v>
      </c>
      <c r="BT213" s="12">
        <v>1.1243312358856199</v>
      </c>
      <c r="BU213" s="12" t="s">
        <v>81</v>
      </c>
      <c r="BV213" s="12" t="s">
        <v>81</v>
      </c>
      <c r="BW213" s="12">
        <v>173.11868286132801</v>
      </c>
      <c r="BX213" s="12" t="s">
        <v>82</v>
      </c>
      <c r="BY213" s="12" t="s">
        <v>81</v>
      </c>
      <c r="BZ213" s="12" t="s">
        <v>82</v>
      </c>
      <c r="CA213" s="12" t="s">
        <v>82</v>
      </c>
      <c r="CB213" s="12"/>
      <c r="CC213" s="12" t="s">
        <v>668</v>
      </c>
      <c r="CD213" s="12"/>
      <c r="CE213" s="20">
        <v>-11.016999999999999</v>
      </c>
      <c r="CF213" s="21">
        <v>0</v>
      </c>
      <c r="CG213" s="21">
        <v>0.79300000000000004</v>
      </c>
      <c r="CH213" s="21">
        <v>0.78200000000000003</v>
      </c>
      <c r="CI213" s="21">
        <v>-139.124</v>
      </c>
      <c r="CJ213" s="21">
        <v>9.8000000000000007</v>
      </c>
      <c r="CK213" s="21">
        <v>12.122</v>
      </c>
      <c r="CL213" s="21">
        <v>-4.3019999999999996</v>
      </c>
      <c r="CM213" s="12">
        <v>15.865</v>
      </c>
      <c r="CN213" s="12">
        <v>-6.6210000000000004</v>
      </c>
      <c r="CO213" s="62">
        <f t="shared" si="33"/>
        <v>14.390827519912113</v>
      </c>
      <c r="CP213" s="12">
        <v>0.96599999999999997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22">
        <v>0.71099999999999997</v>
      </c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23"/>
      <c r="DW213" s="23"/>
      <c r="DX213" s="23"/>
      <c r="DY213" s="23"/>
      <c r="DZ213" s="23"/>
      <c r="EA213" s="23"/>
      <c r="EB213" s="23"/>
      <c r="EC213" s="12">
        <v>7</v>
      </c>
      <c r="ED213" s="12">
        <v>7</v>
      </c>
      <c r="EE213" s="23"/>
      <c r="EF213" s="21">
        <f t="shared" si="31"/>
        <v>0</v>
      </c>
      <c r="EG213" s="28">
        <v>7</v>
      </c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  <c r="FY213" s="23"/>
      <c r="FZ213" s="23"/>
      <c r="GA213" s="23"/>
      <c r="GB213" s="23"/>
      <c r="GC213" s="23"/>
      <c r="GD213" s="23"/>
      <c r="GE213" s="23"/>
      <c r="GF213" s="23"/>
      <c r="GG213" s="23"/>
      <c r="GH213" s="23"/>
      <c r="GI213" s="23"/>
      <c r="GJ213" s="23"/>
      <c r="GK213" s="23"/>
      <c r="GL213" s="23"/>
      <c r="GM213" s="23"/>
      <c r="GN213" s="23"/>
      <c r="GO213" s="23"/>
      <c r="GP213" s="23"/>
      <c r="GQ213" s="23"/>
      <c r="GR213" s="23"/>
      <c r="GS213" s="23"/>
      <c r="GT213" s="23"/>
      <c r="GU213" s="23"/>
      <c r="GV213" s="23"/>
      <c r="GW213" s="23"/>
      <c r="GX213" s="23"/>
      <c r="GY213" s="23"/>
      <c r="GZ213" s="23"/>
      <c r="HA213" s="23"/>
      <c r="HB213" s="23"/>
      <c r="HC213" s="23"/>
      <c r="HD213" s="23"/>
      <c r="HE213" s="23"/>
      <c r="HF213" s="23"/>
      <c r="HG213" s="23"/>
      <c r="HH213" s="23"/>
      <c r="HI213" s="23"/>
      <c r="HJ213" s="23"/>
      <c r="HK213" s="23"/>
      <c r="HL213" s="23"/>
      <c r="HM213" s="23"/>
      <c r="HN213" s="23"/>
      <c r="HO213" s="23"/>
      <c r="HP213" s="23"/>
      <c r="HQ213" s="23"/>
      <c r="HR213" s="23"/>
      <c r="HS213" s="23"/>
      <c r="HT213" s="23"/>
      <c r="HU213" s="23"/>
      <c r="HV213" s="23"/>
      <c r="HW213" s="23"/>
      <c r="HX213" s="23"/>
      <c r="HY213" s="23"/>
      <c r="HZ213" s="23"/>
      <c r="IA213" s="23"/>
      <c r="IB213" s="23"/>
      <c r="IC213" s="23"/>
      <c r="ID213" s="23"/>
      <c r="IE213" s="23"/>
      <c r="IF213" s="23"/>
      <c r="IG213" s="23"/>
      <c r="IH213" s="23"/>
      <c r="II213" s="23"/>
      <c r="IJ213" s="23"/>
    </row>
    <row r="214" spans="1:244" x14ac:dyDescent="0.3">
      <c r="A214" s="12"/>
      <c r="B214" s="13">
        <v>1</v>
      </c>
      <c r="C214" s="51"/>
      <c r="D214" s="12" t="s">
        <v>102</v>
      </c>
      <c r="E214" s="12"/>
      <c r="F214" s="14">
        <v>44848</v>
      </c>
      <c r="G214" s="13" t="s">
        <v>103</v>
      </c>
      <c r="H214" s="12"/>
      <c r="I214" s="15">
        <v>44784</v>
      </c>
      <c r="J214" s="13">
        <f t="shared" si="28"/>
        <v>64</v>
      </c>
      <c r="K214" s="12">
        <f t="shared" si="29"/>
        <v>-1</v>
      </c>
      <c r="L214" s="12">
        <v>65</v>
      </c>
      <c r="M214" s="16" t="s">
        <v>74</v>
      </c>
      <c r="N214" s="12">
        <v>1</v>
      </c>
      <c r="O214" s="12"/>
      <c r="P214" s="12" t="s">
        <v>75</v>
      </c>
      <c r="Q214" s="12" t="s">
        <v>76</v>
      </c>
      <c r="R214" s="12" t="s">
        <v>77</v>
      </c>
      <c r="S214" s="17" t="s">
        <v>78</v>
      </c>
      <c r="T214" s="12">
        <v>28</v>
      </c>
      <c r="U214" s="12"/>
      <c r="V214" s="12">
        <v>3</v>
      </c>
      <c r="W214" s="12" t="s">
        <v>83</v>
      </c>
      <c r="X214" s="12"/>
      <c r="Y214" s="12"/>
      <c r="Z214" s="13">
        <v>27</v>
      </c>
      <c r="AA214" s="13">
        <v>740</v>
      </c>
      <c r="AB214" s="12">
        <v>12</v>
      </c>
      <c r="AC214" s="13">
        <v>-22</v>
      </c>
      <c r="AD214" s="12"/>
      <c r="AE214" s="12">
        <v>40</v>
      </c>
      <c r="AF214" s="12">
        <v>41</v>
      </c>
      <c r="AG214" s="12">
        <v>42</v>
      </c>
      <c r="AH214" s="12">
        <v>43</v>
      </c>
      <c r="AI214" s="12"/>
      <c r="AJ214" s="13">
        <v>2</v>
      </c>
      <c r="AK214" s="16">
        <f t="shared" si="32"/>
        <v>1574.4018554687302</v>
      </c>
      <c r="AL214" s="12">
        <v>-70.61767578125</v>
      </c>
      <c r="AM214" s="18">
        <v>-79.4525146484375</v>
      </c>
      <c r="AN214" s="18">
        <v>-75.5157470703125</v>
      </c>
      <c r="AO214" s="18">
        <v>-96.8017578125</v>
      </c>
      <c r="AP214" s="18">
        <v>-101.303100585937</v>
      </c>
      <c r="AQ214" s="12">
        <v>-96.7559814453125</v>
      </c>
      <c r="AR214" s="12">
        <v>-106.5673828125</v>
      </c>
      <c r="AS214" s="12">
        <v>-110.77880859375</v>
      </c>
      <c r="AT214" s="12"/>
      <c r="AU214" s="12">
        <f t="shared" si="30"/>
        <v>38</v>
      </c>
      <c r="AV214" s="12">
        <v>19</v>
      </c>
      <c r="AW214" s="12">
        <v>1</v>
      </c>
      <c r="AX214" s="12">
        <v>1</v>
      </c>
      <c r="AY214" s="12" t="s">
        <v>80</v>
      </c>
      <c r="AZ214" s="12">
        <v>385</v>
      </c>
      <c r="BA214" s="12">
        <v>389.19909667968699</v>
      </c>
      <c r="BB214" s="19">
        <v>-12.7399997711181</v>
      </c>
      <c r="BC214" s="18">
        <v>28.1513767242431</v>
      </c>
      <c r="BD214" s="12">
        <v>2</v>
      </c>
      <c r="BE214" s="12">
        <v>387</v>
      </c>
      <c r="BF214" s="12">
        <v>8.5285739898681605</v>
      </c>
      <c r="BG214" s="12">
        <v>0</v>
      </c>
      <c r="BH214" s="12">
        <v>385</v>
      </c>
      <c r="BI214" s="19">
        <v>3.4578647613525302</v>
      </c>
      <c r="BJ214" s="12">
        <v>14.0756883621215</v>
      </c>
      <c r="BK214" s="12">
        <v>0.48697069287300099</v>
      </c>
      <c r="BL214" s="12">
        <v>3.9448354244232098</v>
      </c>
      <c r="BM214" s="12">
        <v>2.0750806331634499</v>
      </c>
      <c r="BN214" s="12">
        <v>1.72325634956359</v>
      </c>
      <c r="BO214" s="12">
        <v>14.7058820724487</v>
      </c>
      <c r="BP214" s="12">
        <v>0.8505859375</v>
      </c>
      <c r="BQ214" s="12">
        <v>-11.4889707565307</v>
      </c>
      <c r="BR214" s="12">
        <v>1.9501953125</v>
      </c>
      <c r="BS214" s="12" t="s">
        <v>81</v>
      </c>
      <c r="BT214" s="12" t="s">
        <v>81</v>
      </c>
      <c r="BU214" s="12" t="s">
        <v>81</v>
      </c>
      <c r="BV214" s="12" t="s">
        <v>81</v>
      </c>
      <c r="BW214" s="12">
        <v>87.825134277343693</v>
      </c>
      <c r="BX214" s="12" t="s">
        <v>82</v>
      </c>
      <c r="BY214" s="12" t="s">
        <v>81</v>
      </c>
      <c r="BZ214" s="12" t="s">
        <v>82</v>
      </c>
      <c r="CA214" s="12" t="s">
        <v>82</v>
      </c>
      <c r="CB214" s="12"/>
      <c r="CC214" s="12" t="s">
        <v>669</v>
      </c>
      <c r="CD214" s="12"/>
      <c r="CE214" s="20">
        <v>-12.817</v>
      </c>
      <c r="CF214" s="21">
        <v>0</v>
      </c>
      <c r="CG214" s="21">
        <v>0</v>
      </c>
      <c r="CH214" s="21">
        <v>0.34599999999999997</v>
      </c>
      <c r="CI214" s="21">
        <v>32.497</v>
      </c>
      <c r="CJ214" s="21">
        <v>1.7</v>
      </c>
      <c r="CK214" s="21">
        <v>1.323</v>
      </c>
      <c r="CL214" s="21">
        <v>-4.9980000000000002</v>
      </c>
      <c r="CM214" s="12">
        <v>1.5649999999999999</v>
      </c>
      <c r="CN214" s="12">
        <v>-8.8930000000000007</v>
      </c>
      <c r="CO214" s="62">
        <f t="shared" si="33"/>
        <v>1.4779280829313943</v>
      </c>
      <c r="CP214" s="12">
        <v>0.83299999999999996</v>
      </c>
      <c r="CQ214" s="12">
        <v>0</v>
      </c>
      <c r="CR214" s="12">
        <v>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22">
        <v>0.32800000000000001</v>
      </c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  <c r="DV214" s="23"/>
      <c r="DW214" s="23"/>
      <c r="DX214" s="23"/>
      <c r="DY214" s="23"/>
      <c r="DZ214" s="23"/>
      <c r="EA214" s="23"/>
      <c r="EB214" s="23"/>
      <c r="EC214" s="12">
        <v>4</v>
      </c>
      <c r="ED214" s="12">
        <v>4</v>
      </c>
      <c r="EE214" s="23"/>
      <c r="EF214" s="21">
        <f t="shared" si="31"/>
        <v>0</v>
      </c>
      <c r="EG214" s="28">
        <v>4</v>
      </c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  <c r="FY214" s="23"/>
      <c r="FZ214" s="23"/>
      <c r="GA214" s="23"/>
      <c r="GB214" s="23"/>
      <c r="GC214" s="23"/>
      <c r="GD214" s="23"/>
      <c r="GE214" s="23"/>
      <c r="GF214" s="23"/>
      <c r="GG214" s="23"/>
      <c r="GH214" s="23"/>
      <c r="GI214" s="23"/>
      <c r="GJ214" s="23"/>
      <c r="GK214" s="23"/>
      <c r="GL214" s="23"/>
      <c r="GM214" s="23"/>
      <c r="GN214" s="23"/>
      <c r="GO214" s="23"/>
      <c r="GP214" s="23"/>
      <c r="GQ214" s="23"/>
      <c r="GR214" s="23"/>
      <c r="GS214" s="23"/>
      <c r="GT214" s="23"/>
      <c r="GU214" s="23"/>
      <c r="GV214" s="23"/>
      <c r="GW214" s="23"/>
      <c r="GX214" s="23"/>
      <c r="GY214" s="23"/>
      <c r="GZ214" s="23"/>
      <c r="HA214" s="23"/>
      <c r="HB214" s="23"/>
      <c r="HC214" s="23"/>
      <c r="HD214" s="23"/>
      <c r="HE214" s="23"/>
      <c r="HF214" s="23"/>
      <c r="HG214" s="23"/>
      <c r="HH214" s="23"/>
      <c r="HI214" s="23"/>
      <c r="HJ214" s="23"/>
      <c r="HK214" s="23"/>
      <c r="HL214" s="23"/>
      <c r="HM214" s="23"/>
      <c r="HN214" s="23"/>
      <c r="HO214" s="23"/>
      <c r="HP214" s="23"/>
      <c r="HQ214" s="23"/>
      <c r="HR214" s="23"/>
      <c r="HS214" s="23"/>
      <c r="HT214" s="23"/>
      <c r="HU214" s="23"/>
      <c r="HV214" s="23"/>
      <c r="HW214" s="23"/>
      <c r="HX214" s="23"/>
      <c r="HY214" s="23"/>
      <c r="HZ214" s="23"/>
      <c r="IA214" s="23"/>
      <c r="IB214" s="23"/>
      <c r="IC214" s="23"/>
      <c r="ID214" s="23"/>
      <c r="IE214" s="23"/>
      <c r="IF214" s="23"/>
      <c r="IG214" s="23"/>
      <c r="IH214" s="23"/>
      <c r="II214" s="23"/>
      <c r="IJ214" s="23"/>
    </row>
    <row r="215" spans="1:244" ht="14.4" customHeight="1" x14ac:dyDescent="0.3">
      <c r="A215" s="12"/>
      <c r="B215" s="13">
        <v>1</v>
      </c>
      <c r="C215" s="51"/>
      <c r="D215" s="12" t="s">
        <v>102</v>
      </c>
      <c r="E215" s="12"/>
      <c r="F215" s="14">
        <v>44848</v>
      </c>
      <c r="G215" s="13" t="s">
        <v>103</v>
      </c>
      <c r="H215" s="12"/>
      <c r="I215" s="15">
        <v>44784</v>
      </c>
      <c r="J215" s="13">
        <f t="shared" si="28"/>
        <v>64</v>
      </c>
      <c r="K215" s="12">
        <f t="shared" si="29"/>
        <v>-1</v>
      </c>
      <c r="L215" s="12">
        <v>65</v>
      </c>
      <c r="M215" s="16" t="s">
        <v>74</v>
      </c>
      <c r="N215" s="12">
        <v>1</v>
      </c>
      <c r="O215" s="12"/>
      <c r="P215" s="12" t="s">
        <v>75</v>
      </c>
      <c r="Q215" s="12" t="s">
        <v>76</v>
      </c>
      <c r="R215" s="12" t="s">
        <v>77</v>
      </c>
      <c r="S215" s="17" t="s">
        <v>78</v>
      </c>
      <c r="T215" s="12">
        <v>28</v>
      </c>
      <c r="U215" s="12"/>
      <c r="V215" s="12">
        <v>7</v>
      </c>
      <c r="W215" s="12" t="s">
        <v>83</v>
      </c>
      <c r="X215" s="12"/>
      <c r="Y215" s="12"/>
      <c r="Z215" s="13">
        <v>41</v>
      </c>
      <c r="AA215" s="13">
        <v>1400</v>
      </c>
      <c r="AB215" s="12">
        <v>16</v>
      </c>
      <c r="AC215" s="13">
        <v>-33</v>
      </c>
      <c r="AD215" s="12"/>
      <c r="AE215" s="12">
        <v>19</v>
      </c>
      <c r="AF215" s="12">
        <v>20</v>
      </c>
      <c r="AG215" s="12">
        <v>21</v>
      </c>
      <c r="AH215" s="12">
        <v>22</v>
      </c>
      <c r="AI215" s="12"/>
      <c r="AJ215" s="13">
        <v>0</v>
      </c>
      <c r="AK215" s="16">
        <f t="shared" si="32"/>
        <v>1646.11816406249</v>
      </c>
      <c r="AL215" s="12">
        <v>-68.78662109375</v>
      </c>
      <c r="AM215" s="18">
        <v>-91.9647216796875</v>
      </c>
      <c r="AN215" s="18">
        <v>-93.8568115234375</v>
      </c>
      <c r="AO215" s="18">
        <v>-105.484008789062</v>
      </c>
      <c r="AP215" s="18">
        <v>-103.179931640625</v>
      </c>
      <c r="AQ215" s="12">
        <v>-116.744995117187</v>
      </c>
      <c r="AR215" s="12">
        <v>-124.542236328125</v>
      </c>
      <c r="AS215" s="12">
        <v>-130.157470703125</v>
      </c>
      <c r="AT215" s="12"/>
      <c r="AU215" s="12">
        <f t="shared" si="30"/>
        <v>0</v>
      </c>
      <c r="AV215" s="12"/>
      <c r="AW215" s="12"/>
      <c r="AX215" s="12"/>
      <c r="AY215" s="12"/>
      <c r="AZ215" s="12"/>
      <c r="BA215" s="12"/>
      <c r="BB215" s="19"/>
      <c r="BC215" s="18"/>
      <c r="BD215" s="12"/>
      <c r="BE215" s="12"/>
      <c r="BF215" s="12"/>
      <c r="BG215" s="12"/>
      <c r="BH215" s="12"/>
      <c r="BI215" s="19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 t="s">
        <v>670</v>
      </c>
      <c r="CD215" s="12"/>
      <c r="CE215" s="20">
        <v>-9.0030000000000001</v>
      </c>
      <c r="CF215" s="21">
        <v>0</v>
      </c>
      <c r="CG215" s="21">
        <v>0.122</v>
      </c>
      <c r="CH215" s="21">
        <v>0.56799999999999995</v>
      </c>
      <c r="CI215" s="21">
        <v>68.991</v>
      </c>
      <c r="CJ215" s="21">
        <v>2.75</v>
      </c>
      <c r="CK215" s="21">
        <v>2.2669999999999999</v>
      </c>
      <c r="CL215" s="21">
        <v>-5.0510000000000002</v>
      </c>
      <c r="CM215" s="12">
        <v>2.5990000000000002</v>
      </c>
      <c r="CN215" s="12">
        <v>-4.45</v>
      </c>
      <c r="CO215" s="62">
        <f t="shared" si="33"/>
        <v>2.4224994211135669</v>
      </c>
      <c r="CP215" s="12">
        <v>0.59699999999999998</v>
      </c>
      <c r="CQ215" s="12">
        <v>0</v>
      </c>
      <c r="CR215" s="12">
        <v>0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22">
        <v>0.23</v>
      </c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23"/>
      <c r="DW215" s="23"/>
      <c r="DX215" s="23"/>
      <c r="DY215" s="23"/>
      <c r="DZ215" s="23"/>
      <c r="EA215" s="23"/>
      <c r="EB215" s="23"/>
      <c r="EC215" s="12">
        <v>2</v>
      </c>
      <c r="ED215" s="12">
        <v>2</v>
      </c>
      <c r="EE215" s="23"/>
      <c r="EF215" s="21">
        <f t="shared" si="31"/>
        <v>0</v>
      </c>
      <c r="EG215" s="28">
        <v>2</v>
      </c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  <c r="FY215" s="23"/>
      <c r="FZ215" s="23"/>
      <c r="GA215" s="23"/>
      <c r="GB215" s="23"/>
      <c r="GC215" s="23"/>
      <c r="GD215" s="23"/>
      <c r="GE215" s="23"/>
      <c r="GF215" s="23"/>
      <c r="GG215" s="23"/>
      <c r="GH215" s="23"/>
      <c r="GI215" s="23"/>
      <c r="GJ215" s="23"/>
      <c r="GK215" s="23"/>
      <c r="GL215" s="23"/>
      <c r="GM215" s="23"/>
      <c r="GN215" s="23"/>
      <c r="GO215" s="23"/>
      <c r="GP215" s="23"/>
      <c r="GQ215" s="23"/>
      <c r="GR215" s="23"/>
      <c r="GS215" s="23"/>
      <c r="GT215" s="23"/>
      <c r="GU215" s="23"/>
      <c r="GV215" s="23"/>
      <c r="GW215" s="23"/>
      <c r="GX215" s="23"/>
      <c r="GY215" s="23"/>
      <c r="GZ215" s="23"/>
      <c r="HA215" s="23"/>
      <c r="HB215" s="23"/>
      <c r="HC215" s="23"/>
      <c r="HD215" s="23"/>
      <c r="HE215" s="23"/>
      <c r="HF215" s="23"/>
      <c r="HG215" s="23"/>
      <c r="HH215" s="23"/>
      <c r="HI215" s="23"/>
      <c r="HJ215" s="23"/>
      <c r="HK215" s="23"/>
      <c r="HL215" s="23"/>
      <c r="HM215" s="23"/>
      <c r="HN215" s="23"/>
      <c r="HO215" s="23"/>
      <c r="HP215" s="23"/>
      <c r="HQ215" s="23"/>
      <c r="HR215" s="23"/>
      <c r="HS215" s="23"/>
      <c r="HT215" s="23"/>
      <c r="HU215" s="23"/>
      <c r="HV215" s="23"/>
      <c r="HW215" s="23"/>
      <c r="HX215" s="23"/>
      <c r="HY215" s="23"/>
      <c r="HZ215" s="23"/>
      <c r="IA215" s="23"/>
      <c r="IB215" s="23"/>
      <c r="IC215" s="23"/>
      <c r="ID215" s="23"/>
      <c r="IE215" s="23"/>
      <c r="IF215" s="23"/>
      <c r="IG215" s="23"/>
      <c r="IH215" s="23"/>
      <c r="II215" s="23"/>
      <c r="IJ215" s="23"/>
    </row>
    <row r="216" spans="1:244" ht="14.4" customHeight="1" x14ac:dyDescent="0.3">
      <c r="A216" s="12"/>
      <c r="B216" s="13">
        <v>1</v>
      </c>
      <c r="C216" s="51"/>
      <c r="D216" s="12" t="s">
        <v>102</v>
      </c>
      <c r="E216" s="12"/>
      <c r="F216" s="14">
        <v>44848</v>
      </c>
      <c r="G216" s="13" t="s">
        <v>103</v>
      </c>
      <c r="H216" s="12"/>
      <c r="I216" s="15">
        <v>44784</v>
      </c>
      <c r="J216" s="13">
        <f t="shared" si="28"/>
        <v>64</v>
      </c>
      <c r="K216" s="12">
        <f t="shared" si="29"/>
        <v>-1</v>
      </c>
      <c r="L216" s="12">
        <v>65</v>
      </c>
      <c r="M216" s="16" t="s">
        <v>74</v>
      </c>
      <c r="N216" s="12">
        <v>1</v>
      </c>
      <c r="O216" s="12"/>
      <c r="P216" s="12" t="s">
        <v>75</v>
      </c>
      <c r="Q216" s="12" t="s">
        <v>76</v>
      </c>
      <c r="R216" s="12" t="s">
        <v>77</v>
      </c>
      <c r="S216" s="17" t="s">
        <v>78</v>
      </c>
      <c r="T216" s="12">
        <v>28</v>
      </c>
      <c r="U216" s="12"/>
      <c r="V216" s="12">
        <v>2</v>
      </c>
      <c r="W216" s="12" t="s">
        <v>83</v>
      </c>
      <c r="X216" s="12"/>
      <c r="Y216" s="12"/>
      <c r="Z216" s="13">
        <v>48</v>
      </c>
      <c r="AA216" s="13">
        <v>990</v>
      </c>
      <c r="AB216" s="12">
        <v>11</v>
      </c>
      <c r="AC216" s="13">
        <v>-24</v>
      </c>
      <c r="AD216" s="12"/>
      <c r="AE216" s="12">
        <v>36</v>
      </c>
      <c r="AF216" s="12">
        <v>37</v>
      </c>
      <c r="AG216" s="12">
        <v>38</v>
      </c>
      <c r="AH216" s="12">
        <v>39</v>
      </c>
      <c r="AI216" s="12"/>
      <c r="AJ216" s="13">
        <v>0</v>
      </c>
      <c r="AK216" s="16">
        <f t="shared" si="32"/>
        <v>419.921875</v>
      </c>
      <c r="AL216" s="12">
        <v>-69.9615478515625</v>
      </c>
      <c r="AM216" s="18">
        <v>-73.577880859375</v>
      </c>
      <c r="AN216" s="18">
        <v>-74.9053955078125</v>
      </c>
      <c r="AO216" s="18">
        <v>-76.141357421875</v>
      </c>
      <c r="AP216" s="18">
        <v>-79.1778564453125</v>
      </c>
      <c r="AQ216" s="12">
        <v>-81.939697265625</v>
      </c>
      <c r="AR216" s="12">
        <v>-87.9364013671875</v>
      </c>
      <c r="AS216" s="12">
        <v>-90.301513671875</v>
      </c>
      <c r="AT216" s="12"/>
      <c r="AU216" s="12">
        <f t="shared" si="30"/>
        <v>0</v>
      </c>
      <c r="AV216" s="12"/>
      <c r="AW216" s="12"/>
      <c r="AX216" s="12"/>
      <c r="AY216" s="12"/>
      <c r="AZ216" s="12"/>
      <c r="BA216" s="12"/>
      <c r="BB216" s="19"/>
      <c r="BC216" s="18"/>
      <c r="BD216" s="12"/>
      <c r="BE216" s="12"/>
      <c r="BF216" s="12"/>
      <c r="BG216" s="12"/>
      <c r="BH216" s="12"/>
      <c r="BI216" s="19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 t="s">
        <v>671</v>
      </c>
      <c r="CD216" s="12"/>
      <c r="CE216" s="20">
        <v>-9.5519999999999996</v>
      </c>
      <c r="CF216" s="21">
        <v>0</v>
      </c>
      <c r="CG216" s="21">
        <v>0.36599999999999999</v>
      </c>
      <c r="CH216" s="21">
        <v>0.377</v>
      </c>
      <c r="CI216" s="21">
        <v>-158.89699999999999</v>
      </c>
      <c r="CJ216" s="21">
        <v>3.05</v>
      </c>
      <c r="CK216" s="21">
        <v>4.2270000000000003</v>
      </c>
      <c r="CL216" s="21">
        <v>-8.0009999999999994</v>
      </c>
      <c r="CM216" s="12">
        <v>258.72199999999998</v>
      </c>
      <c r="CN216" s="12">
        <v>-0.997</v>
      </c>
      <c r="CO216" s="62">
        <f t="shared" si="33"/>
        <v>32.425656923760833</v>
      </c>
      <c r="CP216" s="12">
        <v>0.93400000000000005</v>
      </c>
      <c r="CQ216" s="12">
        <v>0</v>
      </c>
      <c r="CR216" s="12">
        <v>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22">
        <v>1.56</v>
      </c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23"/>
      <c r="DW216" s="23"/>
      <c r="DX216" s="23"/>
      <c r="DY216" s="23"/>
      <c r="DZ216" s="23"/>
      <c r="EA216" s="23"/>
      <c r="EB216" s="23"/>
      <c r="EC216" s="12">
        <v>3</v>
      </c>
      <c r="ED216" s="21">
        <v>3</v>
      </c>
      <c r="EE216" s="23"/>
      <c r="EF216" s="21">
        <f t="shared" si="31"/>
        <v>0</v>
      </c>
      <c r="EG216" s="28">
        <v>3</v>
      </c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  <c r="FY216" s="23"/>
      <c r="FZ216" s="23"/>
      <c r="GA216" s="23"/>
      <c r="GB216" s="23"/>
      <c r="GC216" s="23"/>
      <c r="GD216" s="23"/>
      <c r="GE216" s="23"/>
      <c r="GF216" s="23"/>
      <c r="GG216" s="23"/>
      <c r="GH216" s="23"/>
      <c r="GI216" s="23"/>
      <c r="GJ216" s="23"/>
      <c r="GK216" s="23"/>
      <c r="GL216" s="23"/>
      <c r="GM216" s="23"/>
      <c r="GN216" s="23"/>
      <c r="GO216" s="23"/>
      <c r="GP216" s="23"/>
      <c r="GQ216" s="23"/>
      <c r="GR216" s="23"/>
      <c r="GS216" s="23"/>
      <c r="GT216" s="23"/>
      <c r="GU216" s="23"/>
      <c r="GV216" s="23"/>
      <c r="GW216" s="23"/>
      <c r="GX216" s="23"/>
      <c r="GY216" s="23"/>
      <c r="GZ216" s="23"/>
      <c r="HA216" s="23"/>
      <c r="HB216" s="23"/>
      <c r="HC216" s="23"/>
      <c r="HD216" s="23"/>
      <c r="HE216" s="23"/>
      <c r="HF216" s="23"/>
      <c r="HG216" s="23"/>
      <c r="HH216" s="23"/>
      <c r="HI216" s="23"/>
      <c r="HJ216" s="23"/>
      <c r="HK216" s="23"/>
      <c r="HL216" s="23"/>
      <c r="HM216" s="23"/>
      <c r="HN216" s="23"/>
      <c r="HO216" s="23"/>
      <c r="HP216" s="23"/>
      <c r="HQ216" s="23"/>
      <c r="HR216" s="23"/>
      <c r="HS216" s="23"/>
      <c r="HT216" s="23"/>
      <c r="HU216" s="23"/>
      <c r="HV216" s="23"/>
      <c r="HW216" s="23"/>
      <c r="HX216" s="23"/>
      <c r="HY216" s="23"/>
      <c r="HZ216" s="23"/>
      <c r="IA216" s="23"/>
      <c r="IB216" s="23"/>
      <c r="IC216" s="23"/>
      <c r="ID216" s="23"/>
      <c r="IE216" s="23"/>
      <c r="IF216" s="23"/>
      <c r="IG216" s="23"/>
      <c r="IH216" s="23"/>
      <c r="II216" s="23"/>
      <c r="IJ216" s="23"/>
    </row>
    <row r="217" spans="1:244" ht="15" customHeight="1" x14ac:dyDescent="0.3">
      <c r="A217" s="12"/>
      <c r="B217" s="13">
        <v>1</v>
      </c>
      <c r="C217" s="51"/>
      <c r="D217" s="12" t="s">
        <v>102</v>
      </c>
      <c r="E217" s="12"/>
      <c r="F217" s="14">
        <v>44848</v>
      </c>
      <c r="G217" s="13" t="s">
        <v>103</v>
      </c>
      <c r="H217" s="12"/>
      <c r="I217" s="15">
        <v>44784</v>
      </c>
      <c r="J217" s="13">
        <f t="shared" si="28"/>
        <v>64</v>
      </c>
      <c r="K217" s="12">
        <f t="shared" si="29"/>
        <v>-1</v>
      </c>
      <c r="L217" s="12">
        <v>65</v>
      </c>
      <c r="M217" s="16" t="s">
        <v>74</v>
      </c>
      <c r="N217" s="12">
        <v>1</v>
      </c>
      <c r="O217" s="12"/>
      <c r="P217" s="12" t="s">
        <v>75</v>
      </c>
      <c r="Q217" s="12" t="s">
        <v>76</v>
      </c>
      <c r="R217" s="12" t="s">
        <v>77</v>
      </c>
      <c r="S217" s="17" t="s">
        <v>78</v>
      </c>
      <c r="T217" s="12">
        <v>28</v>
      </c>
      <c r="U217" s="12"/>
      <c r="V217" s="12">
        <v>2</v>
      </c>
      <c r="W217" s="12" t="s">
        <v>84</v>
      </c>
      <c r="X217" s="12"/>
      <c r="Y217" s="12"/>
      <c r="Z217" s="13">
        <v>32</v>
      </c>
      <c r="AA217" s="13">
        <v>2700</v>
      </c>
      <c r="AB217" s="12">
        <v>12</v>
      </c>
      <c r="AC217" s="13">
        <v>-38</v>
      </c>
      <c r="AD217" s="12"/>
      <c r="AE217" s="12">
        <v>2</v>
      </c>
      <c r="AF217" s="12">
        <v>3</v>
      </c>
      <c r="AG217" s="12">
        <v>4</v>
      </c>
      <c r="AH217" s="12">
        <v>5</v>
      </c>
      <c r="AI217" s="12"/>
      <c r="AJ217" s="13">
        <v>1</v>
      </c>
      <c r="AK217" s="16">
        <f t="shared" si="32"/>
        <v>3825.98876953124</v>
      </c>
      <c r="AL217" s="12">
        <v>-71.3043212890625</v>
      </c>
      <c r="AM217" s="18">
        <v>-93.719482421875</v>
      </c>
      <c r="AN217" s="18">
        <v>-114.044189453125</v>
      </c>
      <c r="AO217" s="18">
        <v>-129.95910644531199</v>
      </c>
      <c r="AP217" s="18">
        <v>-148.834228515625</v>
      </c>
      <c r="AQ217" s="12">
        <v>-161.224365234375</v>
      </c>
      <c r="AR217" s="12">
        <v>-164.55078125</v>
      </c>
      <c r="AS217" s="12">
        <v>-179.12292480468699</v>
      </c>
      <c r="AT217" s="12"/>
      <c r="AU217" s="12">
        <f t="shared" si="30"/>
        <v>14</v>
      </c>
      <c r="AV217" s="12">
        <v>7</v>
      </c>
      <c r="AW217" s="12">
        <v>1</v>
      </c>
      <c r="AX217" s="12">
        <v>1</v>
      </c>
      <c r="AY217" s="12" t="s">
        <v>80</v>
      </c>
      <c r="AZ217" s="12">
        <v>550</v>
      </c>
      <c r="BA217" s="12">
        <v>553.80029296875</v>
      </c>
      <c r="BB217" s="19">
        <v>-14.199999809265099</v>
      </c>
      <c r="BC217" s="18">
        <v>27.4598884582519</v>
      </c>
      <c r="BD217" s="12">
        <v>1.7998046875</v>
      </c>
      <c r="BE217" s="12">
        <v>551.7998046875</v>
      </c>
      <c r="BF217" s="12">
        <v>13.208178520202599</v>
      </c>
      <c r="BG217" s="12">
        <v>0</v>
      </c>
      <c r="BH217" s="12">
        <v>550</v>
      </c>
      <c r="BI217" s="19"/>
      <c r="BJ217" s="12">
        <v>13.7299442291259</v>
      </c>
      <c r="BK217" s="12" t="s">
        <v>81</v>
      </c>
      <c r="BL217" s="12" t="s">
        <v>81</v>
      </c>
      <c r="BM217" s="12">
        <v>1.6836527585983201</v>
      </c>
      <c r="BN217" s="12">
        <v>1.64237284660339</v>
      </c>
      <c r="BO217" s="12">
        <v>11.5853662490844</v>
      </c>
      <c r="BP217" s="12">
        <v>0.550048828125</v>
      </c>
      <c r="BQ217" s="12">
        <v>-8.7316179275512695</v>
      </c>
      <c r="BR217" s="12">
        <v>1.4501953125</v>
      </c>
      <c r="BS217" s="12" t="s">
        <v>81</v>
      </c>
      <c r="BT217" s="12" t="s">
        <v>81</v>
      </c>
      <c r="BU217" s="12" t="s">
        <v>81</v>
      </c>
      <c r="BV217" s="12" t="s">
        <v>81</v>
      </c>
      <c r="BW217" s="12">
        <v>84.297683715820298</v>
      </c>
      <c r="BX217" s="12" t="s">
        <v>82</v>
      </c>
      <c r="BY217" s="12" t="s">
        <v>81</v>
      </c>
      <c r="BZ217" s="12" t="s">
        <v>82</v>
      </c>
      <c r="CA217" s="12" t="s">
        <v>82</v>
      </c>
      <c r="CB217" s="12"/>
      <c r="CC217" s="12" t="s">
        <v>672</v>
      </c>
      <c r="CD217" s="12"/>
      <c r="CE217" s="20">
        <v>-20.324999999999999</v>
      </c>
      <c r="CF217" s="21">
        <v>0</v>
      </c>
      <c r="CG217" s="21">
        <v>-0.24399999999999999</v>
      </c>
      <c r="CH217" s="21">
        <v>0.33600000000000002</v>
      </c>
      <c r="CI217" s="21">
        <v>116.785</v>
      </c>
      <c r="CJ217" s="21">
        <v>1.5</v>
      </c>
      <c r="CK217" s="21">
        <v>1.0880000000000001</v>
      </c>
      <c r="CL217" s="21">
        <v>-7.4080000000000004</v>
      </c>
      <c r="CM217" s="12">
        <v>1.133</v>
      </c>
      <c r="CN217" s="12">
        <v>-14.069000000000001</v>
      </c>
      <c r="CO217" s="62">
        <f t="shared" si="33"/>
        <v>1.1174782790892583</v>
      </c>
      <c r="CP217" s="12">
        <v>0.66300000000000003</v>
      </c>
      <c r="CQ217" s="12">
        <v>0</v>
      </c>
      <c r="CR217" s="12">
        <v>0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22">
        <v>0.104</v>
      </c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  <c r="DV217" s="23"/>
      <c r="DW217" s="23"/>
      <c r="DX217" s="23"/>
      <c r="DY217" s="23"/>
      <c r="DZ217" s="23"/>
      <c r="EA217" s="23"/>
      <c r="EB217" s="23"/>
      <c r="EC217" s="12">
        <v>4</v>
      </c>
      <c r="ED217" s="21">
        <v>4</v>
      </c>
      <c r="EE217" s="23"/>
      <c r="EF217" s="21">
        <f t="shared" si="31"/>
        <v>0</v>
      </c>
      <c r="EG217" s="28">
        <v>4</v>
      </c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  <c r="FY217" s="23"/>
      <c r="FZ217" s="23"/>
      <c r="GA217" s="23"/>
      <c r="GB217" s="23"/>
      <c r="GC217" s="23"/>
      <c r="GD217" s="23"/>
      <c r="GE217" s="23"/>
      <c r="GF217" s="23"/>
      <c r="GG217" s="23"/>
      <c r="GH217" s="23"/>
      <c r="GI217" s="23"/>
      <c r="GJ217" s="23"/>
      <c r="GK217" s="23"/>
      <c r="GL217" s="23"/>
      <c r="GM217" s="23"/>
      <c r="GN217" s="23"/>
      <c r="GO217" s="23"/>
      <c r="GP217" s="23"/>
      <c r="GQ217" s="23"/>
      <c r="GR217" s="23"/>
      <c r="GS217" s="23"/>
      <c r="GT217" s="23"/>
      <c r="GU217" s="23"/>
      <c r="GV217" s="23"/>
      <c r="GW217" s="23"/>
      <c r="GX217" s="23"/>
      <c r="GY217" s="23"/>
      <c r="GZ217" s="23"/>
      <c r="HA217" s="23"/>
      <c r="HB217" s="23"/>
      <c r="HC217" s="23"/>
      <c r="HD217" s="23"/>
      <c r="HE217" s="23"/>
      <c r="HF217" s="23"/>
      <c r="HG217" s="23"/>
      <c r="HH217" s="23"/>
      <c r="HI217" s="23"/>
      <c r="HJ217" s="23"/>
      <c r="HK217" s="23"/>
      <c r="HL217" s="23"/>
      <c r="HM217" s="23"/>
      <c r="HN217" s="23"/>
      <c r="HO217" s="23"/>
      <c r="HP217" s="23"/>
      <c r="HQ217" s="23"/>
      <c r="HR217" s="23"/>
      <c r="HS217" s="23"/>
      <c r="HT217" s="23"/>
      <c r="HU217" s="23"/>
      <c r="HV217" s="23"/>
      <c r="HW217" s="23"/>
      <c r="HX217" s="23"/>
      <c r="HY217" s="23"/>
      <c r="HZ217" s="23"/>
      <c r="IA217" s="23"/>
      <c r="IB217" s="23"/>
      <c r="IC217" s="23"/>
      <c r="ID217" s="23"/>
      <c r="IE217" s="23"/>
      <c r="IF217" s="23"/>
      <c r="IG217" s="23"/>
      <c r="IH217" s="23"/>
      <c r="II217" s="23"/>
      <c r="IJ217" s="23"/>
    </row>
    <row r="218" spans="1:244" ht="14.4" customHeight="1" x14ac:dyDescent="0.3">
      <c r="A218" s="12"/>
      <c r="B218" s="13">
        <v>1</v>
      </c>
      <c r="C218" s="12"/>
      <c r="D218" s="12" t="s">
        <v>286</v>
      </c>
      <c r="E218" s="12"/>
      <c r="F218" s="14">
        <v>44854</v>
      </c>
      <c r="G218" s="13" t="s">
        <v>73</v>
      </c>
      <c r="H218" s="12"/>
      <c r="I218" s="15">
        <v>44811</v>
      </c>
      <c r="J218" s="13">
        <f t="shared" si="28"/>
        <v>43</v>
      </c>
      <c r="K218" s="12">
        <f t="shared" si="29"/>
        <v>-1</v>
      </c>
      <c r="L218" s="12">
        <v>44</v>
      </c>
      <c r="M218" s="16" t="s">
        <v>74</v>
      </c>
      <c r="N218" s="12">
        <v>1</v>
      </c>
      <c r="O218" s="12"/>
      <c r="P218" s="12" t="s">
        <v>75</v>
      </c>
      <c r="Q218" s="12" t="s">
        <v>76</v>
      </c>
      <c r="R218" s="12" t="s">
        <v>77</v>
      </c>
      <c r="S218" s="17" t="s">
        <v>78</v>
      </c>
      <c r="T218" s="12">
        <v>28</v>
      </c>
      <c r="U218" s="12"/>
      <c r="V218" s="12">
        <v>5</v>
      </c>
      <c r="W218" s="12" t="s">
        <v>83</v>
      </c>
      <c r="X218" s="12"/>
      <c r="Y218" s="12"/>
      <c r="Z218" s="13">
        <v>53</v>
      </c>
      <c r="AA218" s="13">
        <v>1700</v>
      </c>
      <c r="AB218" s="12">
        <v>10</v>
      </c>
      <c r="AC218" s="13">
        <v>-34</v>
      </c>
      <c r="AD218" s="12"/>
      <c r="AE218" s="12">
        <v>45</v>
      </c>
      <c r="AF218" s="12">
        <v>46</v>
      </c>
      <c r="AG218" s="12">
        <v>47</v>
      </c>
      <c r="AH218" s="12">
        <v>48</v>
      </c>
      <c r="AI218" s="12"/>
      <c r="AJ218" s="13">
        <v>5</v>
      </c>
      <c r="AK218" s="16">
        <f t="shared" si="32"/>
        <v>1077.57568359375</v>
      </c>
      <c r="AL218" s="12">
        <v>-28.6865234375</v>
      </c>
      <c r="AM218" s="18">
        <v>-31.79931640625</v>
      </c>
      <c r="AN218" s="18">
        <v>-41.3360595703125</v>
      </c>
      <c r="AO218" s="18">
        <v>-43.6553955078125</v>
      </c>
      <c r="AP218" s="18">
        <v>-49.6978759765625</v>
      </c>
      <c r="AQ218" s="12">
        <v>-53.863525390625</v>
      </c>
      <c r="AR218" s="12">
        <v>-58.65478515625</v>
      </c>
      <c r="AS218" s="12">
        <v>-71.3653564453125</v>
      </c>
      <c r="AT218" s="12"/>
      <c r="AU218" s="12">
        <f t="shared" si="30"/>
        <v>16</v>
      </c>
      <c r="AV218" s="12">
        <v>8</v>
      </c>
      <c r="AW218" s="12">
        <v>1</v>
      </c>
      <c r="AX218" s="12">
        <v>1</v>
      </c>
      <c r="AY218" s="12" t="s">
        <v>80</v>
      </c>
      <c r="AZ218" s="12">
        <v>710.29998779296795</v>
      </c>
      <c r="BA218" s="12">
        <v>713.80078125</v>
      </c>
      <c r="BB218" s="19">
        <v>-30.3800001144409</v>
      </c>
      <c r="BC218" s="18">
        <v>60.857173919677699</v>
      </c>
      <c r="BD218" s="12">
        <v>1.5</v>
      </c>
      <c r="BE218" s="12">
        <v>711.79998779296795</v>
      </c>
      <c r="BF218" s="12">
        <v>-14.444951057434</v>
      </c>
      <c r="BG218" s="12">
        <v>0</v>
      </c>
      <c r="BH218" s="12">
        <v>710.29998779296795</v>
      </c>
      <c r="BI218" s="19">
        <v>1.4366601705551101</v>
      </c>
      <c r="BJ218" s="12">
        <v>30.4285869598388</v>
      </c>
      <c r="BK218" s="12">
        <v>0.98716521263122603</v>
      </c>
      <c r="BL218" s="12">
        <v>2.4238252639770499</v>
      </c>
      <c r="BM218" s="12">
        <v>1.10296547412872</v>
      </c>
      <c r="BN218" s="12">
        <v>4.6848106384277299</v>
      </c>
      <c r="BO218" s="12">
        <v>130.97425842285099</v>
      </c>
      <c r="BP218" s="12">
        <v>0.9501953125</v>
      </c>
      <c r="BQ218" s="12">
        <v>-49.479167938232401</v>
      </c>
      <c r="BR218" s="12">
        <v>0.75</v>
      </c>
      <c r="BS218" s="12">
        <v>103.976852416992</v>
      </c>
      <c r="BT218" s="12">
        <v>0.502419292926788</v>
      </c>
      <c r="BU218" s="12">
        <v>-44.109622955322202</v>
      </c>
      <c r="BV218" s="12">
        <v>1.12310779094696</v>
      </c>
      <c r="BW218" s="12">
        <v>79.382041931152301</v>
      </c>
      <c r="BX218" s="12" t="s">
        <v>82</v>
      </c>
      <c r="BY218" s="12" t="s">
        <v>81</v>
      </c>
      <c r="BZ218" s="12" t="s">
        <v>82</v>
      </c>
      <c r="CA218" s="12" t="s">
        <v>82</v>
      </c>
      <c r="CB218" s="12"/>
      <c r="CC218" s="12" t="s">
        <v>287</v>
      </c>
      <c r="CD218" s="12"/>
      <c r="CE218" s="20">
        <v>-12.756</v>
      </c>
      <c r="CF218" s="21">
        <v>0</v>
      </c>
      <c r="CG218" s="21">
        <v>0.214</v>
      </c>
      <c r="CH218" s="21">
        <v>0.51100000000000001</v>
      </c>
      <c r="CI218" s="21">
        <v>68.055999999999997</v>
      </c>
      <c r="CJ218" s="21">
        <v>2.4</v>
      </c>
      <c r="CK218" s="21">
        <v>2.524</v>
      </c>
      <c r="CL218" s="21">
        <v>-2.3159999999999998</v>
      </c>
      <c r="CM218" s="12">
        <v>1.84</v>
      </c>
      <c r="CN218" s="12">
        <v>-12.218</v>
      </c>
      <c r="CO218" s="62">
        <f t="shared" si="33"/>
        <v>1.9489957341406359</v>
      </c>
      <c r="CP218" s="12">
        <v>0.77800000000000002</v>
      </c>
      <c r="CQ218" s="12">
        <v>0</v>
      </c>
      <c r="CR218" s="12">
        <v>0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22">
        <v>0.59699999999999998</v>
      </c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23"/>
      <c r="DW218" s="23"/>
      <c r="DX218" s="23"/>
      <c r="DY218" s="23"/>
      <c r="DZ218" s="23"/>
      <c r="EA218" s="23"/>
      <c r="EB218" s="23"/>
      <c r="EC218" s="12">
        <v>7</v>
      </c>
      <c r="ED218" s="12">
        <v>7</v>
      </c>
      <c r="EE218" s="23"/>
      <c r="EF218" s="21">
        <f t="shared" si="31"/>
        <v>0</v>
      </c>
      <c r="EG218" s="28">
        <v>7</v>
      </c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  <c r="FY218" s="23"/>
      <c r="FZ218" s="23"/>
      <c r="GA218" s="23"/>
      <c r="GB218" s="23"/>
      <c r="GC218" s="23"/>
      <c r="GD218" s="23"/>
      <c r="GE218" s="23"/>
      <c r="GF218" s="23"/>
      <c r="GG218" s="23"/>
      <c r="GH218" s="23"/>
      <c r="GI218" s="23"/>
      <c r="GJ218" s="23"/>
      <c r="GK218" s="23"/>
      <c r="GL218" s="23"/>
      <c r="GM218" s="23"/>
      <c r="GN218" s="23"/>
      <c r="GO218" s="23"/>
      <c r="GP218" s="23"/>
      <c r="GQ218" s="23"/>
      <c r="GR218" s="23"/>
      <c r="GS218" s="23"/>
      <c r="GT218" s="23"/>
      <c r="GU218" s="23"/>
      <c r="GV218" s="23"/>
      <c r="GW218" s="23"/>
      <c r="GX218" s="23"/>
      <c r="GY218" s="23"/>
      <c r="GZ218" s="23"/>
      <c r="HA218" s="23"/>
      <c r="HB218" s="23"/>
      <c r="HC218" s="23"/>
      <c r="HD218" s="23"/>
      <c r="HE218" s="23"/>
      <c r="HF218" s="23"/>
      <c r="HG218" s="23"/>
      <c r="HH218" s="23"/>
      <c r="HI218" s="23"/>
      <c r="HJ218" s="23"/>
      <c r="HK218" s="23"/>
      <c r="HL218" s="23"/>
      <c r="HM218" s="23"/>
      <c r="HN218" s="23"/>
      <c r="HO218" s="23"/>
      <c r="HP218" s="23"/>
      <c r="HQ218" s="23"/>
      <c r="HR218" s="23"/>
      <c r="HS218" s="23"/>
      <c r="HT218" s="23"/>
      <c r="HU218" s="23"/>
      <c r="HV218" s="23"/>
      <c r="HW218" s="23"/>
      <c r="HX218" s="23"/>
      <c r="HY218" s="23"/>
      <c r="HZ218" s="23"/>
      <c r="IA218" s="23"/>
      <c r="IB218" s="23"/>
      <c r="IC218" s="23"/>
      <c r="ID218" s="23"/>
      <c r="IE218" s="23"/>
      <c r="IF218" s="23"/>
      <c r="IG218" s="23"/>
      <c r="IH218" s="23"/>
      <c r="II218" s="23"/>
      <c r="IJ218" s="23"/>
    </row>
    <row r="219" spans="1:244" x14ac:dyDescent="0.3">
      <c r="A219" s="12"/>
      <c r="B219" s="13">
        <v>1</v>
      </c>
      <c r="C219" s="12"/>
      <c r="D219" s="12" t="s">
        <v>286</v>
      </c>
      <c r="E219" s="12"/>
      <c r="F219" s="14">
        <v>44854</v>
      </c>
      <c r="G219" s="13" t="s">
        <v>73</v>
      </c>
      <c r="H219" s="12"/>
      <c r="I219" s="15">
        <v>44811</v>
      </c>
      <c r="J219" s="13">
        <f t="shared" si="28"/>
        <v>43</v>
      </c>
      <c r="K219" s="12">
        <f t="shared" si="29"/>
        <v>-1</v>
      </c>
      <c r="L219" s="12">
        <v>44</v>
      </c>
      <c r="M219" s="16" t="s">
        <v>74</v>
      </c>
      <c r="N219" s="12">
        <v>1</v>
      </c>
      <c r="O219" s="12"/>
      <c r="P219" s="12" t="s">
        <v>75</v>
      </c>
      <c r="Q219" s="12" t="s">
        <v>76</v>
      </c>
      <c r="R219" s="12" t="s">
        <v>77</v>
      </c>
      <c r="S219" s="17" t="s">
        <v>78</v>
      </c>
      <c r="T219" s="12">
        <v>28</v>
      </c>
      <c r="U219" s="12"/>
      <c r="V219" s="12">
        <v>8</v>
      </c>
      <c r="W219" s="12" t="s">
        <v>83</v>
      </c>
      <c r="X219" s="12"/>
      <c r="Y219" s="12"/>
      <c r="Z219" s="13">
        <v>55</v>
      </c>
      <c r="AA219" s="13">
        <v>700</v>
      </c>
      <c r="AB219" s="12">
        <v>11</v>
      </c>
      <c r="AC219" s="13">
        <v>-23</v>
      </c>
      <c r="AD219" s="12"/>
      <c r="AE219" s="12">
        <v>57</v>
      </c>
      <c r="AF219" s="12">
        <v>58</v>
      </c>
      <c r="AG219" s="12">
        <v>59</v>
      </c>
      <c r="AH219" s="12">
        <v>60</v>
      </c>
      <c r="AI219" s="12"/>
      <c r="AJ219" s="13">
        <v>7</v>
      </c>
      <c r="AK219" s="16">
        <f t="shared" si="32"/>
        <v>720.21484375</v>
      </c>
      <c r="AL219" s="12">
        <v>-73.8372802734375</v>
      </c>
      <c r="AM219" s="18">
        <v>-88.5467529296875</v>
      </c>
      <c r="AN219" s="18">
        <v>-88.56201171875</v>
      </c>
      <c r="AO219" s="18">
        <v>-90.4693603515625</v>
      </c>
      <c r="AP219" s="18">
        <v>-90.88134765625</v>
      </c>
      <c r="AQ219" s="12">
        <v>-91.9647216796875</v>
      </c>
      <c r="AR219" s="12">
        <v>-99.9908447265625</v>
      </c>
      <c r="AS219" s="12">
        <v>-99.365234375</v>
      </c>
      <c r="AT219" s="12"/>
      <c r="AU219" s="12">
        <f t="shared" si="30"/>
        <v>50</v>
      </c>
      <c r="AV219" s="12">
        <v>25</v>
      </c>
      <c r="AW219" s="12">
        <v>1</v>
      </c>
      <c r="AX219" s="12">
        <v>1</v>
      </c>
      <c r="AY219" s="12" t="s">
        <v>80</v>
      </c>
      <c r="AZ219" s="12">
        <v>458.19918823242102</v>
      </c>
      <c r="BA219" s="12">
        <v>462.19909667968699</v>
      </c>
      <c r="BB219" s="19">
        <v>-20.149000167846602</v>
      </c>
      <c r="BC219" s="18">
        <v>50.049633026122997</v>
      </c>
      <c r="BD219" s="12">
        <v>1.701171875</v>
      </c>
      <c r="BE219" s="12">
        <v>459.90036010742102</v>
      </c>
      <c r="BF219" s="12">
        <v>-11.611131668090801</v>
      </c>
      <c r="BG219" s="12">
        <v>0</v>
      </c>
      <c r="BH219" s="12">
        <v>458.19918823242102</v>
      </c>
      <c r="BI219" s="19">
        <v>1.5250053405761701</v>
      </c>
      <c r="BJ219" s="12">
        <v>25.024816513061499</v>
      </c>
      <c r="BK219" s="12">
        <v>1.09640252590179</v>
      </c>
      <c r="BL219" s="12">
        <v>2.6214079856872501</v>
      </c>
      <c r="BM219" s="12">
        <v>1.7309281826019201</v>
      </c>
      <c r="BN219" s="12">
        <v>10.2852582931518</v>
      </c>
      <c r="BO219" s="12">
        <v>90.839462280273395</v>
      </c>
      <c r="BP219" s="12">
        <v>1.1513671875</v>
      </c>
      <c r="BQ219" s="12">
        <v>-35.539215087890597</v>
      </c>
      <c r="BR219" s="12">
        <v>0.7490234375</v>
      </c>
      <c r="BS219" s="12">
        <v>76.837020874023395</v>
      </c>
      <c r="BT219" s="12">
        <v>0.56631010770797696</v>
      </c>
      <c r="BU219" s="12">
        <v>-33.002250671386697</v>
      </c>
      <c r="BV219" s="12">
        <v>1.2382946014404299</v>
      </c>
      <c r="BW219" s="12">
        <v>68.879165649414006</v>
      </c>
      <c r="BX219" s="12" t="s">
        <v>82</v>
      </c>
      <c r="BY219" s="12" t="s">
        <v>81</v>
      </c>
      <c r="BZ219" s="12" t="s">
        <v>82</v>
      </c>
      <c r="CA219" s="12" t="s">
        <v>82</v>
      </c>
      <c r="CB219" s="12"/>
      <c r="CC219" s="12" t="s">
        <v>288</v>
      </c>
      <c r="CD219" s="12"/>
      <c r="CE219" s="20">
        <v>-10.436999999999999</v>
      </c>
      <c r="CF219" s="21">
        <v>0</v>
      </c>
      <c r="CG219" s="21">
        <v>0.214</v>
      </c>
      <c r="CH219" s="21">
        <v>0.40300000000000002</v>
      </c>
      <c r="CI219" s="21">
        <v>-62.88</v>
      </c>
      <c r="CJ219" s="21">
        <v>2.8</v>
      </c>
      <c r="CK219" s="21">
        <v>1.472</v>
      </c>
      <c r="CL219" s="21">
        <v>-6.9589999999999996</v>
      </c>
      <c r="CM219" s="12">
        <v>6.5149999999999997</v>
      </c>
      <c r="CN219" s="12">
        <v>-4.5309999999999997</v>
      </c>
      <c r="CO219" s="62">
        <f t="shared" si="33"/>
        <v>3.4606712793733685</v>
      </c>
      <c r="CP219" s="12">
        <v>0.93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22">
        <v>1.2669999999999999</v>
      </c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23"/>
      <c r="DW219" s="23"/>
      <c r="DX219" s="23"/>
      <c r="DY219" s="23"/>
      <c r="DZ219" s="23"/>
      <c r="EA219" s="23"/>
      <c r="EB219" s="23"/>
      <c r="EC219" s="21">
        <v>9</v>
      </c>
      <c r="ED219" s="12">
        <v>9</v>
      </c>
      <c r="EE219" s="23"/>
      <c r="EF219" s="21">
        <f t="shared" si="31"/>
        <v>0</v>
      </c>
      <c r="EG219" s="24">
        <v>9</v>
      </c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  <c r="FY219" s="23"/>
      <c r="FZ219" s="23"/>
      <c r="GA219" s="23"/>
      <c r="GB219" s="23"/>
      <c r="GC219" s="23"/>
      <c r="GD219" s="23"/>
      <c r="GE219" s="23"/>
      <c r="GF219" s="23"/>
      <c r="GG219" s="23"/>
      <c r="GH219" s="23"/>
      <c r="GI219" s="23"/>
      <c r="GJ219" s="23"/>
      <c r="GK219" s="23"/>
      <c r="GL219" s="23"/>
      <c r="GM219" s="23"/>
      <c r="GN219" s="23"/>
      <c r="GO219" s="23"/>
      <c r="GP219" s="23"/>
      <c r="GQ219" s="23"/>
      <c r="GR219" s="23"/>
      <c r="GS219" s="23"/>
      <c r="GT219" s="23"/>
      <c r="GU219" s="23"/>
      <c r="GV219" s="23"/>
      <c r="GW219" s="23"/>
      <c r="GX219" s="23"/>
      <c r="GY219" s="23"/>
      <c r="GZ219" s="23"/>
      <c r="HA219" s="23"/>
      <c r="HB219" s="23"/>
      <c r="HC219" s="23"/>
      <c r="HD219" s="23"/>
      <c r="HE219" s="23"/>
      <c r="HF219" s="23"/>
      <c r="HG219" s="23"/>
      <c r="HH219" s="23"/>
      <c r="HI219" s="23"/>
      <c r="HJ219" s="23"/>
      <c r="HK219" s="23"/>
      <c r="HL219" s="23"/>
      <c r="HM219" s="23"/>
      <c r="HN219" s="23"/>
      <c r="HO219" s="23"/>
      <c r="HP219" s="23"/>
      <c r="HQ219" s="23"/>
      <c r="HR219" s="23"/>
      <c r="HS219" s="23"/>
      <c r="HT219" s="23"/>
      <c r="HU219" s="23"/>
      <c r="HV219" s="23"/>
      <c r="HW219" s="23"/>
      <c r="HX219" s="23"/>
      <c r="HY219" s="23"/>
      <c r="HZ219" s="23"/>
      <c r="IA219" s="23"/>
      <c r="IB219" s="23"/>
      <c r="IC219" s="23"/>
      <c r="ID219" s="23"/>
      <c r="IE219" s="23"/>
      <c r="IF219" s="23"/>
      <c r="IG219" s="23"/>
      <c r="IH219" s="23"/>
      <c r="II219" s="23"/>
      <c r="IJ219" s="23"/>
    </row>
    <row r="220" spans="1:244" ht="15" customHeight="1" x14ac:dyDescent="0.3">
      <c r="A220" s="12"/>
      <c r="B220" s="13">
        <v>1</v>
      </c>
      <c r="C220" s="12"/>
      <c r="D220" s="12" t="s">
        <v>286</v>
      </c>
      <c r="E220" s="12"/>
      <c r="F220" s="14">
        <v>44854</v>
      </c>
      <c r="G220" s="13" t="s">
        <v>73</v>
      </c>
      <c r="H220" s="12"/>
      <c r="I220" s="15">
        <v>44811</v>
      </c>
      <c r="J220" s="13">
        <f t="shared" si="28"/>
        <v>43</v>
      </c>
      <c r="K220" s="12">
        <f t="shared" si="29"/>
        <v>-1</v>
      </c>
      <c r="L220" s="12">
        <v>44</v>
      </c>
      <c r="M220" s="16" t="s">
        <v>74</v>
      </c>
      <c r="N220" s="12">
        <v>1</v>
      </c>
      <c r="O220" s="12"/>
      <c r="P220" s="12" t="s">
        <v>75</v>
      </c>
      <c r="Q220" s="12" t="s">
        <v>76</v>
      </c>
      <c r="R220" s="12" t="s">
        <v>77</v>
      </c>
      <c r="S220" s="17" t="s">
        <v>78</v>
      </c>
      <c r="T220" s="12">
        <v>28</v>
      </c>
      <c r="U220" s="12"/>
      <c r="V220" s="12">
        <v>7</v>
      </c>
      <c r="W220" s="12" t="s">
        <v>289</v>
      </c>
      <c r="X220" s="12"/>
      <c r="Y220" s="12"/>
      <c r="Z220" s="13">
        <v>25</v>
      </c>
      <c r="AA220" s="13">
        <v>1500</v>
      </c>
      <c r="AB220" s="12">
        <v>6</v>
      </c>
      <c r="AC220" s="13">
        <v>-28</v>
      </c>
      <c r="AD220" s="12"/>
      <c r="AE220" s="12">
        <v>53</v>
      </c>
      <c r="AF220" s="12">
        <v>54</v>
      </c>
      <c r="AG220" s="12">
        <v>55</v>
      </c>
      <c r="AH220" s="12">
        <v>56</v>
      </c>
      <c r="AI220" s="12"/>
      <c r="AJ220" s="13">
        <v>4</v>
      </c>
      <c r="AK220" s="16">
        <f t="shared" si="32"/>
        <v>1706.23779296875</v>
      </c>
      <c r="AL220" s="12">
        <v>-59.051513671875</v>
      </c>
      <c r="AM220" s="18">
        <v>-76.385498046875</v>
      </c>
      <c r="AN220" s="18">
        <v>-78.094482421875</v>
      </c>
      <c r="AO220" s="18">
        <v>-90.5303955078125</v>
      </c>
      <c r="AP220" s="18">
        <v>-94.635009765625</v>
      </c>
      <c r="AQ220" s="12">
        <v>-102.630615234375</v>
      </c>
      <c r="AR220" s="12">
        <v>-103.363037109375</v>
      </c>
      <c r="AS220" s="12">
        <v>-105.5908203125</v>
      </c>
      <c r="AT220" s="12"/>
      <c r="AU220" s="12">
        <f t="shared" si="30"/>
        <v>10</v>
      </c>
      <c r="AV220" s="12">
        <v>5</v>
      </c>
      <c r="AW220" s="12">
        <v>1</v>
      </c>
      <c r="AX220" s="12">
        <v>1</v>
      </c>
      <c r="AY220" s="12" t="s">
        <v>80</v>
      </c>
      <c r="AZ220" s="12">
        <v>714</v>
      </c>
      <c r="BA220" s="12">
        <v>718.00012207031205</v>
      </c>
      <c r="BB220" s="19">
        <v>-30.090000152587798</v>
      </c>
      <c r="BC220" s="18">
        <v>48.964511871337798</v>
      </c>
      <c r="BD220" s="12">
        <v>1.7998046875</v>
      </c>
      <c r="BE220" s="12">
        <v>715.7998046875</v>
      </c>
      <c r="BF220" s="12">
        <v>-1.61837399005889</v>
      </c>
      <c r="BG220" s="12">
        <v>3.89990234375</v>
      </c>
      <c r="BH220" s="12">
        <v>717.89990234375</v>
      </c>
      <c r="BI220" s="19">
        <v>1.8520743846893299</v>
      </c>
      <c r="BJ220" s="12">
        <v>24.482255935668899</v>
      </c>
      <c r="BK220" s="12">
        <v>1.04805052280426</v>
      </c>
      <c r="BL220" s="12">
        <v>2.9001247882843</v>
      </c>
      <c r="BM220" s="12">
        <v>2.38818264007568</v>
      </c>
      <c r="BN220" s="12">
        <v>8.1300544738769496</v>
      </c>
      <c r="BO220" s="12">
        <v>48.628047943115199</v>
      </c>
      <c r="BP220" s="12">
        <v>1.150146484375</v>
      </c>
      <c r="BQ220" s="12">
        <v>-32.322303771972599</v>
      </c>
      <c r="BR220" s="12">
        <v>0.9501953125</v>
      </c>
      <c r="BS220" s="12">
        <v>34.817451477050703</v>
      </c>
      <c r="BT220" s="12">
        <v>1.1444633007049501</v>
      </c>
      <c r="BU220" s="12">
        <v>-29.985069274902301</v>
      </c>
      <c r="BV220" s="12">
        <v>1.35109043121337</v>
      </c>
      <c r="BW220" s="12">
        <v>93.694046020507798</v>
      </c>
      <c r="BX220" s="12" t="s">
        <v>82</v>
      </c>
      <c r="BY220" s="12" t="s">
        <v>81</v>
      </c>
      <c r="BZ220" s="12" t="s">
        <v>82</v>
      </c>
      <c r="CA220" s="12" t="s">
        <v>82</v>
      </c>
      <c r="CB220" s="12"/>
      <c r="CC220" s="12" t="s">
        <v>290</v>
      </c>
      <c r="CD220" s="12"/>
      <c r="CE220" s="20">
        <v>-12.451000000000001</v>
      </c>
      <c r="CF220" s="21">
        <v>0</v>
      </c>
      <c r="CG220" s="21">
        <v>0.27500000000000002</v>
      </c>
      <c r="CH220" s="21">
        <v>0.437</v>
      </c>
      <c r="CI220" s="21">
        <v>-72.817999999999998</v>
      </c>
      <c r="CJ220" s="21">
        <v>2.5499999999999998</v>
      </c>
      <c r="CK220" s="21">
        <v>2.3839999999999999</v>
      </c>
      <c r="CL220" s="21">
        <v>-12.112</v>
      </c>
      <c r="CM220" s="12">
        <v>46.677</v>
      </c>
      <c r="CN220" s="12">
        <v>-0.92500000000000004</v>
      </c>
      <c r="CO220" s="62">
        <f t="shared" si="33"/>
        <v>5.5266727774794813</v>
      </c>
      <c r="CP220" s="12">
        <v>0.95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22">
        <v>0.997</v>
      </c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23"/>
      <c r="DW220" s="23"/>
      <c r="DX220" s="23"/>
      <c r="DY220" s="23"/>
      <c r="DZ220" s="23"/>
      <c r="EA220" s="23"/>
      <c r="EB220" s="23"/>
      <c r="EC220" s="12">
        <v>7</v>
      </c>
      <c r="ED220" s="12">
        <v>7</v>
      </c>
      <c r="EE220" s="23"/>
      <c r="EF220" s="21">
        <f t="shared" si="31"/>
        <v>0</v>
      </c>
      <c r="EG220" s="28">
        <v>7</v>
      </c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  <c r="FY220" s="23"/>
      <c r="FZ220" s="23"/>
      <c r="GA220" s="23"/>
      <c r="GB220" s="23"/>
      <c r="GC220" s="23"/>
      <c r="GD220" s="23"/>
      <c r="GE220" s="23"/>
      <c r="GF220" s="23"/>
      <c r="GG220" s="23"/>
      <c r="GH220" s="23"/>
      <c r="GI220" s="23"/>
      <c r="GJ220" s="23"/>
      <c r="GK220" s="23"/>
      <c r="GL220" s="23"/>
      <c r="GM220" s="23"/>
      <c r="GN220" s="23"/>
      <c r="GO220" s="23"/>
      <c r="GP220" s="23"/>
      <c r="GQ220" s="23"/>
      <c r="GR220" s="23"/>
      <c r="GS220" s="23"/>
      <c r="GT220" s="23"/>
      <c r="GU220" s="23"/>
      <c r="GV220" s="23"/>
      <c r="GW220" s="23"/>
      <c r="GX220" s="23"/>
      <c r="GY220" s="23"/>
      <c r="GZ220" s="23"/>
      <c r="HA220" s="23"/>
      <c r="HB220" s="23"/>
      <c r="HC220" s="23"/>
      <c r="HD220" s="23"/>
      <c r="HE220" s="23"/>
      <c r="HF220" s="23"/>
      <c r="HG220" s="23"/>
      <c r="HH220" s="23"/>
      <c r="HI220" s="23"/>
      <c r="HJ220" s="23"/>
      <c r="HK220" s="23"/>
      <c r="HL220" s="23"/>
      <c r="HM220" s="23"/>
      <c r="HN220" s="23"/>
      <c r="HO220" s="23"/>
      <c r="HP220" s="23"/>
      <c r="HQ220" s="23"/>
      <c r="HR220" s="23"/>
      <c r="HS220" s="23"/>
      <c r="HT220" s="23"/>
      <c r="HU220" s="23"/>
      <c r="HV220" s="23"/>
      <c r="HW220" s="23"/>
      <c r="HX220" s="23"/>
      <c r="HY220" s="23"/>
      <c r="HZ220" s="23"/>
      <c r="IA220" s="23"/>
      <c r="IB220" s="23"/>
      <c r="IC220" s="23"/>
      <c r="ID220" s="23"/>
      <c r="IE220" s="23"/>
      <c r="IF220" s="23"/>
      <c r="IG220" s="23"/>
      <c r="IH220" s="23"/>
      <c r="II220" s="23"/>
      <c r="IJ220" s="23"/>
    </row>
    <row r="221" spans="1:244" ht="14.4" customHeight="1" x14ac:dyDescent="0.3">
      <c r="A221" s="12"/>
      <c r="B221" s="13">
        <v>1</v>
      </c>
      <c r="C221" s="12"/>
      <c r="D221" s="12" t="s">
        <v>286</v>
      </c>
      <c r="E221" s="12"/>
      <c r="F221" s="14">
        <v>44854</v>
      </c>
      <c r="G221" s="13" t="s">
        <v>73</v>
      </c>
      <c r="H221" s="12"/>
      <c r="I221" s="15">
        <v>44811</v>
      </c>
      <c r="J221" s="13">
        <f t="shared" si="28"/>
        <v>43</v>
      </c>
      <c r="K221" s="12">
        <f t="shared" si="29"/>
        <v>-1</v>
      </c>
      <c r="L221" s="12">
        <v>44</v>
      </c>
      <c r="M221" s="16" t="s">
        <v>74</v>
      </c>
      <c r="N221" s="12">
        <v>1</v>
      </c>
      <c r="O221" s="12"/>
      <c r="P221" s="12" t="s">
        <v>75</v>
      </c>
      <c r="Q221" s="12" t="s">
        <v>76</v>
      </c>
      <c r="R221" s="12" t="s">
        <v>77</v>
      </c>
      <c r="S221" s="17" t="s">
        <v>78</v>
      </c>
      <c r="T221" s="12">
        <v>28</v>
      </c>
      <c r="U221" s="12"/>
      <c r="V221" s="12">
        <v>4</v>
      </c>
      <c r="W221" s="12" t="s">
        <v>83</v>
      </c>
      <c r="X221" s="12"/>
      <c r="Y221" s="12"/>
      <c r="Z221" s="13">
        <v>43</v>
      </c>
      <c r="AA221" s="13">
        <v>650</v>
      </c>
      <c r="AB221" s="12">
        <v>10</v>
      </c>
      <c r="AC221" s="13">
        <v>-25</v>
      </c>
      <c r="AD221" s="12"/>
      <c r="AE221" s="12">
        <v>41</v>
      </c>
      <c r="AF221" s="12">
        <v>42</v>
      </c>
      <c r="AG221" s="12">
        <v>43</v>
      </c>
      <c r="AH221" s="12">
        <v>44</v>
      </c>
      <c r="AI221" s="12"/>
      <c r="AJ221" s="13">
        <v>4</v>
      </c>
      <c r="AK221" s="16">
        <f t="shared" si="32"/>
        <v>672.607421875</v>
      </c>
      <c r="AL221" s="12">
        <v>-82.794189453125</v>
      </c>
      <c r="AM221" s="18">
        <v>-87.2802734375</v>
      </c>
      <c r="AN221" s="18">
        <v>-91.36962890625</v>
      </c>
      <c r="AO221" s="18">
        <v>-93.93310546875</v>
      </c>
      <c r="AP221" s="18">
        <v>-96.282958984375</v>
      </c>
      <c r="AQ221" s="12">
        <v>-97.7325439453125</v>
      </c>
      <c r="AR221" s="12">
        <v>-99.456787109375</v>
      </c>
      <c r="AS221" s="12">
        <v>-101.181030273437</v>
      </c>
      <c r="AT221" s="12"/>
      <c r="AU221" s="12">
        <f t="shared" si="30"/>
        <v>30</v>
      </c>
      <c r="AV221" s="12">
        <v>15</v>
      </c>
      <c r="AW221" s="12">
        <v>1</v>
      </c>
      <c r="AX221" s="12">
        <v>1</v>
      </c>
      <c r="AY221" s="12" t="s">
        <v>80</v>
      </c>
      <c r="AZ221" s="12">
        <v>707</v>
      </c>
      <c r="BA221" s="12">
        <v>711.00012207031205</v>
      </c>
      <c r="BB221" s="19">
        <v>-29.829999923706001</v>
      </c>
      <c r="BC221" s="18">
        <v>66.115402221679602</v>
      </c>
      <c r="BD221" s="12">
        <v>1.900390625</v>
      </c>
      <c r="BE221" s="12">
        <v>708.900390625</v>
      </c>
      <c r="BF221" s="12">
        <v>1.31132328510284</v>
      </c>
      <c r="BG221" s="12">
        <v>0</v>
      </c>
      <c r="BH221" s="12">
        <v>707</v>
      </c>
      <c r="BI221" s="19">
        <v>2.0822072029113698</v>
      </c>
      <c r="BJ221" s="12">
        <v>33.057701110839801</v>
      </c>
      <c r="BK221" s="12">
        <v>0.97562396526336703</v>
      </c>
      <c r="BL221" s="12">
        <v>3.0578312873840301</v>
      </c>
      <c r="BM221" s="12">
        <v>18.024465560913001</v>
      </c>
      <c r="BN221" s="12">
        <v>113.69635009765599</v>
      </c>
      <c r="BO221" s="12">
        <v>61.887256622314403</v>
      </c>
      <c r="BP221" s="12">
        <v>1.1494140625</v>
      </c>
      <c r="BQ221" s="12">
        <v>-36.917892456054602</v>
      </c>
      <c r="BR221" s="12">
        <v>0.7490234375</v>
      </c>
      <c r="BS221" s="12">
        <v>42.412593841552699</v>
      </c>
      <c r="BT221" s="12">
        <v>1.2483053207397401</v>
      </c>
      <c r="BU221" s="12" t="s">
        <v>81</v>
      </c>
      <c r="BV221" s="12" t="s">
        <v>81</v>
      </c>
      <c r="BW221" s="12">
        <v>144.59613037109301</v>
      </c>
      <c r="BX221" s="12" t="s">
        <v>82</v>
      </c>
      <c r="BY221" s="12" t="s">
        <v>81</v>
      </c>
      <c r="BZ221" s="12" t="s">
        <v>82</v>
      </c>
      <c r="CA221" s="12" t="s">
        <v>82</v>
      </c>
      <c r="CB221" s="12"/>
      <c r="CC221" s="12" t="s">
        <v>291</v>
      </c>
      <c r="CD221" s="12"/>
      <c r="CE221" s="20">
        <v>-14.984</v>
      </c>
      <c r="CF221" s="21">
        <v>0</v>
      </c>
      <c r="CG221" s="21">
        <v>-6.0999999999999999E-2</v>
      </c>
      <c r="CH221" s="21">
        <v>0.45300000000000001</v>
      </c>
      <c r="CI221" s="21">
        <v>22.102</v>
      </c>
      <c r="CJ221" s="21">
        <v>1.8</v>
      </c>
      <c r="CK221" s="21">
        <v>1.544</v>
      </c>
      <c r="CL221" s="21">
        <v>-5.649</v>
      </c>
      <c r="CM221" s="12">
        <v>1.502</v>
      </c>
      <c r="CN221" s="12">
        <v>-10.775</v>
      </c>
      <c r="CO221" s="62">
        <f t="shared" si="33"/>
        <v>1.5164458110082806</v>
      </c>
      <c r="CP221" s="12">
        <v>0.90500000000000003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22">
        <v>0.56200000000000006</v>
      </c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23"/>
      <c r="DW221" s="23"/>
      <c r="DX221" s="23"/>
      <c r="DY221" s="23"/>
      <c r="DZ221" s="23"/>
      <c r="EA221" s="23"/>
      <c r="EB221" s="23"/>
      <c r="EC221" s="12">
        <v>7</v>
      </c>
      <c r="ED221" s="12">
        <v>7</v>
      </c>
      <c r="EE221" s="23"/>
      <c r="EF221" s="21">
        <f t="shared" si="31"/>
        <v>0</v>
      </c>
      <c r="EG221" s="28">
        <v>7</v>
      </c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  <c r="FY221" s="23"/>
      <c r="FZ221" s="23"/>
      <c r="GA221" s="23"/>
      <c r="GB221" s="23"/>
      <c r="GC221" s="23"/>
      <c r="GD221" s="23"/>
      <c r="GE221" s="23"/>
      <c r="GF221" s="23"/>
      <c r="GG221" s="23"/>
      <c r="GH221" s="23"/>
      <c r="GI221" s="23"/>
      <c r="GJ221" s="23"/>
      <c r="GK221" s="23"/>
      <c r="GL221" s="23"/>
      <c r="GM221" s="23"/>
      <c r="GN221" s="23"/>
      <c r="GO221" s="23"/>
      <c r="GP221" s="23"/>
      <c r="GQ221" s="23"/>
      <c r="GR221" s="23"/>
      <c r="GS221" s="23"/>
      <c r="GT221" s="23"/>
      <c r="GU221" s="23"/>
      <c r="GV221" s="23"/>
      <c r="GW221" s="23"/>
      <c r="GX221" s="23"/>
      <c r="GY221" s="23"/>
      <c r="GZ221" s="23"/>
      <c r="HA221" s="23"/>
      <c r="HB221" s="23"/>
      <c r="HC221" s="23"/>
      <c r="HD221" s="23"/>
      <c r="HE221" s="23"/>
      <c r="HF221" s="23"/>
      <c r="HG221" s="23"/>
      <c r="HH221" s="23"/>
      <c r="HI221" s="23"/>
      <c r="HJ221" s="23"/>
      <c r="HK221" s="23"/>
      <c r="HL221" s="23"/>
      <c r="HM221" s="23"/>
      <c r="HN221" s="23"/>
      <c r="HO221" s="23"/>
      <c r="HP221" s="23"/>
      <c r="HQ221" s="23"/>
      <c r="HR221" s="23"/>
      <c r="HS221" s="23"/>
      <c r="HT221" s="23"/>
      <c r="HU221" s="23"/>
      <c r="HV221" s="23"/>
      <c r="HW221" s="23"/>
      <c r="HX221" s="23"/>
      <c r="HY221" s="23"/>
      <c r="HZ221" s="23"/>
      <c r="IA221" s="23"/>
      <c r="IB221" s="23"/>
      <c r="IC221" s="23"/>
      <c r="ID221" s="23"/>
      <c r="IE221" s="23"/>
      <c r="IF221" s="23"/>
      <c r="IG221" s="23"/>
      <c r="IH221" s="23"/>
      <c r="II221" s="23"/>
      <c r="IJ221" s="23"/>
    </row>
    <row r="222" spans="1:244" x14ac:dyDescent="0.3">
      <c r="A222" s="12"/>
      <c r="B222" s="13">
        <v>1</v>
      </c>
      <c r="C222" s="12"/>
      <c r="D222" s="12" t="s">
        <v>286</v>
      </c>
      <c r="E222" s="12"/>
      <c r="F222" s="14">
        <v>44854</v>
      </c>
      <c r="G222" s="13" t="s">
        <v>73</v>
      </c>
      <c r="H222" s="12"/>
      <c r="I222" s="15">
        <v>44811</v>
      </c>
      <c r="J222" s="13">
        <f t="shared" si="28"/>
        <v>43</v>
      </c>
      <c r="K222" s="12">
        <f t="shared" si="29"/>
        <v>-1</v>
      </c>
      <c r="L222" s="12">
        <v>44</v>
      </c>
      <c r="M222" s="16" t="s">
        <v>74</v>
      </c>
      <c r="N222" s="12">
        <v>1</v>
      </c>
      <c r="O222" s="12"/>
      <c r="P222" s="12" t="s">
        <v>75</v>
      </c>
      <c r="Q222" s="12" t="s">
        <v>76</v>
      </c>
      <c r="R222" s="12" t="s">
        <v>77</v>
      </c>
      <c r="S222" s="17" t="s">
        <v>78</v>
      </c>
      <c r="T222" s="12">
        <v>28</v>
      </c>
      <c r="U222" s="12"/>
      <c r="V222" s="12">
        <v>6</v>
      </c>
      <c r="W222" s="12" t="s">
        <v>83</v>
      </c>
      <c r="X222" s="12"/>
      <c r="Y222" s="12"/>
      <c r="Z222" s="13">
        <v>21</v>
      </c>
      <c r="AA222" s="13">
        <v>2200</v>
      </c>
      <c r="AB222" s="12">
        <v>18</v>
      </c>
      <c r="AC222" s="13">
        <v>-31</v>
      </c>
      <c r="AD222" s="12"/>
      <c r="AE222" s="12">
        <v>49</v>
      </c>
      <c r="AF222" s="12">
        <v>50</v>
      </c>
      <c r="AG222" s="12">
        <v>51</v>
      </c>
      <c r="AH222" s="12">
        <v>52</v>
      </c>
      <c r="AI222" s="12"/>
      <c r="AJ222" s="13">
        <v>2</v>
      </c>
      <c r="AK222" s="16">
        <f t="shared" si="32"/>
        <v>2919.00634765625</v>
      </c>
      <c r="AL222" s="12">
        <v>-70.9381103515625</v>
      </c>
      <c r="AM222" s="18">
        <v>-90.7440185546875</v>
      </c>
      <c r="AN222" s="18">
        <v>-106.4453125</v>
      </c>
      <c r="AO222" s="18">
        <v>-118.621826171875</v>
      </c>
      <c r="AP222" s="18">
        <v>-129.974365234375</v>
      </c>
      <c r="AQ222" s="12">
        <v>-132.15637207031199</v>
      </c>
      <c r="AR222" s="12">
        <v>-147.38464355468699</v>
      </c>
      <c r="AS222" s="12">
        <v>-154.937744140625</v>
      </c>
      <c r="AT222" s="12"/>
      <c r="AU222" s="12">
        <f t="shared" si="30"/>
        <v>16</v>
      </c>
      <c r="AV222" s="12">
        <v>8</v>
      </c>
      <c r="AW222" s="12">
        <v>1</v>
      </c>
      <c r="AX222" s="12">
        <v>1</v>
      </c>
      <c r="AY222" s="12" t="s">
        <v>80</v>
      </c>
      <c r="AZ222" s="12">
        <v>497.29998779296801</v>
      </c>
      <c r="BA222" s="12">
        <v>501.50109863281199</v>
      </c>
      <c r="BB222" s="19">
        <v>-22.459999084472599</v>
      </c>
      <c r="BC222" s="18">
        <v>47.560707092285099</v>
      </c>
      <c r="BD222" s="12">
        <v>2</v>
      </c>
      <c r="BE222" s="12">
        <v>499.29998779296801</v>
      </c>
      <c r="BF222" s="12">
        <v>7.5356446206570005E-2</v>
      </c>
      <c r="BG222" s="12">
        <v>0</v>
      </c>
      <c r="BH222" s="12">
        <v>497.29998779296801</v>
      </c>
      <c r="BI222" s="19">
        <v>2.7173151969909601</v>
      </c>
      <c r="BJ222" s="12">
        <v>23.7803535461425</v>
      </c>
      <c r="BK222" s="12">
        <v>0.75907003879547097</v>
      </c>
      <c r="BL222" s="12">
        <v>3.47638535499572</v>
      </c>
      <c r="BM222" s="12">
        <v>1.8556262254714899</v>
      </c>
      <c r="BN222" s="12">
        <v>3.9979896545410099</v>
      </c>
      <c r="BO222" s="12">
        <v>34.160537719726499</v>
      </c>
      <c r="BP222" s="12">
        <v>0.25</v>
      </c>
      <c r="BQ222" s="12">
        <v>-21.292892456054599</v>
      </c>
      <c r="BR222" s="12">
        <v>0.9501953125</v>
      </c>
      <c r="BS222" s="12">
        <v>30.6274394989013</v>
      </c>
      <c r="BT222" s="12">
        <v>1.29017174243927</v>
      </c>
      <c r="BU222" s="12" t="s">
        <v>81</v>
      </c>
      <c r="BV222" s="12" t="s">
        <v>81</v>
      </c>
      <c r="BW222" s="12">
        <v>124.969848632812</v>
      </c>
      <c r="BX222" s="12" t="s">
        <v>82</v>
      </c>
      <c r="BY222" s="12" t="s">
        <v>81</v>
      </c>
      <c r="BZ222" s="12" t="s">
        <v>82</v>
      </c>
      <c r="CA222" s="12" t="s">
        <v>82</v>
      </c>
      <c r="CB222" s="12"/>
      <c r="CC222" s="12" t="s">
        <v>292</v>
      </c>
      <c r="CD222" s="12"/>
      <c r="CE222" s="20">
        <v>-14.13</v>
      </c>
      <c r="CF222" s="21">
        <v>0</v>
      </c>
      <c r="CG222" s="21">
        <v>0.153</v>
      </c>
      <c r="CH222" s="21">
        <v>0.40899999999999997</v>
      </c>
      <c r="CI222" s="21">
        <v>70.117000000000004</v>
      </c>
      <c r="CJ222" s="21">
        <v>2.15</v>
      </c>
      <c r="CK222" s="21">
        <v>1.911</v>
      </c>
      <c r="CL222" s="21">
        <v>-4.4160000000000004</v>
      </c>
      <c r="CM222" s="12">
        <v>1.8520000000000001</v>
      </c>
      <c r="CN222" s="12">
        <v>-11.384</v>
      </c>
      <c r="CO222" s="62">
        <f t="shared" si="33"/>
        <v>1.8684901265822784</v>
      </c>
      <c r="CP222" s="12">
        <v>0.79900000000000004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22">
        <v>0.47499999999999998</v>
      </c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23"/>
      <c r="DW222" s="23"/>
      <c r="DX222" s="23"/>
      <c r="DY222" s="23"/>
      <c r="DZ222" s="23"/>
      <c r="EA222" s="23"/>
      <c r="EB222" s="23"/>
      <c r="EC222" s="12">
        <v>4</v>
      </c>
      <c r="ED222" s="21">
        <v>4</v>
      </c>
      <c r="EE222" s="23"/>
      <c r="EF222" s="21">
        <f t="shared" si="31"/>
        <v>0</v>
      </c>
      <c r="EG222" s="28">
        <v>4</v>
      </c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  <c r="FY222" s="23"/>
      <c r="FZ222" s="23"/>
      <c r="GA222" s="23"/>
      <c r="GB222" s="23"/>
      <c r="GC222" s="23"/>
      <c r="GD222" s="23"/>
      <c r="GE222" s="23"/>
      <c r="GF222" s="23"/>
      <c r="GG222" s="23"/>
      <c r="GH222" s="23"/>
      <c r="GI222" s="23"/>
      <c r="GJ222" s="23"/>
      <c r="GK222" s="23"/>
      <c r="GL222" s="23"/>
      <c r="GM222" s="23"/>
      <c r="GN222" s="23"/>
      <c r="GO222" s="23"/>
      <c r="GP222" s="23"/>
      <c r="GQ222" s="23"/>
      <c r="GR222" s="23"/>
      <c r="GS222" s="23"/>
      <c r="GT222" s="23"/>
      <c r="GU222" s="23"/>
      <c r="GV222" s="23"/>
      <c r="GW222" s="23"/>
      <c r="GX222" s="23"/>
      <c r="GY222" s="23"/>
      <c r="GZ222" s="23"/>
      <c r="HA222" s="23"/>
      <c r="HB222" s="23"/>
      <c r="HC222" s="23"/>
      <c r="HD222" s="23"/>
      <c r="HE222" s="23"/>
      <c r="HF222" s="23"/>
      <c r="HG222" s="23"/>
      <c r="HH222" s="23"/>
      <c r="HI222" s="23"/>
      <c r="HJ222" s="23"/>
      <c r="HK222" s="23"/>
      <c r="HL222" s="23"/>
      <c r="HM222" s="23"/>
      <c r="HN222" s="23"/>
      <c r="HO222" s="23"/>
      <c r="HP222" s="23"/>
      <c r="HQ222" s="23"/>
      <c r="HR222" s="23"/>
      <c r="HS222" s="23"/>
      <c r="HT222" s="23"/>
      <c r="HU222" s="23"/>
      <c r="HV222" s="23"/>
      <c r="HW222" s="23"/>
      <c r="HX222" s="23"/>
      <c r="HY222" s="23"/>
      <c r="HZ222" s="23"/>
      <c r="IA222" s="23"/>
      <c r="IB222" s="23"/>
      <c r="IC222" s="23"/>
      <c r="ID222" s="23"/>
      <c r="IE222" s="23"/>
      <c r="IF222" s="23"/>
      <c r="IG222" s="23"/>
      <c r="IH222" s="23"/>
      <c r="II222" s="23"/>
      <c r="IJ222" s="23"/>
    </row>
    <row r="223" spans="1:244" x14ac:dyDescent="0.3">
      <c r="A223" s="12"/>
      <c r="B223" s="13">
        <v>1</v>
      </c>
      <c r="C223" s="12"/>
      <c r="D223" s="12" t="s">
        <v>286</v>
      </c>
      <c r="E223" s="12"/>
      <c r="F223" s="14">
        <v>44854</v>
      </c>
      <c r="G223" s="13" t="s">
        <v>73</v>
      </c>
      <c r="H223" s="12"/>
      <c r="I223" s="15">
        <v>44811</v>
      </c>
      <c r="J223" s="13">
        <f t="shared" si="28"/>
        <v>43</v>
      </c>
      <c r="K223" s="12">
        <f t="shared" si="29"/>
        <v>-1</v>
      </c>
      <c r="L223" s="12">
        <v>44</v>
      </c>
      <c r="M223" s="16" t="s">
        <v>74</v>
      </c>
      <c r="N223" s="12">
        <v>1</v>
      </c>
      <c r="O223" s="12"/>
      <c r="P223" s="12" t="s">
        <v>75</v>
      </c>
      <c r="Q223" s="12" t="s">
        <v>76</v>
      </c>
      <c r="R223" s="12" t="s">
        <v>77</v>
      </c>
      <c r="S223" s="17" t="s">
        <v>78</v>
      </c>
      <c r="T223" s="12">
        <v>28</v>
      </c>
      <c r="U223" s="12"/>
      <c r="V223" s="12">
        <v>3</v>
      </c>
      <c r="W223" s="12" t="s">
        <v>84</v>
      </c>
      <c r="X223" s="12"/>
      <c r="Y223" s="12"/>
      <c r="Z223" s="13">
        <v>63</v>
      </c>
      <c r="AA223" s="13">
        <v>1000</v>
      </c>
      <c r="AB223" s="12">
        <v>10</v>
      </c>
      <c r="AC223" s="13">
        <v>-31</v>
      </c>
      <c r="AD223" s="12"/>
      <c r="AE223" s="12">
        <v>37</v>
      </c>
      <c r="AF223" s="12">
        <v>38</v>
      </c>
      <c r="AG223" s="12">
        <v>39</v>
      </c>
      <c r="AH223" s="12">
        <v>40</v>
      </c>
      <c r="AI223" s="12"/>
      <c r="AJ223" s="13">
        <v>3</v>
      </c>
      <c r="AK223" s="16">
        <f t="shared" si="32"/>
        <v>1501.4648437499802</v>
      </c>
      <c r="AL223" s="12">
        <v>-70.9686279296875</v>
      </c>
      <c r="AM223" s="18">
        <v>-82.794189453125</v>
      </c>
      <c r="AN223" s="18">
        <v>-90.545654296875</v>
      </c>
      <c r="AO223" s="18">
        <v>-97.503662109375</v>
      </c>
      <c r="AP223" s="18">
        <v>-101.150512695312</v>
      </c>
      <c r="AQ223" s="12">
        <v>-105.056762695312</v>
      </c>
      <c r="AR223" s="12">
        <v>-109.68017578125</v>
      </c>
      <c r="AS223" s="12">
        <v>-111.38916015625</v>
      </c>
      <c r="AT223" s="12"/>
      <c r="AU223" s="12">
        <f t="shared" si="30"/>
        <v>28</v>
      </c>
      <c r="AV223" s="12">
        <v>14</v>
      </c>
      <c r="AW223" s="12">
        <v>1</v>
      </c>
      <c r="AX223" s="12">
        <v>1</v>
      </c>
      <c r="AY223" s="12" t="s">
        <v>80</v>
      </c>
      <c r="AZ223" s="12">
        <v>564.7001953125</v>
      </c>
      <c r="BA223" s="12">
        <v>569.099609375</v>
      </c>
      <c r="BB223" s="19">
        <v>-30.7399997711181</v>
      </c>
      <c r="BC223" s="18">
        <v>30.4859714508056</v>
      </c>
      <c r="BD223" s="12">
        <v>2</v>
      </c>
      <c r="BE223" s="12">
        <v>566.7001953125</v>
      </c>
      <c r="BF223" s="12">
        <v>4.8817234039306596</v>
      </c>
      <c r="BG223" s="12">
        <v>0</v>
      </c>
      <c r="BH223" s="12">
        <v>564.7001953125</v>
      </c>
      <c r="BI223" s="19">
        <v>3.23427963256835</v>
      </c>
      <c r="BJ223" s="12">
        <v>15.2429857254028</v>
      </c>
      <c r="BK223" s="12">
        <v>0.707439124584198</v>
      </c>
      <c r="BL223" s="12">
        <v>3.9417188167571999</v>
      </c>
      <c r="BM223" s="12">
        <v>2.2996089458465501</v>
      </c>
      <c r="BN223" s="12">
        <v>2.2159976959228498</v>
      </c>
      <c r="BO223" s="12">
        <v>21.292892456054599</v>
      </c>
      <c r="BP223" s="12">
        <v>0.849609375</v>
      </c>
      <c r="BQ223" s="12">
        <v>-12.2549018859863</v>
      </c>
      <c r="BR223" s="12">
        <v>2.25</v>
      </c>
      <c r="BS223" s="12" t="s">
        <v>81</v>
      </c>
      <c r="BT223" s="12" t="s">
        <v>81</v>
      </c>
      <c r="BU223" s="12" t="s">
        <v>81</v>
      </c>
      <c r="BV223" s="12" t="s">
        <v>81</v>
      </c>
      <c r="BW223" s="12">
        <v>92.885711669921804</v>
      </c>
      <c r="BX223" s="12" t="s">
        <v>82</v>
      </c>
      <c r="BY223" s="12" t="s">
        <v>81</v>
      </c>
      <c r="BZ223" s="12" t="s">
        <v>82</v>
      </c>
      <c r="CA223" s="12" t="s">
        <v>82</v>
      </c>
      <c r="CB223" s="12"/>
      <c r="CC223" s="12" t="s">
        <v>293</v>
      </c>
      <c r="CD223" s="12"/>
      <c r="CE223" s="20">
        <v>-12.603999999999999</v>
      </c>
      <c r="CF223" s="21">
        <v>0</v>
      </c>
      <c r="CG223" s="21">
        <v>0.24399999999999999</v>
      </c>
      <c r="CH223" s="21">
        <v>0.55600000000000005</v>
      </c>
      <c r="CI223" s="21">
        <v>56.280999999999999</v>
      </c>
      <c r="CJ223" s="21">
        <v>1.9</v>
      </c>
      <c r="CK223" s="21">
        <v>2.73</v>
      </c>
      <c r="CL223" s="21">
        <v>-1.3480000000000001</v>
      </c>
      <c r="CM223" s="12">
        <v>1.63</v>
      </c>
      <c r="CN223" s="12">
        <v>-12.679</v>
      </c>
      <c r="CO223" s="62">
        <f t="shared" si="33"/>
        <v>1.7357104156270051</v>
      </c>
      <c r="CP223" s="12">
        <v>0.65300000000000002</v>
      </c>
      <c r="CQ223" s="12">
        <v>0</v>
      </c>
      <c r="CR223" s="12">
        <v>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22">
        <v>0.128</v>
      </c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23"/>
      <c r="DW223" s="23"/>
      <c r="DX223" s="23"/>
      <c r="DY223" s="23"/>
      <c r="DZ223" s="23"/>
      <c r="EA223" s="23"/>
      <c r="EB223" s="23"/>
      <c r="EC223" s="32">
        <v>6</v>
      </c>
      <c r="ED223" s="32">
        <v>6</v>
      </c>
      <c r="EE223" s="23"/>
      <c r="EF223" s="21">
        <f t="shared" si="31"/>
        <v>0</v>
      </c>
      <c r="EG223" s="36">
        <v>6</v>
      </c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  <c r="FY223" s="23"/>
      <c r="FZ223" s="23"/>
      <c r="GA223" s="23"/>
      <c r="GB223" s="23"/>
      <c r="GC223" s="23"/>
      <c r="GD223" s="23"/>
      <c r="GE223" s="23"/>
      <c r="GF223" s="23"/>
      <c r="GG223" s="23"/>
      <c r="GH223" s="23"/>
      <c r="GI223" s="23"/>
      <c r="GJ223" s="23"/>
      <c r="GK223" s="23"/>
      <c r="GL223" s="23"/>
      <c r="GM223" s="23"/>
      <c r="GN223" s="23"/>
      <c r="GO223" s="23"/>
      <c r="GP223" s="23"/>
      <c r="GQ223" s="23"/>
      <c r="GR223" s="23"/>
      <c r="GS223" s="23"/>
      <c r="GT223" s="23"/>
      <c r="GU223" s="23"/>
      <c r="GV223" s="23"/>
      <c r="GW223" s="23"/>
      <c r="GX223" s="23"/>
      <c r="GY223" s="23"/>
      <c r="GZ223" s="23"/>
      <c r="HA223" s="23"/>
      <c r="HB223" s="23"/>
      <c r="HC223" s="23"/>
      <c r="HD223" s="23"/>
      <c r="HE223" s="23"/>
      <c r="HF223" s="23"/>
      <c r="HG223" s="23"/>
      <c r="HH223" s="23"/>
      <c r="HI223" s="23"/>
      <c r="HJ223" s="23"/>
      <c r="HK223" s="23"/>
      <c r="HL223" s="23"/>
      <c r="HM223" s="23"/>
      <c r="HN223" s="23"/>
      <c r="HO223" s="23"/>
      <c r="HP223" s="23"/>
      <c r="HQ223" s="23"/>
      <c r="HR223" s="23"/>
      <c r="HS223" s="23"/>
      <c r="HT223" s="23"/>
      <c r="HU223" s="23"/>
      <c r="HV223" s="23"/>
      <c r="HW223" s="23"/>
      <c r="HX223" s="23"/>
      <c r="HY223" s="23"/>
      <c r="HZ223" s="23"/>
      <c r="IA223" s="23"/>
      <c r="IB223" s="23"/>
      <c r="IC223" s="23"/>
      <c r="ID223" s="23"/>
      <c r="IE223" s="23"/>
      <c r="IF223" s="23"/>
      <c r="IG223" s="23"/>
      <c r="IH223" s="23"/>
      <c r="II223" s="23"/>
      <c r="IJ223" s="23"/>
    </row>
    <row r="224" spans="1:244" x14ac:dyDescent="0.3">
      <c r="A224" s="12"/>
      <c r="B224" s="13">
        <v>1</v>
      </c>
      <c r="C224" s="12"/>
      <c r="D224" s="12" t="s">
        <v>286</v>
      </c>
      <c r="E224" s="12"/>
      <c r="F224" s="14">
        <v>44854</v>
      </c>
      <c r="G224" s="13" t="s">
        <v>73</v>
      </c>
      <c r="H224" s="12"/>
      <c r="I224" s="26">
        <v>44811</v>
      </c>
      <c r="J224" s="13">
        <f t="shared" si="28"/>
        <v>43</v>
      </c>
      <c r="K224" s="12">
        <f t="shared" si="29"/>
        <v>-1</v>
      </c>
      <c r="L224" s="12">
        <v>44</v>
      </c>
      <c r="M224" s="16" t="s">
        <v>74</v>
      </c>
      <c r="N224" s="12">
        <v>1</v>
      </c>
      <c r="O224" s="12"/>
      <c r="P224" s="12" t="s">
        <v>75</v>
      </c>
      <c r="Q224" s="12" t="s">
        <v>76</v>
      </c>
      <c r="R224" s="12" t="s">
        <v>77</v>
      </c>
      <c r="S224" s="17" t="s">
        <v>78</v>
      </c>
      <c r="T224" s="12">
        <v>28</v>
      </c>
      <c r="U224" s="12"/>
      <c r="V224" s="12">
        <v>2</v>
      </c>
      <c r="W224" s="12"/>
      <c r="X224" s="12"/>
      <c r="Y224" s="12"/>
      <c r="Z224" s="13">
        <v>28</v>
      </c>
      <c r="AA224" s="13">
        <v>1300</v>
      </c>
      <c r="AB224" s="12">
        <v>8</v>
      </c>
      <c r="AC224" s="13">
        <v>-24</v>
      </c>
      <c r="AD224" s="12"/>
      <c r="AE224" s="12">
        <v>33</v>
      </c>
      <c r="AF224" s="12">
        <v>34</v>
      </c>
      <c r="AG224" s="12">
        <v>35</v>
      </c>
      <c r="AH224" s="12">
        <v>36</v>
      </c>
      <c r="AI224" s="12"/>
      <c r="AJ224" s="13">
        <v>0</v>
      </c>
      <c r="AK224" s="16">
        <f t="shared" si="32"/>
        <v>2039.1845703124702</v>
      </c>
      <c r="AL224" s="12">
        <v>-70.98388671875</v>
      </c>
      <c r="AM224" s="18">
        <v>-85.7086181640625</v>
      </c>
      <c r="AN224" s="18">
        <v>-107.84912109375</v>
      </c>
      <c r="AO224" s="18">
        <v>-127.517700195312</v>
      </c>
      <c r="AP224" s="18">
        <v>-101.058959960937</v>
      </c>
      <c r="AQ224" s="12">
        <v>-116.592407226562</v>
      </c>
      <c r="AR224" s="12">
        <v>-125.564575195312</v>
      </c>
      <c r="AS224" s="12">
        <v>-171.417236328125</v>
      </c>
      <c r="AT224" s="12"/>
      <c r="AU224" s="12">
        <f t="shared" si="30"/>
        <v>0</v>
      </c>
      <c r="AV224" s="12"/>
      <c r="AW224" s="12"/>
      <c r="AX224" s="12"/>
      <c r="AY224" s="12"/>
      <c r="AZ224" s="12"/>
      <c r="BA224" s="12"/>
      <c r="BB224" s="19"/>
      <c r="BC224" s="18"/>
      <c r="BD224" s="12"/>
      <c r="BE224" s="12"/>
      <c r="BF224" s="12"/>
      <c r="BG224" s="12"/>
      <c r="BH224" s="12"/>
      <c r="BI224" s="19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20"/>
      <c r="CM224" s="12"/>
      <c r="CN224" s="12"/>
      <c r="CO224" s="62"/>
      <c r="CP224" s="12"/>
      <c r="CQ224" s="12"/>
      <c r="CR224" s="12"/>
      <c r="CS224" s="12"/>
      <c r="CT224" s="12"/>
      <c r="CU224" s="12"/>
      <c r="CV224" s="12"/>
      <c r="CW224" s="12"/>
      <c r="CX224" s="22">
        <v>0</v>
      </c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  <c r="DT224" s="12"/>
      <c r="DU224" s="12"/>
      <c r="DV224" s="23"/>
      <c r="DW224" s="23"/>
      <c r="DX224" s="23"/>
      <c r="DY224" s="23"/>
      <c r="DZ224" s="23"/>
      <c r="EA224" s="23"/>
      <c r="EB224" s="23"/>
      <c r="EC224" s="12">
        <v>1</v>
      </c>
      <c r="ED224" s="21">
        <v>1</v>
      </c>
      <c r="EE224" s="23"/>
      <c r="EF224" s="21">
        <f t="shared" si="31"/>
        <v>0</v>
      </c>
      <c r="EG224" s="28">
        <v>1</v>
      </c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  <c r="FY224" s="23"/>
      <c r="FZ224" s="23"/>
      <c r="GA224" s="23"/>
      <c r="GB224" s="23"/>
      <c r="GC224" s="23"/>
      <c r="GD224" s="23"/>
      <c r="GE224" s="23"/>
      <c r="GF224" s="23"/>
      <c r="GG224" s="23"/>
      <c r="GH224" s="23"/>
      <c r="GI224" s="23"/>
      <c r="GJ224" s="23"/>
      <c r="GK224" s="23"/>
      <c r="GL224" s="23"/>
      <c r="GM224" s="23"/>
      <c r="GN224" s="23"/>
      <c r="GO224" s="23"/>
      <c r="GP224" s="23"/>
      <c r="GQ224" s="23"/>
      <c r="GR224" s="23"/>
      <c r="GS224" s="23"/>
      <c r="GT224" s="23"/>
      <c r="GU224" s="23"/>
      <c r="GV224" s="23"/>
      <c r="GW224" s="23"/>
      <c r="GX224" s="23"/>
      <c r="GY224" s="23"/>
      <c r="GZ224" s="23"/>
      <c r="HA224" s="23"/>
      <c r="HB224" s="23"/>
      <c r="HC224" s="23"/>
      <c r="HD224" s="23"/>
      <c r="HE224" s="23"/>
      <c r="HF224" s="23"/>
      <c r="HG224" s="23"/>
      <c r="HH224" s="23"/>
      <c r="HI224" s="23"/>
      <c r="HJ224" s="23"/>
      <c r="HK224" s="23"/>
      <c r="HL224" s="23"/>
      <c r="HM224" s="23"/>
      <c r="HN224" s="23"/>
      <c r="HO224" s="23"/>
      <c r="HP224" s="23"/>
      <c r="HQ224" s="23"/>
      <c r="HR224" s="23"/>
      <c r="HS224" s="23"/>
      <c r="HT224" s="23"/>
      <c r="HU224" s="23"/>
      <c r="HV224" s="23"/>
      <c r="HW224" s="23"/>
      <c r="HX224" s="23"/>
      <c r="HY224" s="23"/>
      <c r="HZ224" s="23"/>
      <c r="IA224" s="23"/>
      <c r="IB224" s="23"/>
      <c r="IC224" s="23"/>
      <c r="ID224" s="23"/>
      <c r="IE224" s="23"/>
      <c r="IF224" s="23"/>
      <c r="IG224" s="23"/>
      <c r="IH224" s="23"/>
      <c r="II224" s="23"/>
      <c r="IJ224" s="23"/>
    </row>
    <row r="225" spans="1:244" x14ac:dyDescent="0.3">
      <c r="A225" s="12"/>
      <c r="B225" s="13">
        <v>1</v>
      </c>
      <c r="C225" s="12"/>
      <c r="D225" s="12" t="s">
        <v>286</v>
      </c>
      <c r="E225" s="12"/>
      <c r="F225" s="14">
        <v>44854</v>
      </c>
      <c r="G225" s="13" t="s">
        <v>73</v>
      </c>
      <c r="H225" s="12"/>
      <c r="I225" s="26">
        <v>44811</v>
      </c>
      <c r="J225" s="13">
        <f t="shared" si="28"/>
        <v>43</v>
      </c>
      <c r="K225" s="12">
        <f t="shared" si="29"/>
        <v>-1</v>
      </c>
      <c r="L225" s="12">
        <v>44</v>
      </c>
      <c r="M225" s="16" t="s">
        <v>74</v>
      </c>
      <c r="N225" s="12">
        <v>1</v>
      </c>
      <c r="O225" s="12"/>
      <c r="P225" s="12" t="s">
        <v>75</v>
      </c>
      <c r="Q225" s="12" t="s">
        <v>76</v>
      </c>
      <c r="R225" s="12" t="s">
        <v>77</v>
      </c>
      <c r="S225" s="17" t="s">
        <v>78</v>
      </c>
      <c r="T225" s="12">
        <v>28</v>
      </c>
      <c r="U225" s="12"/>
      <c r="V225" s="12">
        <v>1</v>
      </c>
      <c r="W225" s="12"/>
      <c r="X225" s="12"/>
      <c r="Y225" s="12"/>
      <c r="Z225" s="13">
        <v>15</v>
      </c>
      <c r="AA225" s="13">
        <v>1500</v>
      </c>
      <c r="AB225" s="12">
        <v>18</v>
      </c>
      <c r="AC225" s="13">
        <v>-30</v>
      </c>
      <c r="AD225" s="12"/>
      <c r="AE225" s="12">
        <v>29</v>
      </c>
      <c r="AF225" s="12">
        <v>30</v>
      </c>
      <c r="AG225" s="12">
        <v>31</v>
      </c>
      <c r="AH225" s="12">
        <v>32</v>
      </c>
      <c r="AI225" s="12"/>
      <c r="AJ225" s="13">
        <v>1</v>
      </c>
      <c r="AK225" s="16">
        <f t="shared" si="32"/>
        <v>3887.02392578124</v>
      </c>
      <c r="AL225" s="12">
        <v>-90.39306640625</v>
      </c>
      <c r="AM225" s="18">
        <v>-109.80224609375</v>
      </c>
      <c r="AN225" s="18">
        <v>-129.69970703125</v>
      </c>
      <c r="AO225" s="18">
        <v>-147.59826660156199</v>
      </c>
      <c r="AP225" s="18">
        <v>-168.670654296875</v>
      </c>
      <c r="AQ225" s="12">
        <v>-164.794921875</v>
      </c>
      <c r="AR225" s="12">
        <v>-71.77734375</v>
      </c>
      <c r="AS225" s="12">
        <v>-124.481201171875</v>
      </c>
      <c r="AT225" s="12"/>
      <c r="AU225" s="12">
        <f t="shared" si="30"/>
        <v>42</v>
      </c>
      <c r="AV225" s="12">
        <v>21</v>
      </c>
      <c r="AW225" s="12">
        <v>1</v>
      </c>
      <c r="AX225" s="12">
        <v>1</v>
      </c>
      <c r="AY225" s="12" t="s">
        <v>80</v>
      </c>
      <c r="AZ225" s="12">
        <v>271.30099487304602</v>
      </c>
      <c r="BA225" s="12">
        <v>274.79879760742102</v>
      </c>
      <c r="BB225" s="19">
        <v>-30.7399997711181</v>
      </c>
      <c r="BC225" s="18">
        <v>25.4963474273681</v>
      </c>
      <c r="BD225" s="12">
        <v>1.599609375</v>
      </c>
      <c r="BE225" s="12">
        <v>272.90060424804602</v>
      </c>
      <c r="BF225" s="12">
        <v>6.9721775054931596</v>
      </c>
      <c r="BG225" s="12">
        <v>0</v>
      </c>
      <c r="BH225" s="12">
        <v>271.30099487304602</v>
      </c>
      <c r="BI225" s="19"/>
      <c r="BJ225" s="12">
        <v>12.748173713684</v>
      </c>
      <c r="BK225" s="12">
        <v>0.41384488344192499</v>
      </c>
      <c r="BL225" s="12" t="s">
        <v>81</v>
      </c>
      <c r="BM225" s="12">
        <v>1.5197012424468901</v>
      </c>
      <c r="BN225" s="12">
        <v>1.56888079643249</v>
      </c>
      <c r="BO225" s="12">
        <v>17.156862258911101</v>
      </c>
      <c r="BP225" s="12">
        <v>0.6494140625</v>
      </c>
      <c r="BQ225" s="12">
        <v>-8.7316179275512695</v>
      </c>
      <c r="BR225" s="12">
        <v>1.7490234375</v>
      </c>
      <c r="BS225" s="12" t="s">
        <v>81</v>
      </c>
      <c r="BT225" s="12" t="s">
        <v>81</v>
      </c>
      <c r="BU225" s="12" t="s">
        <v>81</v>
      </c>
      <c r="BV225" s="12" t="s">
        <v>81</v>
      </c>
      <c r="BW225" s="12">
        <v>68.226997375488196</v>
      </c>
      <c r="BX225" s="12" t="s">
        <v>82</v>
      </c>
      <c r="BY225" s="12" t="s">
        <v>81</v>
      </c>
      <c r="BZ225" s="12" t="s">
        <v>82</v>
      </c>
      <c r="CA225" s="12" t="s">
        <v>82</v>
      </c>
      <c r="CB225" s="12"/>
      <c r="CC225" s="12"/>
      <c r="CD225" s="12"/>
      <c r="CE225" s="20"/>
      <c r="CM225" s="12"/>
      <c r="CN225" s="12"/>
      <c r="CO225" s="62"/>
      <c r="CP225" s="12"/>
      <c r="CQ225" s="12"/>
      <c r="CR225" s="12"/>
      <c r="CS225" s="12"/>
      <c r="CT225" s="12"/>
      <c r="CU225" s="12"/>
      <c r="CV225" s="12"/>
      <c r="CW225" s="12"/>
      <c r="CX225" s="22">
        <v>0</v>
      </c>
      <c r="CY225" s="17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23"/>
      <c r="DW225" s="23"/>
      <c r="DX225" s="23"/>
      <c r="DY225" s="23"/>
      <c r="DZ225" s="23"/>
      <c r="EA225" s="23"/>
      <c r="EB225" s="23"/>
      <c r="EC225" s="17">
        <v>3</v>
      </c>
      <c r="ED225" s="12">
        <v>3</v>
      </c>
      <c r="EE225" s="23"/>
      <c r="EF225" s="21">
        <f t="shared" si="31"/>
        <v>0</v>
      </c>
      <c r="EG225" s="27">
        <v>3</v>
      </c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  <c r="FY225" s="23"/>
      <c r="FZ225" s="23"/>
      <c r="GA225" s="23"/>
      <c r="GB225" s="23"/>
      <c r="GC225" s="23"/>
      <c r="GD225" s="23"/>
      <c r="GE225" s="23"/>
      <c r="GF225" s="23"/>
      <c r="GG225" s="23"/>
      <c r="GH225" s="23"/>
      <c r="GI225" s="23"/>
      <c r="GJ225" s="23"/>
      <c r="GK225" s="23"/>
      <c r="GL225" s="23"/>
      <c r="GM225" s="23"/>
      <c r="GN225" s="23"/>
      <c r="GO225" s="23"/>
      <c r="GP225" s="23"/>
      <c r="GQ225" s="23"/>
      <c r="GR225" s="23"/>
      <c r="GS225" s="23"/>
      <c r="GT225" s="23"/>
      <c r="GU225" s="23"/>
      <c r="GV225" s="23"/>
      <c r="GW225" s="23"/>
      <c r="GX225" s="23"/>
      <c r="GY225" s="23"/>
      <c r="GZ225" s="23"/>
      <c r="HA225" s="23"/>
      <c r="HB225" s="23"/>
      <c r="HC225" s="23"/>
      <c r="HD225" s="23"/>
      <c r="HE225" s="23"/>
      <c r="HF225" s="23"/>
      <c r="HG225" s="23"/>
      <c r="HH225" s="23"/>
      <c r="HI225" s="23"/>
      <c r="HJ225" s="23"/>
      <c r="HK225" s="23"/>
      <c r="HL225" s="23"/>
      <c r="HM225" s="23"/>
      <c r="HN225" s="23"/>
      <c r="HO225" s="23"/>
      <c r="HP225" s="23"/>
      <c r="HQ225" s="23"/>
      <c r="HR225" s="23"/>
      <c r="HS225" s="23"/>
      <c r="HT225" s="23"/>
      <c r="HU225" s="23"/>
      <c r="HV225" s="23"/>
      <c r="HW225" s="23"/>
      <c r="HX225" s="23"/>
      <c r="HY225" s="23"/>
      <c r="HZ225" s="23"/>
      <c r="IA225" s="23"/>
      <c r="IB225" s="23"/>
      <c r="IC225" s="23"/>
      <c r="ID225" s="23"/>
      <c r="IE225" s="23"/>
      <c r="IF225" s="23"/>
      <c r="IG225" s="23"/>
      <c r="IH225" s="23"/>
      <c r="II225" s="23"/>
      <c r="IJ225" s="23"/>
    </row>
    <row r="226" spans="1:244" x14ac:dyDescent="0.3">
      <c r="A226" s="12"/>
      <c r="B226" s="13">
        <v>1</v>
      </c>
      <c r="C226" s="51"/>
      <c r="D226" s="12" t="s">
        <v>102</v>
      </c>
      <c r="E226" s="12"/>
      <c r="F226" s="14">
        <v>44854</v>
      </c>
      <c r="G226" s="13" t="s">
        <v>103</v>
      </c>
      <c r="H226" s="12"/>
      <c r="I226" s="15">
        <v>44784</v>
      </c>
      <c r="J226" s="13">
        <f t="shared" si="28"/>
        <v>70</v>
      </c>
      <c r="K226" s="12">
        <f t="shared" si="29"/>
        <v>-1</v>
      </c>
      <c r="L226" s="12">
        <v>71</v>
      </c>
      <c r="M226" s="16" t="s">
        <v>74</v>
      </c>
      <c r="N226" s="12">
        <v>1</v>
      </c>
      <c r="O226" s="12"/>
      <c r="P226" s="12" t="s">
        <v>75</v>
      </c>
      <c r="Q226" s="12" t="s">
        <v>76</v>
      </c>
      <c r="R226" s="12" t="s">
        <v>77</v>
      </c>
      <c r="S226" s="17" t="s">
        <v>78</v>
      </c>
      <c r="T226" s="12">
        <v>28</v>
      </c>
      <c r="U226" s="12"/>
      <c r="V226" s="12">
        <v>1</v>
      </c>
      <c r="W226" s="12"/>
      <c r="X226" s="12"/>
      <c r="Y226" s="12"/>
      <c r="Z226" s="13">
        <v>100</v>
      </c>
      <c r="AA226" s="13">
        <v>500</v>
      </c>
      <c r="AB226" s="12">
        <v>13</v>
      </c>
      <c r="AC226" s="13">
        <v>-64</v>
      </c>
      <c r="AD226" s="12"/>
      <c r="AE226" s="30">
        <v>0</v>
      </c>
      <c r="AF226" s="12">
        <v>1</v>
      </c>
      <c r="AG226" s="12">
        <v>2</v>
      </c>
      <c r="AH226" s="12">
        <v>3</v>
      </c>
      <c r="AI226" s="12"/>
      <c r="AJ226" s="13">
        <v>1</v>
      </c>
      <c r="AK226" s="16">
        <f t="shared" si="32"/>
        <v>247.802734375</v>
      </c>
      <c r="AL226" s="12">
        <v>-57.8765869140625</v>
      </c>
      <c r="AM226" s="18">
        <v>-59.967041015625</v>
      </c>
      <c r="AN226" s="18">
        <v>-62.408447265625</v>
      </c>
      <c r="AO226" s="18">
        <v>-60.394287109375</v>
      </c>
      <c r="AP226" s="18">
        <v>-63.8580322265625</v>
      </c>
      <c r="AQ226" s="12">
        <v>-70.098876953125</v>
      </c>
      <c r="AR226" s="12">
        <v>-59.906005859375</v>
      </c>
      <c r="AS226" s="12">
        <v>-58.7158203125</v>
      </c>
      <c r="AT226" s="12"/>
      <c r="AU226" s="12">
        <f t="shared" si="30"/>
        <v>120</v>
      </c>
      <c r="AV226" s="12">
        <v>60</v>
      </c>
      <c r="AW226" s="12">
        <v>1</v>
      </c>
      <c r="AX226" s="12">
        <v>1</v>
      </c>
      <c r="AY226" s="12" t="s">
        <v>80</v>
      </c>
      <c r="AZ226" s="12">
        <v>268.20309448242102</v>
      </c>
      <c r="BA226" s="12">
        <v>271.50006103515602</v>
      </c>
      <c r="BB226" s="19">
        <v>-35.439998626708899</v>
      </c>
      <c r="BC226" s="18">
        <v>52.941829681396399</v>
      </c>
      <c r="BD226" s="12">
        <v>1.5</v>
      </c>
      <c r="BE226" s="12">
        <v>269.70309448242102</v>
      </c>
      <c r="BF226" s="12">
        <v>19.341978073120099</v>
      </c>
      <c r="BG226" s="12">
        <v>0</v>
      </c>
      <c r="BH226" s="12">
        <v>268.20309448242102</v>
      </c>
      <c r="BI226" s="19">
        <v>2.6181709766387899</v>
      </c>
      <c r="BJ226" s="12">
        <v>26.4709148406982</v>
      </c>
      <c r="BK226" s="12">
        <v>0.36833038926124601</v>
      </c>
      <c r="BL226" s="12">
        <v>2.9865014553070002</v>
      </c>
      <c r="BM226" s="12">
        <v>7.3360209465026802</v>
      </c>
      <c r="BN226" s="12">
        <v>1.86809837818145</v>
      </c>
      <c r="BO226" s="12">
        <v>32.4519233703613</v>
      </c>
      <c r="BP226" s="12">
        <v>0.84765625</v>
      </c>
      <c r="BQ226" s="12">
        <v>-24.90234375</v>
      </c>
      <c r="BR226" s="12">
        <v>1.046875</v>
      </c>
      <c r="BS226" s="12" t="s">
        <v>81</v>
      </c>
      <c r="BT226" s="12" t="s">
        <v>81</v>
      </c>
      <c r="BU226" s="12" t="s">
        <v>81</v>
      </c>
      <c r="BV226" s="12" t="s">
        <v>81</v>
      </c>
      <c r="BW226" s="12">
        <v>125.86897277832</v>
      </c>
      <c r="BX226" s="12" t="s">
        <v>82</v>
      </c>
      <c r="BY226" s="12" t="s">
        <v>81</v>
      </c>
      <c r="BZ226" s="12" t="s">
        <v>82</v>
      </c>
      <c r="CA226" s="12" t="s">
        <v>82</v>
      </c>
      <c r="CB226" s="12"/>
      <c r="CC226" s="12"/>
      <c r="CD226" s="12"/>
      <c r="CE226" s="20"/>
      <c r="CM226" s="12"/>
      <c r="CN226" s="12"/>
      <c r="CO226" s="62"/>
      <c r="CP226" s="12"/>
      <c r="CQ226" s="12"/>
      <c r="CR226" s="12"/>
      <c r="CS226" s="12"/>
      <c r="CT226" s="12"/>
      <c r="CU226" s="12"/>
      <c r="CV226" s="12"/>
      <c r="CW226" s="12"/>
      <c r="CX226" s="52">
        <v>0</v>
      </c>
      <c r="CY226" s="21">
        <v>0</v>
      </c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23"/>
      <c r="DW226" s="23"/>
      <c r="DX226" s="23"/>
      <c r="DY226" s="23"/>
      <c r="DZ226" s="23"/>
      <c r="EA226" s="23"/>
      <c r="EB226" s="23"/>
      <c r="EC226" s="17">
        <v>3</v>
      </c>
      <c r="ED226" s="12">
        <v>3</v>
      </c>
      <c r="EE226" s="23"/>
      <c r="EF226" s="21">
        <f t="shared" si="31"/>
        <v>0</v>
      </c>
      <c r="EG226" s="27">
        <v>3</v>
      </c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  <c r="FY226" s="23"/>
      <c r="FZ226" s="23"/>
      <c r="GA226" s="23"/>
      <c r="GB226" s="23"/>
      <c r="GC226" s="23"/>
      <c r="GD226" s="23"/>
      <c r="GE226" s="23"/>
      <c r="GF226" s="23"/>
      <c r="GG226" s="23"/>
      <c r="GH226" s="23"/>
      <c r="GI226" s="23"/>
      <c r="GJ226" s="23"/>
      <c r="GK226" s="23"/>
      <c r="GL226" s="23"/>
      <c r="GM226" s="23"/>
      <c r="GN226" s="23"/>
      <c r="GO226" s="23"/>
      <c r="GP226" s="23"/>
      <c r="GQ226" s="23"/>
      <c r="GR226" s="23"/>
      <c r="GS226" s="23"/>
      <c r="GT226" s="23"/>
      <c r="GU226" s="23"/>
      <c r="GV226" s="23"/>
      <c r="GW226" s="23"/>
      <c r="GX226" s="23"/>
      <c r="GY226" s="23"/>
      <c r="GZ226" s="23"/>
      <c r="HA226" s="23"/>
      <c r="HB226" s="23"/>
      <c r="HC226" s="23"/>
      <c r="HD226" s="23"/>
      <c r="HE226" s="23"/>
      <c r="HF226" s="23"/>
      <c r="HG226" s="23"/>
      <c r="HH226" s="23"/>
      <c r="HI226" s="23"/>
      <c r="HJ226" s="23"/>
      <c r="HK226" s="23"/>
      <c r="HL226" s="23"/>
      <c r="HM226" s="23"/>
      <c r="HN226" s="23"/>
      <c r="HO226" s="23"/>
      <c r="HP226" s="23"/>
      <c r="HQ226" s="23"/>
      <c r="HR226" s="23"/>
      <c r="HS226" s="23"/>
      <c r="HT226" s="23"/>
      <c r="HU226" s="23"/>
      <c r="HV226" s="23"/>
      <c r="HW226" s="23"/>
      <c r="HX226" s="23"/>
      <c r="HY226" s="23"/>
      <c r="HZ226" s="23"/>
      <c r="IA226" s="23"/>
      <c r="IB226" s="23"/>
      <c r="IC226" s="23"/>
      <c r="ID226" s="23"/>
      <c r="IE226" s="23"/>
      <c r="IF226" s="23"/>
      <c r="IG226" s="23"/>
      <c r="IH226" s="23"/>
      <c r="II226" s="23"/>
      <c r="IJ226" s="23"/>
    </row>
    <row r="227" spans="1:244" x14ac:dyDescent="0.3">
      <c r="A227" s="12"/>
      <c r="B227" s="13">
        <v>1</v>
      </c>
      <c r="C227" s="51"/>
      <c r="D227" s="12" t="s">
        <v>102</v>
      </c>
      <c r="E227" s="12"/>
      <c r="F227" s="14">
        <v>44854</v>
      </c>
      <c r="G227" s="13" t="s">
        <v>103</v>
      </c>
      <c r="H227" s="12"/>
      <c r="I227" s="15">
        <v>44784</v>
      </c>
      <c r="J227" s="13">
        <f t="shared" si="28"/>
        <v>70</v>
      </c>
      <c r="K227" s="12">
        <f t="shared" si="29"/>
        <v>-1</v>
      </c>
      <c r="L227" s="12">
        <v>71</v>
      </c>
      <c r="M227" s="16" t="s">
        <v>74</v>
      </c>
      <c r="N227" s="12">
        <v>1</v>
      </c>
      <c r="O227" s="12"/>
      <c r="P227" s="12" t="s">
        <v>75</v>
      </c>
      <c r="Q227" s="12" t="s">
        <v>76</v>
      </c>
      <c r="R227" s="12" t="s">
        <v>77</v>
      </c>
      <c r="S227" s="17" t="s">
        <v>78</v>
      </c>
      <c r="T227" s="12">
        <v>28</v>
      </c>
      <c r="U227" s="12"/>
      <c r="V227" s="12">
        <v>4</v>
      </c>
      <c r="W227" s="12" t="s">
        <v>83</v>
      </c>
      <c r="X227" s="12"/>
      <c r="Y227" s="12"/>
      <c r="Z227" s="13">
        <v>46</v>
      </c>
      <c r="AA227" s="13">
        <v>1000</v>
      </c>
      <c r="AB227" s="12">
        <v>19</v>
      </c>
      <c r="AC227" s="13">
        <v>-27</v>
      </c>
      <c r="AD227" s="12"/>
      <c r="AE227" s="12">
        <v>11</v>
      </c>
      <c r="AF227" s="12">
        <v>12</v>
      </c>
      <c r="AG227" s="12">
        <v>13</v>
      </c>
      <c r="AH227" s="12">
        <v>14</v>
      </c>
      <c r="AI227" s="12"/>
      <c r="AJ227" s="13">
        <v>3</v>
      </c>
      <c r="AK227" s="16">
        <f t="shared" si="32"/>
        <v>1605.8349609375</v>
      </c>
      <c r="AL227" s="12">
        <v>-69.091796875</v>
      </c>
      <c r="AM227" s="18">
        <v>-78.521728515625</v>
      </c>
      <c r="AN227" s="18">
        <v>-82.7178955078125</v>
      </c>
      <c r="AO227" s="18">
        <v>-89.9658203125</v>
      </c>
      <c r="AP227" s="18">
        <v>-103.515625</v>
      </c>
      <c r="AQ227" s="12">
        <v>-116.424560546875</v>
      </c>
      <c r="AR227" s="12">
        <v>-128.25012207031199</v>
      </c>
      <c r="AS227" s="12">
        <v>-126.113891601562</v>
      </c>
      <c r="AT227" s="12"/>
      <c r="AU227" s="12">
        <f t="shared" si="30"/>
        <v>22</v>
      </c>
      <c r="AV227" s="12">
        <v>11</v>
      </c>
      <c r="AW227" s="12">
        <v>1</v>
      </c>
      <c r="AX227" s="12">
        <v>1</v>
      </c>
      <c r="AY227" s="12" t="s">
        <v>80</v>
      </c>
      <c r="AZ227" s="12">
        <v>711.40051269531205</v>
      </c>
      <c r="BA227" s="12">
        <v>715.39959716796795</v>
      </c>
      <c r="BB227" s="19">
        <v>-25.520000457763601</v>
      </c>
      <c r="BC227" s="18">
        <v>48.865947723388601</v>
      </c>
      <c r="BD227" s="12">
        <v>1.7998046875</v>
      </c>
      <c r="BE227" s="12">
        <v>713.20031738281205</v>
      </c>
      <c r="BF227" s="12">
        <v>4.5696825981140101</v>
      </c>
      <c r="BG227" s="12">
        <v>0</v>
      </c>
      <c r="BH227" s="12">
        <v>711.40051269531205</v>
      </c>
      <c r="BI227" s="19">
        <v>2.64042615890502</v>
      </c>
      <c r="BJ227" s="12">
        <v>24.4329738616943</v>
      </c>
      <c r="BK227" s="12">
        <v>0.78896939754486095</v>
      </c>
      <c r="BL227" s="12">
        <v>3.4293956756591801</v>
      </c>
      <c r="BM227" s="12">
        <v>5.0387911796569798</v>
      </c>
      <c r="BN227" s="12">
        <v>2.3776369094848602</v>
      </c>
      <c r="BO227" s="12">
        <v>46.721813201904197</v>
      </c>
      <c r="BP227" s="12">
        <v>0.849609375</v>
      </c>
      <c r="BQ227" s="12">
        <v>-21.086164474487301</v>
      </c>
      <c r="BR227" s="12">
        <v>1.44970703125</v>
      </c>
      <c r="BS227" s="12">
        <v>32.431724548339801</v>
      </c>
      <c r="BT227" s="12">
        <v>1.2928990125656099</v>
      </c>
      <c r="BU227" s="12" t="s">
        <v>81</v>
      </c>
      <c r="BV227" s="12" t="s">
        <v>81</v>
      </c>
      <c r="BW227" s="12">
        <v>125.47323608398401</v>
      </c>
      <c r="BX227" s="12" t="s">
        <v>82</v>
      </c>
      <c r="BY227" s="12" t="s">
        <v>81</v>
      </c>
      <c r="BZ227" s="12" t="s">
        <v>82</v>
      </c>
      <c r="CA227" s="12" t="s">
        <v>82</v>
      </c>
      <c r="CB227" s="12"/>
      <c r="CC227" s="12" t="s">
        <v>708</v>
      </c>
      <c r="CD227" s="12"/>
      <c r="CE227" s="20">
        <v>-9.5830000000000002</v>
      </c>
      <c r="CF227" s="21">
        <v>0</v>
      </c>
      <c r="CG227" s="21">
        <v>-2.8690000000000002</v>
      </c>
      <c r="CH227" s="21">
        <v>4.0359999999999996</v>
      </c>
      <c r="CI227" s="21">
        <v>376.46899999999999</v>
      </c>
      <c r="CJ227" s="21">
        <v>11.6</v>
      </c>
      <c r="CK227" s="21">
        <v>8.3010000000000002</v>
      </c>
      <c r="CL227" s="21">
        <v>-4.8460000000000001</v>
      </c>
      <c r="CM227" s="12">
        <v>8.8849999999999998</v>
      </c>
      <c r="CN227" s="12">
        <v>-6.4390000000000001</v>
      </c>
      <c r="CO227" s="62">
        <f>(CL227*CK227+CN227*CM227)/(CL227+CN227)</f>
        <v>8.6342189632255213</v>
      </c>
      <c r="CP227" s="12">
        <v>0.13100000000000001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22">
        <v>9.9000000000000005E-2</v>
      </c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23"/>
      <c r="DW227" s="23"/>
      <c r="DX227" s="23"/>
      <c r="DY227" s="23"/>
      <c r="DZ227" s="23"/>
      <c r="EA227" s="23"/>
      <c r="EB227" s="23"/>
      <c r="EC227" s="32">
        <v>6</v>
      </c>
      <c r="ED227" s="32">
        <v>6</v>
      </c>
      <c r="EE227" s="23"/>
      <c r="EF227" s="21">
        <f t="shared" si="31"/>
        <v>0</v>
      </c>
      <c r="EG227" s="36">
        <v>6</v>
      </c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  <c r="FY227" s="23"/>
      <c r="FZ227" s="23"/>
      <c r="GA227" s="23"/>
      <c r="GB227" s="23"/>
      <c r="GC227" s="23"/>
      <c r="GD227" s="23"/>
      <c r="GE227" s="23"/>
      <c r="GF227" s="23"/>
      <c r="GG227" s="23"/>
      <c r="GH227" s="23"/>
      <c r="GI227" s="23"/>
      <c r="GJ227" s="23"/>
      <c r="GK227" s="23"/>
      <c r="GL227" s="23"/>
      <c r="GM227" s="23"/>
      <c r="GN227" s="23"/>
      <c r="GO227" s="23"/>
      <c r="GP227" s="23"/>
      <c r="GQ227" s="23"/>
      <c r="GR227" s="23"/>
      <c r="GS227" s="23"/>
      <c r="GT227" s="23"/>
      <c r="GU227" s="23"/>
      <c r="GV227" s="23"/>
      <c r="GW227" s="23"/>
      <c r="GX227" s="23"/>
      <c r="GY227" s="23"/>
      <c r="GZ227" s="23"/>
      <c r="HA227" s="23"/>
      <c r="HB227" s="23"/>
      <c r="HC227" s="23"/>
      <c r="HD227" s="23"/>
      <c r="HE227" s="23"/>
      <c r="HF227" s="23"/>
      <c r="HG227" s="23"/>
      <c r="HH227" s="23"/>
      <c r="HI227" s="23"/>
      <c r="HJ227" s="23"/>
      <c r="HK227" s="23"/>
      <c r="HL227" s="23"/>
      <c r="HM227" s="23"/>
      <c r="HN227" s="23"/>
      <c r="HO227" s="23"/>
      <c r="HP227" s="23"/>
      <c r="HQ227" s="23"/>
      <c r="HR227" s="23"/>
      <c r="HS227" s="23"/>
      <c r="HT227" s="23"/>
      <c r="HU227" s="23"/>
      <c r="HV227" s="23"/>
      <c r="HW227" s="23"/>
      <c r="HX227" s="23"/>
      <c r="HY227" s="23"/>
      <c r="HZ227" s="23"/>
      <c r="IA227" s="23"/>
      <c r="IB227" s="23"/>
      <c r="IC227" s="23"/>
      <c r="ID227" s="23"/>
      <c r="IE227" s="23"/>
      <c r="IF227" s="23"/>
      <c r="IG227" s="23"/>
      <c r="IH227" s="23"/>
      <c r="II227" s="23"/>
      <c r="IJ227" s="23"/>
    </row>
    <row r="228" spans="1:244" ht="15" customHeight="1" x14ac:dyDescent="0.3">
      <c r="A228" s="12"/>
      <c r="B228" s="13">
        <v>1</v>
      </c>
      <c r="C228" s="51"/>
      <c r="D228" s="12" t="s">
        <v>102</v>
      </c>
      <c r="E228" s="12"/>
      <c r="F228" s="14">
        <v>44854</v>
      </c>
      <c r="G228" s="13" t="s">
        <v>103</v>
      </c>
      <c r="H228" s="12"/>
      <c r="I228" s="15">
        <v>44784</v>
      </c>
      <c r="J228" s="13">
        <f t="shared" si="28"/>
        <v>70</v>
      </c>
      <c r="K228" s="12">
        <f t="shared" si="29"/>
        <v>-1</v>
      </c>
      <c r="L228" s="12">
        <v>71</v>
      </c>
      <c r="M228" s="16" t="s">
        <v>74</v>
      </c>
      <c r="N228" s="12">
        <v>1</v>
      </c>
      <c r="O228" s="12"/>
      <c r="P228" s="12" t="s">
        <v>75</v>
      </c>
      <c r="Q228" s="12" t="s">
        <v>76</v>
      </c>
      <c r="R228" s="12" t="s">
        <v>77</v>
      </c>
      <c r="S228" s="17" t="s">
        <v>78</v>
      </c>
      <c r="T228" s="12">
        <v>28</v>
      </c>
      <c r="U228" s="12"/>
      <c r="V228" s="12">
        <v>2</v>
      </c>
      <c r="W228" s="12" t="s">
        <v>709</v>
      </c>
      <c r="X228" s="12"/>
      <c r="Y228" s="12"/>
      <c r="Z228" s="13">
        <v>30</v>
      </c>
      <c r="AA228" s="13">
        <v>1700</v>
      </c>
      <c r="AB228" s="12">
        <v>13</v>
      </c>
      <c r="AC228" s="13">
        <v>-40</v>
      </c>
      <c r="AD228" s="12"/>
      <c r="AE228" s="12">
        <v>4</v>
      </c>
      <c r="AF228" s="12">
        <v>5</v>
      </c>
      <c r="AG228" s="12"/>
      <c r="AH228" s="12"/>
      <c r="AI228" s="12"/>
      <c r="AJ228" s="13">
        <v>6</v>
      </c>
      <c r="AK228" s="16"/>
      <c r="AL228" s="12"/>
      <c r="AM228" s="18"/>
      <c r="AN228" s="18"/>
      <c r="AO228" s="18"/>
      <c r="AP228" s="18"/>
      <c r="AQ228" s="12"/>
      <c r="AR228" s="12"/>
      <c r="AS228" s="12"/>
      <c r="AT228" s="12"/>
      <c r="AU228" s="12">
        <f t="shared" si="30"/>
        <v>16</v>
      </c>
      <c r="AV228" s="12">
        <v>8</v>
      </c>
      <c r="AW228" s="12">
        <v>1</v>
      </c>
      <c r="AX228" s="12">
        <v>1</v>
      </c>
      <c r="AY228" s="12" t="s">
        <v>80</v>
      </c>
      <c r="AZ228" s="12">
        <v>598.7001953125</v>
      </c>
      <c r="BA228" s="12">
        <v>603.099609375</v>
      </c>
      <c r="BB228" s="19">
        <v>-24.190000534057599</v>
      </c>
      <c r="BC228" s="18">
        <v>51.137020111083899</v>
      </c>
      <c r="BD228" s="12">
        <v>1.8994140625</v>
      </c>
      <c r="BE228" s="12">
        <v>600.599609375</v>
      </c>
      <c r="BF228" s="12">
        <v>-0.81915527582168601</v>
      </c>
      <c r="BG228" s="12">
        <v>0</v>
      </c>
      <c r="BH228" s="12">
        <v>598.7001953125</v>
      </c>
      <c r="BI228" s="19">
        <v>2.8156247138977002</v>
      </c>
      <c r="BJ228" s="12">
        <v>25.5685100555419</v>
      </c>
      <c r="BK228" s="12">
        <v>0.85396206378936801</v>
      </c>
      <c r="BL228" s="12">
        <v>3.6695868968963601</v>
      </c>
      <c r="BM228" s="12">
        <v>3.13788390159606</v>
      </c>
      <c r="BN228" s="12">
        <v>3.5839812755584699</v>
      </c>
      <c r="BO228" s="12">
        <v>43.811275482177699</v>
      </c>
      <c r="BP228" s="12">
        <v>1.0498046875</v>
      </c>
      <c r="BQ228" s="12">
        <v>-19.761030197143501</v>
      </c>
      <c r="BR228" s="12">
        <v>1.4501953125</v>
      </c>
      <c r="BS228" s="12">
        <v>38.0022773742675</v>
      </c>
      <c r="BT228" s="12">
        <v>1.1047848463058401</v>
      </c>
      <c r="BU228" s="12" t="s">
        <v>81</v>
      </c>
      <c r="BV228" s="12" t="s">
        <v>81</v>
      </c>
      <c r="BW228" s="12">
        <v>139.151763916015</v>
      </c>
      <c r="BX228" s="12" t="s">
        <v>82</v>
      </c>
      <c r="BY228" s="12" t="s">
        <v>81</v>
      </c>
      <c r="BZ228" s="12" t="s">
        <v>82</v>
      </c>
      <c r="CA228" s="12" t="s">
        <v>82</v>
      </c>
      <c r="CB228" s="12"/>
      <c r="CC228" s="12" t="s">
        <v>710</v>
      </c>
      <c r="CD228" s="12"/>
      <c r="CE228" s="20">
        <v>-15.106</v>
      </c>
      <c r="CF228" s="21">
        <v>0</v>
      </c>
      <c r="CG228" s="21">
        <v>3.1E-2</v>
      </c>
      <c r="CH228" s="21">
        <v>0.38900000000000001</v>
      </c>
      <c r="CI228" s="21">
        <v>131.827</v>
      </c>
      <c r="CJ228" s="21">
        <v>1.8</v>
      </c>
      <c r="CK228" s="21">
        <v>1.1870000000000001</v>
      </c>
      <c r="CL228" s="21">
        <v>-6.2110000000000003</v>
      </c>
      <c r="CM228" s="12">
        <v>1.5249999999999999</v>
      </c>
      <c r="CN228" s="12">
        <v>-9.907</v>
      </c>
      <c r="CO228" s="62">
        <f>(CL228*CK228+CN228*CM228)/(CL228+CN228)</f>
        <v>1.3947531951855068</v>
      </c>
      <c r="CP228" s="12">
        <v>0.47299999999999998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22">
        <v>0.113</v>
      </c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23"/>
      <c r="DW228" s="23"/>
      <c r="DX228" s="23"/>
      <c r="DY228" s="23"/>
      <c r="DZ228" s="23"/>
      <c r="EA228" s="23"/>
      <c r="EB228" s="23"/>
      <c r="EC228" s="12">
        <v>8</v>
      </c>
      <c r="ED228" s="12">
        <v>8</v>
      </c>
      <c r="EE228" s="23"/>
      <c r="EF228" s="21">
        <f t="shared" si="31"/>
        <v>0</v>
      </c>
      <c r="EG228" s="28">
        <v>8</v>
      </c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  <c r="FY228" s="23"/>
      <c r="FZ228" s="23"/>
      <c r="GA228" s="23"/>
      <c r="GB228" s="23"/>
      <c r="GC228" s="23"/>
      <c r="GD228" s="23"/>
      <c r="GE228" s="23"/>
      <c r="GF228" s="23"/>
      <c r="GG228" s="23"/>
      <c r="GH228" s="23"/>
      <c r="GI228" s="23"/>
      <c r="GJ228" s="23"/>
      <c r="GK228" s="23"/>
      <c r="GL228" s="23"/>
      <c r="GM228" s="23"/>
      <c r="GN228" s="23"/>
      <c r="GO228" s="23"/>
      <c r="GP228" s="23"/>
      <c r="GQ228" s="23"/>
      <c r="GR228" s="23"/>
      <c r="GS228" s="23"/>
      <c r="GT228" s="23"/>
      <c r="GU228" s="23"/>
      <c r="GV228" s="23"/>
      <c r="GW228" s="23"/>
      <c r="GX228" s="23"/>
      <c r="GY228" s="23"/>
      <c r="GZ228" s="23"/>
      <c r="HA228" s="23"/>
      <c r="HB228" s="23"/>
      <c r="HC228" s="23"/>
      <c r="HD228" s="23"/>
      <c r="HE228" s="23"/>
      <c r="HF228" s="23"/>
      <c r="HG228" s="23"/>
      <c r="HH228" s="23"/>
      <c r="HI228" s="23"/>
      <c r="HJ228" s="23"/>
      <c r="HK228" s="23"/>
      <c r="HL228" s="23"/>
      <c r="HM228" s="23"/>
      <c r="HN228" s="23"/>
      <c r="HO228" s="23"/>
      <c r="HP228" s="23"/>
      <c r="HQ228" s="23"/>
      <c r="HR228" s="23"/>
      <c r="HS228" s="23"/>
      <c r="HT228" s="23"/>
      <c r="HU228" s="23"/>
      <c r="HV228" s="23"/>
      <c r="HW228" s="23"/>
      <c r="HX228" s="23"/>
      <c r="HY228" s="23"/>
      <c r="HZ228" s="23"/>
      <c r="IA228" s="23"/>
      <c r="IB228" s="23"/>
      <c r="IC228" s="23"/>
      <c r="ID228" s="23"/>
      <c r="IE228" s="23"/>
      <c r="IF228" s="23"/>
      <c r="IG228" s="23"/>
      <c r="IH228" s="23"/>
      <c r="II228" s="23"/>
      <c r="IJ228" s="23"/>
    </row>
    <row r="229" spans="1:244" ht="15" customHeight="1" x14ac:dyDescent="0.3">
      <c r="A229" s="12"/>
      <c r="B229" s="13">
        <v>1</v>
      </c>
      <c r="C229" s="51"/>
      <c r="D229" s="12" t="s">
        <v>102</v>
      </c>
      <c r="E229" s="12"/>
      <c r="F229" s="14">
        <v>44854</v>
      </c>
      <c r="G229" s="13" t="s">
        <v>103</v>
      </c>
      <c r="H229" s="12"/>
      <c r="I229" s="15">
        <v>44784</v>
      </c>
      <c r="J229" s="13">
        <f t="shared" si="28"/>
        <v>70</v>
      </c>
      <c r="K229" s="12">
        <f t="shared" si="29"/>
        <v>-1</v>
      </c>
      <c r="L229" s="12">
        <v>71</v>
      </c>
      <c r="M229" s="16" t="s">
        <v>74</v>
      </c>
      <c r="N229" s="12">
        <v>1</v>
      </c>
      <c r="O229" s="12"/>
      <c r="P229" s="12" t="s">
        <v>75</v>
      </c>
      <c r="Q229" s="12" t="s">
        <v>76</v>
      </c>
      <c r="R229" s="12" t="s">
        <v>77</v>
      </c>
      <c r="S229" s="17" t="s">
        <v>78</v>
      </c>
      <c r="T229" s="12">
        <v>28</v>
      </c>
      <c r="U229" s="12"/>
      <c r="V229" s="12">
        <v>5</v>
      </c>
      <c r="W229" s="12" t="s">
        <v>84</v>
      </c>
      <c r="X229" s="12"/>
      <c r="Y229" s="12"/>
      <c r="Z229" s="13">
        <v>32</v>
      </c>
      <c r="AA229" s="13">
        <v>2000</v>
      </c>
      <c r="AB229" s="12">
        <v>18</v>
      </c>
      <c r="AC229" s="13">
        <v>-29</v>
      </c>
      <c r="AD229" s="12"/>
      <c r="AE229" s="30">
        <v>15</v>
      </c>
      <c r="AF229" s="12">
        <v>16</v>
      </c>
      <c r="AG229" s="12">
        <v>17</v>
      </c>
      <c r="AH229" s="12">
        <v>18</v>
      </c>
      <c r="AI229" s="12"/>
      <c r="AJ229" s="13">
        <v>0</v>
      </c>
      <c r="AK229" s="16">
        <f t="shared" ref="AK229:AK260" si="34">SLOPE(AL229:AP229,AL$1:AP$1)*-1000</f>
        <v>2698.66943359375</v>
      </c>
      <c r="AL229" s="12">
        <v>-78.6895751953125</v>
      </c>
      <c r="AM229" s="18">
        <v>-91.8426513671875</v>
      </c>
      <c r="AN229" s="18">
        <v>-104.293823242187</v>
      </c>
      <c r="AO229" s="18">
        <v>-117.919921875</v>
      </c>
      <c r="AP229" s="18">
        <v>-133.11767578125</v>
      </c>
      <c r="AQ229" s="12">
        <v>-142.2119140625</v>
      </c>
      <c r="AR229" s="12">
        <v>-149.03259277343699</v>
      </c>
      <c r="AS229" s="12">
        <v>-157.5927734375</v>
      </c>
      <c r="AT229" s="12"/>
      <c r="AU229" s="12">
        <f t="shared" si="30"/>
        <v>0</v>
      </c>
      <c r="AV229" s="12"/>
      <c r="AW229" s="12"/>
      <c r="AX229" s="12"/>
      <c r="AY229" s="12"/>
      <c r="AZ229" s="12"/>
      <c r="BA229" s="12"/>
      <c r="BB229" s="19"/>
      <c r="BC229" s="18"/>
      <c r="BD229" s="12"/>
      <c r="BE229" s="12"/>
      <c r="BF229" s="12"/>
      <c r="BG229" s="12"/>
      <c r="BH229" s="12"/>
      <c r="BI229" s="19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20"/>
      <c r="CM229" s="12"/>
      <c r="CN229" s="12"/>
      <c r="CO229" s="62"/>
      <c r="CP229" s="12"/>
      <c r="CQ229" s="12"/>
      <c r="CR229" s="12"/>
      <c r="CS229" s="12"/>
      <c r="CT229" s="12"/>
      <c r="CU229" s="12"/>
      <c r="CV229" s="12"/>
      <c r="CW229" s="12"/>
      <c r="CX229" s="52">
        <v>0</v>
      </c>
      <c r="CY229" s="21">
        <v>0</v>
      </c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23"/>
      <c r="DW229" s="23"/>
      <c r="DX229" s="23"/>
      <c r="DY229" s="23"/>
      <c r="DZ229" s="23"/>
      <c r="EA229" s="23"/>
      <c r="EB229" s="23"/>
      <c r="EC229" s="12">
        <v>1</v>
      </c>
      <c r="ED229" s="33">
        <v>1</v>
      </c>
      <c r="EE229" s="23"/>
      <c r="EF229" s="21">
        <f t="shared" si="31"/>
        <v>0</v>
      </c>
      <c r="EG229" s="28">
        <v>1</v>
      </c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  <c r="FY229" s="23"/>
      <c r="FZ229" s="23"/>
      <c r="GA229" s="23"/>
      <c r="GB229" s="23"/>
      <c r="GC229" s="23"/>
      <c r="GD229" s="23"/>
      <c r="GE229" s="23"/>
      <c r="GF229" s="23"/>
      <c r="GG229" s="23"/>
      <c r="GH229" s="23"/>
      <c r="GI229" s="23"/>
      <c r="GJ229" s="23"/>
      <c r="GK229" s="23"/>
      <c r="GL229" s="23"/>
      <c r="GM229" s="23"/>
      <c r="GN229" s="23"/>
      <c r="GO229" s="23"/>
      <c r="GP229" s="23"/>
      <c r="GQ229" s="23"/>
      <c r="GR229" s="23"/>
      <c r="GS229" s="23"/>
      <c r="GT229" s="23"/>
      <c r="GU229" s="23"/>
      <c r="GV229" s="23"/>
      <c r="GW229" s="23"/>
      <c r="GX229" s="23"/>
      <c r="GY229" s="23"/>
      <c r="GZ229" s="23"/>
      <c r="HA229" s="23"/>
      <c r="HB229" s="23"/>
      <c r="HC229" s="23"/>
      <c r="HD229" s="23"/>
      <c r="HE229" s="23"/>
      <c r="HF229" s="23"/>
      <c r="HG229" s="23"/>
      <c r="HH229" s="23"/>
      <c r="HI229" s="23"/>
      <c r="HJ229" s="23"/>
      <c r="HK229" s="23"/>
      <c r="HL229" s="23"/>
      <c r="HM229" s="23"/>
      <c r="HN229" s="23"/>
      <c r="HO229" s="23"/>
      <c r="HP229" s="23"/>
      <c r="HQ229" s="23"/>
      <c r="HR229" s="23"/>
      <c r="HS229" s="23"/>
      <c r="HT229" s="23"/>
      <c r="HU229" s="23"/>
      <c r="HV229" s="23"/>
      <c r="HW229" s="23"/>
      <c r="HX229" s="23"/>
      <c r="HY229" s="23"/>
      <c r="HZ229" s="23"/>
      <c r="IA229" s="23"/>
      <c r="IB229" s="23"/>
      <c r="IC229" s="23"/>
      <c r="ID229" s="23"/>
      <c r="IE229" s="23"/>
      <c r="IF229" s="23"/>
      <c r="IG229" s="23"/>
      <c r="IH229" s="23"/>
      <c r="II229" s="23"/>
      <c r="IJ229" s="23"/>
    </row>
    <row r="230" spans="1:244" ht="14.4" customHeight="1" x14ac:dyDescent="0.3">
      <c r="A230" s="12"/>
      <c r="B230" s="13">
        <v>1</v>
      </c>
      <c r="C230" s="51"/>
      <c r="D230" s="12" t="s">
        <v>102</v>
      </c>
      <c r="E230" s="12"/>
      <c r="F230" s="14">
        <v>44854</v>
      </c>
      <c r="G230" s="13" t="s">
        <v>103</v>
      </c>
      <c r="H230" s="12"/>
      <c r="I230" s="15">
        <v>44784</v>
      </c>
      <c r="J230" s="13">
        <f t="shared" si="28"/>
        <v>70</v>
      </c>
      <c r="K230" s="12">
        <f t="shared" si="29"/>
        <v>-1</v>
      </c>
      <c r="L230" s="12">
        <v>71</v>
      </c>
      <c r="M230" s="16" t="s">
        <v>74</v>
      </c>
      <c r="N230" s="12">
        <v>1</v>
      </c>
      <c r="O230" s="12"/>
      <c r="P230" s="12" t="s">
        <v>75</v>
      </c>
      <c r="Q230" s="12" t="s">
        <v>76</v>
      </c>
      <c r="R230" s="12" t="s">
        <v>77</v>
      </c>
      <c r="S230" s="17" t="s">
        <v>78</v>
      </c>
      <c r="T230" s="12">
        <v>28</v>
      </c>
      <c r="U230" s="12"/>
      <c r="V230" s="12">
        <v>3</v>
      </c>
      <c r="W230" s="12" t="s">
        <v>99</v>
      </c>
      <c r="X230" s="12"/>
      <c r="Y230" s="12"/>
      <c r="Z230" s="13">
        <v>39</v>
      </c>
      <c r="AA230" s="13">
        <v>1000</v>
      </c>
      <c r="AB230" s="12">
        <v>21</v>
      </c>
      <c r="AC230" s="13">
        <v>-25</v>
      </c>
      <c r="AD230" s="12"/>
      <c r="AE230" s="30">
        <v>7</v>
      </c>
      <c r="AF230" s="12">
        <v>8</v>
      </c>
      <c r="AG230" s="12">
        <v>9</v>
      </c>
      <c r="AH230" s="12">
        <v>10</v>
      </c>
      <c r="AI230" s="12"/>
      <c r="AJ230" s="13">
        <v>0</v>
      </c>
      <c r="AK230" s="16">
        <f t="shared" si="34"/>
        <v>318.29833984375</v>
      </c>
      <c r="AL230" s="12">
        <v>-66.9708251953125</v>
      </c>
      <c r="AM230" s="18">
        <v>-74.7222900390625</v>
      </c>
      <c r="AN230" s="18">
        <v>-76.080322265625</v>
      </c>
      <c r="AO230" s="18">
        <v>-80.718994140625</v>
      </c>
      <c r="AP230" s="18">
        <v>-71.929931640625</v>
      </c>
      <c r="AQ230" s="12">
        <v>-83.1451416015625</v>
      </c>
      <c r="AR230" s="12">
        <v>-83.465576171875</v>
      </c>
      <c r="AS230" s="12">
        <v>-82.58056640625</v>
      </c>
      <c r="AT230" s="12"/>
      <c r="AU230" s="12">
        <f t="shared" si="30"/>
        <v>0</v>
      </c>
      <c r="AV230" s="12"/>
      <c r="AW230" s="12"/>
      <c r="AX230" s="12"/>
      <c r="AY230" s="12"/>
      <c r="AZ230" s="12"/>
      <c r="BA230" s="12"/>
      <c r="BB230" s="19"/>
      <c r="BC230" s="18"/>
      <c r="BD230" s="12"/>
      <c r="BE230" s="12"/>
      <c r="BF230" s="12"/>
      <c r="BG230" s="12"/>
      <c r="BH230" s="12"/>
      <c r="BI230" s="19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20"/>
      <c r="CM230" s="12"/>
      <c r="CN230" s="12"/>
      <c r="CO230" s="62"/>
      <c r="CP230" s="12"/>
      <c r="CQ230" s="12"/>
      <c r="CR230" s="12"/>
      <c r="CS230" s="12"/>
      <c r="CT230" s="12"/>
      <c r="CU230" s="12"/>
      <c r="CV230" s="12"/>
      <c r="CW230" s="12"/>
      <c r="CX230" s="52">
        <v>0</v>
      </c>
      <c r="CY230" s="21">
        <v>0</v>
      </c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23"/>
      <c r="DW230" s="23"/>
      <c r="DX230" s="23"/>
      <c r="DY230" s="23"/>
      <c r="DZ230" s="23"/>
      <c r="EA230" s="23"/>
      <c r="EB230" s="23"/>
      <c r="EC230" s="12">
        <v>1</v>
      </c>
      <c r="ED230" s="21">
        <v>1</v>
      </c>
      <c r="EE230" s="23"/>
      <c r="EF230" s="21">
        <f t="shared" si="31"/>
        <v>0</v>
      </c>
      <c r="EG230" s="28">
        <v>1</v>
      </c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  <c r="FY230" s="23"/>
      <c r="FZ230" s="23"/>
      <c r="GA230" s="23"/>
      <c r="GB230" s="23"/>
      <c r="GC230" s="23"/>
      <c r="GD230" s="23"/>
      <c r="GE230" s="23"/>
      <c r="GF230" s="23"/>
      <c r="GG230" s="23"/>
      <c r="GH230" s="23"/>
      <c r="GI230" s="23"/>
      <c r="GJ230" s="23"/>
      <c r="GK230" s="23"/>
      <c r="GL230" s="23"/>
      <c r="GM230" s="23"/>
      <c r="GN230" s="23"/>
      <c r="GO230" s="23"/>
      <c r="GP230" s="23"/>
      <c r="GQ230" s="23"/>
      <c r="GR230" s="23"/>
      <c r="GS230" s="23"/>
      <c r="GT230" s="23"/>
      <c r="GU230" s="23"/>
      <c r="GV230" s="23"/>
      <c r="GW230" s="23"/>
      <c r="GX230" s="23"/>
      <c r="GY230" s="23"/>
      <c r="GZ230" s="23"/>
      <c r="HA230" s="23"/>
      <c r="HB230" s="23"/>
      <c r="HC230" s="23"/>
      <c r="HD230" s="23"/>
      <c r="HE230" s="23"/>
      <c r="HF230" s="23"/>
      <c r="HG230" s="23"/>
      <c r="HH230" s="23"/>
      <c r="HI230" s="23"/>
      <c r="HJ230" s="23"/>
      <c r="HK230" s="23"/>
      <c r="HL230" s="23"/>
      <c r="HM230" s="23"/>
      <c r="HN230" s="23"/>
      <c r="HO230" s="23"/>
      <c r="HP230" s="23"/>
      <c r="HQ230" s="23"/>
      <c r="HR230" s="23"/>
      <c r="HS230" s="23"/>
      <c r="HT230" s="23"/>
      <c r="HU230" s="23"/>
      <c r="HV230" s="23"/>
      <c r="HW230" s="23"/>
      <c r="HX230" s="23"/>
      <c r="HY230" s="23"/>
      <c r="HZ230" s="23"/>
      <c r="IA230" s="23"/>
      <c r="IB230" s="23"/>
      <c r="IC230" s="23"/>
      <c r="ID230" s="23"/>
      <c r="IE230" s="23"/>
      <c r="IF230" s="23"/>
      <c r="IG230" s="23"/>
      <c r="IH230" s="23"/>
      <c r="II230" s="23"/>
      <c r="IJ230" s="23"/>
    </row>
    <row r="231" spans="1:244" ht="14.4" customHeight="1" x14ac:dyDescent="0.3">
      <c r="A231" s="12"/>
      <c r="B231" s="13">
        <v>1</v>
      </c>
      <c r="C231" s="51"/>
      <c r="D231" s="12" t="s">
        <v>102</v>
      </c>
      <c r="E231" s="12"/>
      <c r="F231" s="14">
        <v>44854</v>
      </c>
      <c r="G231" s="13" t="s">
        <v>103</v>
      </c>
      <c r="H231" s="12"/>
      <c r="I231" s="15">
        <v>44784</v>
      </c>
      <c r="J231" s="13">
        <f t="shared" si="28"/>
        <v>70</v>
      </c>
      <c r="K231" s="12">
        <f t="shared" si="29"/>
        <v>-1</v>
      </c>
      <c r="L231" s="12">
        <v>71</v>
      </c>
      <c r="M231" s="16" t="s">
        <v>74</v>
      </c>
      <c r="N231" s="12">
        <v>1</v>
      </c>
      <c r="O231" s="12"/>
      <c r="P231" s="12" t="s">
        <v>75</v>
      </c>
      <c r="Q231" s="12" t="s">
        <v>76</v>
      </c>
      <c r="R231" s="12" t="s">
        <v>77</v>
      </c>
      <c r="S231" s="17" t="s">
        <v>78</v>
      </c>
      <c r="T231" s="12">
        <v>28</v>
      </c>
      <c r="U231" s="12"/>
      <c r="V231" s="12">
        <v>8</v>
      </c>
      <c r="W231" s="12" t="s">
        <v>83</v>
      </c>
      <c r="X231" s="12"/>
      <c r="Y231" s="12"/>
      <c r="Z231" s="13">
        <v>32</v>
      </c>
      <c r="AA231" s="13">
        <v>1100</v>
      </c>
      <c r="AB231" s="12">
        <v>15</v>
      </c>
      <c r="AC231" s="13">
        <v>-20</v>
      </c>
      <c r="AD231" s="12"/>
      <c r="AE231" s="12">
        <v>25</v>
      </c>
      <c r="AF231" s="12">
        <v>26</v>
      </c>
      <c r="AG231" s="12">
        <v>27</v>
      </c>
      <c r="AH231" s="12">
        <v>28</v>
      </c>
      <c r="AI231" s="12"/>
      <c r="AJ231" s="13">
        <v>0</v>
      </c>
      <c r="AK231" s="16">
        <f t="shared" si="34"/>
        <v>772.705078125</v>
      </c>
      <c r="AL231" s="12">
        <v>-73.883056640625</v>
      </c>
      <c r="AM231" s="18">
        <v>-75.103759765625</v>
      </c>
      <c r="AN231" s="18">
        <v>-77.81982421875</v>
      </c>
      <c r="AO231" s="18">
        <v>-85.26611328125</v>
      </c>
      <c r="AP231" s="18">
        <v>-88.1195068359375</v>
      </c>
      <c r="AQ231" s="12">
        <v>-93.994140625</v>
      </c>
      <c r="AR231" s="12">
        <v>-100.570678710937</v>
      </c>
      <c r="AS231" s="12">
        <v>-93.2159423828125</v>
      </c>
      <c r="AT231" s="12"/>
      <c r="AU231" s="12">
        <f t="shared" si="30"/>
        <v>0</v>
      </c>
      <c r="AV231" s="12"/>
      <c r="AW231" s="12"/>
      <c r="AX231" s="12"/>
      <c r="AY231" s="12"/>
      <c r="AZ231" s="12"/>
      <c r="BA231" s="12"/>
      <c r="BB231" s="19"/>
      <c r="BC231" s="18"/>
      <c r="BD231" s="12"/>
      <c r="BE231" s="12"/>
      <c r="BF231" s="12"/>
      <c r="BG231" s="12"/>
      <c r="BH231" s="12"/>
      <c r="BI231" s="19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 t="s">
        <v>711</v>
      </c>
      <c r="CD231" s="12"/>
      <c r="CE231" s="20">
        <v>-12.420999999999999</v>
      </c>
      <c r="CF231" s="21">
        <v>0</v>
      </c>
      <c r="CG231" s="21">
        <v>0.36599999999999999</v>
      </c>
      <c r="CH231" s="21">
        <v>0.46700000000000003</v>
      </c>
      <c r="CI231" s="21">
        <v>29.369</v>
      </c>
      <c r="CJ231" s="21">
        <v>2.25</v>
      </c>
      <c r="CK231" s="21">
        <v>1.4259999999999999</v>
      </c>
      <c r="CL231" s="21">
        <v>-5.718</v>
      </c>
      <c r="CM231" s="12">
        <v>2.923</v>
      </c>
      <c r="CN231" s="12">
        <v>-7.6379999999999999</v>
      </c>
      <c r="CO231" s="62">
        <f t="shared" ref="CO231:CO238" si="35">(CL231*CK231+CN231*CM231)/(CL231+CN231)</f>
        <v>2.2821010781671158</v>
      </c>
      <c r="CP231" s="12">
        <v>0.84699999999999998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22">
        <v>0.55000000000000004</v>
      </c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23"/>
      <c r="DW231" s="23"/>
      <c r="DX231" s="23"/>
      <c r="DY231" s="23"/>
      <c r="DZ231" s="23"/>
      <c r="EA231" s="23"/>
      <c r="EB231" s="23"/>
      <c r="EC231" s="12">
        <v>3</v>
      </c>
      <c r="ED231" s="12">
        <v>3</v>
      </c>
      <c r="EE231" s="23"/>
      <c r="EF231" s="21">
        <f t="shared" si="31"/>
        <v>0</v>
      </c>
      <c r="EG231" s="28">
        <v>3</v>
      </c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  <c r="FY231" s="23"/>
      <c r="FZ231" s="23"/>
      <c r="GA231" s="23"/>
      <c r="GB231" s="23"/>
      <c r="GC231" s="23"/>
      <c r="GD231" s="23"/>
      <c r="GE231" s="23"/>
      <c r="GF231" s="23"/>
      <c r="GG231" s="23"/>
      <c r="GH231" s="23"/>
      <c r="GI231" s="23"/>
      <c r="GJ231" s="23"/>
      <c r="GK231" s="23"/>
      <c r="GL231" s="23"/>
      <c r="GM231" s="23"/>
      <c r="GN231" s="23"/>
      <c r="GO231" s="23"/>
      <c r="GP231" s="23"/>
      <c r="GQ231" s="23"/>
      <c r="GR231" s="23"/>
      <c r="GS231" s="23"/>
      <c r="GT231" s="23"/>
      <c r="GU231" s="23"/>
      <c r="GV231" s="23"/>
      <c r="GW231" s="23"/>
      <c r="GX231" s="23"/>
      <c r="GY231" s="23"/>
      <c r="GZ231" s="23"/>
      <c r="HA231" s="23"/>
      <c r="HB231" s="23"/>
      <c r="HC231" s="23"/>
      <c r="HD231" s="23"/>
      <c r="HE231" s="23"/>
      <c r="HF231" s="23"/>
      <c r="HG231" s="23"/>
      <c r="HH231" s="23"/>
      <c r="HI231" s="23"/>
      <c r="HJ231" s="23"/>
      <c r="HK231" s="23"/>
      <c r="HL231" s="23"/>
      <c r="HM231" s="23"/>
      <c r="HN231" s="23"/>
      <c r="HO231" s="23"/>
      <c r="HP231" s="23"/>
      <c r="HQ231" s="23"/>
      <c r="HR231" s="23"/>
      <c r="HS231" s="23"/>
      <c r="HT231" s="23"/>
      <c r="HU231" s="23"/>
      <c r="HV231" s="23"/>
      <c r="HW231" s="23"/>
      <c r="HX231" s="23"/>
      <c r="HY231" s="23"/>
      <c r="HZ231" s="23"/>
      <c r="IA231" s="23"/>
      <c r="IB231" s="23"/>
      <c r="IC231" s="23"/>
      <c r="ID231" s="23"/>
      <c r="IE231" s="23"/>
      <c r="IF231" s="23"/>
      <c r="IG231" s="23"/>
      <c r="IH231" s="23"/>
      <c r="II231" s="23"/>
      <c r="IJ231" s="23"/>
    </row>
    <row r="232" spans="1:244" x14ac:dyDescent="0.3">
      <c r="A232" s="12"/>
      <c r="B232" s="13">
        <v>1</v>
      </c>
      <c r="C232" s="51"/>
      <c r="D232" s="12" t="s">
        <v>102</v>
      </c>
      <c r="E232" s="12"/>
      <c r="F232" s="14">
        <v>44854</v>
      </c>
      <c r="G232" s="13" t="s">
        <v>103</v>
      </c>
      <c r="H232" s="12"/>
      <c r="I232" s="15">
        <v>44784</v>
      </c>
      <c r="J232" s="13">
        <f t="shared" si="28"/>
        <v>70</v>
      </c>
      <c r="K232" s="12">
        <f t="shared" si="29"/>
        <v>-1</v>
      </c>
      <c r="L232" s="12">
        <v>71</v>
      </c>
      <c r="M232" s="16" t="s">
        <v>74</v>
      </c>
      <c r="N232" s="12">
        <v>1</v>
      </c>
      <c r="O232" s="12"/>
      <c r="P232" s="12" t="s">
        <v>75</v>
      </c>
      <c r="Q232" s="12" t="s">
        <v>76</v>
      </c>
      <c r="R232" s="12" t="s">
        <v>77</v>
      </c>
      <c r="S232" s="17" t="s">
        <v>78</v>
      </c>
      <c r="T232" s="12">
        <v>28</v>
      </c>
      <c r="U232" s="12"/>
      <c r="V232" s="12">
        <v>7</v>
      </c>
      <c r="W232" s="12" t="s">
        <v>83</v>
      </c>
      <c r="X232" s="12"/>
      <c r="Y232" s="12"/>
      <c r="Z232" s="13">
        <v>58</v>
      </c>
      <c r="AA232" s="13">
        <v>1800</v>
      </c>
      <c r="AB232" s="12">
        <v>15</v>
      </c>
      <c r="AC232" s="13">
        <v>-30</v>
      </c>
      <c r="AD232" s="12"/>
      <c r="AE232" s="12">
        <v>21</v>
      </c>
      <c r="AF232" s="12">
        <v>22</v>
      </c>
      <c r="AG232" s="12">
        <v>23</v>
      </c>
      <c r="AH232" s="12">
        <v>24</v>
      </c>
      <c r="AI232" s="12"/>
      <c r="AJ232" s="13">
        <v>2</v>
      </c>
      <c r="AK232" s="16">
        <f t="shared" si="34"/>
        <v>1623.84033203122</v>
      </c>
      <c r="AL232" s="12">
        <v>-73.42529296875</v>
      </c>
      <c r="AM232" s="18">
        <v>-82.58056640625</v>
      </c>
      <c r="AN232" s="18">
        <v>-91.064453125</v>
      </c>
      <c r="AO232" s="18">
        <v>-100.265502929687</v>
      </c>
      <c r="AP232" s="18">
        <v>-105.178833007812</v>
      </c>
      <c r="AQ232" s="12">
        <v>-107.437133789062</v>
      </c>
      <c r="AR232" s="12">
        <v>-114.07470703125</v>
      </c>
      <c r="AS232" s="12">
        <v>-120.346069335937</v>
      </c>
      <c r="AT232" s="12"/>
      <c r="AU232" s="12">
        <f t="shared" si="30"/>
        <v>26</v>
      </c>
      <c r="AV232" s="12">
        <v>13</v>
      </c>
      <c r="AW232" s="12">
        <v>1</v>
      </c>
      <c r="AX232" s="12">
        <v>1</v>
      </c>
      <c r="AY232" s="12" t="s">
        <v>80</v>
      </c>
      <c r="AZ232" s="12">
        <v>495.29998779296801</v>
      </c>
      <c r="BA232" s="12">
        <v>498.19909667968699</v>
      </c>
      <c r="BB232" s="19">
        <v>-17.360000610351499</v>
      </c>
      <c r="BC232" s="18">
        <v>27.598648071288999</v>
      </c>
      <c r="BD232" s="12">
        <v>1.400390625</v>
      </c>
      <c r="BE232" s="12">
        <v>496.70037841796801</v>
      </c>
      <c r="BF232" s="12">
        <v>19.618301391601499</v>
      </c>
      <c r="BG232" s="12">
        <v>0</v>
      </c>
      <c r="BH232" s="12">
        <v>495.29998779296801</v>
      </c>
      <c r="BI232" s="19"/>
      <c r="BJ232" s="12">
        <v>13.799324035644499</v>
      </c>
      <c r="BK232" s="12" t="s">
        <v>81</v>
      </c>
      <c r="BL232" s="12" t="s">
        <v>81</v>
      </c>
      <c r="BM232" s="12">
        <v>0.71402204036712602</v>
      </c>
      <c r="BN232" s="12">
        <v>0.69877016544341997</v>
      </c>
      <c r="BO232" s="12">
        <v>12.43932056427</v>
      </c>
      <c r="BP232" s="12">
        <v>5.029296875E-2</v>
      </c>
      <c r="BQ232" s="12">
        <v>-6.2806372642517001</v>
      </c>
      <c r="BR232" s="12">
        <v>1.349609375</v>
      </c>
      <c r="BS232" s="12" t="s">
        <v>81</v>
      </c>
      <c r="BT232" s="12" t="s">
        <v>81</v>
      </c>
      <c r="BU232" s="12" t="s">
        <v>81</v>
      </c>
      <c r="BV232" s="12" t="s">
        <v>81</v>
      </c>
      <c r="BW232" s="12">
        <v>73.873329162597599</v>
      </c>
      <c r="BX232" s="12" t="s">
        <v>82</v>
      </c>
      <c r="BY232" s="12" t="s">
        <v>81</v>
      </c>
      <c r="BZ232" s="12" t="s">
        <v>82</v>
      </c>
      <c r="CA232" s="12" t="s">
        <v>82</v>
      </c>
      <c r="CB232" s="12"/>
      <c r="CC232" s="12" t="s">
        <v>712</v>
      </c>
      <c r="CD232" s="12"/>
      <c r="CE232" s="20">
        <v>-13</v>
      </c>
      <c r="CF232" s="21">
        <v>0</v>
      </c>
      <c r="CG232" s="21">
        <v>0.24399999999999999</v>
      </c>
      <c r="CH232" s="21">
        <v>0.499</v>
      </c>
      <c r="CI232" s="21">
        <v>54.143000000000001</v>
      </c>
      <c r="CJ232" s="21">
        <v>2.2000000000000002</v>
      </c>
      <c r="CK232" s="21">
        <v>2.1840000000000002</v>
      </c>
      <c r="CL232" s="21">
        <v>-4.01</v>
      </c>
      <c r="CM232" s="12">
        <v>2.133</v>
      </c>
      <c r="CN232" s="12">
        <v>-9.9649999999999999</v>
      </c>
      <c r="CO232" s="62">
        <f t="shared" si="35"/>
        <v>2.1476339892665472</v>
      </c>
      <c r="CP232" s="12">
        <v>0.80400000000000005</v>
      </c>
      <c r="CQ232" s="12">
        <v>0</v>
      </c>
      <c r="CR232" s="12">
        <v>0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22">
        <v>0.313</v>
      </c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23"/>
      <c r="DW232" s="23"/>
      <c r="DX232" s="23"/>
      <c r="DY232" s="23"/>
      <c r="DZ232" s="23"/>
      <c r="EA232" s="23"/>
      <c r="EB232" s="23"/>
      <c r="EC232" s="12">
        <v>4</v>
      </c>
      <c r="ED232" s="12">
        <v>4</v>
      </c>
      <c r="EE232" s="23"/>
      <c r="EF232" s="21">
        <f t="shared" si="31"/>
        <v>0</v>
      </c>
      <c r="EG232" s="28">
        <v>4</v>
      </c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  <c r="FY232" s="23"/>
      <c r="FZ232" s="23"/>
      <c r="GA232" s="23"/>
      <c r="GB232" s="23"/>
      <c r="GC232" s="23"/>
      <c r="GD232" s="23"/>
      <c r="GE232" s="23"/>
      <c r="GF232" s="23"/>
      <c r="GG232" s="23"/>
      <c r="GH232" s="23"/>
      <c r="GI232" s="23"/>
      <c r="GJ232" s="23"/>
      <c r="GK232" s="23"/>
      <c r="GL232" s="23"/>
      <c r="GM232" s="23"/>
      <c r="GN232" s="23"/>
      <c r="GO232" s="23"/>
      <c r="GP232" s="23"/>
      <c r="GQ232" s="23"/>
      <c r="GR232" s="23"/>
      <c r="GS232" s="23"/>
      <c r="GT232" s="23"/>
      <c r="GU232" s="23"/>
      <c r="GV232" s="23"/>
      <c r="GW232" s="23"/>
      <c r="GX232" s="23"/>
      <c r="GY232" s="23"/>
      <c r="GZ232" s="23"/>
      <c r="HA232" s="23"/>
      <c r="HB232" s="23"/>
      <c r="HC232" s="23"/>
      <c r="HD232" s="23"/>
      <c r="HE232" s="23"/>
      <c r="HF232" s="23"/>
      <c r="HG232" s="23"/>
      <c r="HH232" s="23"/>
      <c r="HI232" s="23"/>
      <c r="HJ232" s="23"/>
      <c r="HK232" s="23"/>
      <c r="HL232" s="23"/>
      <c r="HM232" s="23"/>
      <c r="HN232" s="23"/>
      <c r="HO232" s="23"/>
      <c r="HP232" s="23"/>
      <c r="HQ232" s="23"/>
      <c r="HR232" s="23"/>
      <c r="HS232" s="23"/>
      <c r="HT232" s="23"/>
      <c r="HU232" s="23"/>
      <c r="HV232" s="23"/>
      <c r="HW232" s="23"/>
      <c r="HX232" s="23"/>
      <c r="HY232" s="23"/>
      <c r="HZ232" s="23"/>
      <c r="IA232" s="23"/>
      <c r="IB232" s="23"/>
      <c r="IC232" s="23"/>
      <c r="ID232" s="23"/>
      <c r="IE232" s="23"/>
      <c r="IF232" s="23"/>
      <c r="IG232" s="23"/>
      <c r="IH232" s="23"/>
      <c r="II232" s="23"/>
      <c r="IJ232" s="23"/>
    </row>
    <row r="233" spans="1:244" x14ac:dyDescent="0.3">
      <c r="A233" s="12"/>
      <c r="B233" s="13">
        <v>1</v>
      </c>
      <c r="C233" s="12"/>
      <c r="D233" s="12" t="s">
        <v>286</v>
      </c>
      <c r="E233" s="12"/>
      <c r="F233" s="14">
        <v>44855</v>
      </c>
      <c r="G233" s="13" t="s">
        <v>73</v>
      </c>
      <c r="H233" s="12"/>
      <c r="I233" s="15">
        <v>44811</v>
      </c>
      <c r="J233" s="13">
        <f t="shared" si="28"/>
        <v>44</v>
      </c>
      <c r="K233" s="12">
        <f t="shared" si="29"/>
        <v>-1</v>
      </c>
      <c r="L233" s="12">
        <v>45</v>
      </c>
      <c r="M233" s="16" t="s">
        <v>74</v>
      </c>
      <c r="N233" s="12">
        <v>1</v>
      </c>
      <c r="O233" s="12"/>
      <c r="P233" s="12" t="s">
        <v>75</v>
      </c>
      <c r="Q233" s="12" t="s">
        <v>76</v>
      </c>
      <c r="R233" s="12" t="s">
        <v>77</v>
      </c>
      <c r="S233" s="17" t="s">
        <v>78</v>
      </c>
      <c r="T233" s="12">
        <v>28</v>
      </c>
      <c r="U233" s="12"/>
      <c r="V233" s="12">
        <v>4</v>
      </c>
      <c r="W233" s="12" t="s">
        <v>83</v>
      </c>
      <c r="X233" s="12"/>
      <c r="Y233" s="12"/>
      <c r="Z233" s="13">
        <v>48</v>
      </c>
      <c r="AA233" s="13">
        <v>1700</v>
      </c>
      <c r="AB233" s="12">
        <v>7</v>
      </c>
      <c r="AC233" s="13">
        <v>-31</v>
      </c>
      <c r="AD233" s="12"/>
      <c r="AE233" s="12">
        <v>12</v>
      </c>
      <c r="AF233" s="12">
        <v>13</v>
      </c>
      <c r="AG233" s="12">
        <v>14</v>
      </c>
      <c r="AH233" s="12">
        <v>15</v>
      </c>
      <c r="AI233" s="12"/>
      <c r="AJ233" s="13">
        <v>5</v>
      </c>
      <c r="AK233" s="16">
        <f t="shared" si="34"/>
        <v>2190.2465820312204</v>
      </c>
      <c r="AL233" s="12">
        <v>-71.075439453125</v>
      </c>
      <c r="AM233" s="18">
        <v>-87.066650390625</v>
      </c>
      <c r="AN233" s="18">
        <v>-98.9227294921875</v>
      </c>
      <c r="AO233" s="18">
        <v>-107.437133789062</v>
      </c>
      <c r="AP233" s="18">
        <v>-115.646362304687</v>
      </c>
      <c r="AQ233" s="12">
        <v>-120.925903320312</v>
      </c>
      <c r="AR233" s="12">
        <v>-127.029418945312</v>
      </c>
      <c r="AS233" s="12">
        <v>-130.950927734375</v>
      </c>
      <c r="AT233" s="12"/>
      <c r="AU233" s="12">
        <f t="shared" si="30"/>
        <v>22</v>
      </c>
      <c r="AV233" s="12">
        <v>11</v>
      </c>
      <c r="AW233" s="12">
        <v>1</v>
      </c>
      <c r="AX233" s="12">
        <v>1</v>
      </c>
      <c r="AY233" s="12" t="s">
        <v>80</v>
      </c>
      <c r="AZ233" s="12">
        <v>560</v>
      </c>
      <c r="BA233" s="12">
        <v>564.30078125</v>
      </c>
      <c r="BB233" s="19">
        <v>-28.170000076293899</v>
      </c>
      <c r="BC233" s="18">
        <v>44.475051879882798</v>
      </c>
      <c r="BD233" s="12">
        <v>2</v>
      </c>
      <c r="BE233" s="12">
        <v>562</v>
      </c>
      <c r="BF233" s="12">
        <v>1.59785640239715</v>
      </c>
      <c r="BG233" s="12">
        <v>0</v>
      </c>
      <c r="BH233" s="12">
        <v>560</v>
      </c>
      <c r="BI233" s="19">
        <v>2.4412813186645499</v>
      </c>
      <c r="BJ233" s="12">
        <v>22.237525939941399</v>
      </c>
      <c r="BK233" s="12">
        <v>0.92829811573028598</v>
      </c>
      <c r="BL233" s="12">
        <v>3.3695793151855402</v>
      </c>
      <c r="BM233" s="12">
        <v>6.9187154769897399</v>
      </c>
      <c r="BN233" s="12">
        <v>3.73283863067627</v>
      </c>
      <c r="BO233" s="12">
        <v>39.215686798095703</v>
      </c>
      <c r="BP233" s="12">
        <v>1.0498046875</v>
      </c>
      <c r="BQ233" s="12">
        <v>-22.977941513061499</v>
      </c>
      <c r="BR233" s="12">
        <v>1.25</v>
      </c>
      <c r="BS233" s="12">
        <v>29.945783615112301</v>
      </c>
      <c r="BT233" s="12">
        <v>1.25784659385681</v>
      </c>
      <c r="BU233" s="12" t="s">
        <v>81</v>
      </c>
      <c r="BV233" s="12" t="s">
        <v>81</v>
      </c>
      <c r="BW233" s="12">
        <v>109.838325500488</v>
      </c>
      <c r="BX233" s="12" t="s">
        <v>82</v>
      </c>
      <c r="BY233" s="12" t="s">
        <v>81</v>
      </c>
      <c r="BZ233" s="12" t="s">
        <v>82</v>
      </c>
      <c r="CA233" s="12" t="s">
        <v>82</v>
      </c>
      <c r="CB233" s="12"/>
      <c r="CC233" s="12" t="s">
        <v>299</v>
      </c>
      <c r="CD233" s="12"/>
      <c r="CE233" s="20">
        <v>-13.489000000000001</v>
      </c>
      <c r="CF233" s="21">
        <v>0</v>
      </c>
      <c r="CG233" s="21">
        <v>0.183</v>
      </c>
      <c r="CH233" s="21">
        <v>0.41699999999999998</v>
      </c>
      <c r="CI233" s="21">
        <v>37.079000000000001</v>
      </c>
      <c r="CJ233" s="21">
        <v>1.85</v>
      </c>
      <c r="CK233" s="21">
        <v>1.1000000000000001</v>
      </c>
      <c r="CL233" s="21">
        <v>-7.1420000000000003</v>
      </c>
      <c r="CM233" s="12">
        <v>2.782</v>
      </c>
      <c r="CN233" s="12">
        <v>-7.9619999999999997</v>
      </c>
      <c r="CO233" s="62">
        <f t="shared" si="35"/>
        <v>1.9866581038135596</v>
      </c>
      <c r="CP233" s="12">
        <v>0.82</v>
      </c>
      <c r="CQ233" s="12">
        <v>0</v>
      </c>
      <c r="CR233" s="12">
        <v>0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22">
        <v>0.378</v>
      </c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23"/>
      <c r="DW233" s="23"/>
      <c r="DX233" s="23"/>
      <c r="DY233" s="23"/>
      <c r="DZ233" s="23"/>
      <c r="EA233" s="23"/>
      <c r="EB233" s="23"/>
      <c r="EC233" s="32">
        <v>6</v>
      </c>
      <c r="ED233" s="12">
        <v>6</v>
      </c>
      <c r="EE233" s="23"/>
      <c r="EF233" s="21">
        <f t="shared" si="31"/>
        <v>0</v>
      </c>
      <c r="EG233" s="36">
        <v>6</v>
      </c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  <c r="FY233" s="23"/>
      <c r="FZ233" s="23"/>
      <c r="GA233" s="23"/>
      <c r="GB233" s="23"/>
      <c r="GC233" s="23"/>
      <c r="GD233" s="23"/>
      <c r="GE233" s="23"/>
      <c r="GF233" s="23"/>
      <c r="GG233" s="23"/>
      <c r="GH233" s="23"/>
      <c r="GI233" s="23"/>
      <c r="GJ233" s="23"/>
      <c r="GK233" s="23"/>
      <c r="GL233" s="23"/>
      <c r="GM233" s="23"/>
      <c r="GN233" s="23"/>
      <c r="GO233" s="23"/>
      <c r="GP233" s="23"/>
      <c r="GQ233" s="23"/>
      <c r="GR233" s="23"/>
      <c r="GS233" s="23"/>
      <c r="GT233" s="23"/>
      <c r="GU233" s="23"/>
      <c r="GV233" s="23"/>
      <c r="GW233" s="23"/>
      <c r="GX233" s="23"/>
      <c r="GY233" s="23"/>
      <c r="GZ233" s="23"/>
      <c r="HA233" s="23"/>
      <c r="HB233" s="23"/>
      <c r="HC233" s="23"/>
      <c r="HD233" s="23"/>
      <c r="HE233" s="23"/>
      <c r="HF233" s="23"/>
      <c r="HG233" s="23"/>
      <c r="HH233" s="23"/>
      <c r="HI233" s="23"/>
      <c r="HJ233" s="23"/>
      <c r="HK233" s="23"/>
      <c r="HL233" s="23"/>
      <c r="HM233" s="23"/>
      <c r="HN233" s="23"/>
      <c r="HO233" s="23"/>
      <c r="HP233" s="23"/>
      <c r="HQ233" s="23"/>
      <c r="HR233" s="23"/>
      <c r="HS233" s="23"/>
      <c r="HT233" s="23"/>
      <c r="HU233" s="23"/>
      <c r="HV233" s="23"/>
      <c r="HW233" s="23"/>
      <c r="HX233" s="23"/>
      <c r="HY233" s="23"/>
      <c r="HZ233" s="23"/>
      <c r="IA233" s="23"/>
      <c r="IB233" s="23"/>
      <c r="IC233" s="23"/>
      <c r="ID233" s="23"/>
      <c r="IE233" s="23"/>
      <c r="IF233" s="23"/>
      <c r="IG233" s="23"/>
      <c r="IH233" s="23"/>
      <c r="II233" s="23"/>
      <c r="IJ233" s="23"/>
    </row>
    <row r="234" spans="1:244" ht="15" customHeight="1" x14ac:dyDescent="0.3">
      <c r="A234" s="12"/>
      <c r="B234" s="13">
        <v>1</v>
      </c>
      <c r="C234" s="12"/>
      <c r="D234" s="12" t="s">
        <v>286</v>
      </c>
      <c r="E234" s="12"/>
      <c r="F234" s="14">
        <v>44855</v>
      </c>
      <c r="G234" s="13" t="s">
        <v>73</v>
      </c>
      <c r="H234" s="12"/>
      <c r="I234" s="15">
        <v>44811</v>
      </c>
      <c r="J234" s="13">
        <f t="shared" si="28"/>
        <v>44</v>
      </c>
      <c r="K234" s="12">
        <f t="shared" si="29"/>
        <v>-1</v>
      </c>
      <c r="L234" s="12">
        <v>45</v>
      </c>
      <c r="M234" s="16" t="s">
        <v>74</v>
      </c>
      <c r="N234" s="12">
        <v>1</v>
      </c>
      <c r="O234" s="12"/>
      <c r="P234" s="12" t="s">
        <v>75</v>
      </c>
      <c r="Q234" s="12" t="s">
        <v>76</v>
      </c>
      <c r="R234" s="12" t="s">
        <v>77</v>
      </c>
      <c r="S234" s="17" t="s">
        <v>78</v>
      </c>
      <c r="T234" s="12">
        <v>28</v>
      </c>
      <c r="U234" s="12"/>
      <c r="V234" s="12">
        <v>1</v>
      </c>
      <c r="W234" s="12" t="s">
        <v>83</v>
      </c>
      <c r="X234" s="12"/>
      <c r="Y234" s="12"/>
      <c r="Z234" s="13">
        <v>53</v>
      </c>
      <c r="AA234" s="13">
        <v>1400</v>
      </c>
      <c r="AB234" s="12">
        <v>11</v>
      </c>
      <c r="AC234" s="13">
        <v>-23</v>
      </c>
      <c r="AD234" s="12"/>
      <c r="AE234" s="12">
        <v>28</v>
      </c>
      <c r="AF234" s="12">
        <v>29</v>
      </c>
      <c r="AG234" s="12">
        <v>30</v>
      </c>
      <c r="AH234" s="12">
        <v>31</v>
      </c>
      <c r="AI234" s="12"/>
      <c r="AJ234" s="13">
        <v>5</v>
      </c>
      <c r="AK234" s="16">
        <f t="shared" si="34"/>
        <v>1253.35693359375</v>
      </c>
      <c r="AL234" s="12">
        <v>-78.521728515625</v>
      </c>
      <c r="AM234" s="18">
        <v>-88.531494140625</v>
      </c>
      <c r="AN234" s="18">
        <v>-95.550537109375</v>
      </c>
      <c r="AO234" s="18">
        <v>-97.1221923828125</v>
      </c>
      <c r="AP234" s="18">
        <v>-105.560302734375</v>
      </c>
      <c r="AQ234" s="12">
        <v>-121.76513671875</v>
      </c>
      <c r="AR234" s="12">
        <v>-125.595092773437</v>
      </c>
      <c r="AS234" s="12">
        <v>-133.65173339843699</v>
      </c>
      <c r="AT234" s="12"/>
      <c r="AU234" s="12">
        <f t="shared" si="30"/>
        <v>18</v>
      </c>
      <c r="AV234" s="12">
        <v>9</v>
      </c>
      <c r="AW234" s="12">
        <v>1</v>
      </c>
      <c r="AX234" s="12">
        <v>1</v>
      </c>
      <c r="AY234" s="12" t="s">
        <v>80</v>
      </c>
      <c r="AZ234" s="12">
        <v>643.59948730468705</v>
      </c>
      <c r="BA234" s="12">
        <v>648.00109863281205</v>
      </c>
      <c r="BB234" s="19">
        <v>-24.110000610351499</v>
      </c>
      <c r="BC234" s="18">
        <v>58.091323852538999</v>
      </c>
      <c r="BD234" s="12">
        <v>1.900390625</v>
      </c>
      <c r="BE234" s="12">
        <v>645.49987792968705</v>
      </c>
      <c r="BF234" s="12">
        <v>-1.0364843606948799</v>
      </c>
      <c r="BG234" s="12">
        <v>0</v>
      </c>
      <c r="BH234" s="12">
        <v>643.59948730468705</v>
      </c>
      <c r="BI234" s="19">
        <v>2.4791264533996502</v>
      </c>
      <c r="BJ234" s="12">
        <v>29.045661926269499</v>
      </c>
      <c r="BK234" s="12">
        <v>0.98692488670349099</v>
      </c>
      <c r="BL234" s="12">
        <v>3.4660513401031401</v>
      </c>
      <c r="BM234" s="12">
        <v>30.9578762054443</v>
      </c>
      <c r="BN234" s="12">
        <v>6.7915506362915004</v>
      </c>
      <c r="BO234" s="12">
        <v>62.348300933837798</v>
      </c>
      <c r="BP234" s="12">
        <v>1.05029296875</v>
      </c>
      <c r="BQ234" s="12">
        <v>-24.509803771972599</v>
      </c>
      <c r="BR234" s="12">
        <v>1.25</v>
      </c>
      <c r="BS234" s="12">
        <v>49.036918640136697</v>
      </c>
      <c r="BT234" s="12">
        <v>1.00210416316986</v>
      </c>
      <c r="BU234" s="12" t="s">
        <v>81</v>
      </c>
      <c r="BV234" s="12" t="s">
        <v>81</v>
      </c>
      <c r="BW234" s="12">
        <v>144.43620300292901</v>
      </c>
      <c r="BX234" s="12" t="s">
        <v>82</v>
      </c>
      <c r="BY234" s="12" t="s">
        <v>81</v>
      </c>
      <c r="BZ234" s="12" t="s">
        <v>82</v>
      </c>
      <c r="CA234" s="12" t="s">
        <v>82</v>
      </c>
      <c r="CB234" s="12"/>
      <c r="CC234" s="12" t="s">
        <v>300</v>
      </c>
      <c r="CD234" s="12"/>
      <c r="CE234" s="20">
        <v>-15.198</v>
      </c>
      <c r="CF234" s="21">
        <v>0</v>
      </c>
      <c r="CG234" s="21">
        <v>0.122</v>
      </c>
      <c r="CH234" s="21">
        <v>0.56999999999999995</v>
      </c>
      <c r="CI234" s="21">
        <v>166.876</v>
      </c>
      <c r="CJ234" s="21">
        <v>2.6</v>
      </c>
      <c r="CK234" s="21">
        <v>1.8280000000000001</v>
      </c>
      <c r="CL234" s="21">
        <v>-5.7279999999999998</v>
      </c>
      <c r="CM234" s="12">
        <v>1.82</v>
      </c>
      <c r="CN234" s="12">
        <v>-12.167999999999999</v>
      </c>
      <c r="CO234" s="62">
        <f t="shared" si="35"/>
        <v>1.8225605721949036</v>
      </c>
      <c r="CP234" s="12">
        <v>0.52900000000000003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22">
        <v>0.46500000000000002</v>
      </c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23"/>
      <c r="DW234" s="23"/>
      <c r="DX234" s="23"/>
      <c r="DY234" s="23"/>
      <c r="DZ234" s="23"/>
      <c r="EA234" s="23"/>
      <c r="EB234" s="23"/>
      <c r="EC234" s="32">
        <v>6</v>
      </c>
      <c r="ED234" s="12">
        <v>6</v>
      </c>
      <c r="EE234" s="23"/>
      <c r="EF234" s="21">
        <f t="shared" si="31"/>
        <v>0</v>
      </c>
      <c r="EG234" s="36">
        <v>6</v>
      </c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  <c r="FY234" s="23"/>
      <c r="FZ234" s="23"/>
      <c r="GA234" s="23"/>
      <c r="GB234" s="23"/>
      <c r="GC234" s="23"/>
      <c r="GD234" s="23"/>
      <c r="GE234" s="23"/>
      <c r="GF234" s="23"/>
      <c r="GG234" s="23"/>
      <c r="GH234" s="23"/>
      <c r="GI234" s="23"/>
      <c r="GJ234" s="23"/>
      <c r="GK234" s="23"/>
      <c r="GL234" s="23"/>
      <c r="GM234" s="23"/>
      <c r="GN234" s="23"/>
      <c r="GO234" s="23"/>
      <c r="GP234" s="23"/>
      <c r="GQ234" s="23"/>
      <c r="GR234" s="23"/>
      <c r="GS234" s="23"/>
      <c r="GT234" s="23"/>
      <c r="GU234" s="23"/>
      <c r="GV234" s="23"/>
      <c r="GW234" s="23"/>
      <c r="GX234" s="23"/>
      <c r="GY234" s="23"/>
      <c r="GZ234" s="23"/>
      <c r="HA234" s="23"/>
      <c r="HB234" s="23"/>
      <c r="HC234" s="23"/>
      <c r="HD234" s="23"/>
      <c r="HE234" s="23"/>
      <c r="HF234" s="23"/>
      <c r="HG234" s="23"/>
      <c r="HH234" s="23"/>
      <c r="HI234" s="23"/>
      <c r="HJ234" s="23"/>
      <c r="HK234" s="23"/>
      <c r="HL234" s="23"/>
      <c r="HM234" s="23"/>
      <c r="HN234" s="23"/>
      <c r="HO234" s="23"/>
      <c r="HP234" s="23"/>
      <c r="HQ234" s="23"/>
      <c r="HR234" s="23"/>
      <c r="HS234" s="23"/>
      <c r="HT234" s="23"/>
      <c r="HU234" s="23"/>
      <c r="HV234" s="23"/>
      <c r="HW234" s="23"/>
      <c r="HX234" s="23"/>
      <c r="HY234" s="23"/>
      <c r="HZ234" s="23"/>
      <c r="IA234" s="23"/>
      <c r="IB234" s="23"/>
      <c r="IC234" s="23"/>
      <c r="ID234" s="23"/>
      <c r="IE234" s="23"/>
      <c r="IF234" s="23"/>
      <c r="IG234" s="23"/>
      <c r="IH234" s="23"/>
      <c r="II234" s="23"/>
      <c r="IJ234" s="23"/>
    </row>
    <row r="235" spans="1:244" ht="15" customHeight="1" x14ac:dyDescent="0.3">
      <c r="A235" s="12"/>
      <c r="B235" s="13">
        <v>1</v>
      </c>
      <c r="C235" s="12"/>
      <c r="D235" s="12" t="s">
        <v>286</v>
      </c>
      <c r="E235" s="12"/>
      <c r="F235" s="14">
        <v>44855</v>
      </c>
      <c r="G235" s="13" t="s">
        <v>73</v>
      </c>
      <c r="H235" s="12"/>
      <c r="I235" s="15">
        <v>44811</v>
      </c>
      <c r="J235" s="13">
        <f t="shared" si="28"/>
        <v>44</v>
      </c>
      <c r="K235" s="12">
        <f t="shared" si="29"/>
        <v>-1</v>
      </c>
      <c r="L235" s="12">
        <v>45</v>
      </c>
      <c r="M235" s="16" t="s">
        <v>74</v>
      </c>
      <c r="N235" s="12">
        <v>1</v>
      </c>
      <c r="O235" s="12"/>
      <c r="P235" s="12" t="s">
        <v>75</v>
      </c>
      <c r="Q235" s="12" t="s">
        <v>76</v>
      </c>
      <c r="R235" s="12" t="s">
        <v>77</v>
      </c>
      <c r="S235" s="17" t="s">
        <v>78</v>
      </c>
      <c r="T235" s="12">
        <v>28</v>
      </c>
      <c r="U235" s="12"/>
      <c r="V235" s="12">
        <v>5</v>
      </c>
      <c r="W235" s="12" t="s">
        <v>83</v>
      </c>
      <c r="X235" s="12"/>
      <c r="Y235" s="12"/>
      <c r="Z235" s="13">
        <v>49</v>
      </c>
      <c r="AA235" s="13">
        <v>1100</v>
      </c>
      <c r="AB235" s="12">
        <v>9</v>
      </c>
      <c r="AC235" s="13">
        <v>-31</v>
      </c>
      <c r="AD235" s="12"/>
      <c r="AE235" s="12">
        <v>16</v>
      </c>
      <c r="AF235" s="12">
        <v>17</v>
      </c>
      <c r="AG235" s="12">
        <v>18</v>
      </c>
      <c r="AH235" s="12">
        <v>19</v>
      </c>
      <c r="AI235" s="12"/>
      <c r="AJ235" s="13">
        <v>3</v>
      </c>
      <c r="AK235" s="16">
        <f t="shared" si="34"/>
        <v>2077.33154296875</v>
      </c>
      <c r="AL235" s="12">
        <v>-63.5986328125</v>
      </c>
      <c r="AM235" s="18">
        <v>-77.8961181640625</v>
      </c>
      <c r="AN235" s="18">
        <v>-87.9669189453125</v>
      </c>
      <c r="AO235" s="18">
        <v>-96.13037109375</v>
      </c>
      <c r="AP235" s="18">
        <v>-106.414794921875</v>
      </c>
      <c r="AQ235" s="12">
        <v>-113.433837890625</v>
      </c>
      <c r="AR235" s="12">
        <v>-121.994018554687</v>
      </c>
      <c r="AS235" s="12">
        <v>-129.33349609375</v>
      </c>
      <c r="AT235" s="12"/>
      <c r="AU235" s="12">
        <f t="shared" si="30"/>
        <v>18</v>
      </c>
      <c r="AV235" s="12">
        <v>9</v>
      </c>
      <c r="AW235" s="12">
        <v>1</v>
      </c>
      <c r="AX235" s="12">
        <v>1</v>
      </c>
      <c r="AY235" s="12" t="s">
        <v>80</v>
      </c>
      <c r="AZ235" s="12">
        <v>682.40051269531205</v>
      </c>
      <c r="BA235" s="12">
        <v>686.80078125</v>
      </c>
      <c r="BB235" s="19">
        <v>-28.170000076293899</v>
      </c>
      <c r="BC235" s="18">
        <v>41.026565551757798</v>
      </c>
      <c r="BD235" s="12">
        <v>1.8994140625</v>
      </c>
      <c r="BE235" s="12">
        <v>684.29992675781205</v>
      </c>
      <c r="BF235" s="12">
        <v>2.02510261535644</v>
      </c>
      <c r="BG235" s="12">
        <v>0</v>
      </c>
      <c r="BH235" s="12">
        <v>682.40051269531205</v>
      </c>
      <c r="BI235" s="19">
        <v>2.7376210689544598</v>
      </c>
      <c r="BJ235" s="12">
        <v>20.513282775878899</v>
      </c>
      <c r="BK235" s="12">
        <v>0.85115081071853604</v>
      </c>
      <c r="BL235" s="12">
        <v>3.58877205848693</v>
      </c>
      <c r="BM235" s="12">
        <v>5.1731157302856401</v>
      </c>
      <c r="BN235" s="12">
        <v>3.6585307121276802</v>
      </c>
      <c r="BO235" s="12">
        <v>33.6771850585937</v>
      </c>
      <c r="BP235" s="12">
        <v>0.94970703125</v>
      </c>
      <c r="BQ235" s="12">
        <v>-17.141990661621001</v>
      </c>
      <c r="BR235" s="12">
        <v>1.35009765625</v>
      </c>
      <c r="BS235" s="12">
        <v>26.733150482177699</v>
      </c>
      <c r="BT235" s="12">
        <v>1.2851245403289799</v>
      </c>
      <c r="BU235" s="12" t="s">
        <v>81</v>
      </c>
      <c r="BV235" s="12" t="s">
        <v>81</v>
      </c>
      <c r="BW235" s="12">
        <v>111.197265625</v>
      </c>
      <c r="BX235" s="12" t="s">
        <v>82</v>
      </c>
      <c r="BY235" s="12" t="s">
        <v>81</v>
      </c>
      <c r="BZ235" s="12" t="s">
        <v>82</v>
      </c>
      <c r="CA235" s="12" t="s">
        <v>82</v>
      </c>
      <c r="CB235" s="12"/>
      <c r="CC235" s="12" t="s">
        <v>301</v>
      </c>
      <c r="CD235" s="12"/>
      <c r="CE235" s="20">
        <v>-11.840999999999999</v>
      </c>
      <c r="CF235" s="21">
        <v>0</v>
      </c>
      <c r="CG235" s="21">
        <v>0.42699999999999999</v>
      </c>
      <c r="CH235" s="21">
        <v>0.44700000000000001</v>
      </c>
      <c r="CI235" s="21">
        <v>-18.706</v>
      </c>
      <c r="CJ235" s="21">
        <v>3.35</v>
      </c>
      <c r="CK235" s="21">
        <v>2.0659999999999998</v>
      </c>
      <c r="CL235" s="21">
        <v>-7.07</v>
      </c>
      <c r="CM235" s="12">
        <v>12.170999999999999</v>
      </c>
      <c r="CN235" s="12">
        <v>-5.0410000000000004</v>
      </c>
      <c r="CO235" s="62">
        <f t="shared" si="35"/>
        <v>6.2720362480389733</v>
      </c>
      <c r="CP235" s="12">
        <v>0.92100000000000004</v>
      </c>
      <c r="CQ235" s="12">
        <v>0</v>
      </c>
      <c r="CR235" s="12">
        <v>0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22">
        <v>1.3149999999999999</v>
      </c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23"/>
      <c r="DW235" s="23"/>
      <c r="DX235" s="23"/>
      <c r="DY235" s="23"/>
      <c r="DZ235" s="23"/>
      <c r="EA235" s="23"/>
      <c r="EB235" s="23"/>
      <c r="EC235" s="12">
        <v>7</v>
      </c>
      <c r="ED235" s="21">
        <v>7</v>
      </c>
      <c r="EE235" s="23"/>
      <c r="EF235" s="21">
        <f t="shared" si="31"/>
        <v>0</v>
      </c>
      <c r="EG235" s="28">
        <v>7</v>
      </c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  <c r="FY235" s="23"/>
      <c r="FZ235" s="23"/>
      <c r="GA235" s="23"/>
      <c r="GB235" s="23"/>
      <c r="GC235" s="23"/>
      <c r="GD235" s="23"/>
      <c r="GE235" s="23"/>
      <c r="GF235" s="23"/>
      <c r="GG235" s="23"/>
      <c r="GH235" s="23"/>
      <c r="GI235" s="23"/>
      <c r="GJ235" s="23"/>
      <c r="GK235" s="23"/>
      <c r="GL235" s="23"/>
      <c r="GM235" s="23"/>
      <c r="GN235" s="23"/>
      <c r="GO235" s="23"/>
      <c r="GP235" s="23"/>
      <c r="GQ235" s="23"/>
      <c r="GR235" s="23"/>
      <c r="GS235" s="23"/>
      <c r="GT235" s="23"/>
      <c r="GU235" s="23"/>
      <c r="GV235" s="23"/>
      <c r="GW235" s="23"/>
      <c r="GX235" s="23"/>
      <c r="GY235" s="23"/>
      <c r="GZ235" s="23"/>
      <c r="HA235" s="23"/>
      <c r="HB235" s="23"/>
      <c r="HC235" s="23"/>
      <c r="HD235" s="23"/>
      <c r="HE235" s="23"/>
      <c r="HF235" s="23"/>
      <c r="HG235" s="23"/>
      <c r="HH235" s="23"/>
      <c r="HI235" s="23"/>
      <c r="HJ235" s="23"/>
      <c r="HK235" s="23"/>
      <c r="HL235" s="23"/>
      <c r="HM235" s="23"/>
      <c r="HN235" s="23"/>
      <c r="HO235" s="23"/>
      <c r="HP235" s="23"/>
      <c r="HQ235" s="23"/>
      <c r="HR235" s="23"/>
      <c r="HS235" s="23"/>
      <c r="HT235" s="23"/>
      <c r="HU235" s="23"/>
      <c r="HV235" s="23"/>
      <c r="HW235" s="23"/>
      <c r="HX235" s="23"/>
      <c r="HY235" s="23"/>
      <c r="HZ235" s="23"/>
      <c r="IA235" s="23"/>
      <c r="IB235" s="23"/>
      <c r="IC235" s="23"/>
      <c r="ID235" s="23"/>
      <c r="IE235" s="23"/>
      <c r="IF235" s="23"/>
      <c r="IG235" s="23"/>
      <c r="IH235" s="23"/>
      <c r="II235" s="23"/>
      <c r="IJ235" s="23"/>
    </row>
    <row r="236" spans="1:244" ht="15" customHeight="1" x14ac:dyDescent="0.3">
      <c r="A236" s="12"/>
      <c r="B236" s="13">
        <v>1</v>
      </c>
      <c r="C236" s="12"/>
      <c r="D236" s="12" t="s">
        <v>286</v>
      </c>
      <c r="E236" s="12"/>
      <c r="F236" s="14">
        <v>44855</v>
      </c>
      <c r="G236" s="13" t="s">
        <v>73</v>
      </c>
      <c r="H236" s="12"/>
      <c r="I236" s="15">
        <v>44811</v>
      </c>
      <c r="J236" s="13">
        <f t="shared" si="28"/>
        <v>44</v>
      </c>
      <c r="K236" s="12">
        <f t="shared" si="29"/>
        <v>-1</v>
      </c>
      <c r="L236" s="12">
        <v>45</v>
      </c>
      <c r="M236" s="16" t="s">
        <v>74</v>
      </c>
      <c r="N236" s="12">
        <v>1</v>
      </c>
      <c r="O236" s="12"/>
      <c r="P236" s="12" t="s">
        <v>75</v>
      </c>
      <c r="Q236" s="12" t="s">
        <v>76</v>
      </c>
      <c r="R236" s="12" t="s">
        <v>77</v>
      </c>
      <c r="S236" s="17" t="s">
        <v>78</v>
      </c>
      <c r="T236" s="12">
        <v>28</v>
      </c>
      <c r="U236" s="12"/>
      <c r="V236" s="12">
        <v>1</v>
      </c>
      <c r="W236" s="12" t="s">
        <v>83</v>
      </c>
      <c r="X236" s="12"/>
      <c r="Y236" s="12"/>
      <c r="Z236" s="13">
        <v>31</v>
      </c>
      <c r="AA236" s="13">
        <v>2500</v>
      </c>
      <c r="AB236" s="12">
        <v>14</v>
      </c>
      <c r="AC236" s="13">
        <v>-31</v>
      </c>
      <c r="AD236" s="12"/>
      <c r="AE236" s="12">
        <v>0</v>
      </c>
      <c r="AF236" s="12">
        <v>1</v>
      </c>
      <c r="AG236" s="12">
        <v>2</v>
      </c>
      <c r="AH236" s="12"/>
      <c r="AI236" s="12"/>
      <c r="AJ236" s="13">
        <v>4</v>
      </c>
      <c r="AK236" s="16">
        <f t="shared" si="34"/>
        <v>2602.84423828123</v>
      </c>
      <c r="AL236" s="12">
        <v>-77.0111083984375</v>
      </c>
      <c r="AM236" s="18">
        <v>-93.2159423828125</v>
      </c>
      <c r="AN236" s="18">
        <v>-112.258911132812</v>
      </c>
      <c r="AO236" s="18">
        <v>-121.185302734375</v>
      </c>
      <c r="AP236" s="18">
        <v>-128.09753417968699</v>
      </c>
      <c r="AQ236" s="12">
        <v>-137.939453125</v>
      </c>
      <c r="AR236" s="12">
        <v>-146.01135253906199</v>
      </c>
      <c r="AS236" s="12">
        <v>-150.45166015625</v>
      </c>
      <c r="AT236" s="12"/>
      <c r="AU236" s="12">
        <f t="shared" si="30"/>
        <v>14</v>
      </c>
      <c r="AV236" s="12">
        <v>7</v>
      </c>
      <c r="AW236" s="12">
        <v>1</v>
      </c>
      <c r="AX236" s="12">
        <v>1</v>
      </c>
      <c r="AY236" s="12" t="s">
        <v>80</v>
      </c>
      <c r="AZ236" s="12">
        <v>599.10009765625</v>
      </c>
      <c r="BA236" s="12">
        <v>604.00012207031205</v>
      </c>
      <c r="BB236" s="19">
        <v>-21.690000534057599</v>
      </c>
      <c r="BC236" s="18">
        <v>45.600521087646399</v>
      </c>
      <c r="BD236" s="12">
        <v>2.10009765625</v>
      </c>
      <c r="BE236" s="12">
        <v>601.2001953125</v>
      </c>
      <c r="BF236" s="12">
        <v>6.9042334556579501</v>
      </c>
      <c r="BG236" s="12">
        <v>0</v>
      </c>
      <c r="BH236" s="12">
        <v>599.10009765625</v>
      </c>
      <c r="BI236" s="19">
        <v>3.8925075531005802</v>
      </c>
      <c r="BJ236" s="12">
        <v>22.8002605438232</v>
      </c>
      <c r="BK236" s="12">
        <v>0.64651435613632202</v>
      </c>
      <c r="BL236" s="12">
        <v>4.5390219688415501</v>
      </c>
      <c r="BM236" s="12">
        <v>1.9072307348251301</v>
      </c>
      <c r="BN236" s="12">
        <v>3.1832203865051198</v>
      </c>
      <c r="BO236" s="12">
        <v>27.286584854125898</v>
      </c>
      <c r="BP236" s="12">
        <v>5.0048828125E-2</v>
      </c>
      <c r="BQ236" s="12">
        <v>-12.714460372924799</v>
      </c>
      <c r="BR236" s="12">
        <v>1.5498046875</v>
      </c>
      <c r="BS236" s="12" t="s">
        <v>81</v>
      </c>
      <c r="BT236" s="12" t="s">
        <v>81</v>
      </c>
      <c r="BU236" s="12" t="s">
        <v>81</v>
      </c>
      <c r="BV236" s="12" t="s">
        <v>81</v>
      </c>
      <c r="BW236" s="12">
        <v>159.61117553710901</v>
      </c>
      <c r="BX236" s="12" t="s">
        <v>82</v>
      </c>
      <c r="BY236" s="12" t="s">
        <v>81</v>
      </c>
      <c r="BZ236" s="12" t="s">
        <v>82</v>
      </c>
      <c r="CA236" s="12" t="s">
        <v>82</v>
      </c>
      <c r="CB236" s="12"/>
      <c r="CC236" s="12" t="s">
        <v>302</v>
      </c>
      <c r="CD236" s="12"/>
      <c r="CE236" s="20">
        <v>-17.09</v>
      </c>
      <c r="CF236" s="21">
        <v>0</v>
      </c>
      <c r="CG236" s="21">
        <v>0.122</v>
      </c>
      <c r="CH236" s="21">
        <v>0.51</v>
      </c>
      <c r="CI236" s="21">
        <v>107.913</v>
      </c>
      <c r="CJ236" s="21">
        <v>2.65</v>
      </c>
      <c r="CK236" s="21">
        <v>2.1960000000000002</v>
      </c>
      <c r="CL236" s="21">
        <v>-4.9279999999999999</v>
      </c>
      <c r="CM236" s="12">
        <v>2.3220000000000001</v>
      </c>
      <c r="CN236" s="12">
        <v>-13.928000000000001</v>
      </c>
      <c r="CO236" s="62">
        <f t="shared" si="35"/>
        <v>2.2890700042426815</v>
      </c>
      <c r="CP236" s="12">
        <v>0.75600000000000001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22">
        <v>0.38400000000000001</v>
      </c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23"/>
      <c r="DW236" s="23"/>
      <c r="DX236" s="23"/>
      <c r="DY236" s="23"/>
      <c r="DZ236" s="23"/>
      <c r="EA236" s="23"/>
      <c r="EB236" s="23"/>
      <c r="EC236" s="32">
        <v>6</v>
      </c>
      <c r="ED236" s="21">
        <v>6</v>
      </c>
      <c r="EE236" s="23"/>
      <c r="EF236" s="21">
        <f t="shared" si="31"/>
        <v>0</v>
      </c>
      <c r="EG236" s="36">
        <v>6</v>
      </c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  <c r="FY236" s="23"/>
      <c r="FZ236" s="23"/>
      <c r="GA236" s="23"/>
      <c r="GB236" s="23"/>
      <c r="GC236" s="23"/>
      <c r="GD236" s="23"/>
      <c r="GE236" s="23"/>
      <c r="GF236" s="23"/>
      <c r="GG236" s="23"/>
      <c r="GH236" s="23"/>
      <c r="GI236" s="23"/>
      <c r="GJ236" s="23"/>
      <c r="GK236" s="23"/>
      <c r="GL236" s="23"/>
      <c r="GM236" s="23"/>
      <c r="GN236" s="23"/>
      <c r="GO236" s="23"/>
      <c r="GP236" s="23"/>
      <c r="GQ236" s="23"/>
      <c r="GR236" s="23"/>
      <c r="GS236" s="23"/>
      <c r="GT236" s="23"/>
      <c r="GU236" s="23"/>
      <c r="GV236" s="23"/>
      <c r="GW236" s="23"/>
      <c r="GX236" s="23"/>
      <c r="GY236" s="23"/>
      <c r="GZ236" s="23"/>
      <c r="HA236" s="23"/>
      <c r="HB236" s="23"/>
      <c r="HC236" s="23"/>
      <c r="HD236" s="23"/>
      <c r="HE236" s="23"/>
      <c r="HF236" s="23"/>
      <c r="HG236" s="23"/>
      <c r="HH236" s="23"/>
      <c r="HI236" s="23"/>
      <c r="HJ236" s="23"/>
      <c r="HK236" s="23"/>
      <c r="HL236" s="23"/>
      <c r="HM236" s="23"/>
      <c r="HN236" s="23"/>
      <c r="HO236" s="23"/>
      <c r="HP236" s="23"/>
      <c r="HQ236" s="23"/>
      <c r="HR236" s="23"/>
      <c r="HS236" s="23"/>
      <c r="HT236" s="23"/>
      <c r="HU236" s="23"/>
      <c r="HV236" s="23"/>
      <c r="HW236" s="23"/>
      <c r="HX236" s="23"/>
      <c r="HY236" s="23"/>
      <c r="HZ236" s="23"/>
      <c r="IA236" s="23"/>
      <c r="IB236" s="23"/>
      <c r="IC236" s="23"/>
      <c r="ID236" s="23"/>
      <c r="IE236" s="23"/>
      <c r="IF236" s="23"/>
      <c r="IG236" s="23"/>
      <c r="IH236" s="23"/>
      <c r="II236" s="23"/>
      <c r="IJ236" s="23"/>
    </row>
    <row r="237" spans="1:244" ht="14.4" customHeight="1" x14ac:dyDescent="0.3">
      <c r="A237" s="12"/>
      <c r="B237" s="13">
        <v>1</v>
      </c>
      <c r="C237" s="12"/>
      <c r="D237" s="12" t="s">
        <v>286</v>
      </c>
      <c r="E237" s="12"/>
      <c r="F237" s="14">
        <v>44855</v>
      </c>
      <c r="G237" s="13" t="s">
        <v>73</v>
      </c>
      <c r="H237" s="12"/>
      <c r="I237" s="15">
        <v>44811</v>
      </c>
      <c r="J237" s="13">
        <f t="shared" si="28"/>
        <v>44</v>
      </c>
      <c r="K237" s="12">
        <f t="shared" si="29"/>
        <v>-1</v>
      </c>
      <c r="L237" s="12">
        <v>45</v>
      </c>
      <c r="M237" s="16" t="s">
        <v>74</v>
      </c>
      <c r="N237" s="12">
        <v>1</v>
      </c>
      <c r="O237" s="12"/>
      <c r="P237" s="12" t="s">
        <v>75</v>
      </c>
      <c r="Q237" s="12" t="s">
        <v>76</v>
      </c>
      <c r="R237" s="12" t="s">
        <v>77</v>
      </c>
      <c r="S237" s="17" t="s">
        <v>78</v>
      </c>
      <c r="T237" s="12">
        <v>28</v>
      </c>
      <c r="U237" s="12"/>
      <c r="V237" s="12">
        <v>2</v>
      </c>
      <c r="W237" s="12" t="s">
        <v>83</v>
      </c>
      <c r="X237" s="12"/>
      <c r="Y237" s="12"/>
      <c r="Z237" s="13">
        <v>22</v>
      </c>
      <c r="AA237" s="13">
        <v>1300</v>
      </c>
      <c r="AB237" s="12">
        <v>7</v>
      </c>
      <c r="AC237" s="13">
        <v>-23</v>
      </c>
      <c r="AD237" s="12"/>
      <c r="AE237" s="12">
        <v>32</v>
      </c>
      <c r="AF237" s="12">
        <v>33</v>
      </c>
      <c r="AG237" s="12">
        <v>34</v>
      </c>
      <c r="AH237" s="12">
        <v>35</v>
      </c>
      <c r="AI237" s="12"/>
      <c r="AJ237" s="13">
        <v>0</v>
      </c>
      <c r="AK237" s="16">
        <f t="shared" si="34"/>
        <v>3038.63525390625</v>
      </c>
      <c r="AL237" s="12">
        <v>-71.0296630859375</v>
      </c>
      <c r="AM237" s="18">
        <v>-88.4246826171875</v>
      </c>
      <c r="AN237" s="18">
        <v>-105.178833007812</v>
      </c>
      <c r="AO237" s="18">
        <v>-121.124267578125</v>
      </c>
      <c r="AP237" s="18">
        <v>-130.645751953125</v>
      </c>
      <c r="AQ237" s="12">
        <v>-141.90673828125</v>
      </c>
      <c r="AR237" s="12">
        <v>-152.496337890625</v>
      </c>
      <c r="AS237" s="12">
        <v>-160.186767578125</v>
      </c>
      <c r="AT237" s="12"/>
      <c r="AU237" s="12">
        <f t="shared" si="30"/>
        <v>0</v>
      </c>
      <c r="AV237" s="12"/>
      <c r="AW237" s="12"/>
      <c r="AX237" s="12"/>
      <c r="AY237" s="12"/>
      <c r="AZ237" s="12"/>
      <c r="BA237" s="12"/>
      <c r="BB237" s="19"/>
      <c r="BC237" s="18"/>
      <c r="BD237" s="12"/>
      <c r="BE237" s="12"/>
      <c r="BF237" s="12"/>
      <c r="BG237" s="12"/>
      <c r="BH237" s="12"/>
      <c r="BI237" s="19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 t="s">
        <v>303</v>
      </c>
      <c r="CD237" s="12"/>
      <c r="CE237" s="20">
        <v>-11.108000000000001</v>
      </c>
      <c r="CF237" s="21">
        <v>0</v>
      </c>
      <c r="CG237" s="21">
        <v>-3.1E-2</v>
      </c>
      <c r="CH237" s="21">
        <v>0.46100000000000002</v>
      </c>
      <c r="CI237" s="21">
        <v>108.53400000000001</v>
      </c>
      <c r="CJ237" s="21">
        <v>2.7</v>
      </c>
      <c r="CK237" s="21">
        <v>1.863</v>
      </c>
      <c r="CL237" s="21">
        <v>-3.976</v>
      </c>
      <c r="CM237" s="12">
        <v>2.1019999999999999</v>
      </c>
      <c r="CN237" s="12">
        <v>-8.2530000000000001</v>
      </c>
      <c r="CO237" s="62">
        <f t="shared" si="35"/>
        <v>2.024294218660561</v>
      </c>
      <c r="CP237" s="12">
        <v>0.60299999999999998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22">
        <v>0.27500000000000002</v>
      </c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23"/>
      <c r="DW237" s="23"/>
      <c r="DX237" s="23"/>
      <c r="DY237" s="23"/>
      <c r="DZ237" s="23"/>
      <c r="EA237" s="23"/>
      <c r="EB237" s="23"/>
      <c r="EC237" s="12">
        <v>2</v>
      </c>
      <c r="ED237" s="12">
        <v>2</v>
      </c>
      <c r="EE237" s="23"/>
      <c r="EF237" s="21">
        <f t="shared" si="31"/>
        <v>0</v>
      </c>
      <c r="EG237" s="28">
        <v>2</v>
      </c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  <c r="FY237" s="23"/>
      <c r="FZ237" s="23"/>
      <c r="GA237" s="23"/>
      <c r="GB237" s="23"/>
      <c r="GC237" s="23"/>
      <c r="GD237" s="23"/>
      <c r="GE237" s="23"/>
      <c r="GF237" s="23"/>
      <c r="GG237" s="23"/>
      <c r="GH237" s="23"/>
      <c r="GI237" s="23"/>
      <c r="GJ237" s="23"/>
      <c r="GK237" s="23"/>
      <c r="GL237" s="23"/>
      <c r="GM237" s="23"/>
      <c r="GN237" s="23"/>
      <c r="GO237" s="23"/>
      <c r="GP237" s="23"/>
      <c r="GQ237" s="23"/>
      <c r="GR237" s="23"/>
      <c r="GS237" s="23"/>
      <c r="GT237" s="23"/>
      <c r="GU237" s="23"/>
      <c r="GV237" s="23"/>
      <c r="GW237" s="23"/>
      <c r="GX237" s="23"/>
      <c r="GY237" s="23"/>
      <c r="GZ237" s="23"/>
      <c r="HA237" s="23"/>
      <c r="HB237" s="23"/>
      <c r="HC237" s="23"/>
      <c r="HD237" s="23"/>
      <c r="HE237" s="23"/>
      <c r="HF237" s="23"/>
      <c r="HG237" s="23"/>
      <c r="HH237" s="23"/>
      <c r="HI237" s="23"/>
      <c r="HJ237" s="23"/>
      <c r="HK237" s="23"/>
      <c r="HL237" s="23"/>
      <c r="HM237" s="23"/>
      <c r="HN237" s="23"/>
      <c r="HO237" s="23"/>
      <c r="HP237" s="23"/>
      <c r="HQ237" s="23"/>
      <c r="HR237" s="23"/>
      <c r="HS237" s="23"/>
      <c r="HT237" s="23"/>
      <c r="HU237" s="23"/>
      <c r="HV237" s="23"/>
      <c r="HW237" s="23"/>
      <c r="HX237" s="23"/>
      <c r="HY237" s="23"/>
      <c r="HZ237" s="23"/>
      <c r="IA237" s="23"/>
      <c r="IB237" s="23"/>
      <c r="IC237" s="23"/>
      <c r="ID237" s="23"/>
      <c r="IE237" s="23"/>
      <c r="IF237" s="23"/>
      <c r="IG237" s="23"/>
      <c r="IH237" s="23"/>
      <c r="II237" s="23"/>
      <c r="IJ237" s="23"/>
    </row>
    <row r="238" spans="1:244" x14ac:dyDescent="0.3">
      <c r="A238" s="12"/>
      <c r="B238" s="13">
        <v>1</v>
      </c>
      <c r="C238" s="12"/>
      <c r="D238" s="12" t="s">
        <v>286</v>
      </c>
      <c r="E238" s="12"/>
      <c r="F238" s="14">
        <v>44855</v>
      </c>
      <c r="G238" s="13" t="s">
        <v>73</v>
      </c>
      <c r="H238" s="12"/>
      <c r="I238" s="15">
        <v>44811</v>
      </c>
      <c r="J238" s="13">
        <f t="shared" si="28"/>
        <v>44</v>
      </c>
      <c r="K238" s="12">
        <f t="shared" si="29"/>
        <v>-1</v>
      </c>
      <c r="L238" s="12">
        <v>45</v>
      </c>
      <c r="M238" s="16" t="s">
        <v>74</v>
      </c>
      <c r="N238" s="12">
        <v>1</v>
      </c>
      <c r="O238" s="12"/>
      <c r="P238" s="12" t="s">
        <v>75</v>
      </c>
      <c r="Q238" s="12" t="s">
        <v>76</v>
      </c>
      <c r="R238" s="12" t="s">
        <v>77</v>
      </c>
      <c r="S238" s="17" t="s">
        <v>78</v>
      </c>
      <c r="T238" s="12">
        <v>28</v>
      </c>
      <c r="U238" s="12"/>
      <c r="V238" s="12">
        <v>3</v>
      </c>
      <c r="W238" s="12" t="s">
        <v>84</v>
      </c>
      <c r="X238" s="12"/>
      <c r="Y238" s="12"/>
      <c r="Z238" s="13">
        <v>51</v>
      </c>
      <c r="AA238" s="13">
        <v>2000</v>
      </c>
      <c r="AB238" s="12">
        <v>14</v>
      </c>
      <c r="AC238" s="13">
        <v>-30</v>
      </c>
      <c r="AD238" s="12"/>
      <c r="AE238" s="12">
        <v>7</v>
      </c>
      <c r="AF238" s="12">
        <v>8</v>
      </c>
      <c r="AG238" s="12">
        <v>9</v>
      </c>
      <c r="AH238" s="12">
        <v>11</v>
      </c>
      <c r="AI238" s="12"/>
      <c r="AJ238" s="13">
        <v>1</v>
      </c>
      <c r="AK238" s="16">
        <f t="shared" si="34"/>
        <v>2348.02246093749</v>
      </c>
      <c r="AL238" s="12">
        <v>-70.404052734375</v>
      </c>
      <c r="AM238" s="18">
        <v>-85.2203369140625</v>
      </c>
      <c r="AN238" s="18">
        <v>-99.1973876953125</v>
      </c>
      <c r="AO238" s="18">
        <v>-109.848022460937</v>
      </c>
      <c r="AP238" s="18">
        <v>-116.790771484375</v>
      </c>
      <c r="AQ238" s="12">
        <v>-123.764038085937</v>
      </c>
      <c r="AR238" s="12">
        <v>-126.617431640625</v>
      </c>
      <c r="AS238" s="12">
        <v>-132.232666015625</v>
      </c>
      <c r="AT238" s="12"/>
      <c r="AU238" s="12">
        <f t="shared" si="30"/>
        <v>20</v>
      </c>
      <c r="AV238" s="12">
        <v>10</v>
      </c>
      <c r="AW238" s="12">
        <v>1</v>
      </c>
      <c r="AX238" s="12">
        <v>1</v>
      </c>
      <c r="AY238" s="12" t="s">
        <v>80</v>
      </c>
      <c r="AZ238" s="12">
        <v>672.2001953125</v>
      </c>
      <c r="BA238" s="12">
        <v>676.80078125</v>
      </c>
      <c r="BB238" s="19">
        <v>-30.1300001144409</v>
      </c>
      <c r="BC238" s="18">
        <v>29.458002090454102</v>
      </c>
      <c r="BD238" s="12">
        <v>1.8994140625</v>
      </c>
      <c r="BE238" s="12">
        <v>674.099609375</v>
      </c>
      <c r="BF238" s="12">
        <v>12.2003126144409</v>
      </c>
      <c r="BG238" s="12">
        <v>0</v>
      </c>
      <c r="BH238" s="12">
        <v>672.2001953125</v>
      </c>
      <c r="BI238" s="19"/>
      <c r="BJ238" s="12">
        <v>14.729001045226999</v>
      </c>
      <c r="BK238" s="12">
        <v>0.21643950045108801</v>
      </c>
      <c r="BL238" s="12" t="s">
        <v>81</v>
      </c>
      <c r="BM238" s="12">
        <v>1.27576124668121</v>
      </c>
      <c r="BN238" s="12">
        <v>1.68751764297485</v>
      </c>
      <c r="BO238" s="12">
        <v>14.563106536865201</v>
      </c>
      <c r="BP238" s="12">
        <v>0.44970703125</v>
      </c>
      <c r="BQ238" s="12">
        <v>-6.3713593482971103</v>
      </c>
      <c r="BR238" s="12">
        <v>2.25048828125</v>
      </c>
      <c r="BS238" s="12" t="s">
        <v>81</v>
      </c>
      <c r="BT238" s="12" t="s">
        <v>81</v>
      </c>
      <c r="BU238" s="12" t="s">
        <v>81</v>
      </c>
      <c r="BV238" s="12" t="s">
        <v>81</v>
      </c>
      <c r="BW238" s="12">
        <v>112.086502075195</v>
      </c>
      <c r="BX238" s="12" t="s">
        <v>82</v>
      </c>
      <c r="BY238" s="12" t="s">
        <v>81</v>
      </c>
      <c r="BZ238" s="12" t="s">
        <v>82</v>
      </c>
      <c r="CA238" s="12" t="s">
        <v>82</v>
      </c>
      <c r="CB238" s="12"/>
      <c r="CC238" s="12" t="s">
        <v>304</v>
      </c>
      <c r="CD238" s="12"/>
      <c r="CE238" s="20">
        <v>-8.1479999999999997</v>
      </c>
      <c r="CF238" s="21">
        <v>0</v>
      </c>
      <c r="CG238" s="21">
        <v>-0.122</v>
      </c>
      <c r="CH238" s="21">
        <v>1.282</v>
      </c>
      <c r="CI238" s="21">
        <v>131.625</v>
      </c>
      <c r="CJ238" s="21">
        <v>2.2000000000000002</v>
      </c>
      <c r="CK238" s="21">
        <v>1.665</v>
      </c>
      <c r="CL238" s="21">
        <v>-3.58</v>
      </c>
      <c r="CM238" s="12">
        <v>1.9039999999999999</v>
      </c>
      <c r="CN238" s="12">
        <v>-4.9020000000000001</v>
      </c>
      <c r="CO238" s="62">
        <f t="shared" si="35"/>
        <v>1.8031252063192647</v>
      </c>
      <c r="CP238" s="12">
        <v>0.158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22">
        <v>0.109</v>
      </c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  <c r="DT238" s="12"/>
      <c r="DU238" s="12"/>
      <c r="DV238" s="23"/>
      <c r="DW238" s="23"/>
      <c r="DX238" s="23"/>
      <c r="DY238" s="23"/>
      <c r="DZ238" s="23"/>
      <c r="EA238" s="23"/>
      <c r="EB238" s="23"/>
      <c r="EC238" s="12">
        <v>4</v>
      </c>
      <c r="ED238" s="12">
        <v>4</v>
      </c>
      <c r="EE238" s="23"/>
      <c r="EF238" s="21">
        <f t="shared" si="31"/>
        <v>0</v>
      </c>
      <c r="EG238" s="28">
        <v>4</v>
      </c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  <c r="FY238" s="23"/>
      <c r="FZ238" s="23"/>
      <c r="GA238" s="23"/>
      <c r="GB238" s="23"/>
      <c r="GC238" s="23"/>
      <c r="GD238" s="23"/>
      <c r="GE238" s="23"/>
      <c r="GF238" s="23"/>
      <c r="GG238" s="23"/>
      <c r="GH238" s="23"/>
      <c r="GI238" s="23"/>
      <c r="GJ238" s="23"/>
      <c r="GK238" s="23"/>
      <c r="GL238" s="23"/>
      <c r="GM238" s="23"/>
      <c r="GN238" s="23"/>
      <c r="GO238" s="23"/>
      <c r="GP238" s="23"/>
      <c r="GQ238" s="23"/>
      <c r="GR238" s="23"/>
      <c r="GS238" s="23"/>
      <c r="GT238" s="23"/>
      <c r="GU238" s="23"/>
      <c r="GV238" s="23"/>
      <c r="GW238" s="23"/>
      <c r="GX238" s="23"/>
      <c r="GY238" s="23"/>
      <c r="GZ238" s="23"/>
      <c r="HA238" s="23"/>
      <c r="HB238" s="23"/>
      <c r="HC238" s="23"/>
      <c r="HD238" s="23"/>
      <c r="HE238" s="23"/>
      <c r="HF238" s="23"/>
      <c r="HG238" s="23"/>
      <c r="HH238" s="23"/>
      <c r="HI238" s="23"/>
      <c r="HJ238" s="23"/>
      <c r="HK238" s="23"/>
      <c r="HL238" s="23"/>
      <c r="HM238" s="23"/>
      <c r="HN238" s="23"/>
      <c r="HO238" s="23"/>
      <c r="HP238" s="23"/>
      <c r="HQ238" s="23"/>
      <c r="HR238" s="23"/>
      <c r="HS238" s="23"/>
      <c r="HT238" s="23"/>
      <c r="HU238" s="23"/>
      <c r="HV238" s="23"/>
      <c r="HW238" s="23"/>
      <c r="HX238" s="23"/>
      <c r="HY238" s="23"/>
      <c r="HZ238" s="23"/>
      <c r="IA238" s="23"/>
      <c r="IB238" s="23"/>
      <c r="IC238" s="23"/>
      <c r="ID238" s="23"/>
      <c r="IE238" s="23"/>
      <c r="IF238" s="23"/>
      <c r="IG238" s="23"/>
      <c r="IH238" s="23"/>
      <c r="II238" s="23"/>
      <c r="IJ238" s="23"/>
    </row>
    <row r="239" spans="1:244" ht="14.4" customHeight="1" x14ac:dyDescent="0.3">
      <c r="A239" s="12"/>
      <c r="B239" s="13">
        <v>1</v>
      </c>
      <c r="C239" s="12"/>
      <c r="D239" s="12" t="s">
        <v>286</v>
      </c>
      <c r="E239" s="12"/>
      <c r="F239" s="14">
        <v>44855</v>
      </c>
      <c r="G239" s="13" t="s">
        <v>73</v>
      </c>
      <c r="H239" s="12"/>
      <c r="I239" s="26">
        <v>44811</v>
      </c>
      <c r="J239" s="13">
        <f t="shared" si="28"/>
        <v>44</v>
      </c>
      <c r="K239" s="12">
        <f t="shared" si="29"/>
        <v>-1</v>
      </c>
      <c r="L239" s="12">
        <v>45</v>
      </c>
      <c r="M239" s="16" t="s">
        <v>74</v>
      </c>
      <c r="N239" s="12">
        <v>1</v>
      </c>
      <c r="O239" s="12"/>
      <c r="P239" s="12" t="s">
        <v>75</v>
      </c>
      <c r="Q239" s="12" t="s">
        <v>76</v>
      </c>
      <c r="R239" s="12" t="s">
        <v>77</v>
      </c>
      <c r="S239" s="17" t="s">
        <v>78</v>
      </c>
      <c r="T239" s="12">
        <v>28</v>
      </c>
      <c r="U239" s="12"/>
      <c r="V239" s="12">
        <v>6</v>
      </c>
      <c r="W239" s="12"/>
      <c r="X239" s="12"/>
      <c r="Y239" s="12"/>
      <c r="Z239" s="13">
        <v>23</v>
      </c>
      <c r="AA239" s="13">
        <v>2000</v>
      </c>
      <c r="AB239" s="12">
        <v>14</v>
      </c>
      <c r="AC239" s="13">
        <v>-26</v>
      </c>
      <c r="AD239" s="12"/>
      <c r="AE239" s="30">
        <v>20</v>
      </c>
      <c r="AF239" s="12">
        <v>21</v>
      </c>
      <c r="AG239" s="12">
        <v>22</v>
      </c>
      <c r="AH239" s="12">
        <v>23</v>
      </c>
      <c r="AI239" s="12"/>
      <c r="AJ239" s="13">
        <v>4</v>
      </c>
      <c r="AK239" s="16">
        <f t="shared" si="34"/>
        <v>3099.9755859375</v>
      </c>
      <c r="AL239" s="12">
        <v>-73.4710693359375</v>
      </c>
      <c r="AM239" s="18">
        <v>-90.789794921875</v>
      </c>
      <c r="AN239" s="18">
        <v>-106.552124023437</v>
      </c>
      <c r="AO239" s="18">
        <v>-121.917724609375</v>
      </c>
      <c r="AP239" s="18">
        <v>-135.406494140625</v>
      </c>
      <c r="AQ239" s="12">
        <v>-145.00427246093699</v>
      </c>
      <c r="AR239" s="12">
        <v>-154.11376953125</v>
      </c>
      <c r="AS239" s="12">
        <v>-162.00256347656199</v>
      </c>
      <c r="AT239" s="12"/>
      <c r="AU239" s="12">
        <f t="shared" si="30"/>
        <v>14</v>
      </c>
      <c r="AV239" s="12">
        <v>7</v>
      </c>
      <c r="AW239" s="12">
        <v>1</v>
      </c>
      <c r="AX239" s="12">
        <v>1</v>
      </c>
      <c r="AY239" s="12" t="s">
        <v>80</v>
      </c>
      <c r="AZ239" s="12">
        <v>675.7001953125</v>
      </c>
      <c r="BA239" s="12">
        <v>680.10009765625</v>
      </c>
      <c r="BB239" s="19">
        <v>-32.8100004196166</v>
      </c>
      <c r="BC239" s="18">
        <v>43.298160552978501</v>
      </c>
      <c r="BD239" s="12">
        <v>2</v>
      </c>
      <c r="BE239" s="12">
        <v>677.7001953125</v>
      </c>
      <c r="BF239" s="12">
        <v>3.1980614662170401</v>
      </c>
      <c r="BG239" s="12">
        <v>0</v>
      </c>
      <c r="BH239" s="12">
        <v>675.7001953125</v>
      </c>
      <c r="BI239" s="19">
        <v>2.4343626499175999</v>
      </c>
      <c r="BJ239" s="12">
        <v>21.649080276489201</v>
      </c>
      <c r="BK239" s="12">
        <v>1.0027720928192101</v>
      </c>
      <c r="BL239" s="12">
        <v>3.4371347427368102</v>
      </c>
      <c r="BM239" s="12">
        <v>10.4088230133056</v>
      </c>
      <c r="BN239" s="12">
        <v>3.04530477523803</v>
      </c>
      <c r="BO239" s="12">
        <v>36.432926177978501</v>
      </c>
      <c r="BP239" s="12">
        <v>1.149658203125</v>
      </c>
      <c r="BQ239" s="12">
        <v>-22.8658542633056</v>
      </c>
      <c r="BR239" s="12">
        <v>1.449951171875</v>
      </c>
      <c r="BS239" s="12">
        <v>24.817346572875898</v>
      </c>
      <c r="BT239" s="12">
        <v>1.44925153255462</v>
      </c>
      <c r="BU239" s="12">
        <v>-21.168962478637599</v>
      </c>
      <c r="BV239" s="12">
        <v>1.69086325168609</v>
      </c>
      <c r="BW239" s="12">
        <v>107.937171936035</v>
      </c>
      <c r="BX239" s="12" t="s">
        <v>82</v>
      </c>
      <c r="BY239" s="12" t="s">
        <v>81</v>
      </c>
      <c r="BZ239" s="12" t="s">
        <v>82</v>
      </c>
      <c r="CA239" s="12" t="s">
        <v>82</v>
      </c>
      <c r="CB239" s="12"/>
      <c r="CC239" s="12"/>
      <c r="CD239" s="12"/>
      <c r="CE239" s="20"/>
      <c r="CM239" s="12"/>
      <c r="CN239" s="12"/>
      <c r="CO239" s="62"/>
      <c r="CP239" s="12"/>
      <c r="CQ239" s="12"/>
      <c r="CR239" s="12"/>
      <c r="CS239" s="12"/>
      <c r="CT239" s="12"/>
      <c r="CU239" s="12"/>
      <c r="CV239" s="12"/>
      <c r="CW239" s="12"/>
      <c r="CX239" s="52">
        <v>0</v>
      </c>
      <c r="CY239" s="21">
        <v>0</v>
      </c>
      <c r="CZ239" s="12"/>
      <c r="DA239" s="12"/>
      <c r="DB239" s="12"/>
      <c r="DC239" s="12"/>
      <c r="DD239" s="12"/>
      <c r="DE239" s="12" t="s">
        <v>99</v>
      </c>
      <c r="DF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23"/>
      <c r="DW239" s="23"/>
      <c r="DX239" s="23"/>
      <c r="DY239" s="23"/>
      <c r="DZ239" s="23"/>
      <c r="EA239" s="23"/>
      <c r="EB239" s="23"/>
      <c r="EC239" s="21">
        <v>5</v>
      </c>
      <c r="ED239" s="12">
        <v>5</v>
      </c>
      <c r="EE239" s="23"/>
      <c r="EF239" s="21">
        <f t="shared" si="31"/>
        <v>0</v>
      </c>
      <c r="EG239" s="24">
        <v>5</v>
      </c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  <c r="FY239" s="23"/>
      <c r="FZ239" s="23"/>
      <c r="GA239" s="23"/>
      <c r="GB239" s="23"/>
      <c r="GC239" s="23"/>
      <c r="GD239" s="23"/>
      <c r="GE239" s="23"/>
      <c r="GF239" s="23"/>
      <c r="GG239" s="23"/>
      <c r="GH239" s="23"/>
      <c r="GI239" s="23"/>
      <c r="GJ239" s="23"/>
      <c r="GK239" s="23"/>
      <c r="GL239" s="23"/>
      <c r="GM239" s="23"/>
      <c r="GN239" s="23"/>
      <c r="GO239" s="23"/>
      <c r="GP239" s="23"/>
      <c r="GQ239" s="23"/>
      <c r="GR239" s="23"/>
      <c r="GS239" s="23"/>
      <c r="GT239" s="23"/>
      <c r="GU239" s="23"/>
      <c r="GV239" s="23"/>
      <c r="GW239" s="23"/>
      <c r="GX239" s="23"/>
      <c r="GY239" s="23"/>
      <c r="GZ239" s="23"/>
      <c r="HA239" s="23"/>
      <c r="HB239" s="23"/>
      <c r="HC239" s="23"/>
      <c r="HD239" s="23"/>
      <c r="HE239" s="23"/>
      <c r="HF239" s="23"/>
      <c r="HG239" s="23"/>
      <c r="HH239" s="23"/>
      <c r="HI239" s="23"/>
      <c r="HJ239" s="23"/>
      <c r="HK239" s="23"/>
      <c r="HL239" s="23"/>
      <c r="HM239" s="23"/>
      <c r="HN239" s="23"/>
      <c r="HO239" s="23"/>
      <c r="HP239" s="23"/>
      <c r="HQ239" s="23"/>
      <c r="HR239" s="23"/>
      <c r="HS239" s="23"/>
      <c r="HT239" s="23"/>
      <c r="HU239" s="23"/>
      <c r="HV239" s="23"/>
      <c r="HW239" s="23"/>
      <c r="HX239" s="23"/>
      <c r="HY239" s="23"/>
      <c r="HZ239" s="23"/>
      <c r="IA239" s="23"/>
      <c r="IB239" s="23"/>
      <c r="IC239" s="23"/>
      <c r="ID239" s="23"/>
      <c r="IE239" s="23"/>
      <c r="IF239" s="23"/>
      <c r="IG239" s="23"/>
      <c r="IH239" s="23"/>
      <c r="II239" s="23"/>
      <c r="IJ239" s="23"/>
    </row>
    <row r="240" spans="1:244" ht="15" customHeight="1" x14ac:dyDescent="0.3">
      <c r="A240" s="12"/>
      <c r="B240" s="13">
        <v>1</v>
      </c>
      <c r="C240" s="12"/>
      <c r="D240" s="12" t="s">
        <v>286</v>
      </c>
      <c r="E240" s="12"/>
      <c r="F240" s="14">
        <v>44855</v>
      </c>
      <c r="G240" s="13" t="s">
        <v>73</v>
      </c>
      <c r="H240" s="12"/>
      <c r="I240" s="26">
        <v>44811</v>
      </c>
      <c r="J240" s="13">
        <f t="shared" si="28"/>
        <v>44</v>
      </c>
      <c r="K240" s="12">
        <f t="shared" si="29"/>
        <v>-1</v>
      </c>
      <c r="L240" s="12">
        <v>45</v>
      </c>
      <c r="M240" s="16" t="s">
        <v>74</v>
      </c>
      <c r="N240" s="12">
        <v>1</v>
      </c>
      <c r="O240" s="12"/>
      <c r="P240" s="12" t="s">
        <v>75</v>
      </c>
      <c r="Q240" s="12" t="s">
        <v>76</v>
      </c>
      <c r="R240" s="12" t="s">
        <v>77</v>
      </c>
      <c r="S240" s="17" t="s">
        <v>78</v>
      </c>
      <c r="T240" s="12">
        <v>28</v>
      </c>
      <c r="U240" s="12"/>
      <c r="V240" s="12">
        <v>7</v>
      </c>
      <c r="W240" s="12"/>
      <c r="X240" s="12"/>
      <c r="Y240" s="12"/>
      <c r="Z240" s="13">
        <v>34</v>
      </c>
      <c r="AA240" s="13">
        <v>2000</v>
      </c>
      <c r="AB240" s="12">
        <v>12</v>
      </c>
      <c r="AC240" s="13">
        <v>-29</v>
      </c>
      <c r="AD240" s="12"/>
      <c r="AE240" s="30">
        <v>24</v>
      </c>
      <c r="AF240" s="12">
        <v>25</v>
      </c>
      <c r="AG240" s="12">
        <v>26</v>
      </c>
      <c r="AH240" s="12">
        <v>27</v>
      </c>
      <c r="AI240" s="12"/>
      <c r="AJ240" s="13">
        <v>3</v>
      </c>
      <c r="AK240" s="16">
        <f t="shared" si="34"/>
        <v>2747.802734375</v>
      </c>
      <c r="AL240" s="12">
        <v>-64.39208984375</v>
      </c>
      <c r="AM240" s="18">
        <v>-51.177978515625</v>
      </c>
      <c r="AN240" s="18">
        <v>-93.93310546875</v>
      </c>
      <c r="AO240" s="18">
        <v>-97.259521484375</v>
      </c>
      <c r="AP240" s="18">
        <v>-110.04638671875</v>
      </c>
      <c r="AQ240" s="12">
        <v>-126.022338867187</v>
      </c>
      <c r="AR240" s="12">
        <v>-121.673583984375</v>
      </c>
      <c r="AS240" s="12">
        <v>-122.940063476562</v>
      </c>
      <c r="AT240" s="12"/>
      <c r="AU240" s="12">
        <f t="shared" si="30"/>
        <v>34</v>
      </c>
      <c r="AV240" s="12">
        <v>17</v>
      </c>
      <c r="AW240" s="12">
        <v>1</v>
      </c>
      <c r="AX240" s="12">
        <v>1</v>
      </c>
      <c r="AY240" s="12" t="s">
        <v>80</v>
      </c>
      <c r="AZ240" s="12">
        <v>432.40051269531199</v>
      </c>
      <c r="BA240" s="12">
        <v>437.40255737304602</v>
      </c>
      <c r="BB240" s="19">
        <v>-27.819999694824201</v>
      </c>
      <c r="BC240" s="18">
        <v>37.583915710449197</v>
      </c>
      <c r="BD240" s="12">
        <v>2.19921875</v>
      </c>
      <c r="BE240" s="12">
        <v>434.59973144531199</v>
      </c>
      <c r="BF240" s="12">
        <v>1.3290332555770801</v>
      </c>
      <c r="BG240" s="12">
        <v>0</v>
      </c>
      <c r="BH240" s="12">
        <v>432.40051269531199</v>
      </c>
      <c r="BI240" s="19">
        <v>3.0186893939971902</v>
      </c>
      <c r="BJ240" s="12">
        <v>18.791957855224599</v>
      </c>
      <c r="BK240" s="12">
        <v>1.0133424997329701</v>
      </c>
      <c r="BL240" s="12">
        <v>4.0320320129394496</v>
      </c>
      <c r="BM240" s="12">
        <v>6.9710421562194798</v>
      </c>
      <c r="BN240" s="12">
        <v>3.2292425632476802</v>
      </c>
      <c r="BO240" s="12">
        <v>30.024509429931602</v>
      </c>
      <c r="BP240" s="12">
        <v>1.1494140625</v>
      </c>
      <c r="BQ240" s="12">
        <v>-15.318627357482899</v>
      </c>
      <c r="BR240" s="12">
        <v>1.3505859375</v>
      </c>
      <c r="BS240" s="12">
        <v>23.339023590087798</v>
      </c>
      <c r="BT240" s="12">
        <v>1.3557837009429901</v>
      </c>
      <c r="BU240" s="12" t="s">
        <v>81</v>
      </c>
      <c r="BV240" s="12" t="s">
        <v>81</v>
      </c>
      <c r="BW240" s="12">
        <v>112.95309448242099</v>
      </c>
      <c r="BX240" s="12" t="s">
        <v>82</v>
      </c>
      <c r="BY240" s="12" t="s">
        <v>81</v>
      </c>
      <c r="BZ240" s="12" t="s">
        <v>82</v>
      </c>
      <c r="CA240" s="12" t="s">
        <v>82</v>
      </c>
      <c r="CB240" s="12"/>
      <c r="CC240" s="12"/>
      <c r="CD240" s="12"/>
      <c r="CE240" s="20"/>
      <c r="CM240" s="12"/>
      <c r="CN240" s="12"/>
      <c r="CO240" s="62"/>
      <c r="CP240" s="12"/>
      <c r="CQ240" s="12"/>
      <c r="CR240" s="12"/>
      <c r="CS240" s="12"/>
      <c r="CT240" s="12"/>
      <c r="CU240" s="12"/>
      <c r="CV240" s="12"/>
      <c r="CW240" s="12"/>
      <c r="CX240" s="52">
        <v>0</v>
      </c>
      <c r="CY240" s="21">
        <v>0</v>
      </c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  <c r="DQ240" s="12"/>
      <c r="DR240" s="12"/>
      <c r="DS240" s="12"/>
      <c r="DT240" s="12"/>
      <c r="DU240" s="12"/>
      <c r="DV240" s="29"/>
      <c r="DW240" s="29"/>
      <c r="DX240" s="29"/>
      <c r="DY240" s="29"/>
      <c r="DZ240" s="29"/>
      <c r="EA240" s="29"/>
      <c r="EB240" s="29"/>
      <c r="EC240" s="21">
        <v>5</v>
      </c>
      <c r="ED240" s="21">
        <v>5</v>
      </c>
      <c r="EE240" s="29"/>
      <c r="EF240" s="21">
        <f t="shared" si="31"/>
        <v>0</v>
      </c>
      <c r="EG240" s="24">
        <v>5</v>
      </c>
      <c r="EH240" s="29"/>
      <c r="EI240" s="29"/>
      <c r="EJ240" s="29"/>
      <c r="EK240" s="29"/>
      <c r="EL240" s="29"/>
      <c r="EM240" s="29"/>
      <c r="EN240" s="29"/>
      <c r="EO240" s="29"/>
      <c r="EP240" s="29"/>
      <c r="EQ240" s="29"/>
      <c r="ER240" s="29"/>
      <c r="ES240" s="29"/>
      <c r="ET240" s="29"/>
      <c r="EU240" s="29"/>
      <c r="EV240" s="29"/>
      <c r="EW240" s="29"/>
      <c r="EX240" s="29"/>
      <c r="EY240" s="29"/>
      <c r="EZ240" s="29"/>
      <c r="FA240" s="29"/>
      <c r="FB240" s="29"/>
      <c r="FC240" s="29"/>
      <c r="FD240" s="29"/>
      <c r="FE240" s="29"/>
      <c r="FF240" s="29"/>
      <c r="FG240" s="29"/>
      <c r="FH240" s="29"/>
      <c r="FI240" s="29"/>
      <c r="FJ240" s="29"/>
      <c r="FK240" s="29"/>
      <c r="FL240" s="29"/>
      <c r="FM240" s="29"/>
      <c r="FN240" s="29"/>
      <c r="FO240" s="29"/>
      <c r="FP240" s="29"/>
      <c r="FQ240" s="29"/>
      <c r="FR240" s="29"/>
      <c r="FS240" s="29"/>
      <c r="FT240" s="29"/>
      <c r="FU240" s="29"/>
      <c r="FV240" s="29"/>
      <c r="FW240" s="29"/>
      <c r="FX240" s="29"/>
      <c r="FY240" s="29"/>
      <c r="FZ240" s="29"/>
      <c r="GA240" s="29"/>
      <c r="GB240" s="29"/>
      <c r="GC240" s="29"/>
      <c r="GD240" s="29"/>
      <c r="GE240" s="29"/>
      <c r="GF240" s="29"/>
      <c r="GG240" s="29"/>
      <c r="GH240" s="29"/>
      <c r="GI240" s="29"/>
      <c r="GJ240" s="29"/>
      <c r="GK240" s="29"/>
      <c r="GL240" s="29"/>
      <c r="GM240" s="29"/>
      <c r="GN240" s="29"/>
      <c r="GO240" s="29"/>
      <c r="GP240" s="29"/>
      <c r="GQ240" s="29"/>
      <c r="GR240" s="29"/>
      <c r="GS240" s="29"/>
      <c r="GT240" s="29"/>
      <c r="GU240" s="29"/>
      <c r="GV240" s="29"/>
      <c r="GW240" s="29"/>
      <c r="GX240" s="29"/>
      <c r="GY240" s="29"/>
      <c r="GZ240" s="29"/>
      <c r="HA240" s="29"/>
      <c r="HB240" s="29"/>
      <c r="HC240" s="29"/>
      <c r="HD240" s="29"/>
      <c r="HE240" s="29"/>
      <c r="HF240" s="29"/>
      <c r="HG240" s="29"/>
      <c r="HH240" s="29"/>
      <c r="HI240" s="29"/>
      <c r="HJ240" s="29"/>
      <c r="HK240" s="29"/>
      <c r="HL240" s="29"/>
      <c r="HM240" s="29"/>
      <c r="HN240" s="29"/>
      <c r="HO240" s="29"/>
      <c r="HP240" s="29"/>
      <c r="HQ240" s="29"/>
      <c r="HR240" s="29"/>
      <c r="HS240" s="29"/>
      <c r="HT240" s="29"/>
      <c r="HU240" s="29"/>
      <c r="HV240" s="29"/>
      <c r="HW240" s="29"/>
      <c r="HX240" s="29"/>
      <c r="HY240" s="29"/>
      <c r="HZ240" s="29"/>
      <c r="IA240" s="29"/>
      <c r="IB240" s="29"/>
      <c r="IC240" s="29"/>
      <c r="ID240" s="29"/>
      <c r="IE240" s="29"/>
      <c r="IF240" s="29"/>
      <c r="IG240" s="29"/>
      <c r="IH240" s="29"/>
      <c r="II240" s="29"/>
      <c r="IJ240" s="29"/>
    </row>
    <row r="241" spans="1:244" x14ac:dyDescent="0.3">
      <c r="A241" s="12"/>
      <c r="B241" s="13">
        <v>1</v>
      </c>
      <c r="C241" s="12"/>
      <c r="D241" s="12" t="s">
        <v>286</v>
      </c>
      <c r="E241" s="12"/>
      <c r="F241" s="14">
        <v>44855</v>
      </c>
      <c r="G241" s="13" t="s">
        <v>73</v>
      </c>
      <c r="H241" s="12"/>
      <c r="I241" s="26">
        <v>44811</v>
      </c>
      <c r="J241" s="13">
        <f t="shared" si="28"/>
        <v>44</v>
      </c>
      <c r="K241" s="12">
        <f t="shared" si="29"/>
        <v>-1</v>
      </c>
      <c r="L241" s="12">
        <v>45</v>
      </c>
      <c r="M241" s="16" t="s">
        <v>74</v>
      </c>
      <c r="N241" s="12">
        <v>1</v>
      </c>
      <c r="O241" s="12"/>
      <c r="P241" s="12" t="s">
        <v>75</v>
      </c>
      <c r="Q241" s="12" t="s">
        <v>76</v>
      </c>
      <c r="R241" s="12" t="s">
        <v>77</v>
      </c>
      <c r="S241" s="17" t="s">
        <v>78</v>
      </c>
      <c r="T241" s="12">
        <v>28</v>
      </c>
      <c r="U241" s="12"/>
      <c r="V241" s="12">
        <v>2</v>
      </c>
      <c r="W241" s="12"/>
      <c r="X241" s="12"/>
      <c r="Y241" s="12"/>
      <c r="Z241" s="13">
        <v>10</v>
      </c>
      <c r="AA241" s="13">
        <v>3000</v>
      </c>
      <c r="AB241" s="12">
        <v>19</v>
      </c>
      <c r="AC241" s="13">
        <v>-42</v>
      </c>
      <c r="AD241" s="12"/>
      <c r="AE241" s="12">
        <v>3</v>
      </c>
      <c r="AF241" s="12">
        <v>4</v>
      </c>
      <c r="AG241" s="12">
        <v>5</v>
      </c>
      <c r="AH241" s="12">
        <v>6</v>
      </c>
      <c r="AI241" s="12"/>
      <c r="AJ241" s="13">
        <v>0</v>
      </c>
      <c r="AK241" s="16">
        <f t="shared" si="34"/>
        <v>6237.7929687499691</v>
      </c>
      <c r="AL241" s="12">
        <v>-68.54248046875</v>
      </c>
      <c r="AM241" s="18">
        <v>-95.9930419921875</v>
      </c>
      <c r="AN241" s="18">
        <v>-124.679565429687</v>
      </c>
      <c r="AO241" s="18">
        <v>-155.65490722656199</v>
      </c>
      <c r="AP241" s="18">
        <v>-194.65637207031199</v>
      </c>
      <c r="AQ241" s="12">
        <v>-194.51904296875</v>
      </c>
      <c r="AR241" s="12">
        <v>-72.7996826171875</v>
      </c>
      <c r="AS241" s="12">
        <v>-53.2073974609375</v>
      </c>
      <c r="AT241" s="12"/>
      <c r="AU241" s="12">
        <f t="shared" si="30"/>
        <v>0</v>
      </c>
      <c r="AV241" s="12"/>
      <c r="AW241" s="12"/>
      <c r="AX241" s="12"/>
      <c r="AY241" s="12"/>
      <c r="AZ241" s="12"/>
      <c r="BA241" s="12"/>
      <c r="BB241" s="19"/>
      <c r="BC241" s="18"/>
      <c r="BD241" s="12"/>
      <c r="BE241" s="12"/>
      <c r="BF241" s="12"/>
      <c r="BG241" s="12"/>
      <c r="BH241" s="12"/>
      <c r="BI241" s="19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20"/>
      <c r="CM241" s="12"/>
      <c r="CN241" s="12"/>
      <c r="CO241" s="62"/>
      <c r="CP241" s="12"/>
      <c r="CQ241" s="12"/>
      <c r="CR241" s="12"/>
      <c r="CS241" s="12"/>
      <c r="CT241" s="12"/>
      <c r="CU241" s="12"/>
      <c r="CV241" s="12"/>
      <c r="CW241" s="12"/>
      <c r="CX241" s="22">
        <v>0</v>
      </c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23"/>
      <c r="DW241" s="23"/>
      <c r="DX241" s="23"/>
      <c r="DY241" s="23"/>
      <c r="DZ241" s="23"/>
      <c r="EA241" s="23"/>
      <c r="EB241" s="23"/>
      <c r="EC241" s="12">
        <v>0</v>
      </c>
      <c r="ED241" s="12">
        <v>0</v>
      </c>
      <c r="EE241" s="23"/>
      <c r="EF241" s="21">
        <f t="shared" si="31"/>
        <v>0</v>
      </c>
      <c r="EG241" s="28">
        <v>0</v>
      </c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  <c r="FY241" s="23"/>
      <c r="FZ241" s="23"/>
      <c r="GA241" s="23"/>
      <c r="GB241" s="23"/>
      <c r="GC241" s="23"/>
      <c r="GD241" s="23"/>
      <c r="GE241" s="23"/>
      <c r="GF241" s="23"/>
      <c r="GG241" s="23"/>
      <c r="GH241" s="23"/>
      <c r="GI241" s="23"/>
      <c r="GJ241" s="23"/>
      <c r="GK241" s="23"/>
      <c r="GL241" s="23"/>
      <c r="GM241" s="23"/>
      <c r="GN241" s="23"/>
      <c r="GO241" s="23"/>
      <c r="GP241" s="23"/>
      <c r="GQ241" s="23"/>
      <c r="GR241" s="23"/>
      <c r="GS241" s="23"/>
      <c r="GT241" s="23"/>
      <c r="GU241" s="23"/>
      <c r="GV241" s="23"/>
      <c r="GW241" s="23"/>
      <c r="GX241" s="23"/>
      <c r="GY241" s="23"/>
      <c r="GZ241" s="23"/>
      <c r="HA241" s="23"/>
      <c r="HB241" s="23"/>
      <c r="HC241" s="23"/>
      <c r="HD241" s="23"/>
      <c r="HE241" s="23"/>
      <c r="HF241" s="23"/>
      <c r="HG241" s="23"/>
      <c r="HH241" s="23"/>
      <c r="HI241" s="23"/>
      <c r="HJ241" s="23"/>
      <c r="HK241" s="23"/>
      <c r="HL241" s="23"/>
      <c r="HM241" s="23"/>
      <c r="HN241" s="23"/>
      <c r="HO241" s="23"/>
      <c r="HP241" s="23"/>
      <c r="HQ241" s="23"/>
      <c r="HR241" s="23"/>
      <c r="HS241" s="23"/>
      <c r="HT241" s="23"/>
      <c r="HU241" s="23"/>
      <c r="HV241" s="23"/>
      <c r="HW241" s="23"/>
      <c r="HX241" s="23"/>
      <c r="HY241" s="23"/>
      <c r="HZ241" s="23"/>
      <c r="IA241" s="23"/>
      <c r="IB241" s="23"/>
      <c r="IC241" s="23"/>
      <c r="ID241" s="23"/>
      <c r="IE241" s="23"/>
      <c r="IF241" s="23"/>
      <c r="IG241" s="23"/>
      <c r="IH241" s="23"/>
      <c r="II241" s="23"/>
      <c r="IJ241" s="23"/>
    </row>
    <row r="242" spans="1:244" x14ac:dyDescent="0.3">
      <c r="A242" s="12"/>
      <c r="B242" s="13">
        <v>1</v>
      </c>
      <c r="C242" s="51"/>
      <c r="D242" s="12" t="s">
        <v>286</v>
      </c>
      <c r="E242" s="12"/>
      <c r="F242" s="14">
        <v>44865</v>
      </c>
      <c r="G242" s="13" t="s">
        <v>73</v>
      </c>
      <c r="H242" s="12"/>
      <c r="I242" s="15">
        <v>44811</v>
      </c>
      <c r="J242" s="13">
        <f t="shared" si="28"/>
        <v>54</v>
      </c>
      <c r="K242" s="12">
        <f t="shared" si="29"/>
        <v>-1</v>
      </c>
      <c r="L242" s="12">
        <v>55</v>
      </c>
      <c r="M242" s="16" t="s">
        <v>74</v>
      </c>
      <c r="N242" s="12">
        <v>1</v>
      </c>
      <c r="O242" s="12"/>
      <c r="P242" s="12" t="s">
        <v>75</v>
      </c>
      <c r="Q242" s="12" t="s">
        <v>76</v>
      </c>
      <c r="R242" s="12" t="s">
        <v>77</v>
      </c>
      <c r="S242" s="17" t="s">
        <v>78</v>
      </c>
      <c r="T242" s="12">
        <v>28</v>
      </c>
      <c r="U242" s="12"/>
      <c r="V242" s="12">
        <v>6</v>
      </c>
      <c r="W242" s="12" t="s">
        <v>83</v>
      </c>
      <c r="X242" s="12"/>
      <c r="Y242" s="12"/>
      <c r="Z242" s="13">
        <v>69</v>
      </c>
      <c r="AA242" s="13">
        <v>1800</v>
      </c>
      <c r="AB242" s="12">
        <v>10</v>
      </c>
      <c r="AC242" s="13">
        <v>-36</v>
      </c>
      <c r="AD242" s="12"/>
      <c r="AE242" s="12">
        <v>36</v>
      </c>
      <c r="AF242" s="12">
        <v>37</v>
      </c>
      <c r="AG242" s="12">
        <v>38</v>
      </c>
      <c r="AH242" s="12">
        <v>39</v>
      </c>
      <c r="AI242" s="12"/>
      <c r="AJ242" s="13">
        <v>7</v>
      </c>
      <c r="AK242" s="16">
        <f t="shared" si="34"/>
        <v>1782.5317382812302</v>
      </c>
      <c r="AL242" s="12">
        <v>-69.854736328125</v>
      </c>
      <c r="AM242" s="18">
        <v>-80.7342529296875</v>
      </c>
      <c r="AN242" s="18">
        <v>-90.63720703125</v>
      </c>
      <c r="AO242" s="18">
        <v>-99.151611328125</v>
      </c>
      <c r="AP242" s="18">
        <v>-105.209350585937</v>
      </c>
      <c r="AQ242" s="12">
        <v>-111.099243164062</v>
      </c>
      <c r="AR242" s="12">
        <v>-116.195678710937</v>
      </c>
      <c r="AS242" s="12">
        <v>-120.468139648437</v>
      </c>
      <c r="AT242" s="12"/>
      <c r="AU242" s="12">
        <f t="shared" si="30"/>
        <v>18</v>
      </c>
      <c r="AV242" s="12">
        <v>9</v>
      </c>
      <c r="AW242" s="12">
        <v>1</v>
      </c>
      <c r="AX242" s="12">
        <v>1</v>
      </c>
      <c r="AY242" s="12" t="s">
        <v>80</v>
      </c>
      <c r="AZ242" s="12">
        <v>685.2001953125</v>
      </c>
      <c r="BA242" s="12">
        <v>689.19909667968705</v>
      </c>
      <c r="BB242" s="19">
        <v>-27.0600004196166</v>
      </c>
      <c r="BC242" s="18">
        <v>57.804752349853501</v>
      </c>
      <c r="BD242" s="12">
        <v>1.599609375</v>
      </c>
      <c r="BE242" s="12">
        <v>686.7998046875</v>
      </c>
      <c r="BF242" s="12">
        <v>-20.640684127807599</v>
      </c>
      <c r="BG242" s="12">
        <v>0</v>
      </c>
      <c r="BH242" s="12">
        <v>685.2001953125</v>
      </c>
      <c r="BI242" s="19">
        <v>1.4040391445159901</v>
      </c>
      <c r="BJ242" s="12">
        <v>28.902376174926701</v>
      </c>
      <c r="BK242" s="12">
        <v>1.14645159244537</v>
      </c>
      <c r="BL242" s="12">
        <v>2.5504906177520699</v>
      </c>
      <c r="BM242" s="12">
        <v>6.3375763893127397</v>
      </c>
      <c r="BN242" s="12">
        <v>9.0577907562255806</v>
      </c>
      <c r="BO242" s="12">
        <v>126.668685913085</v>
      </c>
      <c r="BP242" s="12">
        <v>1.14990234375</v>
      </c>
      <c r="BQ242" s="12">
        <v>-38.602939605712798</v>
      </c>
      <c r="BR242" s="12">
        <v>0.650390625</v>
      </c>
      <c r="BS242" s="12">
        <v>90.153305053710895</v>
      </c>
      <c r="BT242" s="12">
        <v>0.50408792495727495</v>
      </c>
      <c r="BU242" s="12">
        <v>-33.155471801757798</v>
      </c>
      <c r="BV242" s="12">
        <v>1.3979420661926201</v>
      </c>
      <c r="BW242" s="12">
        <v>73.674789428710895</v>
      </c>
      <c r="BX242" s="12" t="s">
        <v>82</v>
      </c>
      <c r="BY242" s="12" t="s">
        <v>81</v>
      </c>
      <c r="BZ242" s="12" t="s">
        <v>82</v>
      </c>
      <c r="CA242" s="12" t="s">
        <v>82</v>
      </c>
      <c r="CB242" s="12"/>
      <c r="CC242" s="12" t="s">
        <v>388</v>
      </c>
      <c r="CD242" s="12"/>
      <c r="CE242" s="20">
        <v>-9.6739999999999995</v>
      </c>
      <c r="CF242" s="21">
        <v>0</v>
      </c>
      <c r="CG242" s="21">
        <v>0.27500000000000002</v>
      </c>
      <c r="CH242" s="21">
        <v>0.31</v>
      </c>
      <c r="CI242" s="21">
        <v>-19.018999999999998</v>
      </c>
      <c r="CJ242" s="21">
        <v>3.1</v>
      </c>
      <c r="CK242" s="21">
        <v>1.605</v>
      </c>
      <c r="CL242" s="21">
        <v>-5.149</v>
      </c>
      <c r="CM242" s="12">
        <v>11.63</v>
      </c>
      <c r="CN242" s="12">
        <v>-4.7389999999999999</v>
      </c>
      <c r="CO242" s="62">
        <f t="shared" ref="CO242:CO250" si="36">(CL242*CK242+CN242*CM242)/(CL242+CN242)</f>
        <v>6.4096596885113266</v>
      </c>
      <c r="CP242" s="12">
        <v>0.88100000000000001</v>
      </c>
      <c r="CQ242" s="12">
        <v>0</v>
      </c>
      <c r="CR242" s="12">
        <v>0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22">
        <v>0.51200000000000001</v>
      </c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23"/>
      <c r="DW242" s="23"/>
      <c r="DX242" s="23"/>
      <c r="DY242" s="23"/>
      <c r="DZ242" s="23"/>
      <c r="EA242" s="23"/>
      <c r="EB242" s="23"/>
      <c r="EC242" s="21">
        <v>9</v>
      </c>
      <c r="ED242" s="12">
        <v>9</v>
      </c>
      <c r="EE242" s="23"/>
      <c r="EF242" s="21">
        <f t="shared" si="31"/>
        <v>0</v>
      </c>
      <c r="EG242" s="24">
        <v>9</v>
      </c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  <c r="FY242" s="23"/>
      <c r="FZ242" s="23"/>
      <c r="GA242" s="23"/>
      <c r="GB242" s="23"/>
      <c r="GC242" s="23"/>
      <c r="GD242" s="23"/>
      <c r="GE242" s="23"/>
      <c r="GF242" s="23"/>
      <c r="GG242" s="23"/>
      <c r="GH242" s="23"/>
      <c r="GI242" s="23"/>
      <c r="GJ242" s="23"/>
      <c r="GK242" s="23"/>
      <c r="GL242" s="23"/>
      <c r="GM242" s="23"/>
      <c r="GN242" s="23"/>
      <c r="GO242" s="23"/>
      <c r="GP242" s="23"/>
      <c r="GQ242" s="23"/>
      <c r="GR242" s="23"/>
      <c r="GS242" s="23"/>
      <c r="GT242" s="23"/>
      <c r="GU242" s="23"/>
      <c r="GV242" s="23"/>
      <c r="GW242" s="23"/>
      <c r="GX242" s="23"/>
      <c r="GY242" s="23"/>
      <c r="GZ242" s="23"/>
      <c r="HA242" s="23"/>
      <c r="HB242" s="23"/>
      <c r="HC242" s="23"/>
      <c r="HD242" s="23"/>
      <c r="HE242" s="23"/>
      <c r="HF242" s="23"/>
      <c r="HG242" s="23"/>
      <c r="HH242" s="23"/>
      <c r="HI242" s="23"/>
      <c r="HJ242" s="23"/>
      <c r="HK242" s="23"/>
      <c r="HL242" s="23"/>
      <c r="HM242" s="23"/>
      <c r="HN242" s="23"/>
      <c r="HO242" s="23"/>
      <c r="HP242" s="23"/>
      <c r="HQ242" s="23"/>
      <c r="HR242" s="23"/>
      <c r="HS242" s="23"/>
      <c r="HT242" s="23"/>
      <c r="HU242" s="23"/>
      <c r="HV242" s="23"/>
      <c r="HW242" s="23"/>
      <c r="HX242" s="23"/>
      <c r="HY242" s="23"/>
      <c r="HZ242" s="23"/>
      <c r="IA242" s="23"/>
      <c r="IB242" s="23"/>
      <c r="IC242" s="23"/>
      <c r="ID242" s="23"/>
      <c r="IE242" s="23"/>
      <c r="IF242" s="23"/>
      <c r="IG242" s="23"/>
      <c r="IH242" s="23"/>
      <c r="II242" s="23"/>
      <c r="IJ242" s="23"/>
    </row>
    <row r="243" spans="1:244" ht="15" customHeight="1" x14ac:dyDescent="0.3">
      <c r="A243" s="12"/>
      <c r="B243" s="13">
        <v>1</v>
      </c>
      <c r="C243" s="51"/>
      <c r="D243" s="12" t="s">
        <v>286</v>
      </c>
      <c r="E243" s="12"/>
      <c r="F243" s="14">
        <v>44865</v>
      </c>
      <c r="G243" s="13" t="s">
        <v>73</v>
      </c>
      <c r="H243" s="12"/>
      <c r="I243" s="15">
        <v>44811</v>
      </c>
      <c r="J243" s="13">
        <f t="shared" si="28"/>
        <v>54</v>
      </c>
      <c r="K243" s="12">
        <f t="shared" si="29"/>
        <v>-1</v>
      </c>
      <c r="L243" s="12">
        <v>55</v>
      </c>
      <c r="M243" s="16" t="s">
        <v>74</v>
      </c>
      <c r="N243" s="12">
        <v>1</v>
      </c>
      <c r="O243" s="12"/>
      <c r="P243" s="12" t="s">
        <v>75</v>
      </c>
      <c r="Q243" s="12" t="s">
        <v>76</v>
      </c>
      <c r="R243" s="12" t="s">
        <v>77</v>
      </c>
      <c r="S243" s="17" t="s">
        <v>78</v>
      </c>
      <c r="T243" s="12">
        <v>28</v>
      </c>
      <c r="U243" s="12"/>
      <c r="V243" s="12">
        <v>2</v>
      </c>
      <c r="W243" s="12" t="s">
        <v>83</v>
      </c>
      <c r="X243" s="12"/>
      <c r="Y243" s="12"/>
      <c r="Z243" s="13">
        <v>54</v>
      </c>
      <c r="AA243" s="13">
        <v>900</v>
      </c>
      <c r="AB243" s="12">
        <v>13</v>
      </c>
      <c r="AC243" s="13">
        <v>-33</v>
      </c>
      <c r="AD243" s="12"/>
      <c r="AE243" s="12">
        <v>26</v>
      </c>
      <c r="AF243" s="12">
        <v>27</v>
      </c>
      <c r="AG243" s="12">
        <v>28</v>
      </c>
      <c r="AH243" s="12">
        <v>29</v>
      </c>
      <c r="AI243" s="12"/>
      <c r="AJ243" s="13">
        <v>5</v>
      </c>
      <c r="AK243" s="16">
        <f t="shared" si="34"/>
        <v>740.966796875</v>
      </c>
      <c r="AL243" s="12">
        <v>-60.455322265625</v>
      </c>
      <c r="AM243" s="18">
        <v>-62.1795654296875</v>
      </c>
      <c r="AN243" s="18">
        <v>-63.90380859375</v>
      </c>
      <c r="AO243" s="18">
        <v>-79.0863037109375</v>
      </c>
      <c r="AP243" s="18">
        <v>-70.526123046875</v>
      </c>
      <c r="AQ243" s="12">
        <v>-86.578369140625</v>
      </c>
      <c r="AR243" s="12">
        <v>-99.1668701171875</v>
      </c>
      <c r="AS243" s="12">
        <v>-100.830078125</v>
      </c>
      <c r="AT243" s="12"/>
      <c r="AU243" s="12">
        <f t="shared" si="30"/>
        <v>28</v>
      </c>
      <c r="AV243" s="12">
        <v>14</v>
      </c>
      <c r="AW243" s="12">
        <v>1</v>
      </c>
      <c r="AX243" s="12">
        <v>1</v>
      </c>
      <c r="AY243" s="12" t="s">
        <v>80</v>
      </c>
      <c r="AZ243" s="12">
        <v>591.40051269531205</v>
      </c>
      <c r="BA243" s="12">
        <v>595.50109863281205</v>
      </c>
      <c r="BB243" s="19">
        <v>-30.220000267028801</v>
      </c>
      <c r="BC243" s="18">
        <v>41.174102783203097</v>
      </c>
      <c r="BD243" s="12">
        <v>1.69921875</v>
      </c>
      <c r="BE243" s="12">
        <v>593.09973144531205</v>
      </c>
      <c r="BF243" s="12">
        <v>-1.4894726276397701</v>
      </c>
      <c r="BG243" s="12">
        <v>0</v>
      </c>
      <c r="BH243" s="12">
        <v>591.40051269531205</v>
      </c>
      <c r="BI243" s="19">
        <v>2.0669038295745801</v>
      </c>
      <c r="BJ243" s="12">
        <v>20.587051391601499</v>
      </c>
      <c r="BK243" s="12">
        <v>1.0153959989547701</v>
      </c>
      <c r="BL243" s="12">
        <v>3.0822999477386399</v>
      </c>
      <c r="BM243" s="12">
        <v>4.2592635154724103</v>
      </c>
      <c r="BN243" s="12">
        <v>4.45971202850341</v>
      </c>
      <c r="BO243" s="12">
        <v>57.291667938232401</v>
      </c>
      <c r="BP243" s="12">
        <v>1.0498046875</v>
      </c>
      <c r="BQ243" s="12">
        <v>-21.2378635406494</v>
      </c>
      <c r="BR243" s="12">
        <v>1.25048828125</v>
      </c>
      <c r="BS243" s="12">
        <v>41.532474517822202</v>
      </c>
      <c r="BT243" s="12">
        <v>0.822451591491699</v>
      </c>
      <c r="BU243" s="12">
        <v>-19.541679382324201</v>
      </c>
      <c r="BV243" s="12">
        <v>1.74877297878265</v>
      </c>
      <c r="BW243" s="12">
        <v>86.065536499023395</v>
      </c>
      <c r="BX243" s="12" t="s">
        <v>82</v>
      </c>
      <c r="BY243" s="12" t="s">
        <v>81</v>
      </c>
      <c r="BZ243" s="12" t="s">
        <v>82</v>
      </c>
      <c r="CA243" s="12" t="s">
        <v>82</v>
      </c>
      <c r="CB243" s="12"/>
      <c r="CC243" s="12" t="s">
        <v>389</v>
      </c>
      <c r="CD243" s="12"/>
      <c r="CE243" s="20">
        <v>-10.01</v>
      </c>
      <c r="CF243" s="21">
        <v>0</v>
      </c>
      <c r="CG243" s="21">
        <v>6.0999999999999999E-2</v>
      </c>
      <c r="CH243" s="21">
        <v>0.60499999999999998</v>
      </c>
      <c r="CI243" s="21">
        <v>-18.497</v>
      </c>
      <c r="CJ243" s="21">
        <v>3.35</v>
      </c>
      <c r="CK243" s="21">
        <v>1.92</v>
      </c>
      <c r="CL243" s="21">
        <v>-5.8719999999999999</v>
      </c>
      <c r="CM243" s="12">
        <v>8.4770000000000003</v>
      </c>
      <c r="CN243" s="12">
        <v>-4.4489999999999998</v>
      </c>
      <c r="CO243" s="62">
        <f t="shared" si="36"/>
        <v>4.7464793140199593</v>
      </c>
      <c r="CP243" s="12">
        <v>0.94299999999999995</v>
      </c>
      <c r="CQ243" s="12">
        <v>0</v>
      </c>
      <c r="CR243" s="12">
        <v>0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22">
        <v>2.0630000000000002</v>
      </c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  <c r="DQ243" s="12"/>
      <c r="DR243" s="12"/>
      <c r="DS243" s="12"/>
      <c r="DT243" s="12"/>
      <c r="DU243" s="12"/>
      <c r="DV243" s="23"/>
      <c r="DW243" s="23"/>
      <c r="DX243" s="23"/>
      <c r="DY243" s="23"/>
      <c r="DZ243" s="23"/>
      <c r="EA243" s="23"/>
      <c r="EB243" s="23"/>
      <c r="EC243" s="12">
        <v>7</v>
      </c>
      <c r="ED243" s="21">
        <v>7</v>
      </c>
      <c r="EE243" s="23"/>
      <c r="EF243" s="21">
        <f t="shared" si="31"/>
        <v>0</v>
      </c>
      <c r="EG243" s="28">
        <v>7</v>
      </c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  <c r="FY243" s="23"/>
      <c r="FZ243" s="23"/>
      <c r="GA243" s="23"/>
      <c r="GB243" s="23"/>
      <c r="GC243" s="23"/>
      <c r="GD243" s="23"/>
      <c r="GE243" s="23"/>
      <c r="GF243" s="23"/>
      <c r="GG243" s="23"/>
      <c r="GH243" s="23"/>
      <c r="GI243" s="23"/>
      <c r="GJ243" s="23"/>
      <c r="GK243" s="23"/>
      <c r="GL243" s="23"/>
      <c r="GM243" s="23"/>
      <c r="GN243" s="23"/>
      <c r="GO243" s="23"/>
      <c r="GP243" s="23"/>
      <c r="GQ243" s="23"/>
      <c r="GR243" s="23"/>
      <c r="GS243" s="23"/>
      <c r="GT243" s="23"/>
      <c r="GU243" s="23"/>
      <c r="GV243" s="23"/>
      <c r="GW243" s="23"/>
      <c r="GX243" s="23"/>
      <c r="GY243" s="23"/>
      <c r="GZ243" s="23"/>
      <c r="HA243" s="23"/>
      <c r="HB243" s="23"/>
      <c r="HC243" s="23"/>
      <c r="HD243" s="23"/>
      <c r="HE243" s="23"/>
      <c r="HF243" s="23"/>
      <c r="HG243" s="23"/>
      <c r="HH243" s="23"/>
      <c r="HI243" s="23"/>
      <c r="HJ243" s="23"/>
      <c r="HK243" s="23"/>
      <c r="HL243" s="23"/>
      <c r="HM243" s="23"/>
      <c r="HN243" s="23"/>
      <c r="HO243" s="23"/>
      <c r="HP243" s="23"/>
      <c r="HQ243" s="23"/>
      <c r="HR243" s="23"/>
      <c r="HS243" s="23"/>
      <c r="HT243" s="23"/>
      <c r="HU243" s="23"/>
      <c r="HV243" s="23"/>
      <c r="HW243" s="23"/>
      <c r="HX243" s="23"/>
      <c r="HY243" s="23"/>
      <c r="HZ243" s="23"/>
      <c r="IA243" s="23"/>
      <c r="IB243" s="23"/>
      <c r="IC243" s="23"/>
      <c r="ID243" s="23"/>
      <c r="IE243" s="23"/>
      <c r="IF243" s="23"/>
      <c r="IG243" s="23"/>
      <c r="IH243" s="23"/>
      <c r="II243" s="23"/>
      <c r="IJ243" s="23"/>
    </row>
    <row r="244" spans="1:244" x14ac:dyDescent="0.3">
      <c r="A244" s="12"/>
      <c r="B244" s="13">
        <v>1</v>
      </c>
      <c r="C244" s="51"/>
      <c r="D244" s="12" t="s">
        <v>286</v>
      </c>
      <c r="E244" s="12"/>
      <c r="F244" s="14">
        <v>44865</v>
      </c>
      <c r="G244" s="13" t="s">
        <v>73</v>
      </c>
      <c r="H244" s="12"/>
      <c r="I244" s="15">
        <v>44811</v>
      </c>
      <c r="J244" s="13">
        <f t="shared" si="28"/>
        <v>54</v>
      </c>
      <c r="K244" s="12">
        <f t="shared" si="29"/>
        <v>-1</v>
      </c>
      <c r="L244" s="12">
        <v>55</v>
      </c>
      <c r="M244" s="16" t="s">
        <v>74</v>
      </c>
      <c r="N244" s="12">
        <v>1</v>
      </c>
      <c r="O244" s="12"/>
      <c r="P244" s="12" t="s">
        <v>75</v>
      </c>
      <c r="Q244" s="12" t="s">
        <v>76</v>
      </c>
      <c r="R244" s="12" t="s">
        <v>77</v>
      </c>
      <c r="S244" s="17" t="s">
        <v>78</v>
      </c>
      <c r="T244" s="12">
        <v>28</v>
      </c>
      <c r="U244" s="12"/>
      <c r="V244" s="12">
        <v>7</v>
      </c>
      <c r="W244" s="12" t="s">
        <v>83</v>
      </c>
      <c r="X244" s="12"/>
      <c r="Y244" s="12"/>
      <c r="Z244" s="13">
        <v>46</v>
      </c>
      <c r="AA244" s="13">
        <v>1100</v>
      </c>
      <c r="AB244" s="12">
        <v>10</v>
      </c>
      <c r="AC244" s="13">
        <v>-34</v>
      </c>
      <c r="AD244" s="12"/>
      <c r="AE244" s="12">
        <v>40</v>
      </c>
      <c r="AF244" s="12">
        <v>41</v>
      </c>
      <c r="AG244" s="12">
        <v>42</v>
      </c>
      <c r="AH244" s="12">
        <v>43</v>
      </c>
      <c r="AI244" s="12"/>
      <c r="AJ244" s="13">
        <v>7</v>
      </c>
      <c r="AK244" s="16">
        <f t="shared" si="34"/>
        <v>1879.27246093747</v>
      </c>
      <c r="AL244" s="12">
        <v>-73.1658935546875</v>
      </c>
      <c r="AM244" s="18">
        <v>-85.7696533203125</v>
      </c>
      <c r="AN244" s="18">
        <v>-96.13037109375</v>
      </c>
      <c r="AO244" s="18">
        <v>-104.110717773437</v>
      </c>
      <c r="AP244" s="18">
        <v>-110.977172851562</v>
      </c>
      <c r="AQ244" s="12">
        <v>-120.05615234375</v>
      </c>
      <c r="AR244" s="12">
        <v>-126.876831054687</v>
      </c>
      <c r="AS244" s="12">
        <v>-131.805419921875</v>
      </c>
      <c r="AT244" s="12"/>
      <c r="AU244" s="12">
        <f t="shared" si="30"/>
        <v>24</v>
      </c>
      <c r="AV244" s="12">
        <v>12</v>
      </c>
      <c r="AW244" s="12">
        <v>1</v>
      </c>
      <c r="AX244" s="12">
        <v>1</v>
      </c>
      <c r="AY244" s="12" t="s">
        <v>80</v>
      </c>
      <c r="AZ244" s="12">
        <v>678.09948730468705</v>
      </c>
      <c r="BA244" s="12">
        <v>682.39959716796795</v>
      </c>
      <c r="BB244" s="19">
        <v>-21</v>
      </c>
      <c r="BC244" s="18">
        <v>56.21728515625</v>
      </c>
      <c r="BD244" s="12">
        <v>1.7001953125</v>
      </c>
      <c r="BE244" s="12">
        <v>679.79968261718705</v>
      </c>
      <c r="BF244" s="12">
        <v>-1.064208984375</v>
      </c>
      <c r="BG244" s="12">
        <v>0</v>
      </c>
      <c r="BH244" s="12">
        <v>678.09948730468705</v>
      </c>
      <c r="BI244" s="19">
        <v>2.2756927013397199</v>
      </c>
      <c r="BJ244" s="12">
        <v>28.108642578125</v>
      </c>
      <c r="BK244" s="12">
        <v>0.99340927600860596</v>
      </c>
      <c r="BL244" s="12">
        <v>3.2691018581390301</v>
      </c>
      <c r="BM244" s="12">
        <v>3.8112752437591499</v>
      </c>
      <c r="BN244" s="12">
        <v>6.01831007003784</v>
      </c>
      <c r="BO244" s="12">
        <v>71.450241088867102</v>
      </c>
      <c r="BP244" s="12">
        <v>1.05029296875</v>
      </c>
      <c r="BQ244" s="12">
        <v>-24.271844863891602</v>
      </c>
      <c r="BR244" s="12">
        <v>1.35009765625</v>
      </c>
      <c r="BS244" s="12">
        <v>50.686019897460902</v>
      </c>
      <c r="BT244" s="12">
        <v>0.88927364349365201</v>
      </c>
      <c r="BU244" s="12" t="s">
        <v>81</v>
      </c>
      <c r="BV244" s="12" t="s">
        <v>81</v>
      </c>
      <c r="BW244" s="12">
        <v>129.92707824707</v>
      </c>
      <c r="BX244" s="12" t="s">
        <v>82</v>
      </c>
      <c r="BY244" s="12" t="s">
        <v>81</v>
      </c>
      <c r="BZ244" s="12" t="s">
        <v>82</v>
      </c>
      <c r="CA244" s="12" t="s">
        <v>82</v>
      </c>
      <c r="CB244" s="12"/>
      <c r="CC244" s="12" t="s">
        <v>390</v>
      </c>
      <c r="CD244" s="12"/>
      <c r="CE244" s="20">
        <v>-15.32</v>
      </c>
      <c r="CF244" s="21">
        <v>0</v>
      </c>
      <c r="CG244" s="21">
        <v>0.183</v>
      </c>
      <c r="CH244" s="21">
        <v>0.38400000000000001</v>
      </c>
      <c r="CI244" s="21">
        <v>61.307000000000002</v>
      </c>
      <c r="CJ244" s="21">
        <v>1.8</v>
      </c>
      <c r="CK244" s="21">
        <v>1.5349999999999999</v>
      </c>
      <c r="CL244" s="21">
        <v>-4.9580000000000002</v>
      </c>
      <c r="CM244" s="12">
        <v>1.5449999999999999</v>
      </c>
      <c r="CN244" s="12">
        <v>-12.17</v>
      </c>
      <c r="CO244" s="62">
        <f t="shared" si="36"/>
        <v>1.5421053246146661</v>
      </c>
      <c r="CP244" s="12">
        <v>0.73799999999999999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22">
        <v>0.26300000000000001</v>
      </c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23"/>
      <c r="DW244" s="23"/>
      <c r="DX244" s="23"/>
      <c r="DY244" s="23"/>
      <c r="DZ244" s="23"/>
      <c r="EA244" s="23"/>
      <c r="EB244" s="23"/>
      <c r="EC244" s="12">
        <v>8</v>
      </c>
      <c r="ED244" s="12">
        <v>8</v>
      </c>
      <c r="EE244" s="23"/>
      <c r="EF244" s="21">
        <f t="shared" si="31"/>
        <v>0</v>
      </c>
      <c r="EG244" s="28">
        <v>8</v>
      </c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  <c r="FY244" s="23"/>
      <c r="FZ244" s="23"/>
      <c r="GA244" s="23"/>
      <c r="GB244" s="23"/>
      <c r="GC244" s="23"/>
      <c r="GD244" s="23"/>
      <c r="GE244" s="23"/>
      <c r="GF244" s="23"/>
      <c r="GG244" s="23"/>
      <c r="GH244" s="23"/>
      <c r="GI244" s="23"/>
      <c r="GJ244" s="23"/>
      <c r="GK244" s="23"/>
      <c r="GL244" s="23"/>
      <c r="GM244" s="23"/>
      <c r="GN244" s="23"/>
      <c r="GO244" s="23"/>
      <c r="GP244" s="23"/>
      <c r="GQ244" s="23"/>
      <c r="GR244" s="23"/>
      <c r="GS244" s="23"/>
      <c r="GT244" s="23"/>
      <c r="GU244" s="23"/>
      <c r="GV244" s="23"/>
      <c r="GW244" s="23"/>
      <c r="GX244" s="23"/>
      <c r="GY244" s="23"/>
      <c r="GZ244" s="23"/>
      <c r="HA244" s="23"/>
      <c r="HB244" s="23"/>
      <c r="HC244" s="23"/>
      <c r="HD244" s="23"/>
      <c r="HE244" s="23"/>
      <c r="HF244" s="23"/>
      <c r="HG244" s="23"/>
      <c r="HH244" s="23"/>
      <c r="HI244" s="23"/>
      <c r="HJ244" s="23"/>
      <c r="HK244" s="23"/>
      <c r="HL244" s="23"/>
      <c r="HM244" s="23"/>
      <c r="HN244" s="23"/>
      <c r="HO244" s="23"/>
      <c r="HP244" s="23"/>
      <c r="HQ244" s="23"/>
      <c r="HR244" s="23"/>
      <c r="HS244" s="23"/>
      <c r="HT244" s="23"/>
      <c r="HU244" s="23"/>
      <c r="HV244" s="23"/>
      <c r="HW244" s="23"/>
      <c r="HX244" s="23"/>
      <c r="HY244" s="23"/>
      <c r="HZ244" s="23"/>
      <c r="IA244" s="23"/>
      <c r="IB244" s="23"/>
      <c r="IC244" s="23"/>
      <c r="ID244" s="23"/>
      <c r="IE244" s="23"/>
      <c r="IF244" s="23"/>
      <c r="IG244" s="23"/>
      <c r="IH244" s="23"/>
      <c r="II244" s="23"/>
      <c r="IJ244" s="23"/>
    </row>
    <row r="245" spans="1:244" ht="15" customHeight="1" x14ac:dyDescent="0.3">
      <c r="A245" s="12"/>
      <c r="B245" s="13">
        <v>1</v>
      </c>
      <c r="C245" s="51"/>
      <c r="D245" s="12" t="s">
        <v>286</v>
      </c>
      <c r="E245" s="12"/>
      <c r="F245" s="14">
        <v>44865</v>
      </c>
      <c r="G245" s="13" t="s">
        <v>73</v>
      </c>
      <c r="H245" s="12"/>
      <c r="I245" s="15">
        <v>44811</v>
      </c>
      <c r="J245" s="13">
        <f t="shared" si="28"/>
        <v>54</v>
      </c>
      <c r="K245" s="12">
        <f t="shared" si="29"/>
        <v>-1</v>
      </c>
      <c r="L245" s="12">
        <v>55</v>
      </c>
      <c r="M245" s="16" t="s">
        <v>74</v>
      </c>
      <c r="N245" s="12">
        <v>1</v>
      </c>
      <c r="O245" s="12"/>
      <c r="P245" s="12" t="s">
        <v>75</v>
      </c>
      <c r="Q245" s="12" t="s">
        <v>76</v>
      </c>
      <c r="R245" s="12" t="s">
        <v>77</v>
      </c>
      <c r="S245" s="17" t="s">
        <v>78</v>
      </c>
      <c r="T245" s="12">
        <v>28</v>
      </c>
      <c r="U245" s="12"/>
      <c r="V245" s="12">
        <v>7</v>
      </c>
      <c r="W245" s="12" t="s">
        <v>83</v>
      </c>
      <c r="X245" s="12"/>
      <c r="Y245" s="12"/>
      <c r="Z245" s="13">
        <v>32</v>
      </c>
      <c r="AA245" s="13">
        <v>1600</v>
      </c>
      <c r="AB245" s="12">
        <v>12</v>
      </c>
      <c r="AC245" s="13">
        <v>-25</v>
      </c>
      <c r="AD245" s="12"/>
      <c r="AE245" s="12">
        <v>18</v>
      </c>
      <c r="AF245" s="12">
        <v>19</v>
      </c>
      <c r="AG245" s="12">
        <v>20</v>
      </c>
      <c r="AH245" s="12">
        <v>21</v>
      </c>
      <c r="AI245" s="12"/>
      <c r="AJ245" s="13">
        <v>5</v>
      </c>
      <c r="AK245" s="16">
        <f t="shared" si="34"/>
        <v>3283.3862304687191</v>
      </c>
      <c r="AL245" s="12">
        <v>-79.498291015625</v>
      </c>
      <c r="AM245" s="18">
        <v>-101.6845703125</v>
      </c>
      <c r="AN245" s="18">
        <v>-119.308471679687</v>
      </c>
      <c r="AO245" s="18">
        <v>-136.06262207031199</v>
      </c>
      <c r="AP245" s="18">
        <v>-144.39392089843699</v>
      </c>
      <c r="AQ245" s="12">
        <v>-138.25988769531199</v>
      </c>
      <c r="AR245" s="12">
        <v>-155.82275390625</v>
      </c>
      <c r="AS245" s="12">
        <v>-129.058837890625</v>
      </c>
      <c r="AT245" s="12"/>
      <c r="AU245" s="12">
        <f t="shared" si="30"/>
        <v>14</v>
      </c>
      <c r="AV245" s="12">
        <v>7</v>
      </c>
      <c r="AW245" s="12">
        <v>1</v>
      </c>
      <c r="AX245" s="12">
        <v>1</v>
      </c>
      <c r="AY245" s="12" t="s">
        <v>80</v>
      </c>
      <c r="AZ245" s="12">
        <v>627.7001953125</v>
      </c>
      <c r="BA245" s="12">
        <v>632.00012207031205</v>
      </c>
      <c r="BB245" s="19">
        <v>-30.3599996566772</v>
      </c>
      <c r="BC245" s="18">
        <v>41.939712524413999</v>
      </c>
      <c r="BD245" s="12">
        <v>1.89990234375</v>
      </c>
      <c r="BE245" s="12">
        <v>629.60009765625</v>
      </c>
      <c r="BF245" s="12">
        <v>-4.0045018196105904</v>
      </c>
      <c r="BG245" s="12">
        <v>0</v>
      </c>
      <c r="BH245" s="12">
        <v>627.7001953125</v>
      </c>
      <c r="BI245" s="19">
        <v>2.2763993740081698</v>
      </c>
      <c r="BJ245" s="12">
        <v>20.969856262206999</v>
      </c>
      <c r="BK245" s="12">
        <v>0.96641778945922896</v>
      </c>
      <c r="BL245" s="12">
        <v>3.2428171634674001</v>
      </c>
      <c r="BM245" s="12">
        <v>3.0570662021636901</v>
      </c>
      <c r="BN245" s="12">
        <v>5.3116416931152299</v>
      </c>
      <c r="BO245" s="12">
        <v>44.2708320617675</v>
      </c>
      <c r="BP245" s="12">
        <v>1.0498046875</v>
      </c>
      <c r="BQ245" s="12">
        <v>-21.9056377410888</v>
      </c>
      <c r="BR245" s="12">
        <v>1.14990234375</v>
      </c>
      <c r="BS245" s="12">
        <v>35.739173889160099</v>
      </c>
      <c r="BT245" s="12">
        <v>0.99472808837890603</v>
      </c>
      <c r="BU245" s="12">
        <v>-19.7327270507812</v>
      </c>
      <c r="BV245" s="12">
        <v>1.7545667886734</v>
      </c>
      <c r="BW245" s="12">
        <v>95.338073730468693</v>
      </c>
      <c r="BX245" s="12" t="s">
        <v>82</v>
      </c>
      <c r="BY245" s="12" t="s">
        <v>81</v>
      </c>
      <c r="BZ245" s="12" t="s">
        <v>82</v>
      </c>
      <c r="CA245" s="12" t="s">
        <v>82</v>
      </c>
      <c r="CB245" s="12"/>
      <c r="CC245" s="12" t="s">
        <v>391</v>
      </c>
      <c r="CD245" s="12"/>
      <c r="CE245" s="20">
        <v>-13.336</v>
      </c>
      <c r="CF245" s="21">
        <v>0</v>
      </c>
      <c r="CG245" s="21">
        <v>0.153</v>
      </c>
      <c r="CH245" s="21">
        <v>0.39300000000000002</v>
      </c>
      <c r="CI245" s="21">
        <v>62.845999999999997</v>
      </c>
      <c r="CJ245" s="21">
        <v>1.65</v>
      </c>
      <c r="CK245" s="21">
        <v>1.5620000000000001</v>
      </c>
      <c r="CL245" s="21">
        <v>-4.2009999999999996</v>
      </c>
      <c r="CM245" s="12">
        <v>1.6830000000000001</v>
      </c>
      <c r="CN245" s="12">
        <v>-9.7629999999999999</v>
      </c>
      <c r="CO245" s="62">
        <f t="shared" si="36"/>
        <v>1.6465977513606418</v>
      </c>
      <c r="CP245" s="12">
        <v>0.76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22">
        <v>0.35399999999999998</v>
      </c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23"/>
      <c r="DW245" s="23"/>
      <c r="DX245" s="23"/>
      <c r="DY245" s="23"/>
      <c r="DZ245" s="23"/>
      <c r="EA245" s="23"/>
      <c r="EB245" s="23"/>
      <c r="EC245" s="32">
        <v>6</v>
      </c>
      <c r="ED245" s="12">
        <v>6</v>
      </c>
      <c r="EE245" s="23"/>
      <c r="EF245" s="21">
        <f t="shared" si="31"/>
        <v>0</v>
      </c>
      <c r="EG245" s="36">
        <v>6</v>
      </c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  <c r="FY245" s="23"/>
      <c r="FZ245" s="23"/>
      <c r="GA245" s="23"/>
      <c r="GB245" s="23"/>
      <c r="GC245" s="23"/>
      <c r="GD245" s="23"/>
      <c r="GE245" s="23"/>
      <c r="GF245" s="23"/>
      <c r="GG245" s="23"/>
      <c r="GH245" s="23"/>
      <c r="GI245" s="23"/>
      <c r="GJ245" s="23"/>
      <c r="GK245" s="23"/>
      <c r="GL245" s="23"/>
      <c r="GM245" s="23"/>
      <c r="GN245" s="23"/>
      <c r="GO245" s="23"/>
      <c r="GP245" s="23"/>
      <c r="GQ245" s="23"/>
      <c r="GR245" s="23"/>
      <c r="GS245" s="23"/>
      <c r="GT245" s="23"/>
      <c r="GU245" s="23"/>
      <c r="GV245" s="23"/>
      <c r="GW245" s="23"/>
      <c r="GX245" s="23"/>
      <c r="GY245" s="23"/>
      <c r="GZ245" s="23"/>
      <c r="HA245" s="23"/>
      <c r="HB245" s="23"/>
      <c r="HC245" s="23"/>
      <c r="HD245" s="23"/>
      <c r="HE245" s="23"/>
      <c r="HF245" s="23"/>
      <c r="HG245" s="23"/>
      <c r="HH245" s="23"/>
      <c r="HI245" s="23"/>
      <c r="HJ245" s="23"/>
      <c r="HK245" s="23"/>
      <c r="HL245" s="23"/>
      <c r="HM245" s="23"/>
      <c r="HN245" s="23"/>
      <c r="HO245" s="23"/>
      <c r="HP245" s="23"/>
      <c r="HQ245" s="23"/>
      <c r="HR245" s="23"/>
      <c r="HS245" s="23"/>
      <c r="HT245" s="23"/>
      <c r="HU245" s="23"/>
      <c r="HV245" s="23"/>
      <c r="HW245" s="23"/>
      <c r="HX245" s="23"/>
      <c r="HY245" s="23"/>
      <c r="HZ245" s="23"/>
      <c r="IA245" s="23"/>
      <c r="IB245" s="23"/>
      <c r="IC245" s="23"/>
      <c r="ID245" s="23"/>
      <c r="IE245" s="23"/>
      <c r="IF245" s="23"/>
      <c r="IG245" s="23"/>
      <c r="IH245" s="23"/>
      <c r="II245" s="23"/>
      <c r="IJ245" s="23"/>
    </row>
    <row r="246" spans="1:244" x14ac:dyDescent="0.3">
      <c r="A246" s="12"/>
      <c r="B246" s="13">
        <v>1</v>
      </c>
      <c r="C246" s="51"/>
      <c r="D246" s="12" t="s">
        <v>286</v>
      </c>
      <c r="E246" s="12"/>
      <c r="F246" s="14">
        <v>44865</v>
      </c>
      <c r="G246" s="13" t="s">
        <v>73</v>
      </c>
      <c r="H246" s="12"/>
      <c r="I246" s="15">
        <v>44811</v>
      </c>
      <c r="J246" s="13">
        <f t="shared" si="28"/>
        <v>54</v>
      </c>
      <c r="K246" s="12">
        <f t="shared" si="29"/>
        <v>-1</v>
      </c>
      <c r="L246" s="12">
        <v>55</v>
      </c>
      <c r="M246" s="16" t="s">
        <v>74</v>
      </c>
      <c r="N246" s="12">
        <v>1</v>
      </c>
      <c r="O246" s="12"/>
      <c r="P246" s="12" t="s">
        <v>75</v>
      </c>
      <c r="Q246" s="12" t="s">
        <v>76</v>
      </c>
      <c r="R246" s="12" t="s">
        <v>77</v>
      </c>
      <c r="S246" s="17" t="s">
        <v>78</v>
      </c>
      <c r="T246" s="12">
        <v>28</v>
      </c>
      <c r="U246" s="12"/>
      <c r="V246" s="12">
        <v>1</v>
      </c>
      <c r="W246" s="12" t="s">
        <v>83</v>
      </c>
      <c r="X246" s="12"/>
      <c r="Y246" s="12"/>
      <c r="Z246" s="13">
        <v>34</v>
      </c>
      <c r="AA246" s="13">
        <v>1600</v>
      </c>
      <c r="AB246" s="12">
        <v>20</v>
      </c>
      <c r="AC246" s="13">
        <v>-24</v>
      </c>
      <c r="AD246" s="12"/>
      <c r="AE246" s="12">
        <v>22</v>
      </c>
      <c r="AF246" s="12">
        <v>23</v>
      </c>
      <c r="AG246" s="12">
        <v>24</v>
      </c>
      <c r="AH246" s="12">
        <v>25</v>
      </c>
      <c r="AI246" s="12"/>
      <c r="AJ246" s="13">
        <v>4</v>
      </c>
      <c r="AK246" s="16">
        <f t="shared" si="34"/>
        <v>2996.52099609372</v>
      </c>
      <c r="AL246" s="12">
        <v>-72.1435546875</v>
      </c>
      <c r="AM246" s="18">
        <v>-87.005615234375</v>
      </c>
      <c r="AN246" s="18">
        <v>-106.155395507812</v>
      </c>
      <c r="AO246" s="18">
        <v>-119.430541992187</v>
      </c>
      <c r="AP246" s="18">
        <v>-130.84411621093699</v>
      </c>
      <c r="AQ246" s="12">
        <v>-138.35144042968699</v>
      </c>
      <c r="AR246" s="12">
        <v>-146.54541015625</v>
      </c>
      <c r="AS246" s="12">
        <v>-150.848388671875</v>
      </c>
      <c r="AT246" s="12"/>
      <c r="AU246" s="12">
        <f t="shared" si="30"/>
        <v>14</v>
      </c>
      <c r="AV246" s="12">
        <v>7</v>
      </c>
      <c r="AW246" s="12">
        <v>1</v>
      </c>
      <c r="AX246" s="12">
        <v>1</v>
      </c>
      <c r="AY246" s="12" t="s">
        <v>80</v>
      </c>
      <c r="AZ246" s="12">
        <v>573.79998779296795</v>
      </c>
      <c r="BA246" s="12">
        <v>578.10009765625</v>
      </c>
      <c r="BB246" s="19">
        <v>-32.369999885558997</v>
      </c>
      <c r="BC246" s="18">
        <v>39.265262603759702</v>
      </c>
      <c r="BD246" s="12">
        <v>1.900390625</v>
      </c>
      <c r="BE246" s="12">
        <v>575.70037841796795</v>
      </c>
      <c r="BF246" s="12">
        <v>1.22510254383087</v>
      </c>
      <c r="BG246" s="12">
        <v>0</v>
      </c>
      <c r="BH246" s="12">
        <v>573.79998779296795</v>
      </c>
      <c r="BI246" s="19">
        <v>2.6291320323943999</v>
      </c>
      <c r="BJ246" s="12">
        <v>19.632631301879801</v>
      </c>
      <c r="BK246" s="12">
        <v>0.90575760602951105</v>
      </c>
      <c r="BL246" s="12">
        <v>3.53488969802856</v>
      </c>
      <c r="BM246" s="12">
        <v>8.4029006958007795</v>
      </c>
      <c r="BN246" s="12">
        <v>2.9244630336761399</v>
      </c>
      <c r="BO246" s="12">
        <v>43.658088684082003</v>
      </c>
      <c r="BP246" s="12">
        <v>0.9501953125</v>
      </c>
      <c r="BQ246" s="12">
        <v>-16.697303771972599</v>
      </c>
      <c r="BR246" s="12">
        <v>1.5498046875</v>
      </c>
      <c r="BS246" s="12">
        <v>32.593193054199197</v>
      </c>
      <c r="BT246" s="12">
        <v>1.05004858970642</v>
      </c>
      <c r="BU246" s="12" t="s">
        <v>81</v>
      </c>
      <c r="BV246" s="12" t="s">
        <v>81</v>
      </c>
      <c r="BW246" s="12">
        <v>102.004959106445</v>
      </c>
      <c r="BX246" s="12" t="s">
        <v>82</v>
      </c>
      <c r="BY246" s="12" t="s">
        <v>81</v>
      </c>
      <c r="BZ246" s="12" t="s">
        <v>82</v>
      </c>
      <c r="CA246" s="12" t="s">
        <v>82</v>
      </c>
      <c r="CB246" s="12"/>
      <c r="CC246" s="12" t="s">
        <v>392</v>
      </c>
      <c r="CD246" s="12"/>
      <c r="CE246" s="20">
        <v>-15.045</v>
      </c>
      <c r="CF246" s="21">
        <v>0</v>
      </c>
      <c r="CG246" s="21">
        <v>0.39700000000000002</v>
      </c>
      <c r="CH246" s="21">
        <v>0.621</v>
      </c>
      <c r="CI246" s="21">
        <v>104.486</v>
      </c>
      <c r="CJ246" s="21">
        <v>2.9</v>
      </c>
      <c r="CK246" s="21">
        <v>2.9710000000000001</v>
      </c>
      <c r="CL246" s="21">
        <v>-2.1920000000000002</v>
      </c>
      <c r="CM246" s="12">
        <v>2.1829999999999998</v>
      </c>
      <c r="CN246" s="12">
        <v>-15.58</v>
      </c>
      <c r="CO246" s="62">
        <f t="shared" si="36"/>
        <v>2.280191987395904</v>
      </c>
      <c r="CP246" s="12">
        <v>0.753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22">
        <v>1.353</v>
      </c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23"/>
      <c r="DW246" s="23"/>
      <c r="DX246" s="23"/>
      <c r="DY246" s="23"/>
      <c r="DZ246" s="23"/>
      <c r="EA246" s="23"/>
      <c r="EB246" s="23"/>
      <c r="EC246" s="12">
        <v>7</v>
      </c>
      <c r="ED246" s="12">
        <v>7</v>
      </c>
      <c r="EE246" s="23"/>
      <c r="EF246" s="21">
        <f t="shared" si="31"/>
        <v>0</v>
      </c>
      <c r="EG246" s="28">
        <v>7</v>
      </c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  <c r="FY246" s="23"/>
      <c r="FZ246" s="23"/>
      <c r="GA246" s="23"/>
      <c r="GB246" s="23"/>
      <c r="GC246" s="23"/>
      <c r="GD246" s="23"/>
      <c r="GE246" s="23"/>
      <c r="GF246" s="23"/>
      <c r="GG246" s="23"/>
      <c r="GH246" s="23"/>
      <c r="GI246" s="23"/>
      <c r="GJ246" s="23"/>
      <c r="GK246" s="23"/>
      <c r="GL246" s="23"/>
      <c r="GM246" s="23"/>
      <c r="GN246" s="23"/>
      <c r="GO246" s="23"/>
      <c r="GP246" s="23"/>
      <c r="GQ246" s="23"/>
      <c r="GR246" s="23"/>
      <c r="GS246" s="23"/>
      <c r="GT246" s="23"/>
      <c r="GU246" s="23"/>
      <c r="GV246" s="23"/>
      <c r="GW246" s="23"/>
      <c r="GX246" s="23"/>
      <c r="GY246" s="23"/>
      <c r="GZ246" s="23"/>
      <c r="HA246" s="23"/>
      <c r="HB246" s="23"/>
      <c r="HC246" s="23"/>
      <c r="HD246" s="23"/>
      <c r="HE246" s="23"/>
      <c r="HF246" s="23"/>
      <c r="HG246" s="23"/>
      <c r="HH246" s="23"/>
      <c r="HI246" s="23"/>
      <c r="HJ246" s="23"/>
      <c r="HK246" s="23"/>
      <c r="HL246" s="23"/>
      <c r="HM246" s="23"/>
      <c r="HN246" s="23"/>
      <c r="HO246" s="23"/>
      <c r="HP246" s="23"/>
      <c r="HQ246" s="23"/>
      <c r="HR246" s="23"/>
      <c r="HS246" s="23"/>
      <c r="HT246" s="23"/>
      <c r="HU246" s="23"/>
      <c r="HV246" s="23"/>
      <c r="HW246" s="23"/>
      <c r="HX246" s="23"/>
      <c r="HY246" s="23"/>
      <c r="HZ246" s="23"/>
      <c r="IA246" s="23"/>
      <c r="IB246" s="23"/>
      <c r="IC246" s="23"/>
      <c r="ID246" s="23"/>
      <c r="IE246" s="23"/>
      <c r="IF246" s="23"/>
      <c r="IG246" s="23"/>
      <c r="IH246" s="23"/>
      <c r="II246" s="23"/>
      <c r="IJ246" s="23"/>
    </row>
    <row r="247" spans="1:244" x14ac:dyDescent="0.3">
      <c r="A247" s="12"/>
      <c r="B247" s="13">
        <v>1</v>
      </c>
      <c r="C247" s="51"/>
      <c r="D247" s="12" t="s">
        <v>286</v>
      </c>
      <c r="E247" s="12"/>
      <c r="F247" s="14">
        <v>44865</v>
      </c>
      <c r="G247" s="13" t="s">
        <v>73</v>
      </c>
      <c r="H247" s="12"/>
      <c r="I247" s="15">
        <v>44811</v>
      </c>
      <c r="J247" s="13">
        <f t="shared" si="28"/>
        <v>54</v>
      </c>
      <c r="K247" s="12">
        <f t="shared" si="29"/>
        <v>-1</v>
      </c>
      <c r="L247" s="12">
        <v>55</v>
      </c>
      <c r="M247" s="16" t="s">
        <v>74</v>
      </c>
      <c r="N247" s="12">
        <v>1</v>
      </c>
      <c r="O247" s="12"/>
      <c r="P247" s="12" t="s">
        <v>75</v>
      </c>
      <c r="Q247" s="12" t="s">
        <v>76</v>
      </c>
      <c r="R247" s="12" t="s">
        <v>77</v>
      </c>
      <c r="S247" s="17" t="s">
        <v>78</v>
      </c>
      <c r="T247" s="12">
        <v>28</v>
      </c>
      <c r="U247" s="12"/>
      <c r="V247" s="12">
        <v>8</v>
      </c>
      <c r="W247" s="12" t="s">
        <v>83</v>
      </c>
      <c r="X247" s="12"/>
      <c r="Y247" s="12"/>
      <c r="Z247" s="13">
        <v>40</v>
      </c>
      <c r="AA247" s="13">
        <v>1300</v>
      </c>
      <c r="AB247" s="12">
        <v>18</v>
      </c>
      <c r="AC247" s="13">
        <v>-30</v>
      </c>
      <c r="AD247" s="12"/>
      <c r="AE247" s="12">
        <v>44</v>
      </c>
      <c r="AF247" s="12">
        <v>45</v>
      </c>
      <c r="AG247" s="12">
        <v>46</v>
      </c>
      <c r="AH247" s="12">
        <v>47</v>
      </c>
      <c r="AI247" s="12"/>
      <c r="AJ247" s="13">
        <v>6</v>
      </c>
      <c r="AK247" s="16">
        <f t="shared" si="34"/>
        <v>1971.13037109372</v>
      </c>
      <c r="AL247" s="12">
        <v>-81.9091796875</v>
      </c>
      <c r="AM247" s="18">
        <v>-92.83447265625</v>
      </c>
      <c r="AN247" s="18">
        <v>-102.523803710937</v>
      </c>
      <c r="AO247" s="18">
        <v>-112.991333007812</v>
      </c>
      <c r="AP247" s="18">
        <v>-121.109008789062</v>
      </c>
      <c r="AQ247" s="12">
        <v>-129.425048828125</v>
      </c>
      <c r="AR247" s="12">
        <v>-135.91003417968699</v>
      </c>
      <c r="AS247" s="12">
        <v>-144.76013183593699</v>
      </c>
      <c r="AT247" s="12"/>
      <c r="AU247" s="12">
        <f t="shared" si="30"/>
        <v>26</v>
      </c>
      <c r="AV247" s="12">
        <v>13</v>
      </c>
      <c r="AW247" s="12">
        <v>1</v>
      </c>
      <c r="AX247" s="12">
        <v>1</v>
      </c>
      <c r="AY247" s="12" t="s">
        <v>80</v>
      </c>
      <c r="AZ247" s="12">
        <v>527.90051269531205</v>
      </c>
      <c r="BA247" s="12">
        <v>532.39959716796795</v>
      </c>
      <c r="BB247" s="19">
        <v>-32.649999618530202</v>
      </c>
      <c r="BC247" s="18">
        <v>41.285865783691399</v>
      </c>
      <c r="BD247" s="12">
        <v>2</v>
      </c>
      <c r="BE247" s="12">
        <v>529.90051269531205</v>
      </c>
      <c r="BF247" s="12">
        <v>6.4500489234924299</v>
      </c>
      <c r="BG247" s="12">
        <v>0</v>
      </c>
      <c r="BH247" s="12">
        <v>527.90051269531205</v>
      </c>
      <c r="BI247" s="19">
        <v>3.0323317050933798</v>
      </c>
      <c r="BJ247" s="12">
        <v>20.6429328918457</v>
      </c>
      <c r="BK247" s="12">
        <v>0.83195972442626998</v>
      </c>
      <c r="BL247" s="12">
        <v>3.8642914295196502</v>
      </c>
      <c r="BM247" s="12">
        <v>5.2214422225952104</v>
      </c>
      <c r="BN247" s="12">
        <v>3.60064220428466</v>
      </c>
      <c r="BO247" s="12">
        <v>33.394607543945298</v>
      </c>
      <c r="BP247" s="12">
        <v>1.0498046875</v>
      </c>
      <c r="BQ247" s="12">
        <v>-14.563106536865201</v>
      </c>
      <c r="BR247" s="12">
        <v>1.44970703125</v>
      </c>
      <c r="BS247" s="12" t="s">
        <v>81</v>
      </c>
      <c r="BT247" s="12" t="s">
        <v>81</v>
      </c>
      <c r="BU247" s="12" t="s">
        <v>81</v>
      </c>
      <c r="BV247" s="12" t="s">
        <v>81</v>
      </c>
      <c r="BW247" s="12">
        <v>121.936408996582</v>
      </c>
      <c r="BX247" s="12" t="s">
        <v>82</v>
      </c>
      <c r="BY247" s="12" t="s">
        <v>81</v>
      </c>
      <c r="BZ247" s="12" t="s">
        <v>82</v>
      </c>
      <c r="CA247" s="12" t="s">
        <v>82</v>
      </c>
      <c r="CB247" s="12"/>
      <c r="CC247" s="12" t="s">
        <v>393</v>
      </c>
      <c r="CD247" s="12"/>
      <c r="CE247" s="20">
        <v>-10.680999999999999</v>
      </c>
      <c r="CF247" s="21">
        <v>0</v>
      </c>
      <c r="CG247" s="21">
        <v>0.214</v>
      </c>
      <c r="CH247" s="21">
        <v>0.54600000000000004</v>
      </c>
      <c r="CI247" s="21">
        <v>88.683999999999997</v>
      </c>
      <c r="CJ247" s="21">
        <v>3</v>
      </c>
      <c r="CK247" s="21">
        <v>2.6040000000000001</v>
      </c>
      <c r="CL247" s="21">
        <v>-5.88</v>
      </c>
      <c r="CM247" s="12">
        <v>2.508</v>
      </c>
      <c r="CN247" s="12">
        <v>-6.1740000000000004</v>
      </c>
      <c r="CO247" s="62">
        <f t="shared" si="36"/>
        <v>2.554829268292683</v>
      </c>
      <c r="CP247" s="12">
        <v>0.67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22">
        <v>0.77300000000000002</v>
      </c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23"/>
      <c r="DW247" s="23"/>
      <c r="DX247" s="23"/>
      <c r="DY247" s="23"/>
      <c r="DZ247" s="23"/>
      <c r="EA247" s="23"/>
      <c r="EB247" s="23"/>
      <c r="EC247" s="21">
        <v>9</v>
      </c>
      <c r="ED247" s="12">
        <v>9</v>
      </c>
      <c r="EE247" s="23"/>
      <c r="EF247" s="21">
        <f t="shared" si="31"/>
        <v>0</v>
      </c>
      <c r="EG247" s="24">
        <v>9</v>
      </c>
      <c r="EH247" s="23"/>
      <c r="EI247" s="23"/>
      <c r="EJ247" s="23"/>
      <c r="EK247" s="23"/>
      <c r="EL247" s="23"/>
      <c r="EM247" s="23"/>
      <c r="EN247" s="23"/>
      <c r="EO247" s="23"/>
      <c r="EP247" s="23"/>
      <c r="EQ247" s="23"/>
      <c r="ER247" s="23"/>
      <c r="ES247" s="23"/>
      <c r="ET247" s="23"/>
      <c r="EU247" s="23"/>
      <c r="EV247" s="23"/>
      <c r="EW247" s="23"/>
      <c r="EX247" s="23"/>
      <c r="EY247" s="23"/>
      <c r="EZ247" s="23"/>
      <c r="FA247" s="23"/>
      <c r="FB247" s="23"/>
      <c r="FC247" s="23"/>
      <c r="FD247" s="23"/>
      <c r="FE247" s="23"/>
      <c r="FF247" s="23"/>
      <c r="FG247" s="23"/>
      <c r="FH247" s="23"/>
      <c r="FI247" s="23"/>
      <c r="FJ247" s="23"/>
      <c r="FK247" s="23"/>
      <c r="FL247" s="23"/>
      <c r="FM247" s="23"/>
      <c r="FN247" s="23"/>
      <c r="FO247" s="23"/>
      <c r="FP247" s="23"/>
      <c r="FQ247" s="23"/>
      <c r="FR247" s="23"/>
      <c r="FS247" s="23"/>
      <c r="FT247" s="23"/>
      <c r="FU247" s="23"/>
      <c r="FV247" s="23"/>
      <c r="FW247" s="23"/>
      <c r="FX247" s="23"/>
      <c r="FY247" s="23"/>
      <c r="FZ247" s="23"/>
      <c r="GA247" s="23"/>
      <c r="GB247" s="23"/>
      <c r="GC247" s="23"/>
      <c r="GD247" s="23"/>
      <c r="GE247" s="23"/>
      <c r="GF247" s="23"/>
      <c r="GG247" s="23"/>
      <c r="GH247" s="23"/>
      <c r="GI247" s="23"/>
      <c r="GJ247" s="23"/>
      <c r="GK247" s="23"/>
      <c r="GL247" s="23"/>
      <c r="GM247" s="23"/>
      <c r="GN247" s="23"/>
      <c r="GO247" s="23"/>
      <c r="GP247" s="23"/>
      <c r="GQ247" s="23"/>
      <c r="GR247" s="23"/>
      <c r="GS247" s="23"/>
      <c r="GT247" s="23"/>
      <c r="GU247" s="23"/>
      <c r="GV247" s="23"/>
      <c r="GW247" s="23"/>
      <c r="GX247" s="23"/>
      <c r="GY247" s="23"/>
      <c r="GZ247" s="23"/>
      <c r="HA247" s="23"/>
      <c r="HB247" s="23"/>
      <c r="HC247" s="23"/>
      <c r="HD247" s="23"/>
      <c r="HE247" s="23"/>
      <c r="HF247" s="23"/>
      <c r="HG247" s="23"/>
      <c r="HH247" s="23"/>
      <c r="HI247" s="23"/>
      <c r="HJ247" s="23"/>
      <c r="HK247" s="23"/>
      <c r="HL247" s="23"/>
      <c r="HM247" s="23"/>
      <c r="HN247" s="23"/>
      <c r="HO247" s="23"/>
      <c r="HP247" s="23"/>
      <c r="HQ247" s="23"/>
      <c r="HR247" s="23"/>
      <c r="HS247" s="23"/>
      <c r="HT247" s="23"/>
      <c r="HU247" s="23"/>
      <c r="HV247" s="23"/>
      <c r="HW247" s="23"/>
      <c r="HX247" s="23"/>
      <c r="HY247" s="23"/>
      <c r="HZ247" s="23"/>
      <c r="IA247" s="23"/>
      <c r="IB247" s="23"/>
      <c r="IC247" s="23"/>
      <c r="ID247" s="23"/>
      <c r="IE247" s="23"/>
      <c r="IF247" s="23"/>
      <c r="IG247" s="23"/>
      <c r="IH247" s="23"/>
      <c r="II247" s="23"/>
      <c r="IJ247" s="23"/>
    </row>
    <row r="248" spans="1:244" x14ac:dyDescent="0.3">
      <c r="A248" s="12"/>
      <c r="B248" s="13">
        <v>1</v>
      </c>
      <c r="C248" s="51"/>
      <c r="D248" s="12" t="s">
        <v>286</v>
      </c>
      <c r="E248" s="12"/>
      <c r="F248" s="14">
        <v>44865</v>
      </c>
      <c r="G248" s="13" t="s">
        <v>73</v>
      </c>
      <c r="H248" s="12"/>
      <c r="I248" s="15">
        <v>44811</v>
      </c>
      <c r="J248" s="13">
        <f t="shared" si="28"/>
        <v>54</v>
      </c>
      <c r="K248" s="12">
        <f t="shared" si="29"/>
        <v>-1</v>
      </c>
      <c r="L248" s="12">
        <v>55</v>
      </c>
      <c r="M248" s="16" t="s">
        <v>74</v>
      </c>
      <c r="N248" s="12">
        <v>1</v>
      </c>
      <c r="O248" s="12"/>
      <c r="P248" s="12" t="s">
        <v>75</v>
      </c>
      <c r="Q248" s="12" t="s">
        <v>76</v>
      </c>
      <c r="R248" s="12" t="s">
        <v>77</v>
      </c>
      <c r="S248" s="17" t="s">
        <v>78</v>
      </c>
      <c r="T248" s="12">
        <v>28</v>
      </c>
      <c r="U248" s="12"/>
      <c r="V248" s="12">
        <v>5</v>
      </c>
      <c r="W248" s="12" t="s">
        <v>83</v>
      </c>
      <c r="X248" s="12"/>
      <c r="Y248" s="12"/>
      <c r="Z248" s="13">
        <v>30</v>
      </c>
      <c r="AA248" s="13">
        <v>1800</v>
      </c>
      <c r="AB248" s="12">
        <v>16</v>
      </c>
      <c r="AC248" s="13">
        <v>-24</v>
      </c>
      <c r="AD248" s="12"/>
      <c r="AE248" s="12">
        <v>13</v>
      </c>
      <c r="AF248" s="12">
        <v>14</v>
      </c>
      <c r="AG248" s="12">
        <v>15</v>
      </c>
      <c r="AH248" s="12">
        <v>16</v>
      </c>
      <c r="AI248" s="12"/>
      <c r="AJ248" s="13">
        <v>5</v>
      </c>
      <c r="AK248" s="16">
        <f t="shared" si="34"/>
        <v>2613.525390625</v>
      </c>
      <c r="AL248" s="12">
        <v>-71.1822509765625</v>
      </c>
      <c r="AM248" s="18">
        <v>-86.456298828125</v>
      </c>
      <c r="AN248" s="18">
        <v>-101.01318359375</v>
      </c>
      <c r="AO248" s="18">
        <v>-113.70849609375</v>
      </c>
      <c r="AP248" s="18">
        <v>-122.894287109375</v>
      </c>
      <c r="AQ248" s="12">
        <v>-130.69152832031199</v>
      </c>
      <c r="AR248" s="12">
        <v>-141.845703125</v>
      </c>
      <c r="AS248" s="12">
        <v>-149.2919921875</v>
      </c>
      <c r="AT248" s="12"/>
      <c r="AU248" s="12">
        <f t="shared" si="30"/>
        <v>14</v>
      </c>
      <c r="AV248" s="12">
        <v>7</v>
      </c>
      <c r="AW248" s="12">
        <v>1</v>
      </c>
      <c r="AX248" s="12">
        <v>1</v>
      </c>
      <c r="AY248" s="12" t="s">
        <v>80</v>
      </c>
      <c r="AZ248" s="12">
        <v>695.5</v>
      </c>
      <c r="BA248" s="12">
        <v>700.30029296875</v>
      </c>
      <c r="BB248" s="19">
        <v>-29.3800001144409</v>
      </c>
      <c r="BC248" s="18">
        <v>31.850214004516602</v>
      </c>
      <c r="BD248" s="12">
        <v>2</v>
      </c>
      <c r="BE248" s="12">
        <v>697.5</v>
      </c>
      <c r="BF248" s="12">
        <v>3.20946788787841</v>
      </c>
      <c r="BG248" s="12">
        <v>0</v>
      </c>
      <c r="BH248" s="12">
        <v>695.5</v>
      </c>
      <c r="BI248" s="19">
        <v>3.7159051895141602</v>
      </c>
      <c r="BJ248" s="12">
        <v>15.925107002258301</v>
      </c>
      <c r="BK248" s="12">
        <v>0.73760336637496904</v>
      </c>
      <c r="BL248" s="12">
        <v>4.45350837707519</v>
      </c>
      <c r="BM248" s="12">
        <v>2.0458889007568302</v>
      </c>
      <c r="BN248" s="12">
        <v>3.1267004013061501</v>
      </c>
      <c r="BO248" s="12">
        <v>24.237804412841701</v>
      </c>
      <c r="BP248" s="12">
        <v>0.849853515625</v>
      </c>
      <c r="BQ248" s="12">
        <v>-9.4512195587158203</v>
      </c>
      <c r="BR248" s="12">
        <v>2.550048828125</v>
      </c>
      <c r="BS248" s="12" t="s">
        <v>81</v>
      </c>
      <c r="BT248" s="12" t="s">
        <v>81</v>
      </c>
      <c r="BU248" s="12" t="s">
        <v>81</v>
      </c>
      <c r="BV248" s="12" t="s">
        <v>81</v>
      </c>
      <c r="BW248" s="12">
        <v>107.28118133544901</v>
      </c>
      <c r="BX248" s="12" t="s">
        <v>82</v>
      </c>
      <c r="BY248" s="12" t="s">
        <v>81</v>
      </c>
      <c r="BZ248" s="12" t="s">
        <v>82</v>
      </c>
      <c r="CA248" s="12" t="s">
        <v>82</v>
      </c>
      <c r="CB248" s="12"/>
      <c r="CC248" s="12" t="s">
        <v>394</v>
      </c>
      <c r="CD248" s="12"/>
      <c r="CE248" s="20">
        <v>-17.303000000000001</v>
      </c>
      <c r="CF248" s="21">
        <v>0</v>
      </c>
      <c r="CG248" s="21">
        <v>0.33600000000000002</v>
      </c>
      <c r="CH248" s="21">
        <v>0.38200000000000001</v>
      </c>
      <c r="CI248" s="21">
        <v>46.527000000000001</v>
      </c>
      <c r="CJ248" s="21">
        <v>1.6</v>
      </c>
      <c r="CK248" s="21">
        <v>1.196</v>
      </c>
      <c r="CL248" s="21">
        <v>-7.5010000000000003</v>
      </c>
      <c r="CM248" s="12">
        <v>1.4530000000000001</v>
      </c>
      <c r="CN248" s="12">
        <v>-12.141</v>
      </c>
      <c r="CO248" s="62">
        <f t="shared" si="36"/>
        <v>1.3548553609612055</v>
      </c>
      <c r="CP248" s="12">
        <v>0.82799999999999996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22">
        <v>0.19600000000000001</v>
      </c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/>
      <c r="DR248" s="12"/>
      <c r="DS248" s="12"/>
      <c r="DT248" s="12"/>
      <c r="DU248" s="12"/>
      <c r="DV248" s="23"/>
      <c r="DW248" s="23"/>
      <c r="DX248" s="23"/>
      <c r="DY248" s="23"/>
      <c r="DZ248" s="23"/>
      <c r="EA248" s="23"/>
      <c r="EB248" s="23"/>
      <c r="EC248" s="32">
        <v>6</v>
      </c>
      <c r="ED248" s="12">
        <v>6</v>
      </c>
      <c r="EE248" s="23"/>
      <c r="EF248" s="21">
        <f t="shared" si="31"/>
        <v>0</v>
      </c>
      <c r="EG248" s="36">
        <v>6</v>
      </c>
      <c r="EH248" s="23"/>
      <c r="EI248" s="23"/>
      <c r="EJ248" s="23"/>
      <c r="EK248" s="23"/>
      <c r="EL248" s="23"/>
      <c r="EM248" s="23"/>
      <c r="EN248" s="23"/>
      <c r="EO248" s="23"/>
      <c r="EP248" s="23"/>
      <c r="EQ248" s="23"/>
      <c r="ER248" s="23"/>
      <c r="ES248" s="23"/>
      <c r="ET248" s="23"/>
      <c r="EU248" s="23"/>
      <c r="EV248" s="23"/>
      <c r="EW248" s="23"/>
      <c r="EX248" s="23"/>
      <c r="EY248" s="23"/>
      <c r="EZ248" s="23"/>
      <c r="FA248" s="23"/>
      <c r="FB248" s="23"/>
      <c r="FC248" s="23"/>
      <c r="FD248" s="23"/>
      <c r="FE248" s="23"/>
      <c r="FF248" s="23"/>
      <c r="FG248" s="23"/>
      <c r="FH248" s="23"/>
      <c r="FI248" s="23"/>
      <c r="FJ248" s="23"/>
      <c r="FK248" s="23"/>
      <c r="FL248" s="23"/>
      <c r="FM248" s="23"/>
      <c r="FN248" s="23"/>
      <c r="FO248" s="23"/>
      <c r="FP248" s="23"/>
      <c r="FQ248" s="23"/>
      <c r="FR248" s="23"/>
      <c r="FS248" s="23"/>
      <c r="FT248" s="23"/>
      <c r="FU248" s="23"/>
      <c r="FV248" s="23"/>
      <c r="FW248" s="23"/>
      <c r="FX248" s="23"/>
      <c r="FY248" s="23"/>
      <c r="FZ248" s="23"/>
      <c r="GA248" s="23"/>
      <c r="GB248" s="23"/>
      <c r="GC248" s="23"/>
      <c r="GD248" s="23"/>
      <c r="GE248" s="23"/>
      <c r="GF248" s="23"/>
      <c r="GG248" s="23"/>
      <c r="GH248" s="23"/>
      <c r="GI248" s="23"/>
      <c r="GJ248" s="23"/>
      <c r="GK248" s="23"/>
      <c r="GL248" s="23"/>
      <c r="GM248" s="23"/>
      <c r="GN248" s="23"/>
      <c r="GO248" s="23"/>
      <c r="GP248" s="23"/>
      <c r="GQ248" s="23"/>
      <c r="GR248" s="23"/>
      <c r="GS248" s="23"/>
      <c r="GT248" s="23"/>
      <c r="GU248" s="23"/>
      <c r="GV248" s="23"/>
      <c r="GW248" s="23"/>
      <c r="GX248" s="23"/>
      <c r="GY248" s="23"/>
      <c r="GZ248" s="23"/>
      <c r="HA248" s="23"/>
      <c r="HB248" s="23"/>
      <c r="HC248" s="23"/>
      <c r="HD248" s="23"/>
      <c r="HE248" s="23"/>
      <c r="HF248" s="23"/>
      <c r="HG248" s="23"/>
      <c r="HH248" s="23"/>
      <c r="HI248" s="23"/>
      <c r="HJ248" s="23"/>
      <c r="HK248" s="23"/>
      <c r="HL248" s="23"/>
      <c r="HM248" s="23"/>
      <c r="HN248" s="23"/>
      <c r="HO248" s="23"/>
      <c r="HP248" s="23"/>
      <c r="HQ248" s="23"/>
      <c r="HR248" s="23"/>
      <c r="HS248" s="23"/>
      <c r="HT248" s="23"/>
      <c r="HU248" s="23"/>
      <c r="HV248" s="23"/>
      <c r="HW248" s="23"/>
      <c r="HX248" s="23"/>
      <c r="HY248" s="23"/>
      <c r="HZ248" s="23"/>
      <c r="IA248" s="23"/>
      <c r="IB248" s="23"/>
      <c r="IC248" s="23"/>
      <c r="ID248" s="23"/>
      <c r="IE248" s="23"/>
      <c r="IF248" s="23"/>
      <c r="IG248" s="23"/>
      <c r="IH248" s="23"/>
      <c r="II248" s="23"/>
      <c r="IJ248" s="23"/>
    </row>
    <row r="249" spans="1:244" x14ac:dyDescent="0.3">
      <c r="A249" s="12"/>
      <c r="B249" s="13">
        <v>1</v>
      </c>
      <c r="C249" s="51"/>
      <c r="D249" s="12" t="s">
        <v>286</v>
      </c>
      <c r="E249" s="12"/>
      <c r="F249" s="14">
        <v>44865</v>
      </c>
      <c r="G249" s="13" t="s">
        <v>73</v>
      </c>
      <c r="H249" s="12"/>
      <c r="I249" s="15">
        <v>44811</v>
      </c>
      <c r="J249" s="13">
        <f t="shared" si="28"/>
        <v>54</v>
      </c>
      <c r="K249" s="12">
        <f t="shared" si="29"/>
        <v>-1</v>
      </c>
      <c r="L249" s="12">
        <v>55</v>
      </c>
      <c r="M249" s="16" t="s">
        <v>74</v>
      </c>
      <c r="N249" s="12">
        <v>1</v>
      </c>
      <c r="O249" s="12"/>
      <c r="P249" s="12" t="s">
        <v>75</v>
      </c>
      <c r="Q249" s="12" t="s">
        <v>76</v>
      </c>
      <c r="R249" s="12" t="s">
        <v>77</v>
      </c>
      <c r="S249" s="17" t="s">
        <v>78</v>
      </c>
      <c r="T249" s="12">
        <v>28</v>
      </c>
      <c r="U249" s="12"/>
      <c r="V249" s="12">
        <v>3</v>
      </c>
      <c r="W249" s="12" t="s">
        <v>84</v>
      </c>
      <c r="X249" s="12"/>
      <c r="Y249" s="12"/>
      <c r="Z249" s="13">
        <v>35</v>
      </c>
      <c r="AA249" s="13">
        <v>1600</v>
      </c>
      <c r="AB249" s="12">
        <v>11</v>
      </c>
      <c r="AC249" s="13">
        <v>-22</v>
      </c>
      <c r="AD249" s="12"/>
      <c r="AE249" s="12">
        <v>8</v>
      </c>
      <c r="AF249" s="12">
        <v>9</v>
      </c>
      <c r="AG249" s="12">
        <v>10</v>
      </c>
      <c r="AH249" s="12">
        <v>11</v>
      </c>
      <c r="AI249" s="12"/>
      <c r="AJ249" s="13">
        <v>3</v>
      </c>
      <c r="AK249" s="16">
        <f t="shared" si="34"/>
        <v>3011.77978515624</v>
      </c>
      <c r="AL249" s="12">
        <v>-76.629638671875</v>
      </c>
      <c r="AM249" s="18">
        <v>-94.05517578125</v>
      </c>
      <c r="AN249" s="18">
        <v>-110.397338867187</v>
      </c>
      <c r="AO249" s="18">
        <v>-124.710083007812</v>
      </c>
      <c r="AP249" s="18">
        <v>-136.5966796875</v>
      </c>
      <c r="AQ249" s="12">
        <v>-146.68273925781199</v>
      </c>
      <c r="AR249" s="12">
        <v>-155.80749511718699</v>
      </c>
      <c r="AS249" s="12">
        <v>-161.19384765625</v>
      </c>
      <c r="AT249" s="12"/>
      <c r="AU249" s="12">
        <f t="shared" si="30"/>
        <v>16</v>
      </c>
      <c r="AV249" s="12">
        <v>8</v>
      </c>
      <c r="AW249" s="12">
        <v>1</v>
      </c>
      <c r="AX249" s="12">
        <v>1</v>
      </c>
      <c r="AY249" s="12" t="s">
        <v>80</v>
      </c>
      <c r="AZ249" s="12">
        <v>710.7001953125</v>
      </c>
      <c r="BA249" s="12">
        <v>715.099609375</v>
      </c>
      <c r="BB249" s="19">
        <v>-33.770000457763601</v>
      </c>
      <c r="BC249" s="18">
        <v>34.539409637451101</v>
      </c>
      <c r="BD249" s="12">
        <v>1.8994140625</v>
      </c>
      <c r="BE249" s="12">
        <v>712.599609375</v>
      </c>
      <c r="BF249" s="12">
        <v>9.6065483093261701</v>
      </c>
      <c r="BG249" s="12">
        <v>0</v>
      </c>
      <c r="BH249" s="12">
        <v>710.7001953125</v>
      </c>
      <c r="BI249" s="19"/>
      <c r="BJ249" s="12">
        <v>17.269704818725501</v>
      </c>
      <c r="BK249" s="12">
        <v>0.43947866559028598</v>
      </c>
      <c r="BL249" s="12" t="s">
        <v>81</v>
      </c>
      <c r="BM249" s="12">
        <v>1.6697127819061199</v>
      </c>
      <c r="BN249" s="12">
        <v>2.9431006908416699</v>
      </c>
      <c r="BO249" s="12">
        <v>18.075981140136701</v>
      </c>
      <c r="BP249" s="12">
        <v>0.849609375</v>
      </c>
      <c r="BQ249" s="12">
        <v>-8.1188726425170898</v>
      </c>
      <c r="BR249" s="12">
        <v>2.150390625</v>
      </c>
      <c r="BS249" s="12" t="s">
        <v>81</v>
      </c>
      <c r="BT249" s="12" t="s">
        <v>81</v>
      </c>
      <c r="BU249" s="12" t="s">
        <v>81</v>
      </c>
      <c r="BV249" s="12" t="s">
        <v>81</v>
      </c>
      <c r="BW249" s="12">
        <v>117.025749206542</v>
      </c>
      <c r="BX249" s="12" t="s">
        <v>82</v>
      </c>
      <c r="BY249" s="12" t="s">
        <v>81</v>
      </c>
      <c r="BZ249" s="12" t="s">
        <v>82</v>
      </c>
      <c r="CA249" s="12" t="s">
        <v>82</v>
      </c>
      <c r="CB249" s="12"/>
      <c r="CC249" s="12" t="s">
        <v>395</v>
      </c>
      <c r="CD249" s="12"/>
      <c r="CE249" s="20">
        <v>-19.47</v>
      </c>
      <c r="CF249" s="21">
        <v>0</v>
      </c>
      <c r="CG249" s="21">
        <v>0.27500000000000002</v>
      </c>
      <c r="CH249" s="21">
        <v>0.40100000000000002</v>
      </c>
      <c r="CI249" s="21">
        <v>86.474999999999994</v>
      </c>
      <c r="CJ249" s="21">
        <v>1.7</v>
      </c>
      <c r="CK249" s="21">
        <v>1.655</v>
      </c>
      <c r="CL249" s="21">
        <v>-6.6559999999999997</v>
      </c>
      <c r="CM249" s="12">
        <v>1.6559999999999999</v>
      </c>
      <c r="CN249" s="12">
        <v>-13.606999999999999</v>
      </c>
      <c r="CO249" s="62">
        <f t="shared" si="36"/>
        <v>1.6556715195183338</v>
      </c>
      <c r="CP249" s="12">
        <v>0.78900000000000003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22">
        <v>0.253</v>
      </c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23"/>
      <c r="DW249" s="23"/>
      <c r="DX249" s="23"/>
      <c r="DY249" s="23"/>
      <c r="DZ249" s="23"/>
      <c r="EA249" s="23"/>
      <c r="EB249" s="23"/>
      <c r="EC249" s="32">
        <v>6</v>
      </c>
      <c r="ED249" s="21">
        <v>6</v>
      </c>
      <c r="EE249" s="23"/>
      <c r="EF249" s="21">
        <f t="shared" si="31"/>
        <v>0</v>
      </c>
      <c r="EG249" s="36">
        <v>6</v>
      </c>
      <c r="EH249" s="23"/>
      <c r="EI249" s="23"/>
      <c r="EJ249" s="23"/>
      <c r="EK249" s="23"/>
      <c r="EL249" s="23"/>
      <c r="EM249" s="23"/>
      <c r="EN249" s="23"/>
      <c r="EO249" s="23"/>
      <c r="EP249" s="23"/>
      <c r="EQ249" s="23"/>
      <c r="ER249" s="23"/>
      <c r="ES249" s="23"/>
      <c r="ET249" s="23"/>
      <c r="EU249" s="23"/>
      <c r="EV249" s="23"/>
      <c r="EW249" s="23"/>
      <c r="EX249" s="23"/>
      <c r="EY249" s="23"/>
      <c r="EZ249" s="23"/>
      <c r="FA249" s="23"/>
      <c r="FB249" s="23"/>
      <c r="FC249" s="23"/>
      <c r="FD249" s="23"/>
      <c r="FE249" s="23"/>
      <c r="FF249" s="23"/>
      <c r="FG249" s="23"/>
      <c r="FH249" s="23"/>
      <c r="FI249" s="23"/>
      <c r="FJ249" s="23"/>
      <c r="FK249" s="23"/>
      <c r="FL249" s="23"/>
      <c r="FM249" s="23"/>
      <c r="FN249" s="23"/>
      <c r="FO249" s="23"/>
      <c r="FP249" s="23"/>
      <c r="FQ249" s="23"/>
      <c r="FR249" s="23"/>
      <c r="FS249" s="23"/>
      <c r="FT249" s="23"/>
      <c r="FU249" s="23"/>
      <c r="FV249" s="23"/>
      <c r="FW249" s="23"/>
      <c r="FX249" s="23"/>
      <c r="FY249" s="23"/>
      <c r="FZ249" s="23"/>
      <c r="GA249" s="23"/>
      <c r="GB249" s="23"/>
      <c r="GC249" s="23"/>
      <c r="GD249" s="23"/>
      <c r="GE249" s="23"/>
      <c r="GF249" s="23"/>
      <c r="GG249" s="23"/>
      <c r="GH249" s="23"/>
      <c r="GI249" s="23"/>
      <c r="GJ249" s="23"/>
      <c r="GK249" s="23"/>
      <c r="GL249" s="23"/>
      <c r="GM249" s="23"/>
      <c r="GN249" s="23"/>
      <c r="GO249" s="23"/>
      <c r="GP249" s="23"/>
      <c r="GQ249" s="23"/>
      <c r="GR249" s="23"/>
      <c r="GS249" s="23"/>
      <c r="GT249" s="23"/>
      <c r="GU249" s="23"/>
      <c r="GV249" s="23"/>
      <c r="GW249" s="23"/>
      <c r="GX249" s="23"/>
      <c r="GY249" s="23"/>
      <c r="GZ249" s="23"/>
      <c r="HA249" s="23"/>
      <c r="HB249" s="23"/>
      <c r="HC249" s="23"/>
      <c r="HD249" s="23"/>
      <c r="HE249" s="23"/>
      <c r="HF249" s="23"/>
      <c r="HG249" s="23"/>
      <c r="HH249" s="23"/>
      <c r="HI249" s="23"/>
      <c r="HJ249" s="23"/>
      <c r="HK249" s="23"/>
      <c r="HL249" s="23"/>
      <c r="HM249" s="23"/>
      <c r="HN249" s="23"/>
      <c r="HO249" s="23"/>
      <c r="HP249" s="23"/>
      <c r="HQ249" s="23"/>
      <c r="HR249" s="23"/>
      <c r="HS249" s="23"/>
      <c r="HT249" s="23"/>
      <c r="HU249" s="23"/>
      <c r="HV249" s="23"/>
      <c r="HW249" s="23"/>
      <c r="HX249" s="23"/>
      <c r="HY249" s="23"/>
      <c r="HZ249" s="23"/>
      <c r="IA249" s="23"/>
      <c r="IB249" s="23"/>
      <c r="IC249" s="23"/>
      <c r="ID249" s="23"/>
      <c r="IE249" s="23"/>
      <c r="IF249" s="23"/>
      <c r="IG249" s="23"/>
      <c r="IH249" s="23"/>
      <c r="II249" s="23"/>
      <c r="IJ249" s="23"/>
    </row>
    <row r="250" spans="1:244" x14ac:dyDescent="0.3">
      <c r="A250" s="12"/>
      <c r="B250" s="13">
        <v>1</v>
      </c>
      <c r="C250" s="51"/>
      <c r="D250" s="12" t="s">
        <v>286</v>
      </c>
      <c r="E250" s="12"/>
      <c r="F250" s="14">
        <v>44865</v>
      </c>
      <c r="G250" s="13" t="s">
        <v>73</v>
      </c>
      <c r="H250" s="12"/>
      <c r="I250" s="15">
        <v>44811</v>
      </c>
      <c r="J250" s="13">
        <f t="shared" si="28"/>
        <v>54</v>
      </c>
      <c r="K250" s="12">
        <f t="shared" si="29"/>
        <v>-1</v>
      </c>
      <c r="L250" s="12">
        <v>55</v>
      </c>
      <c r="M250" s="16" t="s">
        <v>74</v>
      </c>
      <c r="N250" s="12">
        <v>1</v>
      </c>
      <c r="O250" s="12"/>
      <c r="P250" s="12" t="s">
        <v>75</v>
      </c>
      <c r="Q250" s="12" t="s">
        <v>76</v>
      </c>
      <c r="R250" s="12" t="s">
        <v>77</v>
      </c>
      <c r="S250" s="17" t="s">
        <v>78</v>
      </c>
      <c r="T250" s="12">
        <v>28</v>
      </c>
      <c r="U250" s="12"/>
      <c r="V250" s="12">
        <v>3</v>
      </c>
      <c r="W250" s="12" t="s">
        <v>83</v>
      </c>
      <c r="X250" s="12"/>
      <c r="Y250" s="12"/>
      <c r="Z250" s="13">
        <v>39</v>
      </c>
      <c r="AA250" s="13">
        <v>500</v>
      </c>
      <c r="AB250" s="12">
        <v>13</v>
      </c>
      <c r="AC250" s="13">
        <v>-15</v>
      </c>
      <c r="AD250" s="12"/>
      <c r="AE250" s="12">
        <v>30</v>
      </c>
      <c r="AF250" s="12">
        <v>31</v>
      </c>
      <c r="AG250" s="12">
        <v>32</v>
      </c>
      <c r="AH250" s="12">
        <v>33</v>
      </c>
      <c r="AI250" s="12"/>
      <c r="AJ250" s="13">
        <v>3</v>
      </c>
      <c r="AK250" s="16">
        <f t="shared" si="34"/>
        <v>347.900390625</v>
      </c>
      <c r="AL250" s="12">
        <v>-69.88525390625</v>
      </c>
      <c r="AM250" s="18">
        <v>-70.556640625</v>
      </c>
      <c r="AN250" s="18">
        <v>-74.1424560546875</v>
      </c>
      <c r="AO250" s="18">
        <v>-74.920654296875</v>
      </c>
      <c r="AP250" s="18">
        <v>-76.4007568359375</v>
      </c>
      <c r="AQ250" s="12">
        <v>-78.2928466796875</v>
      </c>
      <c r="AR250" s="12">
        <v>-82.427978515625</v>
      </c>
      <c r="AS250" s="12">
        <v>-86.822509765625</v>
      </c>
      <c r="AT250" s="12"/>
      <c r="AU250" s="12">
        <f t="shared" si="30"/>
        <v>84</v>
      </c>
      <c r="AV250" s="12">
        <v>42</v>
      </c>
      <c r="AW250" s="12">
        <v>1</v>
      </c>
      <c r="AX250" s="12">
        <v>1</v>
      </c>
      <c r="AY250" s="12" t="s">
        <v>80</v>
      </c>
      <c r="AZ250" s="12">
        <v>664.301025390625</v>
      </c>
      <c r="BA250" s="12">
        <v>668.402587890625</v>
      </c>
      <c r="BB250" s="19">
        <v>-21.600000381469702</v>
      </c>
      <c r="BC250" s="18">
        <v>35.546531677246001</v>
      </c>
      <c r="BD250" s="12">
        <v>1.69921875</v>
      </c>
      <c r="BE250" s="12">
        <v>666.000244140625</v>
      </c>
      <c r="BF250" s="12">
        <v>13.8790531158447</v>
      </c>
      <c r="BG250" s="12">
        <v>0</v>
      </c>
      <c r="BH250" s="12">
        <v>664.301025390625</v>
      </c>
      <c r="BI250" s="19"/>
      <c r="BJ250" s="12">
        <v>17.773265838623001</v>
      </c>
      <c r="BK250" s="12">
        <v>0.235042870044708</v>
      </c>
      <c r="BL250" s="12" t="s">
        <v>81</v>
      </c>
      <c r="BM250" s="12">
        <v>1.21969270706176</v>
      </c>
      <c r="BN250" s="12">
        <v>1.49691987037658</v>
      </c>
      <c r="BO250" s="12">
        <v>20</v>
      </c>
      <c r="BP250" s="12">
        <v>0.548828125</v>
      </c>
      <c r="BQ250" s="12">
        <v>-8.28125</v>
      </c>
      <c r="BR250" s="12">
        <v>2.150390625</v>
      </c>
      <c r="BS250" s="12" t="s">
        <v>81</v>
      </c>
      <c r="BT250" s="12" t="s">
        <v>81</v>
      </c>
      <c r="BU250" s="12" t="s">
        <v>81</v>
      </c>
      <c r="BV250" s="12" t="s">
        <v>81</v>
      </c>
      <c r="BW250" s="12">
        <v>120.99495697021401</v>
      </c>
      <c r="BX250" s="12" t="s">
        <v>82</v>
      </c>
      <c r="BY250" s="12" t="s">
        <v>81</v>
      </c>
      <c r="BZ250" s="12" t="s">
        <v>82</v>
      </c>
      <c r="CA250" s="12" t="s">
        <v>82</v>
      </c>
      <c r="CB250" s="12"/>
      <c r="CC250" s="12" t="s">
        <v>396</v>
      </c>
      <c r="CD250" s="12"/>
      <c r="CE250" s="20">
        <v>-11.688000000000001</v>
      </c>
      <c r="CF250" s="21">
        <v>0</v>
      </c>
      <c r="CG250" s="21">
        <v>0.24399999999999999</v>
      </c>
      <c r="CH250" s="21">
        <v>0.63500000000000001</v>
      </c>
      <c r="CI250" s="21">
        <v>62.758000000000003</v>
      </c>
      <c r="CJ250" s="21">
        <v>3</v>
      </c>
      <c r="CK250" s="21">
        <v>2.12</v>
      </c>
      <c r="CL250" s="21">
        <v>-3.06</v>
      </c>
      <c r="CM250" s="12">
        <v>2.3740000000000001</v>
      </c>
      <c r="CN250" s="12">
        <v>-10.266999999999999</v>
      </c>
      <c r="CO250" s="62">
        <f t="shared" si="36"/>
        <v>2.3156792976663914</v>
      </c>
      <c r="CP250" s="12">
        <v>0.82199999999999995</v>
      </c>
      <c r="CQ250" s="12">
        <v>0</v>
      </c>
      <c r="CR250" s="12">
        <v>0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22">
        <v>1.855</v>
      </c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23"/>
      <c r="DW250" s="23"/>
      <c r="DX250" s="23"/>
      <c r="DY250" s="23"/>
      <c r="DZ250" s="23"/>
      <c r="EA250" s="23"/>
      <c r="EB250" s="23"/>
      <c r="EC250" s="12">
        <v>7</v>
      </c>
      <c r="ED250" s="32">
        <v>7</v>
      </c>
      <c r="EE250" s="23"/>
      <c r="EF250" s="21">
        <f t="shared" si="31"/>
        <v>0</v>
      </c>
      <c r="EG250" s="28">
        <v>7</v>
      </c>
      <c r="EH250" s="23"/>
      <c r="EI250" s="23"/>
      <c r="EJ250" s="23"/>
      <c r="EK250" s="23"/>
      <c r="EL250" s="23"/>
      <c r="EM250" s="23"/>
      <c r="EN250" s="23"/>
      <c r="EO250" s="23"/>
      <c r="EP250" s="23"/>
      <c r="EQ250" s="23"/>
      <c r="ER250" s="23"/>
      <c r="ES250" s="23"/>
      <c r="ET250" s="23"/>
      <c r="EU250" s="23"/>
      <c r="EV250" s="23"/>
      <c r="EW250" s="23"/>
      <c r="EX250" s="23"/>
      <c r="EY250" s="23"/>
      <c r="EZ250" s="23"/>
      <c r="FA250" s="23"/>
      <c r="FB250" s="23"/>
      <c r="FC250" s="23"/>
      <c r="FD250" s="23"/>
      <c r="FE250" s="23"/>
      <c r="FF250" s="23"/>
      <c r="FG250" s="23"/>
      <c r="FH250" s="23"/>
      <c r="FI250" s="23"/>
      <c r="FJ250" s="23"/>
      <c r="FK250" s="23"/>
      <c r="FL250" s="23"/>
      <c r="FM250" s="23"/>
      <c r="FN250" s="23"/>
      <c r="FO250" s="23"/>
      <c r="FP250" s="23"/>
      <c r="FQ250" s="23"/>
      <c r="FR250" s="23"/>
      <c r="FS250" s="23"/>
      <c r="FT250" s="23"/>
      <c r="FU250" s="23"/>
      <c r="FV250" s="23"/>
      <c r="FW250" s="23"/>
      <c r="FX250" s="23"/>
      <c r="FY250" s="23"/>
      <c r="FZ250" s="23"/>
      <c r="GA250" s="23"/>
      <c r="GB250" s="23"/>
      <c r="GC250" s="23"/>
      <c r="GD250" s="23"/>
      <c r="GE250" s="23"/>
      <c r="GF250" s="23"/>
      <c r="GG250" s="23"/>
      <c r="GH250" s="23"/>
      <c r="GI250" s="23"/>
      <c r="GJ250" s="23"/>
      <c r="GK250" s="23"/>
      <c r="GL250" s="23"/>
      <c r="GM250" s="23"/>
      <c r="GN250" s="23"/>
      <c r="GO250" s="23"/>
      <c r="GP250" s="23"/>
      <c r="GQ250" s="23"/>
      <c r="GR250" s="23"/>
      <c r="GS250" s="23"/>
      <c r="GT250" s="23"/>
      <c r="GU250" s="23"/>
      <c r="GV250" s="23"/>
      <c r="GW250" s="23"/>
      <c r="GX250" s="23"/>
      <c r="GY250" s="23"/>
      <c r="GZ250" s="23"/>
      <c r="HA250" s="23"/>
      <c r="HB250" s="23"/>
      <c r="HC250" s="23"/>
      <c r="HD250" s="23"/>
      <c r="HE250" s="23"/>
      <c r="HF250" s="23"/>
      <c r="HG250" s="23"/>
      <c r="HH250" s="23"/>
      <c r="HI250" s="23"/>
      <c r="HJ250" s="23"/>
      <c r="HK250" s="23"/>
      <c r="HL250" s="23"/>
      <c r="HM250" s="23"/>
      <c r="HN250" s="23"/>
      <c r="HO250" s="23"/>
      <c r="HP250" s="23"/>
      <c r="HQ250" s="23"/>
      <c r="HR250" s="23"/>
      <c r="HS250" s="23"/>
      <c r="HT250" s="23"/>
      <c r="HU250" s="23"/>
      <c r="HV250" s="23"/>
      <c r="HW250" s="23"/>
      <c r="HX250" s="23"/>
      <c r="HY250" s="23"/>
      <c r="HZ250" s="23"/>
      <c r="IA250" s="23"/>
      <c r="IB250" s="23"/>
      <c r="IC250" s="23"/>
      <c r="ID250" s="23"/>
      <c r="IE250" s="23"/>
      <c r="IF250" s="23"/>
      <c r="IG250" s="23"/>
      <c r="IH250" s="23"/>
      <c r="II250" s="23"/>
      <c r="IJ250" s="23"/>
    </row>
    <row r="251" spans="1:244" ht="15" customHeight="1" x14ac:dyDescent="0.3">
      <c r="A251" s="12"/>
      <c r="B251" s="13">
        <v>1</v>
      </c>
      <c r="C251" s="51"/>
      <c r="D251" s="12" t="s">
        <v>286</v>
      </c>
      <c r="E251" s="12"/>
      <c r="F251" s="14">
        <v>44865</v>
      </c>
      <c r="G251" s="13" t="s">
        <v>73</v>
      </c>
      <c r="H251" s="12"/>
      <c r="I251" s="15">
        <v>44811</v>
      </c>
      <c r="J251" s="13">
        <f t="shared" si="28"/>
        <v>54</v>
      </c>
      <c r="K251" s="12">
        <f t="shared" si="29"/>
        <v>-1</v>
      </c>
      <c r="L251" s="12">
        <v>55</v>
      </c>
      <c r="M251" s="16" t="s">
        <v>74</v>
      </c>
      <c r="N251" s="12">
        <v>1</v>
      </c>
      <c r="O251" s="12"/>
      <c r="P251" s="12" t="s">
        <v>75</v>
      </c>
      <c r="Q251" s="12" t="s">
        <v>76</v>
      </c>
      <c r="R251" s="12" t="s">
        <v>77</v>
      </c>
      <c r="S251" s="17" t="s">
        <v>78</v>
      </c>
      <c r="T251" s="12">
        <v>28</v>
      </c>
      <c r="U251" s="12"/>
      <c r="V251" s="12">
        <v>1</v>
      </c>
      <c r="W251" s="12" t="s">
        <v>84</v>
      </c>
      <c r="X251" s="12"/>
      <c r="Y251" s="12"/>
      <c r="Z251" s="13">
        <v>61</v>
      </c>
      <c r="AA251" s="13">
        <v>1800</v>
      </c>
      <c r="AB251" s="12">
        <v>15</v>
      </c>
      <c r="AC251" s="13">
        <v>-31</v>
      </c>
      <c r="AD251" s="12"/>
      <c r="AE251" s="12">
        <v>0</v>
      </c>
      <c r="AF251" s="12">
        <v>1</v>
      </c>
      <c r="AG251" s="12">
        <v>2</v>
      </c>
      <c r="AH251" s="12">
        <v>3</v>
      </c>
      <c r="AI251" s="12"/>
      <c r="AJ251" s="13">
        <v>6</v>
      </c>
      <c r="AK251" s="16">
        <f t="shared" si="34"/>
        <v>2261.6577148437204</v>
      </c>
      <c r="AL251" s="12">
        <v>-70.587158203125</v>
      </c>
      <c r="AM251" s="18">
        <v>-83.404541015625</v>
      </c>
      <c r="AN251" s="18">
        <v>-96.435546875</v>
      </c>
      <c r="AO251" s="18">
        <v>-106.369018554687</v>
      </c>
      <c r="AP251" s="18">
        <v>-115.646362304687</v>
      </c>
      <c r="AQ251" s="12">
        <v>-126.129150390625</v>
      </c>
      <c r="AR251" s="12">
        <v>-137.725830078125</v>
      </c>
      <c r="AS251" s="12">
        <v>-141.845703125</v>
      </c>
      <c r="AT251" s="12"/>
      <c r="AU251" s="12">
        <f t="shared" si="30"/>
        <v>20</v>
      </c>
      <c r="AV251" s="12">
        <v>10</v>
      </c>
      <c r="AW251" s="12">
        <v>1</v>
      </c>
      <c r="AX251" s="12">
        <v>1</v>
      </c>
      <c r="AY251" s="12" t="s">
        <v>80</v>
      </c>
      <c r="AZ251" s="12">
        <v>684.7001953125</v>
      </c>
      <c r="BA251" s="12">
        <v>689.099609375</v>
      </c>
      <c r="BB251" s="19">
        <v>-13.1800003051757</v>
      </c>
      <c r="BC251" s="18">
        <v>39.013130187988203</v>
      </c>
      <c r="BD251" s="12">
        <v>1.7998046875</v>
      </c>
      <c r="BE251" s="12">
        <v>686.5</v>
      </c>
      <c r="BF251" s="12">
        <v>-3.1469042301177899</v>
      </c>
      <c r="BG251" s="12">
        <v>0</v>
      </c>
      <c r="BH251" s="12">
        <v>684.7001953125</v>
      </c>
      <c r="BI251" s="19">
        <v>2.4634335041046098</v>
      </c>
      <c r="BJ251" s="12">
        <v>19.506565093994102</v>
      </c>
      <c r="BK251" s="12">
        <v>0.97565007209777799</v>
      </c>
      <c r="BL251" s="12">
        <v>3.4390835762023899</v>
      </c>
      <c r="BM251" s="12">
        <v>2.9053537845611501</v>
      </c>
      <c r="BN251" s="12">
        <v>3.7294836044311501</v>
      </c>
      <c r="BO251" s="12">
        <v>45.358009338378899</v>
      </c>
      <c r="BP251" s="12">
        <v>0.94970703125</v>
      </c>
      <c r="BQ251" s="12">
        <v>-17.156862258911101</v>
      </c>
      <c r="BR251" s="12">
        <v>1.4501953125</v>
      </c>
      <c r="BS251" s="12">
        <v>37.843315124511697</v>
      </c>
      <c r="BT251" s="12">
        <v>0.87266474962234497</v>
      </c>
      <c r="BU251" s="12" t="s">
        <v>81</v>
      </c>
      <c r="BV251" s="12" t="s">
        <v>81</v>
      </c>
      <c r="BW251" s="12">
        <v>94.526214599609304</v>
      </c>
      <c r="BX251" s="12" t="s">
        <v>82</v>
      </c>
      <c r="BY251" s="12" t="s">
        <v>81</v>
      </c>
      <c r="BZ251" s="12" t="s">
        <v>82</v>
      </c>
      <c r="CA251" s="12" t="s">
        <v>82</v>
      </c>
      <c r="CB251" s="12"/>
      <c r="CC251" s="12"/>
      <c r="CD251" s="12"/>
      <c r="CE251" s="20"/>
      <c r="CM251" s="12"/>
      <c r="CN251" s="12"/>
      <c r="CO251" s="62"/>
      <c r="CP251" s="12"/>
      <c r="CQ251" s="12"/>
      <c r="CR251" s="12"/>
      <c r="CS251" s="12"/>
      <c r="CT251" s="12"/>
      <c r="CU251" s="12"/>
      <c r="CV251" s="12"/>
      <c r="CW251" s="12"/>
      <c r="CX251" s="22">
        <v>0</v>
      </c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23"/>
      <c r="DW251" s="23"/>
      <c r="DX251" s="23"/>
      <c r="DY251" s="23"/>
      <c r="DZ251" s="23"/>
      <c r="EA251" s="23"/>
      <c r="EB251" s="23"/>
      <c r="EC251" s="21">
        <v>7</v>
      </c>
      <c r="ED251" s="12">
        <v>7</v>
      </c>
      <c r="EE251" s="23"/>
      <c r="EF251" s="21">
        <f t="shared" si="31"/>
        <v>0</v>
      </c>
      <c r="EG251" s="24">
        <v>7</v>
      </c>
      <c r="EH251" s="23"/>
      <c r="EI251" s="23"/>
      <c r="EJ251" s="23"/>
      <c r="EK251" s="23"/>
      <c r="EL251" s="23"/>
      <c r="EM251" s="23"/>
      <c r="EN251" s="23"/>
      <c r="EO251" s="23"/>
      <c r="EP251" s="23"/>
      <c r="EQ251" s="23"/>
      <c r="ER251" s="23"/>
      <c r="ES251" s="23"/>
      <c r="ET251" s="23"/>
      <c r="EU251" s="23"/>
      <c r="EV251" s="23"/>
      <c r="EW251" s="23"/>
      <c r="EX251" s="23"/>
      <c r="EY251" s="23"/>
      <c r="EZ251" s="23"/>
      <c r="FA251" s="23"/>
      <c r="FB251" s="23"/>
      <c r="FC251" s="23"/>
      <c r="FD251" s="23"/>
      <c r="FE251" s="23"/>
      <c r="FF251" s="23"/>
      <c r="FG251" s="23"/>
      <c r="FH251" s="23"/>
      <c r="FI251" s="23"/>
      <c r="FJ251" s="23"/>
      <c r="FK251" s="23"/>
      <c r="FL251" s="23"/>
      <c r="FM251" s="23"/>
      <c r="FN251" s="23"/>
      <c r="FO251" s="23"/>
      <c r="FP251" s="23"/>
      <c r="FQ251" s="23"/>
      <c r="FR251" s="23"/>
      <c r="FS251" s="23"/>
      <c r="FT251" s="23"/>
      <c r="FU251" s="23"/>
      <c r="FV251" s="23"/>
      <c r="FW251" s="23"/>
      <c r="FX251" s="23"/>
      <c r="FY251" s="23"/>
      <c r="FZ251" s="23"/>
      <c r="GA251" s="23"/>
      <c r="GB251" s="23"/>
      <c r="GC251" s="23"/>
      <c r="GD251" s="23"/>
      <c r="GE251" s="23"/>
      <c r="GF251" s="23"/>
      <c r="GG251" s="23"/>
      <c r="GH251" s="23"/>
      <c r="GI251" s="23"/>
      <c r="GJ251" s="23"/>
      <c r="GK251" s="23"/>
      <c r="GL251" s="23"/>
      <c r="GM251" s="23"/>
      <c r="GN251" s="23"/>
      <c r="GO251" s="23"/>
      <c r="GP251" s="23"/>
      <c r="GQ251" s="23"/>
      <c r="GR251" s="23"/>
      <c r="GS251" s="23"/>
      <c r="GT251" s="23"/>
      <c r="GU251" s="23"/>
      <c r="GV251" s="23"/>
      <c r="GW251" s="23"/>
      <c r="GX251" s="23"/>
      <c r="GY251" s="23"/>
      <c r="GZ251" s="23"/>
      <c r="HA251" s="23"/>
      <c r="HB251" s="23"/>
      <c r="HC251" s="23"/>
      <c r="HD251" s="23"/>
      <c r="HE251" s="23"/>
      <c r="HF251" s="23"/>
      <c r="HG251" s="23"/>
      <c r="HH251" s="23"/>
      <c r="HI251" s="23"/>
      <c r="HJ251" s="23"/>
      <c r="HK251" s="23"/>
      <c r="HL251" s="23"/>
      <c r="HM251" s="23"/>
      <c r="HN251" s="23"/>
      <c r="HO251" s="23"/>
      <c r="HP251" s="23"/>
      <c r="HQ251" s="23"/>
      <c r="HR251" s="23"/>
      <c r="HS251" s="23"/>
      <c r="HT251" s="23"/>
      <c r="HU251" s="23"/>
      <c r="HV251" s="23"/>
      <c r="HW251" s="23"/>
      <c r="HX251" s="23"/>
      <c r="HY251" s="23"/>
      <c r="HZ251" s="23"/>
      <c r="IA251" s="23"/>
      <c r="IB251" s="23"/>
      <c r="IC251" s="23"/>
      <c r="ID251" s="23"/>
      <c r="IE251" s="23"/>
      <c r="IF251" s="23"/>
      <c r="IG251" s="23"/>
      <c r="IH251" s="23"/>
      <c r="II251" s="23"/>
      <c r="IJ251" s="23"/>
    </row>
    <row r="252" spans="1:244" ht="15" customHeight="1" x14ac:dyDescent="0.3">
      <c r="A252" s="12"/>
      <c r="B252" s="13">
        <v>1</v>
      </c>
      <c r="C252" s="51"/>
      <c r="D252" s="12" t="s">
        <v>286</v>
      </c>
      <c r="E252" s="12"/>
      <c r="F252" s="14">
        <v>44865</v>
      </c>
      <c r="G252" s="13" t="s">
        <v>73</v>
      </c>
      <c r="H252" s="12"/>
      <c r="I252" s="26">
        <v>44811</v>
      </c>
      <c r="J252" s="13">
        <f t="shared" si="28"/>
        <v>54</v>
      </c>
      <c r="K252" s="12">
        <f t="shared" si="29"/>
        <v>-1</v>
      </c>
      <c r="L252" s="12">
        <v>55</v>
      </c>
      <c r="M252" s="16" t="s">
        <v>74</v>
      </c>
      <c r="N252" s="12">
        <v>1</v>
      </c>
      <c r="O252" s="12"/>
      <c r="P252" s="12" t="s">
        <v>75</v>
      </c>
      <c r="Q252" s="12" t="s">
        <v>76</v>
      </c>
      <c r="R252" s="12" t="s">
        <v>77</v>
      </c>
      <c r="S252" s="17" t="s">
        <v>78</v>
      </c>
      <c r="T252" s="12">
        <v>28</v>
      </c>
      <c r="U252" s="12"/>
      <c r="V252" s="12">
        <v>2</v>
      </c>
      <c r="W252" s="12"/>
      <c r="X252" s="12"/>
      <c r="Y252" s="12"/>
      <c r="Z252" s="13">
        <v>42</v>
      </c>
      <c r="AA252" s="13">
        <v>1900</v>
      </c>
      <c r="AB252" s="12">
        <v>19</v>
      </c>
      <c r="AC252" s="13">
        <v>-35</v>
      </c>
      <c r="AD252" s="12"/>
      <c r="AE252" s="12">
        <v>4</v>
      </c>
      <c r="AF252" s="12">
        <v>5</v>
      </c>
      <c r="AG252" s="12">
        <v>6</v>
      </c>
      <c r="AH252" s="12">
        <v>7</v>
      </c>
      <c r="AI252" s="12"/>
      <c r="AJ252" s="13">
        <v>5</v>
      </c>
      <c r="AK252" s="16">
        <f t="shared" si="34"/>
        <v>2226.25732421875</v>
      </c>
      <c r="AL252" s="12">
        <v>-47.1038818359375</v>
      </c>
      <c r="AM252" s="18">
        <v>-55.816650390625</v>
      </c>
      <c r="AN252" s="18">
        <v>-71.319580078125</v>
      </c>
      <c r="AO252" s="18">
        <v>-92.4835205078125</v>
      </c>
      <c r="AP252" s="18">
        <v>-84.4268798828125</v>
      </c>
      <c r="AQ252" s="12">
        <v>-119.552612304687</v>
      </c>
      <c r="AR252" s="12">
        <v>-132.21740722656199</v>
      </c>
      <c r="AS252" s="12">
        <v>-135.33020019531199</v>
      </c>
      <c r="AT252" s="12"/>
      <c r="AU252" s="12">
        <f t="shared" si="30"/>
        <v>2</v>
      </c>
      <c r="AV252" s="12">
        <v>1</v>
      </c>
      <c r="AW252" s="12">
        <v>1</v>
      </c>
      <c r="AX252" s="12">
        <v>1</v>
      </c>
      <c r="AY252" s="12" t="s">
        <v>80</v>
      </c>
      <c r="AZ252" s="12">
        <v>1079.40002441406</v>
      </c>
      <c r="BA252" s="12">
        <v>1084</v>
      </c>
      <c r="BB252" s="19">
        <v>-16.850000381469702</v>
      </c>
      <c r="BC252" s="18">
        <v>43.598655700683501</v>
      </c>
      <c r="BD252" s="12">
        <v>1.9000244140625</v>
      </c>
      <c r="BE252" s="12">
        <v>1081.30004882812</v>
      </c>
      <c r="BF252" s="12">
        <v>3.6664061546325599</v>
      </c>
      <c r="BG252" s="12">
        <v>0</v>
      </c>
      <c r="BH252" s="12">
        <v>1079.40002441406</v>
      </c>
      <c r="BI252" s="19">
        <v>2.9145262241363499</v>
      </c>
      <c r="BJ252" s="12">
        <v>21.799327850341701</v>
      </c>
      <c r="BK252" s="12">
        <v>0.88606172800064098</v>
      </c>
      <c r="BL252" s="12">
        <v>3.8005881309509202</v>
      </c>
      <c r="BM252" s="12">
        <v>15.7618770599365</v>
      </c>
      <c r="BN252" s="12">
        <v>3.9945096969604399</v>
      </c>
      <c r="BO252" s="12">
        <v>38.156288146972599</v>
      </c>
      <c r="BP252" s="12">
        <v>1.04998779296875</v>
      </c>
      <c r="BQ252" s="12">
        <v>-15.720390319824199</v>
      </c>
      <c r="BR252" s="12">
        <v>1.34991455078125</v>
      </c>
      <c r="BS252" s="12">
        <v>26.738853454589801</v>
      </c>
      <c r="BT252" s="12">
        <v>1.3449285030364899</v>
      </c>
      <c r="BU252" s="12" t="s">
        <v>81</v>
      </c>
      <c r="BV252" s="12" t="s">
        <v>81</v>
      </c>
      <c r="BW252" s="12">
        <v>125.24708557128901</v>
      </c>
      <c r="BX252" s="12" t="s">
        <v>82</v>
      </c>
      <c r="BY252" s="12" t="s">
        <v>81</v>
      </c>
      <c r="BZ252" s="12" t="s">
        <v>82</v>
      </c>
      <c r="CA252" s="12" t="s">
        <v>82</v>
      </c>
      <c r="CB252" s="12"/>
      <c r="CC252" s="12"/>
      <c r="CD252" s="12"/>
      <c r="CE252" s="20"/>
      <c r="CM252" s="12"/>
      <c r="CN252" s="12"/>
      <c r="CO252" s="62"/>
      <c r="CP252" s="12"/>
      <c r="CQ252" s="12"/>
      <c r="CR252" s="12"/>
      <c r="CS252" s="12"/>
      <c r="CT252" s="12"/>
      <c r="CU252" s="12"/>
      <c r="CV252" s="12"/>
      <c r="CW252" s="12"/>
      <c r="CX252" s="22">
        <v>0</v>
      </c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  <c r="DQ252" s="12"/>
      <c r="DR252" s="12"/>
      <c r="DS252" s="12"/>
      <c r="DT252" s="12"/>
      <c r="DU252" s="12"/>
      <c r="DV252" s="23"/>
      <c r="DW252" s="23"/>
      <c r="DX252" s="23"/>
      <c r="DY252" s="23"/>
      <c r="DZ252" s="23"/>
      <c r="EA252" s="23"/>
      <c r="EB252" s="23"/>
      <c r="EC252" s="21">
        <v>5</v>
      </c>
      <c r="ED252" s="12">
        <v>5</v>
      </c>
      <c r="EE252" s="23"/>
      <c r="EF252" s="21">
        <f t="shared" si="31"/>
        <v>0</v>
      </c>
      <c r="EG252" s="24">
        <v>5</v>
      </c>
      <c r="EH252" s="23"/>
      <c r="EI252" s="23"/>
      <c r="EJ252" s="23"/>
      <c r="EK252" s="23"/>
      <c r="EL252" s="23"/>
      <c r="EM252" s="23"/>
      <c r="EN252" s="23"/>
      <c r="EO252" s="23"/>
      <c r="EP252" s="23"/>
      <c r="EQ252" s="23"/>
      <c r="ER252" s="23"/>
      <c r="ES252" s="23"/>
      <c r="ET252" s="23"/>
      <c r="EU252" s="23"/>
      <c r="EV252" s="23"/>
      <c r="EW252" s="23"/>
      <c r="EX252" s="23"/>
      <c r="EY252" s="23"/>
      <c r="EZ252" s="23"/>
      <c r="FA252" s="23"/>
      <c r="FB252" s="23"/>
      <c r="FC252" s="23"/>
      <c r="FD252" s="23"/>
      <c r="FE252" s="23"/>
      <c r="FF252" s="23"/>
      <c r="FG252" s="23"/>
      <c r="FH252" s="23"/>
      <c r="FI252" s="23"/>
      <c r="FJ252" s="23"/>
      <c r="FK252" s="23"/>
      <c r="FL252" s="23"/>
      <c r="FM252" s="23"/>
      <c r="FN252" s="23"/>
      <c r="FO252" s="23"/>
      <c r="FP252" s="23"/>
      <c r="FQ252" s="23"/>
      <c r="FR252" s="23"/>
      <c r="FS252" s="23"/>
      <c r="FT252" s="23"/>
      <c r="FU252" s="23"/>
      <c r="FV252" s="23"/>
      <c r="FW252" s="23"/>
      <c r="FX252" s="23"/>
      <c r="FY252" s="23"/>
      <c r="FZ252" s="23"/>
      <c r="GA252" s="23"/>
      <c r="GB252" s="23"/>
      <c r="GC252" s="23"/>
      <c r="GD252" s="23"/>
      <c r="GE252" s="23"/>
      <c r="GF252" s="23"/>
      <c r="GG252" s="23"/>
      <c r="GH252" s="23"/>
      <c r="GI252" s="23"/>
      <c r="GJ252" s="23"/>
      <c r="GK252" s="23"/>
      <c r="GL252" s="23"/>
      <c r="GM252" s="23"/>
      <c r="GN252" s="23"/>
      <c r="GO252" s="23"/>
      <c r="GP252" s="23"/>
      <c r="GQ252" s="23"/>
      <c r="GR252" s="23"/>
      <c r="GS252" s="23"/>
      <c r="GT252" s="23"/>
      <c r="GU252" s="23"/>
      <c r="GV252" s="23"/>
      <c r="GW252" s="23"/>
      <c r="GX252" s="23"/>
      <c r="GY252" s="23"/>
      <c r="GZ252" s="23"/>
      <c r="HA252" s="23"/>
      <c r="HB252" s="23"/>
      <c r="HC252" s="23"/>
      <c r="HD252" s="23"/>
      <c r="HE252" s="23"/>
      <c r="HF252" s="23"/>
      <c r="HG252" s="23"/>
      <c r="HH252" s="23"/>
      <c r="HI252" s="23"/>
      <c r="HJ252" s="23"/>
      <c r="HK252" s="23"/>
      <c r="HL252" s="23"/>
      <c r="HM252" s="23"/>
      <c r="HN252" s="23"/>
      <c r="HO252" s="23"/>
      <c r="HP252" s="23"/>
      <c r="HQ252" s="23"/>
      <c r="HR252" s="23"/>
      <c r="HS252" s="23"/>
      <c r="HT252" s="23"/>
      <c r="HU252" s="23"/>
      <c r="HV252" s="23"/>
      <c r="HW252" s="23"/>
      <c r="HX252" s="23"/>
      <c r="HY252" s="23"/>
      <c r="HZ252" s="23"/>
      <c r="IA252" s="23"/>
      <c r="IB252" s="23"/>
      <c r="IC252" s="23"/>
      <c r="ID252" s="23"/>
      <c r="IE252" s="23"/>
      <c r="IF252" s="23"/>
      <c r="IG252" s="23"/>
      <c r="IH252" s="23"/>
      <c r="II252" s="23"/>
      <c r="IJ252" s="23"/>
    </row>
    <row r="253" spans="1:244" x14ac:dyDescent="0.3">
      <c r="A253" s="12"/>
      <c r="B253" s="13">
        <v>1</v>
      </c>
      <c r="C253" s="51"/>
      <c r="D253" s="12" t="s">
        <v>286</v>
      </c>
      <c r="E253" s="12"/>
      <c r="F253" s="14">
        <v>44866</v>
      </c>
      <c r="G253" s="13" t="s">
        <v>73</v>
      </c>
      <c r="H253" s="12"/>
      <c r="I253" s="15">
        <v>44811</v>
      </c>
      <c r="J253" s="13">
        <f t="shared" si="28"/>
        <v>55</v>
      </c>
      <c r="K253" s="12">
        <f t="shared" si="29"/>
        <v>-1</v>
      </c>
      <c r="L253" s="12">
        <v>56</v>
      </c>
      <c r="M253" s="16" t="s">
        <v>74</v>
      </c>
      <c r="N253" s="12">
        <v>1</v>
      </c>
      <c r="O253" s="12"/>
      <c r="P253" s="12" t="s">
        <v>75</v>
      </c>
      <c r="Q253" s="12" t="s">
        <v>76</v>
      </c>
      <c r="R253" s="12" t="s">
        <v>77</v>
      </c>
      <c r="S253" s="17" t="s">
        <v>78</v>
      </c>
      <c r="T253" s="12">
        <v>28</v>
      </c>
      <c r="U253" s="12"/>
      <c r="V253" s="12">
        <v>8</v>
      </c>
      <c r="W253" s="12" t="s">
        <v>83</v>
      </c>
      <c r="X253" s="12"/>
      <c r="Y253" s="12"/>
      <c r="Z253" s="13">
        <v>60</v>
      </c>
      <c r="AA253" s="13">
        <v>1000</v>
      </c>
      <c r="AB253" s="12">
        <v>6</v>
      </c>
      <c r="AC253" s="13">
        <v>-42</v>
      </c>
      <c r="AD253" s="12"/>
      <c r="AE253" s="12">
        <v>22</v>
      </c>
      <c r="AF253" s="12">
        <v>23</v>
      </c>
      <c r="AG253" s="12">
        <v>24</v>
      </c>
      <c r="AH253" s="12">
        <v>25</v>
      </c>
      <c r="AI253" s="12"/>
      <c r="AJ253" s="13">
        <v>2</v>
      </c>
      <c r="AK253" s="16">
        <f t="shared" si="34"/>
        <v>1271.3623046875</v>
      </c>
      <c r="AL253" s="12">
        <v>-66.6351318359375</v>
      </c>
      <c r="AM253" s="18">
        <v>-75.5462646484375</v>
      </c>
      <c r="AN253" s="18">
        <v>-83.8775634765625</v>
      </c>
      <c r="AO253" s="18">
        <v>-89.0655517578125</v>
      </c>
      <c r="AP253" s="18">
        <v>-91.6595458984375</v>
      </c>
      <c r="AQ253" s="12">
        <v>-97.991943359375</v>
      </c>
      <c r="AR253" s="12">
        <v>-99.1668701171875</v>
      </c>
      <c r="AS253" s="12">
        <v>-100.326538085937</v>
      </c>
      <c r="AT253" s="12"/>
      <c r="AU253" s="12">
        <f t="shared" si="30"/>
        <v>20</v>
      </c>
      <c r="AV253" s="12">
        <v>10</v>
      </c>
      <c r="AW253" s="12">
        <v>1</v>
      </c>
      <c r="AX253" s="12">
        <v>1</v>
      </c>
      <c r="AY253" s="12" t="s">
        <v>80</v>
      </c>
      <c r="AZ253" s="12">
        <v>681.7001953125</v>
      </c>
      <c r="BA253" s="12">
        <v>685.599609375</v>
      </c>
      <c r="BB253" s="19">
        <v>-19.079999923706001</v>
      </c>
      <c r="BC253" s="18">
        <v>50.711471557617102</v>
      </c>
      <c r="BD253" s="12">
        <v>1.7001953125</v>
      </c>
      <c r="BE253" s="12">
        <v>683.400390625</v>
      </c>
      <c r="BF253" s="12">
        <v>-2.46541023254394</v>
      </c>
      <c r="BG253" s="12">
        <v>0</v>
      </c>
      <c r="BH253" s="12">
        <v>681.7001953125</v>
      </c>
      <c r="BI253" s="19">
        <v>1.8575302362442001</v>
      </c>
      <c r="BJ253" s="12">
        <v>25.355735778808501</v>
      </c>
      <c r="BK253" s="12">
        <v>0.98978358507156405</v>
      </c>
      <c r="BL253" s="12">
        <v>2.8473138809204102</v>
      </c>
      <c r="BM253" s="12">
        <v>11.234021186828601</v>
      </c>
      <c r="BN253" s="12">
        <v>13.1409816741943</v>
      </c>
      <c r="BO253" s="12">
        <v>62.653186798095703</v>
      </c>
      <c r="BP253" s="12">
        <v>1.0498046875</v>
      </c>
      <c r="BQ253" s="12">
        <v>-30.024509429931602</v>
      </c>
      <c r="BR253" s="12">
        <v>0.849609375</v>
      </c>
      <c r="BS253" s="12">
        <v>51.438583374023402</v>
      </c>
      <c r="BT253" s="12">
        <v>0.82087635993957497</v>
      </c>
      <c r="BU253" s="12">
        <v>-26.887151718139599</v>
      </c>
      <c r="BV253" s="12">
        <v>1.5428225994110101</v>
      </c>
      <c r="BW253" s="12">
        <v>95.511566162109304</v>
      </c>
      <c r="BX253" s="12" t="s">
        <v>82</v>
      </c>
      <c r="BY253" s="12" t="s">
        <v>81</v>
      </c>
      <c r="BZ253" s="12" t="s">
        <v>82</v>
      </c>
      <c r="CA253" s="12" t="s">
        <v>82</v>
      </c>
      <c r="CB253" s="12"/>
      <c r="CC253" s="12" t="s">
        <v>447</v>
      </c>
      <c r="CD253" s="12"/>
      <c r="CE253" s="20">
        <v>-10.039999999999999</v>
      </c>
      <c r="CF253" s="21">
        <v>0</v>
      </c>
      <c r="CG253" s="21">
        <v>9.1999999999999998E-2</v>
      </c>
      <c r="CH253" s="21">
        <v>0.621</v>
      </c>
      <c r="CI253" s="21">
        <v>72.983000000000004</v>
      </c>
      <c r="CJ253" s="21">
        <v>2.85</v>
      </c>
      <c r="CK253" s="21">
        <v>2.6080000000000001</v>
      </c>
      <c r="CL253" s="21">
        <v>-4.6390000000000002</v>
      </c>
      <c r="CM253" s="12">
        <v>2.9750000000000001</v>
      </c>
      <c r="CN253" s="12">
        <v>-5.38</v>
      </c>
      <c r="CO253" s="62">
        <f t="shared" ref="CO253:CO265" si="37">(CL253*CK253+CN253*CM253)/(CL253+CN253)</f>
        <v>2.8050715640283466</v>
      </c>
      <c r="CP253" s="12">
        <v>0.67100000000000004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22">
        <v>0.47599999999999998</v>
      </c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23"/>
      <c r="DW253" s="23"/>
      <c r="DX253" s="23"/>
      <c r="DY253" s="23"/>
      <c r="DZ253" s="23"/>
      <c r="EA253" s="23"/>
      <c r="EB253" s="23"/>
      <c r="EC253" s="12">
        <v>4</v>
      </c>
      <c r="ED253" s="21">
        <v>4</v>
      </c>
      <c r="EE253" s="23"/>
      <c r="EF253" s="21">
        <f t="shared" si="31"/>
        <v>0</v>
      </c>
      <c r="EG253" s="28">
        <v>4</v>
      </c>
      <c r="EH253" s="23"/>
      <c r="EI253" s="23"/>
      <c r="EJ253" s="23"/>
      <c r="EK253" s="23"/>
      <c r="EL253" s="23"/>
      <c r="EM253" s="23"/>
      <c r="EN253" s="23"/>
      <c r="EO253" s="23"/>
      <c r="EP253" s="23"/>
      <c r="EQ253" s="23"/>
      <c r="ER253" s="23"/>
      <c r="ES253" s="23"/>
      <c r="ET253" s="23"/>
      <c r="EU253" s="23"/>
      <c r="EV253" s="23"/>
      <c r="EW253" s="23"/>
      <c r="EX253" s="23"/>
      <c r="EY253" s="23"/>
      <c r="EZ253" s="23"/>
      <c r="FA253" s="23"/>
      <c r="FB253" s="23"/>
      <c r="FC253" s="23"/>
      <c r="FD253" s="23"/>
      <c r="FE253" s="23"/>
      <c r="FF253" s="23"/>
      <c r="FG253" s="23"/>
      <c r="FH253" s="23"/>
      <c r="FI253" s="23"/>
      <c r="FJ253" s="23"/>
      <c r="FK253" s="23"/>
      <c r="FL253" s="23"/>
      <c r="FM253" s="23"/>
      <c r="FN253" s="23"/>
      <c r="FO253" s="23"/>
      <c r="FP253" s="23"/>
      <c r="FQ253" s="23"/>
      <c r="FR253" s="23"/>
      <c r="FS253" s="23"/>
      <c r="FT253" s="23"/>
      <c r="FU253" s="23"/>
      <c r="FV253" s="23"/>
      <c r="FW253" s="23"/>
      <c r="FX253" s="23"/>
      <c r="FY253" s="23"/>
      <c r="FZ253" s="23"/>
      <c r="GA253" s="23"/>
      <c r="GB253" s="23"/>
      <c r="GC253" s="23"/>
      <c r="GD253" s="23"/>
      <c r="GE253" s="23"/>
      <c r="GF253" s="23"/>
      <c r="GG253" s="23"/>
      <c r="GH253" s="23"/>
      <c r="GI253" s="23"/>
      <c r="GJ253" s="23"/>
      <c r="GK253" s="23"/>
      <c r="GL253" s="23"/>
      <c r="GM253" s="23"/>
      <c r="GN253" s="23"/>
      <c r="GO253" s="23"/>
      <c r="GP253" s="23"/>
      <c r="GQ253" s="23"/>
      <c r="GR253" s="23"/>
      <c r="GS253" s="23"/>
      <c r="GT253" s="23"/>
      <c r="GU253" s="23"/>
      <c r="GV253" s="23"/>
      <c r="GW253" s="23"/>
      <c r="GX253" s="23"/>
      <c r="GY253" s="23"/>
      <c r="GZ253" s="23"/>
      <c r="HA253" s="23"/>
      <c r="HB253" s="23"/>
      <c r="HC253" s="23"/>
      <c r="HD253" s="23"/>
      <c r="HE253" s="23"/>
      <c r="HF253" s="23"/>
      <c r="HG253" s="23"/>
      <c r="HH253" s="23"/>
      <c r="HI253" s="23"/>
      <c r="HJ253" s="23"/>
      <c r="HK253" s="23"/>
      <c r="HL253" s="23"/>
      <c r="HM253" s="23"/>
      <c r="HN253" s="23"/>
      <c r="HO253" s="23"/>
      <c r="HP253" s="23"/>
      <c r="HQ253" s="23"/>
      <c r="HR253" s="23"/>
      <c r="HS253" s="23"/>
      <c r="HT253" s="23"/>
      <c r="HU253" s="23"/>
      <c r="HV253" s="23"/>
      <c r="HW253" s="23"/>
      <c r="HX253" s="23"/>
      <c r="HY253" s="23"/>
      <c r="HZ253" s="23"/>
      <c r="IA253" s="23"/>
      <c r="IB253" s="23"/>
      <c r="IC253" s="23"/>
      <c r="ID253" s="23"/>
      <c r="IE253" s="23"/>
      <c r="IF253" s="23"/>
      <c r="IG253" s="23"/>
      <c r="IH253" s="23"/>
      <c r="II253" s="23"/>
      <c r="IJ253" s="23"/>
    </row>
    <row r="254" spans="1:244" ht="14.4" customHeight="1" x14ac:dyDescent="0.3">
      <c r="A254" s="12"/>
      <c r="B254" s="13">
        <v>1</v>
      </c>
      <c r="C254" s="51"/>
      <c r="D254" s="12" t="s">
        <v>286</v>
      </c>
      <c r="E254" s="12"/>
      <c r="F254" s="14">
        <v>44866</v>
      </c>
      <c r="G254" s="13" t="s">
        <v>73</v>
      </c>
      <c r="H254" s="12"/>
      <c r="I254" s="15">
        <v>44811</v>
      </c>
      <c r="J254" s="13">
        <f t="shared" si="28"/>
        <v>55</v>
      </c>
      <c r="K254" s="12">
        <f t="shared" si="29"/>
        <v>-1</v>
      </c>
      <c r="L254" s="12">
        <v>56</v>
      </c>
      <c r="M254" s="16" t="s">
        <v>74</v>
      </c>
      <c r="N254" s="12">
        <v>1</v>
      </c>
      <c r="O254" s="12"/>
      <c r="P254" s="12" t="s">
        <v>75</v>
      </c>
      <c r="Q254" s="12" t="s">
        <v>76</v>
      </c>
      <c r="R254" s="12" t="s">
        <v>77</v>
      </c>
      <c r="S254" s="17" t="s">
        <v>78</v>
      </c>
      <c r="T254" s="12">
        <v>28</v>
      </c>
      <c r="U254" s="12"/>
      <c r="V254" s="12">
        <v>1</v>
      </c>
      <c r="W254" s="12" t="s">
        <v>83</v>
      </c>
      <c r="X254" s="12"/>
      <c r="Y254" s="12"/>
      <c r="Z254" s="13">
        <v>46</v>
      </c>
      <c r="AA254" s="13">
        <v>1800</v>
      </c>
      <c r="AB254" s="12">
        <v>8</v>
      </c>
      <c r="AC254" s="13">
        <v>-30</v>
      </c>
      <c r="AD254" s="12"/>
      <c r="AE254" s="12">
        <v>0</v>
      </c>
      <c r="AF254" s="12">
        <v>1</v>
      </c>
      <c r="AG254" s="12">
        <v>2</v>
      </c>
      <c r="AH254" s="12">
        <v>3</v>
      </c>
      <c r="AI254" s="12"/>
      <c r="AJ254" s="13">
        <v>4</v>
      </c>
      <c r="AK254" s="16">
        <f t="shared" si="34"/>
        <v>1003.11279296875</v>
      </c>
      <c r="AL254" s="12">
        <v>-74.2950439453125</v>
      </c>
      <c r="AM254" s="18">
        <v>-88.287353515625</v>
      </c>
      <c r="AN254" s="18">
        <v>-94.1009521484375</v>
      </c>
      <c r="AO254" s="18">
        <v>-95.1995849609375</v>
      </c>
      <c r="AP254" s="18">
        <v>-95.916748046875</v>
      </c>
      <c r="AQ254" s="12">
        <v>-101.74560546875</v>
      </c>
      <c r="AR254" s="12">
        <v>-107.84912109375</v>
      </c>
      <c r="AS254" s="12">
        <v>-109.649658203125</v>
      </c>
      <c r="AT254" s="12"/>
      <c r="AU254" s="12">
        <f t="shared" si="30"/>
        <v>22</v>
      </c>
      <c r="AV254" s="12">
        <v>11</v>
      </c>
      <c r="AW254" s="12">
        <v>1</v>
      </c>
      <c r="AX254" s="12">
        <v>1</v>
      </c>
      <c r="AY254" s="12" t="s">
        <v>80</v>
      </c>
      <c r="AZ254" s="12">
        <v>625</v>
      </c>
      <c r="BA254" s="12">
        <v>629.599609375</v>
      </c>
      <c r="BB254" s="19">
        <v>-22.675000190734799</v>
      </c>
      <c r="BC254" s="18">
        <v>38.099925994872997</v>
      </c>
      <c r="BD254" s="12">
        <v>2.099609375</v>
      </c>
      <c r="BE254" s="12">
        <v>627.099609375</v>
      </c>
      <c r="BF254" s="12">
        <v>-8.2562742233276296</v>
      </c>
      <c r="BG254" s="12">
        <v>0</v>
      </c>
      <c r="BH254" s="12">
        <v>625</v>
      </c>
      <c r="BI254" s="19">
        <v>2.0804390907287602</v>
      </c>
      <c r="BJ254" s="12">
        <v>19.049962997436499</v>
      </c>
      <c r="BK254" s="12">
        <v>1.1831464767455999</v>
      </c>
      <c r="BL254" s="12">
        <v>3.2635855674743599</v>
      </c>
      <c r="BM254" s="12">
        <v>7.3544001579284597</v>
      </c>
      <c r="BN254" s="12">
        <v>4.5922832489013601</v>
      </c>
      <c r="BO254" s="12">
        <v>35.232841491699197</v>
      </c>
      <c r="BP254" s="12">
        <v>1.25</v>
      </c>
      <c r="BQ254" s="12">
        <v>-22.977941513061499</v>
      </c>
      <c r="BR254" s="12">
        <v>0.9501953125</v>
      </c>
      <c r="BS254" s="12">
        <v>29.72092628479</v>
      </c>
      <c r="BT254" s="12">
        <v>1.0802408456802299</v>
      </c>
      <c r="BU254" s="12">
        <v>-21.651502609252901</v>
      </c>
      <c r="BV254" s="12">
        <v>1.4549083709716799</v>
      </c>
      <c r="BW254" s="12">
        <v>76.709091186523395</v>
      </c>
      <c r="BX254" s="12" t="s">
        <v>82</v>
      </c>
      <c r="BY254" s="12" t="s">
        <v>81</v>
      </c>
      <c r="BZ254" s="12" t="s">
        <v>82</v>
      </c>
      <c r="CA254" s="12" t="s">
        <v>82</v>
      </c>
      <c r="CB254" s="12"/>
      <c r="CC254" s="12" t="s">
        <v>448</v>
      </c>
      <c r="CD254" s="12"/>
      <c r="CE254" s="20">
        <v>-9.5210000000000008</v>
      </c>
      <c r="CF254" s="21">
        <v>0</v>
      </c>
      <c r="CG254" s="21">
        <v>0.122</v>
      </c>
      <c r="CH254" s="21">
        <v>0.4</v>
      </c>
      <c r="CI254" s="21">
        <v>47.746000000000002</v>
      </c>
      <c r="CJ254" s="21">
        <v>3.15</v>
      </c>
      <c r="CK254" s="21">
        <v>2.472</v>
      </c>
      <c r="CL254" s="21">
        <v>-3.5430000000000001</v>
      </c>
      <c r="CM254" s="12">
        <v>2.9950000000000001</v>
      </c>
      <c r="CN254" s="12">
        <v>-6.4109999999999996</v>
      </c>
      <c r="CO254" s="62">
        <f t="shared" si="37"/>
        <v>2.8088447860156718</v>
      </c>
      <c r="CP254" s="12">
        <v>0.78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22">
        <v>0.65</v>
      </c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23"/>
      <c r="DW254" s="23"/>
      <c r="DX254" s="23"/>
      <c r="DY254" s="23"/>
      <c r="DZ254" s="23"/>
      <c r="EA254" s="23"/>
      <c r="EB254" s="23"/>
      <c r="EC254" s="12">
        <v>7</v>
      </c>
      <c r="ED254" s="12">
        <v>7</v>
      </c>
      <c r="EE254" s="23"/>
      <c r="EF254" s="21">
        <f t="shared" si="31"/>
        <v>0</v>
      </c>
      <c r="EG254" s="28">
        <v>7</v>
      </c>
      <c r="EH254" s="23"/>
      <c r="EI254" s="23"/>
      <c r="EJ254" s="23"/>
      <c r="EK254" s="23"/>
      <c r="EL254" s="23"/>
      <c r="EM254" s="23"/>
      <c r="EN254" s="23"/>
      <c r="EO254" s="23"/>
      <c r="EP254" s="23"/>
      <c r="EQ254" s="23"/>
      <c r="ER254" s="23"/>
      <c r="ES254" s="23"/>
      <c r="ET254" s="23"/>
      <c r="EU254" s="23"/>
      <c r="EV254" s="23"/>
      <c r="EW254" s="23"/>
      <c r="EX254" s="23"/>
      <c r="EY254" s="23"/>
      <c r="EZ254" s="23"/>
      <c r="FA254" s="23"/>
      <c r="FB254" s="23"/>
      <c r="FC254" s="23"/>
      <c r="FD254" s="23"/>
      <c r="FE254" s="23"/>
      <c r="FF254" s="23"/>
      <c r="FG254" s="23"/>
      <c r="FH254" s="23"/>
      <c r="FI254" s="23"/>
      <c r="FJ254" s="23"/>
      <c r="FK254" s="23"/>
      <c r="FL254" s="23"/>
      <c r="FM254" s="23"/>
      <c r="FN254" s="23"/>
      <c r="FO254" s="23"/>
      <c r="FP254" s="23"/>
      <c r="FQ254" s="23"/>
      <c r="FR254" s="23"/>
      <c r="FS254" s="23"/>
      <c r="FT254" s="23"/>
      <c r="FU254" s="23"/>
      <c r="FV254" s="23"/>
      <c r="FW254" s="23"/>
      <c r="FX254" s="23"/>
      <c r="FY254" s="23"/>
      <c r="FZ254" s="23"/>
      <c r="GA254" s="23"/>
      <c r="GB254" s="23"/>
      <c r="GC254" s="23"/>
      <c r="GD254" s="23"/>
      <c r="GE254" s="23"/>
      <c r="GF254" s="23"/>
      <c r="GG254" s="23"/>
      <c r="GH254" s="23"/>
      <c r="GI254" s="23"/>
      <c r="GJ254" s="23"/>
      <c r="GK254" s="23"/>
      <c r="GL254" s="23"/>
      <c r="GM254" s="23"/>
      <c r="GN254" s="23"/>
      <c r="GO254" s="23"/>
      <c r="GP254" s="23"/>
      <c r="GQ254" s="23"/>
      <c r="GR254" s="23"/>
      <c r="GS254" s="23"/>
      <c r="GT254" s="23"/>
      <c r="GU254" s="23"/>
      <c r="GV254" s="23"/>
      <c r="GW254" s="23"/>
      <c r="GX254" s="23"/>
      <c r="GY254" s="23"/>
      <c r="GZ254" s="23"/>
      <c r="HA254" s="23"/>
      <c r="HB254" s="23"/>
      <c r="HC254" s="23"/>
      <c r="HD254" s="23"/>
      <c r="HE254" s="23"/>
      <c r="HF254" s="23"/>
      <c r="HG254" s="23"/>
      <c r="HH254" s="23"/>
      <c r="HI254" s="23"/>
      <c r="HJ254" s="23"/>
      <c r="HK254" s="23"/>
      <c r="HL254" s="23"/>
      <c r="HM254" s="23"/>
      <c r="HN254" s="23"/>
      <c r="HO254" s="23"/>
      <c r="HP254" s="23"/>
      <c r="HQ254" s="23"/>
      <c r="HR254" s="23"/>
      <c r="HS254" s="23"/>
      <c r="HT254" s="23"/>
      <c r="HU254" s="23"/>
      <c r="HV254" s="23"/>
      <c r="HW254" s="23"/>
      <c r="HX254" s="23"/>
      <c r="HY254" s="23"/>
      <c r="HZ254" s="23"/>
      <c r="IA254" s="23"/>
      <c r="IB254" s="23"/>
      <c r="IC254" s="23"/>
      <c r="ID254" s="23"/>
      <c r="IE254" s="23"/>
      <c r="IF254" s="23"/>
      <c r="IG254" s="23"/>
      <c r="IH254" s="23"/>
      <c r="II254" s="23"/>
      <c r="IJ254" s="23"/>
    </row>
    <row r="255" spans="1:244" x14ac:dyDescent="0.3">
      <c r="A255" s="12"/>
      <c r="B255" s="13">
        <v>1</v>
      </c>
      <c r="C255" s="51"/>
      <c r="D255" s="12" t="s">
        <v>286</v>
      </c>
      <c r="E255" s="12"/>
      <c r="F255" s="14">
        <v>44866</v>
      </c>
      <c r="G255" s="13" t="s">
        <v>73</v>
      </c>
      <c r="H255" s="12"/>
      <c r="I255" s="15">
        <v>44811</v>
      </c>
      <c r="J255" s="13">
        <f t="shared" si="28"/>
        <v>55</v>
      </c>
      <c r="K255" s="12">
        <f t="shared" si="29"/>
        <v>-1</v>
      </c>
      <c r="L255" s="12">
        <v>56</v>
      </c>
      <c r="M255" s="16" t="s">
        <v>74</v>
      </c>
      <c r="N255" s="12">
        <v>1</v>
      </c>
      <c r="O255" s="12"/>
      <c r="P255" s="12" t="s">
        <v>75</v>
      </c>
      <c r="Q255" s="12" t="s">
        <v>76</v>
      </c>
      <c r="R255" s="12" t="s">
        <v>77</v>
      </c>
      <c r="S255" s="17" t="s">
        <v>78</v>
      </c>
      <c r="T255" s="12">
        <v>28</v>
      </c>
      <c r="U255" s="12"/>
      <c r="V255" s="12">
        <v>2</v>
      </c>
      <c r="W255" s="12" t="s">
        <v>83</v>
      </c>
      <c r="X255" s="12"/>
      <c r="Y255" s="12"/>
      <c r="Z255" s="13">
        <v>49</v>
      </c>
      <c r="AA255" s="13">
        <v>1700</v>
      </c>
      <c r="AB255" s="12">
        <v>12</v>
      </c>
      <c r="AC255" s="13">
        <v>-31</v>
      </c>
      <c r="AD255" s="12"/>
      <c r="AE255" s="12">
        <v>4</v>
      </c>
      <c r="AF255" s="12">
        <v>5</v>
      </c>
      <c r="AG255" s="12">
        <v>6</v>
      </c>
      <c r="AH255" s="12">
        <v>7</v>
      </c>
      <c r="AI255" s="12"/>
      <c r="AJ255" s="13">
        <v>3</v>
      </c>
      <c r="AK255" s="16">
        <f t="shared" si="34"/>
        <v>2403.8696289062304</v>
      </c>
      <c r="AL255" s="12">
        <v>-73.1964111328125</v>
      </c>
      <c r="AM255" s="18">
        <v>-87.2955322265625</v>
      </c>
      <c r="AN255" s="18">
        <v>-100.570678710937</v>
      </c>
      <c r="AO255" s="18">
        <v>-112.945556640625</v>
      </c>
      <c r="AP255" s="18">
        <v>-120.468139648437</v>
      </c>
      <c r="AQ255" s="12">
        <v>-127.090454101562</v>
      </c>
      <c r="AR255" s="12">
        <v>-133.544921875</v>
      </c>
      <c r="AS255" s="12">
        <v>-139.34326171875</v>
      </c>
      <c r="AT255" s="12"/>
      <c r="AU255" s="12">
        <f t="shared" si="30"/>
        <v>18</v>
      </c>
      <c r="AV255" s="12">
        <v>9</v>
      </c>
      <c r="AW255" s="12">
        <v>1</v>
      </c>
      <c r="AX255" s="12">
        <v>1</v>
      </c>
      <c r="AY255" s="12" t="s">
        <v>80</v>
      </c>
      <c r="AZ255" s="12">
        <v>630.79998779296795</v>
      </c>
      <c r="BA255" s="12">
        <v>635.19909667968705</v>
      </c>
      <c r="BB255" s="19">
        <v>-29.579999923706001</v>
      </c>
      <c r="BC255" s="18">
        <v>42.616378784179602</v>
      </c>
      <c r="BD255" s="12">
        <v>1.900390625</v>
      </c>
      <c r="BE255" s="12">
        <v>632.70037841796795</v>
      </c>
      <c r="BF255" s="12">
        <v>-1.42048823833465</v>
      </c>
      <c r="BG255" s="12">
        <v>0</v>
      </c>
      <c r="BH255" s="12">
        <v>630.79998779296795</v>
      </c>
      <c r="BI255" s="19">
        <v>2.1292593479156401</v>
      </c>
      <c r="BJ255" s="12">
        <v>21.308189392089801</v>
      </c>
      <c r="BK255" s="12">
        <v>1.0932210683822601</v>
      </c>
      <c r="BL255" s="12">
        <v>3.2224802970886199</v>
      </c>
      <c r="BM255" s="12">
        <v>4.4276604652404696</v>
      </c>
      <c r="BN255" s="12">
        <v>5.1099658012390101</v>
      </c>
      <c r="BO255" s="12">
        <v>48.100490570068303</v>
      </c>
      <c r="BP255" s="12">
        <v>1.150390625</v>
      </c>
      <c r="BQ255" s="12">
        <v>-23.897058486938398</v>
      </c>
      <c r="BR255" s="12">
        <v>1.25</v>
      </c>
      <c r="BS255" s="12">
        <v>36.279998779296797</v>
      </c>
      <c r="BT255" s="12">
        <v>0.99079430103302002</v>
      </c>
      <c r="BU255" s="12">
        <v>-21.915182113647401</v>
      </c>
      <c r="BV255" s="12">
        <v>1.6161519289016699</v>
      </c>
      <c r="BW255" s="12">
        <v>91.776679992675696</v>
      </c>
      <c r="BX255" s="12" t="s">
        <v>82</v>
      </c>
      <c r="BY255" s="12" t="s">
        <v>81</v>
      </c>
      <c r="BZ255" s="12" t="s">
        <v>82</v>
      </c>
      <c r="CA255" s="12" t="s">
        <v>82</v>
      </c>
      <c r="CB255" s="12"/>
      <c r="CC255" s="12" t="s">
        <v>449</v>
      </c>
      <c r="CD255" s="12"/>
      <c r="CE255" s="20">
        <v>-10.162000000000001</v>
      </c>
      <c r="CF255" s="21">
        <v>0</v>
      </c>
      <c r="CG255" s="21">
        <v>3.1E-2</v>
      </c>
      <c r="CH255" s="21">
        <v>0.59899999999999998</v>
      </c>
      <c r="CI255" s="21">
        <v>123.998</v>
      </c>
      <c r="CJ255" s="21">
        <v>2.9</v>
      </c>
      <c r="CK255" s="21">
        <v>2.5579999999999998</v>
      </c>
      <c r="CL255" s="21">
        <v>-3.415</v>
      </c>
      <c r="CM255" s="12">
        <v>2.1179999999999999</v>
      </c>
      <c r="CN255" s="12">
        <v>-7.6</v>
      </c>
      <c r="CO255" s="62">
        <f t="shared" si="37"/>
        <v>2.2544139809350883</v>
      </c>
      <c r="CP255" s="12">
        <v>0.47599999999999998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22">
        <v>0.52</v>
      </c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23"/>
      <c r="DW255" s="23"/>
      <c r="DX255" s="23"/>
      <c r="DY255" s="23"/>
      <c r="DZ255" s="23"/>
      <c r="EA255" s="23"/>
      <c r="EB255" s="23"/>
      <c r="EC255" s="12">
        <v>7</v>
      </c>
      <c r="ED255" s="12">
        <v>7</v>
      </c>
      <c r="EE255" s="23"/>
      <c r="EF255" s="21">
        <f t="shared" si="31"/>
        <v>0</v>
      </c>
      <c r="EG255" s="28">
        <v>7</v>
      </c>
      <c r="EH255" s="23"/>
      <c r="EI255" s="23"/>
      <c r="EJ255" s="23"/>
      <c r="EK255" s="23"/>
      <c r="EL255" s="23"/>
      <c r="EM255" s="23"/>
      <c r="EN255" s="23"/>
      <c r="EO255" s="23"/>
      <c r="EP255" s="23"/>
      <c r="EQ255" s="23"/>
      <c r="ER255" s="23"/>
      <c r="ES255" s="23"/>
      <c r="ET255" s="23"/>
      <c r="EU255" s="23"/>
      <c r="EV255" s="23"/>
      <c r="EW255" s="23"/>
      <c r="EX255" s="23"/>
      <c r="EY255" s="23"/>
      <c r="EZ255" s="23"/>
      <c r="FA255" s="23"/>
      <c r="FB255" s="23"/>
      <c r="FC255" s="23"/>
      <c r="FD255" s="23"/>
      <c r="FE255" s="23"/>
      <c r="FF255" s="23"/>
      <c r="FG255" s="23"/>
      <c r="FH255" s="23"/>
      <c r="FI255" s="23"/>
      <c r="FJ255" s="23"/>
      <c r="FK255" s="23"/>
      <c r="FL255" s="23"/>
      <c r="FM255" s="23"/>
      <c r="FN255" s="23"/>
      <c r="FO255" s="23"/>
      <c r="FP255" s="23"/>
      <c r="FQ255" s="23"/>
      <c r="FR255" s="23"/>
      <c r="FS255" s="23"/>
      <c r="FT255" s="23"/>
      <c r="FU255" s="23"/>
      <c r="FV255" s="23"/>
      <c r="FW255" s="23"/>
      <c r="FX255" s="23"/>
      <c r="FY255" s="23"/>
      <c r="FZ255" s="23"/>
      <c r="GA255" s="23"/>
      <c r="GB255" s="23"/>
      <c r="GC255" s="23"/>
      <c r="GD255" s="23"/>
      <c r="GE255" s="23"/>
      <c r="GF255" s="23"/>
      <c r="GG255" s="23"/>
      <c r="GH255" s="23"/>
      <c r="GI255" s="23"/>
      <c r="GJ255" s="23"/>
      <c r="GK255" s="23"/>
      <c r="GL255" s="23"/>
      <c r="GM255" s="23"/>
      <c r="GN255" s="23"/>
      <c r="GO255" s="23"/>
      <c r="GP255" s="23"/>
      <c r="GQ255" s="23"/>
      <c r="GR255" s="23"/>
      <c r="GS255" s="23"/>
      <c r="GT255" s="23"/>
      <c r="GU255" s="23"/>
      <c r="GV255" s="23"/>
      <c r="GW255" s="23"/>
      <c r="GX255" s="23"/>
      <c r="GY255" s="23"/>
      <c r="GZ255" s="23"/>
      <c r="HA255" s="23"/>
      <c r="HB255" s="23"/>
      <c r="HC255" s="23"/>
      <c r="HD255" s="23"/>
      <c r="HE255" s="23"/>
      <c r="HF255" s="23"/>
      <c r="HG255" s="23"/>
      <c r="HH255" s="23"/>
      <c r="HI255" s="23"/>
      <c r="HJ255" s="23"/>
      <c r="HK255" s="23"/>
      <c r="HL255" s="23"/>
      <c r="HM255" s="23"/>
      <c r="HN255" s="23"/>
      <c r="HO255" s="23"/>
      <c r="HP255" s="23"/>
      <c r="HQ255" s="23"/>
      <c r="HR255" s="23"/>
      <c r="HS255" s="23"/>
      <c r="HT255" s="23"/>
      <c r="HU255" s="23"/>
      <c r="HV255" s="23"/>
      <c r="HW255" s="23"/>
      <c r="HX255" s="23"/>
      <c r="HY255" s="23"/>
      <c r="HZ255" s="23"/>
      <c r="IA255" s="23"/>
      <c r="IB255" s="23"/>
      <c r="IC255" s="23"/>
      <c r="ID255" s="23"/>
      <c r="IE255" s="23"/>
      <c r="IF255" s="23"/>
      <c r="IG255" s="23"/>
      <c r="IH255" s="23"/>
      <c r="II255" s="23"/>
      <c r="IJ255" s="23"/>
    </row>
    <row r="256" spans="1:244" ht="15" customHeight="1" x14ac:dyDescent="0.3">
      <c r="A256" s="12"/>
      <c r="B256" s="13">
        <v>1</v>
      </c>
      <c r="C256" s="51"/>
      <c r="D256" s="12" t="s">
        <v>286</v>
      </c>
      <c r="E256" s="12"/>
      <c r="F256" s="14">
        <v>44866</v>
      </c>
      <c r="G256" s="13" t="s">
        <v>73</v>
      </c>
      <c r="H256" s="12"/>
      <c r="I256" s="15">
        <v>44811</v>
      </c>
      <c r="J256" s="13">
        <f t="shared" si="28"/>
        <v>55</v>
      </c>
      <c r="K256" s="12">
        <f t="shared" si="29"/>
        <v>-1</v>
      </c>
      <c r="L256" s="12">
        <v>56</v>
      </c>
      <c r="M256" s="16" t="s">
        <v>74</v>
      </c>
      <c r="N256" s="12">
        <v>1</v>
      </c>
      <c r="O256" s="12"/>
      <c r="P256" s="12" t="s">
        <v>75</v>
      </c>
      <c r="Q256" s="12" t="s">
        <v>76</v>
      </c>
      <c r="R256" s="12" t="s">
        <v>77</v>
      </c>
      <c r="S256" s="17" t="s">
        <v>78</v>
      </c>
      <c r="T256" s="12">
        <v>28</v>
      </c>
      <c r="U256" s="12"/>
      <c r="V256" s="12">
        <v>3</v>
      </c>
      <c r="W256" s="12" t="s">
        <v>83</v>
      </c>
      <c r="X256" s="12"/>
      <c r="Y256" s="12"/>
      <c r="Z256" s="13">
        <v>44</v>
      </c>
      <c r="AA256" s="13">
        <v>1600</v>
      </c>
      <c r="AB256" s="12">
        <v>13</v>
      </c>
      <c r="AC256" s="13">
        <v>-31</v>
      </c>
      <c r="AD256" s="12"/>
      <c r="AE256" s="12">
        <v>8</v>
      </c>
      <c r="AF256" s="12">
        <v>9</v>
      </c>
      <c r="AG256" s="12">
        <v>10</v>
      </c>
      <c r="AH256" s="12">
        <v>11</v>
      </c>
      <c r="AI256" s="12"/>
      <c r="AJ256" s="13">
        <v>3</v>
      </c>
      <c r="AK256" s="16">
        <f t="shared" si="34"/>
        <v>2504.57763671875</v>
      </c>
      <c r="AL256" s="12">
        <v>-74.8291015625</v>
      </c>
      <c r="AM256" s="18">
        <v>-82.1380615234375</v>
      </c>
      <c r="AN256" s="18">
        <v>-97.991943359375</v>
      </c>
      <c r="AO256" s="18">
        <v>-110.565185546875</v>
      </c>
      <c r="AP256" s="18">
        <v>-123.22998046875</v>
      </c>
      <c r="AQ256" s="12">
        <v>-129.16564941406199</v>
      </c>
      <c r="AR256" s="12">
        <v>-129.2724609375</v>
      </c>
      <c r="AS256" s="12">
        <v>-137.5732421875</v>
      </c>
      <c r="AT256" s="12"/>
      <c r="AU256" s="12">
        <f t="shared" si="30"/>
        <v>20</v>
      </c>
      <c r="AV256" s="12">
        <v>10</v>
      </c>
      <c r="AW256" s="12">
        <v>1</v>
      </c>
      <c r="AX256" s="12">
        <v>1</v>
      </c>
      <c r="AY256" s="12" t="s">
        <v>80</v>
      </c>
      <c r="AZ256" s="12">
        <v>711.5</v>
      </c>
      <c r="BA256" s="12">
        <v>716.00109863281205</v>
      </c>
      <c r="BB256" s="19">
        <v>-30.220000267028801</v>
      </c>
      <c r="BC256" s="18">
        <v>35.001373291015597</v>
      </c>
      <c r="BD256" s="12">
        <v>2</v>
      </c>
      <c r="BE256" s="12">
        <v>713.5</v>
      </c>
      <c r="BF256" s="12">
        <v>3.1257617473602299</v>
      </c>
      <c r="BG256" s="12">
        <v>0</v>
      </c>
      <c r="BH256" s="12">
        <v>711.5</v>
      </c>
      <c r="BI256" s="19">
        <v>2.7602591514587398</v>
      </c>
      <c r="BJ256" s="12">
        <v>17.500686645507798</v>
      </c>
      <c r="BK256" s="12">
        <v>0.86564421653747603</v>
      </c>
      <c r="BL256" s="12">
        <v>3.62590336799621</v>
      </c>
      <c r="BM256" s="12">
        <v>5.6087555885314897</v>
      </c>
      <c r="BN256" s="12">
        <v>2.6871681213378902</v>
      </c>
      <c r="BO256" s="12">
        <v>25.888481140136701</v>
      </c>
      <c r="BP256" s="12">
        <v>1.0498046875</v>
      </c>
      <c r="BQ256" s="12">
        <v>-16.5441169738769</v>
      </c>
      <c r="BR256" s="12">
        <v>1.4501953125</v>
      </c>
      <c r="BS256" s="12">
        <v>20.054710388183501</v>
      </c>
      <c r="BT256" s="12">
        <v>1.47581827640533</v>
      </c>
      <c r="BU256" s="12" t="s">
        <v>81</v>
      </c>
      <c r="BV256" s="12" t="s">
        <v>81</v>
      </c>
      <c r="BW256" s="12">
        <v>96.499954223632798</v>
      </c>
      <c r="BX256" s="12" t="s">
        <v>82</v>
      </c>
      <c r="BY256" s="12" t="s">
        <v>81</v>
      </c>
      <c r="BZ256" s="12" t="s">
        <v>82</v>
      </c>
      <c r="CA256" s="12" t="s">
        <v>82</v>
      </c>
      <c r="CB256" s="12"/>
      <c r="CC256" s="12" t="s">
        <v>450</v>
      </c>
      <c r="CD256" s="12"/>
      <c r="CE256" s="20">
        <v>-13.153</v>
      </c>
      <c r="CF256" s="21">
        <v>0</v>
      </c>
      <c r="CG256" s="21">
        <v>9.1999999999999998E-2</v>
      </c>
      <c r="CH256" s="21">
        <v>0.54400000000000004</v>
      </c>
      <c r="CI256" s="21">
        <v>106.393</v>
      </c>
      <c r="CJ256" s="21">
        <v>2.2000000000000002</v>
      </c>
      <c r="CK256" s="21">
        <v>1.5680000000000001</v>
      </c>
      <c r="CL256" s="21">
        <v>-5.3680000000000003</v>
      </c>
      <c r="CM256" s="12">
        <v>1.6619999999999999</v>
      </c>
      <c r="CN256" s="12">
        <v>-9.3670000000000009</v>
      </c>
      <c r="CO256" s="62">
        <f t="shared" si="37"/>
        <v>1.6277555480149304</v>
      </c>
      <c r="CP256" s="12">
        <v>0.64700000000000002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22">
        <v>0.73699999999999999</v>
      </c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23"/>
      <c r="DW256" s="23"/>
      <c r="DX256" s="23"/>
      <c r="DY256" s="23"/>
      <c r="DZ256" s="23"/>
      <c r="EA256" s="23"/>
      <c r="EB256" s="23"/>
      <c r="EC256" s="12">
        <v>7</v>
      </c>
      <c r="ED256" s="32">
        <v>7</v>
      </c>
      <c r="EE256" s="23"/>
      <c r="EF256" s="21">
        <f t="shared" si="31"/>
        <v>0</v>
      </c>
      <c r="EG256" s="28">
        <v>7</v>
      </c>
      <c r="EH256" s="23"/>
      <c r="EI256" s="23"/>
      <c r="EJ256" s="23"/>
      <c r="EK256" s="23"/>
      <c r="EL256" s="23"/>
      <c r="EM256" s="23"/>
      <c r="EN256" s="23"/>
      <c r="EO256" s="23"/>
      <c r="EP256" s="23"/>
      <c r="EQ256" s="23"/>
      <c r="ER256" s="23"/>
      <c r="ES256" s="23"/>
      <c r="ET256" s="23"/>
      <c r="EU256" s="23"/>
      <c r="EV256" s="23"/>
      <c r="EW256" s="23"/>
      <c r="EX256" s="23"/>
      <c r="EY256" s="23"/>
      <c r="EZ256" s="23"/>
      <c r="FA256" s="23"/>
      <c r="FB256" s="23"/>
      <c r="FC256" s="23"/>
      <c r="FD256" s="23"/>
      <c r="FE256" s="23"/>
      <c r="FF256" s="23"/>
      <c r="FG256" s="23"/>
      <c r="FH256" s="23"/>
      <c r="FI256" s="23"/>
      <c r="FJ256" s="23"/>
      <c r="FK256" s="23"/>
      <c r="FL256" s="23"/>
      <c r="FM256" s="23"/>
      <c r="FN256" s="23"/>
      <c r="FO256" s="23"/>
      <c r="FP256" s="23"/>
      <c r="FQ256" s="23"/>
      <c r="FR256" s="23"/>
      <c r="FS256" s="23"/>
      <c r="FT256" s="23"/>
      <c r="FU256" s="23"/>
      <c r="FV256" s="23"/>
      <c r="FW256" s="23"/>
      <c r="FX256" s="23"/>
      <c r="FY256" s="23"/>
      <c r="FZ256" s="23"/>
      <c r="GA256" s="23"/>
      <c r="GB256" s="23"/>
      <c r="GC256" s="23"/>
      <c r="GD256" s="23"/>
      <c r="GE256" s="23"/>
      <c r="GF256" s="23"/>
      <c r="GG256" s="23"/>
      <c r="GH256" s="23"/>
      <c r="GI256" s="23"/>
      <c r="GJ256" s="23"/>
      <c r="GK256" s="23"/>
      <c r="GL256" s="23"/>
      <c r="GM256" s="23"/>
      <c r="GN256" s="23"/>
      <c r="GO256" s="23"/>
      <c r="GP256" s="23"/>
      <c r="GQ256" s="23"/>
      <c r="GR256" s="23"/>
      <c r="GS256" s="23"/>
      <c r="GT256" s="23"/>
      <c r="GU256" s="23"/>
      <c r="GV256" s="23"/>
      <c r="GW256" s="23"/>
      <c r="GX256" s="23"/>
      <c r="GY256" s="23"/>
      <c r="GZ256" s="23"/>
      <c r="HA256" s="23"/>
      <c r="HB256" s="23"/>
      <c r="HC256" s="23"/>
      <c r="HD256" s="23"/>
      <c r="HE256" s="23"/>
      <c r="HF256" s="23"/>
      <c r="HG256" s="23"/>
      <c r="HH256" s="23"/>
      <c r="HI256" s="23"/>
      <c r="HJ256" s="23"/>
      <c r="HK256" s="23"/>
      <c r="HL256" s="23"/>
      <c r="HM256" s="23"/>
      <c r="HN256" s="23"/>
      <c r="HO256" s="23"/>
      <c r="HP256" s="23"/>
      <c r="HQ256" s="23"/>
      <c r="HR256" s="23"/>
      <c r="HS256" s="23"/>
      <c r="HT256" s="23"/>
      <c r="HU256" s="23"/>
      <c r="HV256" s="23"/>
      <c r="HW256" s="23"/>
      <c r="HX256" s="23"/>
      <c r="HY256" s="23"/>
      <c r="HZ256" s="23"/>
      <c r="IA256" s="23"/>
      <c r="IB256" s="23"/>
      <c r="IC256" s="23"/>
      <c r="ID256" s="23"/>
      <c r="IE256" s="23"/>
      <c r="IF256" s="23"/>
      <c r="IG256" s="23"/>
      <c r="IH256" s="23"/>
      <c r="II256" s="23"/>
      <c r="IJ256" s="23"/>
    </row>
    <row r="257" spans="1:244" x14ac:dyDescent="0.3">
      <c r="A257" s="12"/>
      <c r="B257" s="13">
        <v>1</v>
      </c>
      <c r="C257" s="51"/>
      <c r="D257" s="12" t="s">
        <v>286</v>
      </c>
      <c r="E257" s="12"/>
      <c r="F257" s="14">
        <v>44866</v>
      </c>
      <c r="G257" s="13" t="s">
        <v>73</v>
      </c>
      <c r="H257" s="12"/>
      <c r="I257" s="15">
        <v>44811</v>
      </c>
      <c r="J257" s="13">
        <f t="shared" si="28"/>
        <v>55</v>
      </c>
      <c r="K257" s="12">
        <f t="shared" si="29"/>
        <v>-1</v>
      </c>
      <c r="L257" s="12">
        <v>56</v>
      </c>
      <c r="M257" s="16" t="s">
        <v>74</v>
      </c>
      <c r="N257" s="12">
        <v>1</v>
      </c>
      <c r="O257" s="12"/>
      <c r="P257" s="12" t="s">
        <v>75</v>
      </c>
      <c r="Q257" s="12" t="s">
        <v>76</v>
      </c>
      <c r="R257" s="12" t="s">
        <v>77</v>
      </c>
      <c r="S257" s="17" t="s">
        <v>78</v>
      </c>
      <c r="T257" s="12">
        <v>28</v>
      </c>
      <c r="U257" s="12"/>
      <c r="V257" s="12">
        <v>5</v>
      </c>
      <c r="W257" s="12" t="s">
        <v>83</v>
      </c>
      <c r="X257" s="12"/>
      <c r="Y257" s="12"/>
      <c r="Z257" s="13">
        <v>63</v>
      </c>
      <c r="AA257" s="13">
        <v>1800</v>
      </c>
      <c r="AB257" s="12">
        <v>12</v>
      </c>
      <c r="AC257" s="13">
        <v>-34</v>
      </c>
      <c r="AD257" s="12"/>
      <c r="AE257" s="12">
        <v>13</v>
      </c>
      <c r="AF257" s="12">
        <v>14</v>
      </c>
      <c r="AG257" s="12">
        <v>15</v>
      </c>
      <c r="AH257" s="12">
        <v>16</v>
      </c>
      <c r="AI257" s="12"/>
      <c r="AJ257" s="13">
        <v>4</v>
      </c>
      <c r="AK257" s="16">
        <f t="shared" si="34"/>
        <v>2337.34130859373</v>
      </c>
      <c r="AL257" s="12">
        <v>-70.49560546875</v>
      </c>
      <c r="AM257" s="18">
        <v>-83.6334228515625</v>
      </c>
      <c r="AN257" s="18">
        <v>-96.954345703125</v>
      </c>
      <c r="AO257" s="18">
        <v>-106.536865234375</v>
      </c>
      <c r="AP257" s="18">
        <v>-117.477416992187</v>
      </c>
      <c r="AQ257" s="12">
        <v>-122.86376953125</v>
      </c>
      <c r="AR257" s="12">
        <v>-131.65283203125</v>
      </c>
      <c r="AS257" s="12">
        <v>-132.36999511718699</v>
      </c>
      <c r="AT257" s="12"/>
      <c r="AU257" s="12">
        <f t="shared" si="30"/>
        <v>18</v>
      </c>
      <c r="AV257" s="12">
        <v>9</v>
      </c>
      <c r="AW257" s="12">
        <v>1</v>
      </c>
      <c r="AX257" s="12">
        <v>1</v>
      </c>
      <c r="AY257" s="12" t="s">
        <v>80</v>
      </c>
      <c r="AZ257" s="12">
        <v>672.90051269531205</v>
      </c>
      <c r="BA257" s="12">
        <v>677.80078125</v>
      </c>
      <c r="BB257" s="19">
        <v>-30.699999809265101</v>
      </c>
      <c r="BC257" s="18">
        <v>32.948413848876903</v>
      </c>
      <c r="BD257" s="12">
        <v>2.19921875</v>
      </c>
      <c r="BE257" s="12">
        <v>675.09973144531205</v>
      </c>
      <c r="BF257" s="12">
        <v>4.5823240280151296</v>
      </c>
      <c r="BG257" s="12">
        <v>0</v>
      </c>
      <c r="BH257" s="12">
        <v>672.90051269531205</v>
      </c>
      <c r="BI257" s="19">
        <v>3.4072308540344198</v>
      </c>
      <c r="BJ257" s="12">
        <v>16.474206924438398</v>
      </c>
      <c r="BK257" s="12">
        <v>0.80005115270614602</v>
      </c>
      <c r="BL257" s="12">
        <v>4.2072820663452104</v>
      </c>
      <c r="BM257" s="12">
        <v>2.52981209754943</v>
      </c>
      <c r="BN257" s="12">
        <v>2.1718270778656001</v>
      </c>
      <c r="BO257" s="12">
        <v>21.446079254150298</v>
      </c>
      <c r="BP257" s="12">
        <v>0.849609375</v>
      </c>
      <c r="BQ257" s="12">
        <v>-13.1740198135375</v>
      </c>
      <c r="BR257" s="12">
        <v>1.650390625</v>
      </c>
      <c r="BS257" s="12" t="s">
        <v>81</v>
      </c>
      <c r="BT257" s="12" t="s">
        <v>81</v>
      </c>
      <c r="BU257" s="12" t="s">
        <v>81</v>
      </c>
      <c r="BV257" s="12" t="s">
        <v>81</v>
      </c>
      <c r="BW257" s="12">
        <v>108.92904663085901</v>
      </c>
      <c r="BX257" s="12" t="s">
        <v>82</v>
      </c>
      <c r="BY257" s="12" t="s">
        <v>81</v>
      </c>
      <c r="BZ257" s="12" t="s">
        <v>82</v>
      </c>
      <c r="CA257" s="12" t="s">
        <v>82</v>
      </c>
      <c r="CB257" s="12"/>
      <c r="CC257" s="12" t="s">
        <v>451</v>
      </c>
      <c r="CD257" s="12"/>
      <c r="CE257" s="20">
        <v>-13.55</v>
      </c>
      <c r="CF257" s="21">
        <v>0</v>
      </c>
      <c r="CG257" s="21">
        <v>0.24399999999999999</v>
      </c>
      <c r="CH257" s="21">
        <v>0.39500000000000002</v>
      </c>
      <c r="CI257" s="21">
        <v>84.784999999999997</v>
      </c>
      <c r="CJ257" s="21">
        <v>2.35</v>
      </c>
      <c r="CK257" s="21">
        <v>1.9750000000000001</v>
      </c>
      <c r="CL257" s="21">
        <v>-4.0720000000000001</v>
      </c>
      <c r="CM257" s="12">
        <v>1.752</v>
      </c>
      <c r="CN257" s="12">
        <v>-11.824</v>
      </c>
      <c r="CO257" s="62">
        <f t="shared" si="37"/>
        <v>1.8091248112732761</v>
      </c>
      <c r="CP257" s="12">
        <v>0.71299999999999997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22">
        <v>0.56200000000000006</v>
      </c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23"/>
      <c r="DW257" s="23"/>
      <c r="DX257" s="23"/>
      <c r="DY257" s="23"/>
      <c r="DZ257" s="23"/>
      <c r="EA257" s="23"/>
      <c r="EB257" s="23"/>
      <c r="EC257" s="12">
        <v>7</v>
      </c>
      <c r="ED257" s="12">
        <v>7</v>
      </c>
      <c r="EE257" s="23"/>
      <c r="EF257" s="21">
        <f t="shared" si="31"/>
        <v>0</v>
      </c>
      <c r="EG257" s="28">
        <v>7</v>
      </c>
      <c r="EH257" s="23"/>
      <c r="EI257" s="23"/>
      <c r="EJ257" s="23"/>
      <c r="EK257" s="23"/>
      <c r="EL257" s="23"/>
      <c r="EM257" s="23"/>
      <c r="EN257" s="23"/>
      <c r="EO257" s="23"/>
      <c r="EP257" s="23"/>
      <c r="EQ257" s="23"/>
      <c r="ER257" s="23"/>
      <c r="ES257" s="23"/>
      <c r="ET257" s="23"/>
      <c r="EU257" s="23"/>
      <c r="EV257" s="23"/>
      <c r="EW257" s="23"/>
      <c r="EX257" s="23"/>
      <c r="EY257" s="23"/>
      <c r="EZ257" s="23"/>
      <c r="FA257" s="23"/>
      <c r="FB257" s="23"/>
      <c r="FC257" s="23"/>
      <c r="FD257" s="23"/>
      <c r="FE257" s="23"/>
      <c r="FF257" s="23"/>
      <c r="FG257" s="23"/>
      <c r="FH257" s="23"/>
      <c r="FI257" s="23"/>
      <c r="FJ257" s="23"/>
      <c r="FK257" s="23"/>
      <c r="FL257" s="23"/>
      <c r="FM257" s="23"/>
      <c r="FN257" s="23"/>
      <c r="FO257" s="23"/>
      <c r="FP257" s="23"/>
      <c r="FQ257" s="23"/>
      <c r="FR257" s="23"/>
      <c r="FS257" s="23"/>
      <c r="FT257" s="23"/>
      <c r="FU257" s="23"/>
      <c r="FV257" s="23"/>
      <c r="FW257" s="23"/>
      <c r="FX257" s="23"/>
      <c r="FY257" s="23"/>
      <c r="FZ257" s="23"/>
      <c r="GA257" s="23"/>
      <c r="GB257" s="23"/>
      <c r="GC257" s="23"/>
      <c r="GD257" s="23"/>
      <c r="GE257" s="23"/>
      <c r="GF257" s="23"/>
      <c r="GG257" s="23"/>
      <c r="GH257" s="23"/>
      <c r="GI257" s="23"/>
      <c r="GJ257" s="23"/>
      <c r="GK257" s="23"/>
      <c r="GL257" s="23"/>
      <c r="GM257" s="23"/>
      <c r="GN257" s="23"/>
      <c r="GO257" s="23"/>
      <c r="GP257" s="23"/>
      <c r="GQ257" s="23"/>
      <c r="GR257" s="23"/>
      <c r="GS257" s="23"/>
      <c r="GT257" s="23"/>
      <c r="GU257" s="23"/>
      <c r="GV257" s="23"/>
      <c r="GW257" s="23"/>
      <c r="GX257" s="23"/>
      <c r="GY257" s="23"/>
      <c r="GZ257" s="23"/>
      <c r="HA257" s="23"/>
      <c r="HB257" s="23"/>
      <c r="HC257" s="23"/>
      <c r="HD257" s="23"/>
      <c r="HE257" s="23"/>
      <c r="HF257" s="23"/>
      <c r="HG257" s="23"/>
      <c r="HH257" s="23"/>
      <c r="HI257" s="23"/>
      <c r="HJ257" s="23"/>
      <c r="HK257" s="23"/>
      <c r="HL257" s="23"/>
      <c r="HM257" s="23"/>
      <c r="HN257" s="23"/>
      <c r="HO257" s="23"/>
      <c r="HP257" s="23"/>
      <c r="HQ257" s="23"/>
      <c r="HR257" s="23"/>
      <c r="HS257" s="23"/>
      <c r="HT257" s="23"/>
      <c r="HU257" s="23"/>
      <c r="HV257" s="23"/>
      <c r="HW257" s="23"/>
      <c r="HX257" s="23"/>
      <c r="HY257" s="23"/>
      <c r="HZ257" s="23"/>
      <c r="IA257" s="23"/>
      <c r="IB257" s="23"/>
      <c r="IC257" s="23"/>
      <c r="ID257" s="23"/>
      <c r="IE257" s="23"/>
      <c r="IF257" s="23"/>
      <c r="IG257" s="23"/>
      <c r="IH257" s="23"/>
      <c r="II257" s="23"/>
      <c r="IJ257" s="23"/>
    </row>
    <row r="258" spans="1:244" ht="14.4" customHeight="1" x14ac:dyDescent="0.3">
      <c r="A258" s="12"/>
      <c r="B258" s="13">
        <v>1</v>
      </c>
      <c r="C258" s="51"/>
      <c r="D258" s="12" t="s">
        <v>286</v>
      </c>
      <c r="E258" s="12"/>
      <c r="F258" s="14">
        <v>44866</v>
      </c>
      <c r="G258" s="13" t="s">
        <v>73</v>
      </c>
      <c r="H258" s="12"/>
      <c r="I258" s="15">
        <v>44811</v>
      </c>
      <c r="J258" s="13">
        <f t="shared" ref="J258:J321" si="38">F258-I258</f>
        <v>55</v>
      </c>
      <c r="K258" s="12">
        <f t="shared" ref="K258:K321" si="39">J258-L258</f>
        <v>-1</v>
      </c>
      <c r="L258" s="12">
        <v>56</v>
      </c>
      <c r="M258" s="16" t="s">
        <v>74</v>
      </c>
      <c r="N258" s="12">
        <v>1</v>
      </c>
      <c r="O258" s="12"/>
      <c r="P258" s="12" t="s">
        <v>75</v>
      </c>
      <c r="Q258" s="12" t="s">
        <v>76</v>
      </c>
      <c r="R258" s="12" t="s">
        <v>77</v>
      </c>
      <c r="S258" s="17" t="s">
        <v>78</v>
      </c>
      <c r="T258" s="12">
        <v>28</v>
      </c>
      <c r="U258" s="12"/>
      <c r="V258" s="12">
        <v>6</v>
      </c>
      <c r="W258" s="12" t="s">
        <v>84</v>
      </c>
      <c r="X258" s="12"/>
      <c r="Y258" s="12"/>
      <c r="Z258" s="13">
        <v>40</v>
      </c>
      <c r="AA258" s="13">
        <v>1600</v>
      </c>
      <c r="AB258" s="12">
        <v>10</v>
      </c>
      <c r="AC258" s="13">
        <v>-31</v>
      </c>
      <c r="AD258" s="12"/>
      <c r="AE258" s="12">
        <v>17</v>
      </c>
      <c r="AF258" s="12">
        <v>18</v>
      </c>
      <c r="AG258" s="12">
        <v>19</v>
      </c>
      <c r="AH258" s="12">
        <v>20</v>
      </c>
      <c r="AI258" s="12"/>
      <c r="AJ258" s="13">
        <v>0</v>
      </c>
      <c r="AK258" s="16">
        <f t="shared" si="34"/>
        <v>2084.04541015624</v>
      </c>
      <c r="AL258" s="12">
        <v>-67.81005859375</v>
      </c>
      <c r="AM258" s="18">
        <v>-80.50537109375</v>
      </c>
      <c r="AN258" s="18">
        <v>-90.667724609375</v>
      </c>
      <c r="AO258" s="18">
        <v>-100.784301757812</v>
      </c>
      <c r="AP258" s="18">
        <v>-109.771728515625</v>
      </c>
      <c r="AQ258" s="12">
        <v>-115.219116210937</v>
      </c>
      <c r="AR258" s="12">
        <v>-122.604370117187</v>
      </c>
      <c r="AS258" s="12">
        <v>-126.632690429687</v>
      </c>
      <c r="AT258" s="12"/>
      <c r="AU258" s="12">
        <f t="shared" ref="AU258:AU321" si="40">AV258*2</f>
        <v>0</v>
      </c>
      <c r="AV258" s="12"/>
      <c r="AW258" s="12"/>
      <c r="AX258" s="12"/>
      <c r="AY258" s="12"/>
      <c r="AZ258" s="12"/>
      <c r="BA258" s="12"/>
      <c r="BB258" s="19"/>
      <c r="BC258" s="18"/>
      <c r="BD258" s="12"/>
      <c r="BE258" s="12"/>
      <c r="BF258" s="12"/>
      <c r="BG258" s="12"/>
      <c r="BH258" s="12"/>
      <c r="BI258" s="19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 t="s">
        <v>452</v>
      </c>
      <c r="CD258" s="12"/>
      <c r="CE258" s="20">
        <v>-15.167</v>
      </c>
      <c r="CF258" s="21">
        <v>0</v>
      </c>
      <c r="CG258" s="21">
        <v>-0.153</v>
      </c>
      <c r="CH258" s="21">
        <v>0.36799999999999999</v>
      </c>
      <c r="CI258" s="21">
        <v>64.478999999999999</v>
      </c>
      <c r="CJ258" s="21">
        <v>1.3</v>
      </c>
      <c r="CK258" s="21">
        <v>0.99099999999999999</v>
      </c>
      <c r="CL258" s="21">
        <v>-4.9960000000000004</v>
      </c>
      <c r="CM258" s="12">
        <v>1.1910000000000001</v>
      </c>
      <c r="CN258" s="12">
        <v>-10.641999999999999</v>
      </c>
      <c r="CO258" s="62">
        <f t="shared" si="37"/>
        <v>1.1271043611715055</v>
      </c>
      <c r="CP258" s="12">
        <v>0.69699999999999995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22">
        <v>0.16300000000000001</v>
      </c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23"/>
      <c r="DW258" s="23"/>
      <c r="DX258" s="23"/>
      <c r="DY258" s="23"/>
      <c r="DZ258" s="23"/>
      <c r="EA258" s="23"/>
      <c r="EB258" s="23"/>
      <c r="EC258" s="12">
        <v>2</v>
      </c>
      <c r="ED258" s="12">
        <v>2</v>
      </c>
      <c r="EE258" s="23"/>
      <c r="EF258" s="21">
        <f t="shared" ref="EF258:EF321" si="41">EC258-ED258</f>
        <v>0</v>
      </c>
      <c r="EG258" s="28">
        <v>2</v>
      </c>
      <c r="EH258" s="23"/>
      <c r="EI258" s="23"/>
      <c r="EJ258" s="23"/>
      <c r="EK258" s="23"/>
      <c r="EL258" s="23"/>
      <c r="EM258" s="23"/>
      <c r="EN258" s="23"/>
      <c r="EO258" s="23"/>
      <c r="EP258" s="23"/>
      <c r="EQ258" s="23"/>
      <c r="ER258" s="23"/>
      <c r="ES258" s="23"/>
      <c r="ET258" s="23"/>
      <c r="EU258" s="23"/>
      <c r="EV258" s="23"/>
      <c r="EW258" s="23"/>
      <c r="EX258" s="23"/>
      <c r="EY258" s="23"/>
      <c r="EZ258" s="23"/>
      <c r="FA258" s="23"/>
      <c r="FB258" s="23"/>
      <c r="FC258" s="23"/>
      <c r="FD258" s="23"/>
      <c r="FE258" s="23"/>
      <c r="FF258" s="23"/>
      <c r="FG258" s="23"/>
      <c r="FH258" s="23"/>
      <c r="FI258" s="23"/>
      <c r="FJ258" s="23"/>
      <c r="FK258" s="23"/>
      <c r="FL258" s="23"/>
      <c r="FM258" s="23"/>
      <c r="FN258" s="23"/>
      <c r="FO258" s="23"/>
      <c r="FP258" s="23"/>
      <c r="FQ258" s="23"/>
      <c r="FR258" s="23"/>
      <c r="FS258" s="23"/>
      <c r="FT258" s="23"/>
      <c r="FU258" s="23"/>
      <c r="FV258" s="23"/>
      <c r="FW258" s="23"/>
      <c r="FX258" s="23"/>
      <c r="FY258" s="23"/>
      <c r="FZ258" s="23"/>
      <c r="GA258" s="23"/>
      <c r="GB258" s="23"/>
      <c r="GC258" s="23"/>
      <c r="GD258" s="23"/>
      <c r="GE258" s="23"/>
      <c r="GF258" s="23"/>
      <c r="GG258" s="23"/>
      <c r="GH258" s="23"/>
      <c r="GI258" s="23"/>
      <c r="GJ258" s="23"/>
      <c r="GK258" s="23"/>
      <c r="GL258" s="23"/>
      <c r="GM258" s="23"/>
      <c r="GN258" s="23"/>
      <c r="GO258" s="23"/>
      <c r="GP258" s="23"/>
      <c r="GQ258" s="23"/>
      <c r="GR258" s="23"/>
      <c r="GS258" s="23"/>
      <c r="GT258" s="23"/>
      <c r="GU258" s="23"/>
      <c r="GV258" s="23"/>
      <c r="GW258" s="23"/>
      <c r="GX258" s="23"/>
      <c r="GY258" s="23"/>
      <c r="GZ258" s="23"/>
      <c r="HA258" s="23"/>
      <c r="HB258" s="23"/>
      <c r="HC258" s="23"/>
      <c r="HD258" s="23"/>
      <c r="HE258" s="23"/>
      <c r="HF258" s="23"/>
      <c r="HG258" s="23"/>
      <c r="HH258" s="23"/>
      <c r="HI258" s="23"/>
      <c r="HJ258" s="23"/>
      <c r="HK258" s="23"/>
      <c r="HL258" s="23"/>
      <c r="HM258" s="23"/>
      <c r="HN258" s="23"/>
      <c r="HO258" s="23"/>
      <c r="HP258" s="23"/>
      <c r="HQ258" s="23"/>
      <c r="HR258" s="23"/>
      <c r="HS258" s="23"/>
      <c r="HT258" s="23"/>
      <c r="HU258" s="23"/>
      <c r="HV258" s="23"/>
      <c r="HW258" s="23"/>
      <c r="HX258" s="23"/>
      <c r="HY258" s="23"/>
      <c r="HZ258" s="23"/>
      <c r="IA258" s="23"/>
      <c r="IB258" s="23"/>
      <c r="IC258" s="23"/>
      <c r="ID258" s="23"/>
      <c r="IE258" s="23"/>
      <c r="IF258" s="23"/>
      <c r="IG258" s="23"/>
      <c r="IH258" s="23"/>
      <c r="II258" s="23"/>
      <c r="IJ258" s="23"/>
    </row>
    <row r="259" spans="1:244" x14ac:dyDescent="0.3">
      <c r="A259" s="12"/>
      <c r="B259" s="13">
        <v>1</v>
      </c>
      <c r="C259" s="12"/>
      <c r="D259" s="12" t="s">
        <v>170</v>
      </c>
      <c r="E259" s="12"/>
      <c r="F259" s="14">
        <v>44881</v>
      </c>
      <c r="G259" s="13">
        <v>995.3</v>
      </c>
      <c r="H259" s="12"/>
      <c r="I259" s="15">
        <v>44840</v>
      </c>
      <c r="J259" s="13">
        <f t="shared" si="38"/>
        <v>41</v>
      </c>
      <c r="K259" s="12">
        <f t="shared" si="39"/>
        <v>5</v>
      </c>
      <c r="L259" s="12">
        <v>36</v>
      </c>
      <c r="M259" s="16" t="s">
        <v>74</v>
      </c>
      <c r="N259" s="12">
        <v>1</v>
      </c>
      <c r="O259" s="12"/>
      <c r="P259" s="12" t="s">
        <v>75</v>
      </c>
      <c r="Q259" s="12" t="s">
        <v>76</v>
      </c>
      <c r="R259" s="12" t="s">
        <v>77</v>
      </c>
      <c r="S259" s="17" t="s">
        <v>109</v>
      </c>
      <c r="T259" s="12">
        <v>28</v>
      </c>
      <c r="U259" s="12"/>
      <c r="V259" s="12">
        <v>5</v>
      </c>
      <c r="W259" s="12" t="s">
        <v>83</v>
      </c>
      <c r="X259" s="12"/>
      <c r="Y259" s="12"/>
      <c r="Z259" s="13">
        <v>41</v>
      </c>
      <c r="AA259" s="13">
        <v>1400</v>
      </c>
      <c r="AB259" s="12">
        <v>10</v>
      </c>
      <c r="AC259" s="13">
        <v>-39</v>
      </c>
      <c r="AD259" s="12"/>
      <c r="AE259" s="12">
        <v>48</v>
      </c>
      <c r="AF259" s="12">
        <v>49</v>
      </c>
      <c r="AG259" s="12">
        <v>50</v>
      </c>
      <c r="AH259" s="12">
        <v>51</v>
      </c>
      <c r="AI259" s="12"/>
      <c r="AJ259" s="13">
        <v>5</v>
      </c>
      <c r="AK259" s="16">
        <f t="shared" si="34"/>
        <v>1794.73876953125</v>
      </c>
      <c r="AL259" s="12">
        <v>-70.1751708984375</v>
      </c>
      <c r="AM259" s="18">
        <v>-79.7119140625</v>
      </c>
      <c r="AN259" s="18">
        <v>-91.7205810546875</v>
      </c>
      <c r="AO259" s="18">
        <v>-96.0540771484375</v>
      </c>
      <c r="AP259" s="18">
        <v>-106.87255859375</v>
      </c>
      <c r="AQ259" s="12">
        <v>-104.522705078125</v>
      </c>
      <c r="AR259" s="12">
        <v>-109.909057617187</v>
      </c>
      <c r="AS259" s="12">
        <v>-123.443603515625</v>
      </c>
      <c r="AT259" s="12"/>
      <c r="AU259" s="12">
        <f t="shared" si="40"/>
        <v>26</v>
      </c>
      <c r="AV259" s="12">
        <v>13</v>
      </c>
      <c r="AW259" s="12">
        <v>1</v>
      </c>
      <c r="AX259" s="12">
        <v>1</v>
      </c>
      <c r="AY259" s="12" t="s">
        <v>80</v>
      </c>
      <c r="AZ259" s="12">
        <v>710</v>
      </c>
      <c r="BA259" s="12">
        <v>713.69909667968705</v>
      </c>
      <c r="BB259" s="19">
        <v>-34.619998931884702</v>
      </c>
      <c r="BC259" s="18">
        <v>73.163703918457003</v>
      </c>
      <c r="BD259" s="12">
        <v>1.7001953125</v>
      </c>
      <c r="BE259" s="12">
        <v>711.7001953125</v>
      </c>
      <c r="BF259" s="12">
        <v>6.1776170730590803</v>
      </c>
      <c r="BG259" s="12">
        <v>3.599609375</v>
      </c>
      <c r="BH259" s="12">
        <v>713.599609375</v>
      </c>
      <c r="BI259" s="19">
        <v>1.7884370088577199</v>
      </c>
      <c r="BJ259" s="12">
        <v>36.581851959228501</v>
      </c>
      <c r="BK259" s="12">
        <v>0.89502537250518799</v>
      </c>
      <c r="BL259" s="12">
        <v>2.6834623813629102</v>
      </c>
      <c r="BM259" s="12">
        <v>1.29537761211395</v>
      </c>
      <c r="BN259" s="12">
        <v>9.0250282287597603</v>
      </c>
      <c r="BO259" s="12">
        <v>64.775482177734304</v>
      </c>
      <c r="BP259" s="12">
        <v>1.14990234375</v>
      </c>
      <c r="BQ259" s="12">
        <v>-49.453884124755803</v>
      </c>
      <c r="BR259" s="12">
        <v>0.64990234375</v>
      </c>
      <c r="BS259" s="12" t="s">
        <v>81</v>
      </c>
      <c r="BT259" s="12" t="s">
        <v>81</v>
      </c>
      <c r="BU259" s="12">
        <v>-39.955253601074197</v>
      </c>
      <c r="BV259" s="12">
        <v>1.4795103073120099</v>
      </c>
      <c r="BW259" s="12">
        <v>146.62550354003901</v>
      </c>
      <c r="BX259" s="12" t="s">
        <v>82</v>
      </c>
      <c r="BY259" s="12" t="s">
        <v>81</v>
      </c>
      <c r="BZ259" s="12" t="s">
        <v>82</v>
      </c>
      <c r="CA259" s="12" t="s">
        <v>82</v>
      </c>
      <c r="CB259" s="12"/>
      <c r="CC259" s="12" t="s">
        <v>171</v>
      </c>
      <c r="CD259" s="12"/>
      <c r="CE259" s="20">
        <v>-11.444000000000001</v>
      </c>
      <c r="CF259" s="21">
        <v>0</v>
      </c>
      <c r="CG259" s="21">
        <v>0.153</v>
      </c>
      <c r="CH259" s="21">
        <v>0.434</v>
      </c>
      <c r="CI259" s="21">
        <v>112.875</v>
      </c>
      <c r="CJ259" s="21">
        <v>2.2000000000000002</v>
      </c>
      <c r="CK259" s="21">
        <v>1.5660000000000001</v>
      </c>
      <c r="CL259" s="21">
        <v>-4.4640000000000004</v>
      </c>
      <c r="CM259" s="12">
        <v>2.2370000000000001</v>
      </c>
      <c r="CN259" s="12">
        <v>-7.0629999999999997</v>
      </c>
      <c r="CO259" s="62">
        <f t="shared" si="37"/>
        <v>1.9771453977617766</v>
      </c>
      <c r="CP259" s="12">
        <v>0.46300000000000002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22">
        <v>0.193</v>
      </c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23"/>
      <c r="DW259" s="23"/>
      <c r="DX259" s="23"/>
      <c r="DY259" s="23"/>
      <c r="DZ259" s="23"/>
      <c r="EA259" s="23"/>
      <c r="EB259" s="23"/>
      <c r="EC259" s="32">
        <v>6</v>
      </c>
      <c r="ED259" s="12">
        <v>6</v>
      </c>
      <c r="EE259" s="23"/>
      <c r="EF259" s="21">
        <f t="shared" si="41"/>
        <v>0</v>
      </c>
      <c r="EG259" s="36">
        <v>6</v>
      </c>
      <c r="EH259" s="23"/>
      <c r="EI259" s="23"/>
      <c r="EJ259" s="23"/>
      <c r="EK259" s="23"/>
      <c r="EL259" s="23"/>
      <c r="EM259" s="23"/>
      <c r="EN259" s="23"/>
      <c r="EO259" s="23"/>
      <c r="EP259" s="23"/>
      <c r="EQ259" s="23"/>
      <c r="ER259" s="23"/>
      <c r="ES259" s="23"/>
      <c r="ET259" s="23"/>
      <c r="EU259" s="23"/>
      <c r="EV259" s="23"/>
      <c r="EW259" s="23"/>
      <c r="EX259" s="23"/>
      <c r="EY259" s="23"/>
      <c r="EZ259" s="23"/>
      <c r="FA259" s="23"/>
      <c r="FB259" s="23"/>
      <c r="FC259" s="23"/>
      <c r="FD259" s="23"/>
      <c r="FE259" s="23"/>
      <c r="FF259" s="23"/>
      <c r="FG259" s="23"/>
      <c r="FH259" s="23"/>
      <c r="FI259" s="23"/>
      <c r="FJ259" s="23"/>
      <c r="FK259" s="23"/>
      <c r="FL259" s="23"/>
      <c r="FM259" s="23"/>
      <c r="FN259" s="23"/>
      <c r="FO259" s="23"/>
      <c r="FP259" s="23"/>
      <c r="FQ259" s="23"/>
      <c r="FR259" s="23"/>
      <c r="FS259" s="23"/>
      <c r="FT259" s="23"/>
      <c r="FU259" s="23"/>
      <c r="FV259" s="23"/>
      <c r="FW259" s="23"/>
      <c r="FX259" s="23"/>
      <c r="FY259" s="23"/>
      <c r="FZ259" s="23"/>
      <c r="GA259" s="23"/>
      <c r="GB259" s="23"/>
      <c r="GC259" s="23"/>
      <c r="GD259" s="23"/>
      <c r="GE259" s="23"/>
      <c r="GF259" s="23"/>
      <c r="GG259" s="23"/>
      <c r="GH259" s="23"/>
      <c r="GI259" s="23"/>
      <c r="GJ259" s="23"/>
      <c r="GK259" s="23"/>
      <c r="GL259" s="23"/>
      <c r="GM259" s="23"/>
      <c r="GN259" s="23"/>
      <c r="GO259" s="23"/>
      <c r="GP259" s="23"/>
      <c r="GQ259" s="23"/>
      <c r="GR259" s="23"/>
      <c r="GS259" s="23"/>
      <c r="GT259" s="23"/>
      <c r="GU259" s="23"/>
      <c r="GV259" s="23"/>
      <c r="GW259" s="23"/>
      <c r="GX259" s="23"/>
      <c r="GY259" s="23"/>
      <c r="GZ259" s="23"/>
      <c r="HA259" s="23"/>
      <c r="HB259" s="23"/>
      <c r="HC259" s="23"/>
      <c r="HD259" s="23"/>
      <c r="HE259" s="23"/>
      <c r="HF259" s="23"/>
      <c r="HG259" s="23"/>
      <c r="HH259" s="23"/>
      <c r="HI259" s="23"/>
      <c r="HJ259" s="23"/>
      <c r="HK259" s="23"/>
      <c r="HL259" s="23"/>
      <c r="HM259" s="23"/>
      <c r="HN259" s="23"/>
      <c r="HO259" s="23"/>
      <c r="HP259" s="23"/>
      <c r="HQ259" s="23"/>
      <c r="HR259" s="23"/>
      <c r="HS259" s="23"/>
      <c r="HT259" s="23"/>
      <c r="HU259" s="23"/>
      <c r="HV259" s="23"/>
      <c r="HW259" s="23"/>
      <c r="HX259" s="23"/>
      <c r="HY259" s="23"/>
      <c r="HZ259" s="23"/>
      <c r="IA259" s="23"/>
      <c r="IB259" s="23"/>
      <c r="IC259" s="23"/>
      <c r="ID259" s="23"/>
      <c r="IE259" s="23"/>
      <c r="IF259" s="23"/>
      <c r="IG259" s="23"/>
      <c r="IH259" s="23"/>
      <c r="II259" s="23"/>
      <c r="IJ259" s="23"/>
    </row>
    <row r="260" spans="1:244" ht="15" customHeight="1" x14ac:dyDescent="0.3">
      <c r="A260" s="12"/>
      <c r="B260" s="13">
        <v>1</v>
      </c>
      <c r="C260" s="12"/>
      <c r="D260" s="12" t="s">
        <v>170</v>
      </c>
      <c r="E260" s="12"/>
      <c r="F260" s="14">
        <v>44881</v>
      </c>
      <c r="G260" s="13">
        <v>995.3</v>
      </c>
      <c r="H260" s="12"/>
      <c r="I260" s="15">
        <v>44840</v>
      </c>
      <c r="J260" s="13">
        <f t="shared" si="38"/>
        <v>41</v>
      </c>
      <c r="K260" s="12">
        <f t="shared" si="39"/>
        <v>5</v>
      </c>
      <c r="L260" s="12">
        <v>36</v>
      </c>
      <c r="M260" s="16" t="s">
        <v>74</v>
      </c>
      <c r="N260" s="12">
        <v>1</v>
      </c>
      <c r="O260" s="12"/>
      <c r="P260" s="12" t="s">
        <v>75</v>
      </c>
      <c r="Q260" s="12" t="s">
        <v>76</v>
      </c>
      <c r="R260" s="12" t="s">
        <v>77</v>
      </c>
      <c r="S260" s="17" t="s">
        <v>109</v>
      </c>
      <c r="T260" s="12">
        <v>28</v>
      </c>
      <c r="U260" s="12"/>
      <c r="V260" s="12">
        <v>6</v>
      </c>
      <c r="W260" s="12" t="s">
        <v>83</v>
      </c>
      <c r="X260" s="12"/>
      <c r="Y260" s="12"/>
      <c r="Z260" s="13">
        <v>54</v>
      </c>
      <c r="AA260" s="13">
        <v>1400</v>
      </c>
      <c r="AB260" s="12">
        <v>8</v>
      </c>
      <c r="AC260" s="13">
        <v>-30</v>
      </c>
      <c r="AD260" s="12"/>
      <c r="AE260" s="12">
        <v>52</v>
      </c>
      <c r="AF260" s="12">
        <v>53</v>
      </c>
      <c r="AG260" s="12">
        <v>54</v>
      </c>
      <c r="AH260" s="12">
        <v>55</v>
      </c>
      <c r="AI260" s="12"/>
      <c r="AJ260" s="13">
        <v>8</v>
      </c>
      <c r="AK260" s="16">
        <f t="shared" si="34"/>
        <v>1787.4145507812204</v>
      </c>
      <c r="AL260" s="12">
        <v>-66.7724609375</v>
      </c>
      <c r="AM260" s="18">
        <v>-82.489013671875</v>
      </c>
      <c r="AN260" s="18">
        <v>-93.2159423828125</v>
      </c>
      <c r="AO260" s="18">
        <v>-101.394653320312</v>
      </c>
      <c r="AP260" s="18">
        <v>-102.005004882812</v>
      </c>
      <c r="AQ260" s="12">
        <v>-107.437133789062</v>
      </c>
      <c r="AR260" s="12">
        <v>-116.363525390625</v>
      </c>
      <c r="AS260" s="12">
        <v>-86.4410400390625</v>
      </c>
      <c r="AT260" s="12"/>
      <c r="AU260" s="12">
        <f t="shared" si="40"/>
        <v>18</v>
      </c>
      <c r="AV260" s="12">
        <v>9</v>
      </c>
      <c r="AW260" s="12">
        <v>1</v>
      </c>
      <c r="AX260" s="12">
        <v>1</v>
      </c>
      <c r="AY260" s="12" t="s">
        <v>80</v>
      </c>
      <c r="AZ260" s="12">
        <v>600.09948730468705</v>
      </c>
      <c r="BA260" s="12">
        <v>604.00109863281205</v>
      </c>
      <c r="BB260" s="19">
        <v>-39.119998931884702</v>
      </c>
      <c r="BC260" s="18">
        <v>91.457649230957003</v>
      </c>
      <c r="BD260" s="12">
        <v>1.80078125</v>
      </c>
      <c r="BE260" s="12">
        <v>601.90026855468705</v>
      </c>
      <c r="BF260" s="12">
        <v>12.2492723464965</v>
      </c>
      <c r="BG260" s="12">
        <v>0</v>
      </c>
      <c r="BH260" s="12">
        <v>600.09948730468705</v>
      </c>
      <c r="BI260" s="19">
        <v>1.81703853607177</v>
      </c>
      <c r="BJ260" s="12">
        <v>45.728824615478501</v>
      </c>
      <c r="BK260" s="12">
        <v>1.0516934394836399</v>
      </c>
      <c r="BL260" s="12">
        <v>2.8687319755554199</v>
      </c>
      <c r="BM260" s="12">
        <v>1.5059412717819201</v>
      </c>
      <c r="BN260" s="12">
        <v>5.44433116912841</v>
      </c>
      <c r="BO260" s="12">
        <v>104.82402801513599</v>
      </c>
      <c r="BP260" s="12">
        <v>1.25048828125</v>
      </c>
      <c r="BQ260" s="12">
        <v>-55.912990570068303</v>
      </c>
      <c r="BR260" s="12">
        <v>0.6494140625</v>
      </c>
      <c r="BS260" s="12" t="s">
        <v>81</v>
      </c>
      <c r="BT260" s="12" t="s">
        <v>81</v>
      </c>
      <c r="BU260" s="12" t="s">
        <v>81</v>
      </c>
      <c r="BV260" s="12" t="s">
        <v>81</v>
      </c>
      <c r="BW260" s="12">
        <v>181.836654663085</v>
      </c>
      <c r="BX260" s="12" t="s">
        <v>82</v>
      </c>
      <c r="BY260" s="12" t="s">
        <v>81</v>
      </c>
      <c r="BZ260" s="12" t="s">
        <v>82</v>
      </c>
      <c r="CA260" s="12" t="s">
        <v>82</v>
      </c>
      <c r="CB260" s="12"/>
      <c r="CC260" s="12" t="s">
        <v>172</v>
      </c>
      <c r="CD260" s="12"/>
      <c r="CE260" s="20">
        <v>-12.756</v>
      </c>
      <c r="CF260" s="21">
        <v>0</v>
      </c>
      <c r="CG260" s="21">
        <v>6.0999999999999999E-2</v>
      </c>
      <c r="CH260" s="21">
        <v>0.379</v>
      </c>
      <c r="CI260" s="21">
        <v>76.656000000000006</v>
      </c>
      <c r="CJ260" s="21">
        <v>1.85</v>
      </c>
      <c r="CK260" s="21">
        <v>1.3660000000000001</v>
      </c>
      <c r="CL260" s="21">
        <v>-5.984</v>
      </c>
      <c r="CM260" s="12">
        <v>1.3959999999999999</v>
      </c>
      <c r="CN260" s="12">
        <v>-8.01</v>
      </c>
      <c r="CO260" s="62">
        <f t="shared" si="37"/>
        <v>1.3831716449907103</v>
      </c>
      <c r="CP260" s="12">
        <v>0.70399999999999996</v>
      </c>
      <c r="CQ260" s="12">
        <v>0</v>
      </c>
      <c r="CR260" s="12">
        <v>0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22">
        <v>0.51700000000000002</v>
      </c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23"/>
      <c r="DW260" s="23"/>
      <c r="DX260" s="23"/>
      <c r="DY260" s="23"/>
      <c r="DZ260" s="23"/>
      <c r="EA260" s="23"/>
      <c r="EB260" s="23"/>
      <c r="EC260" s="21">
        <v>9</v>
      </c>
      <c r="ED260" s="12">
        <v>9</v>
      </c>
      <c r="EE260" s="23"/>
      <c r="EF260" s="21">
        <f t="shared" si="41"/>
        <v>0</v>
      </c>
      <c r="EG260" s="24">
        <v>9</v>
      </c>
      <c r="EH260" s="23"/>
      <c r="EI260" s="23"/>
      <c r="EJ260" s="23"/>
      <c r="EK260" s="23"/>
      <c r="EL260" s="23"/>
      <c r="EM260" s="23"/>
      <c r="EN260" s="23"/>
      <c r="EO260" s="23"/>
      <c r="EP260" s="23"/>
      <c r="EQ260" s="23"/>
      <c r="ER260" s="23"/>
      <c r="ES260" s="23"/>
      <c r="ET260" s="23"/>
      <c r="EU260" s="23"/>
      <c r="EV260" s="23"/>
      <c r="EW260" s="23"/>
      <c r="EX260" s="23"/>
      <c r="EY260" s="23"/>
      <c r="EZ260" s="23"/>
      <c r="FA260" s="23"/>
      <c r="FB260" s="23"/>
      <c r="FC260" s="23"/>
      <c r="FD260" s="23"/>
      <c r="FE260" s="23"/>
      <c r="FF260" s="23"/>
      <c r="FG260" s="23"/>
      <c r="FH260" s="23"/>
      <c r="FI260" s="23"/>
      <c r="FJ260" s="23"/>
      <c r="FK260" s="23"/>
      <c r="FL260" s="23"/>
      <c r="FM260" s="23"/>
      <c r="FN260" s="23"/>
      <c r="FO260" s="23"/>
      <c r="FP260" s="23"/>
      <c r="FQ260" s="23"/>
      <c r="FR260" s="23"/>
      <c r="FS260" s="23"/>
      <c r="FT260" s="23"/>
      <c r="FU260" s="23"/>
      <c r="FV260" s="23"/>
      <c r="FW260" s="23"/>
      <c r="FX260" s="23"/>
      <c r="FY260" s="23"/>
      <c r="FZ260" s="23"/>
      <c r="GA260" s="23"/>
      <c r="GB260" s="23"/>
      <c r="GC260" s="23"/>
      <c r="GD260" s="23"/>
      <c r="GE260" s="23"/>
      <c r="GF260" s="23"/>
      <c r="GG260" s="23"/>
      <c r="GH260" s="23"/>
      <c r="GI260" s="23"/>
      <c r="GJ260" s="23"/>
      <c r="GK260" s="23"/>
      <c r="GL260" s="23"/>
      <c r="GM260" s="23"/>
      <c r="GN260" s="23"/>
      <c r="GO260" s="23"/>
      <c r="GP260" s="23"/>
      <c r="GQ260" s="23"/>
      <c r="GR260" s="23"/>
      <c r="GS260" s="23"/>
      <c r="GT260" s="23"/>
      <c r="GU260" s="23"/>
      <c r="GV260" s="23"/>
      <c r="GW260" s="23"/>
      <c r="GX260" s="23"/>
      <c r="GY260" s="23"/>
      <c r="GZ260" s="23"/>
      <c r="HA260" s="23"/>
      <c r="HB260" s="23"/>
      <c r="HC260" s="23"/>
      <c r="HD260" s="23"/>
      <c r="HE260" s="23"/>
      <c r="HF260" s="23"/>
      <c r="HG260" s="23"/>
      <c r="HH260" s="23"/>
      <c r="HI260" s="23"/>
      <c r="HJ260" s="23"/>
      <c r="HK260" s="23"/>
      <c r="HL260" s="23"/>
      <c r="HM260" s="23"/>
      <c r="HN260" s="23"/>
      <c r="HO260" s="23"/>
      <c r="HP260" s="23"/>
      <c r="HQ260" s="23"/>
      <c r="HR260" s="23"/>
      <c r="HS260" s="23"/>
      <c r="HT260" s="23"/>
      <c r="HU260" s="23"/>
      <c r="HV260" s="23"/>
      <c r="HW260" s="23"/>
      <c r="HX260" s="23"/>
      <c r="HY260" s="23"/>
      <c r="HZ260" s="23"/>
      <c r="IA260" s="23"/>
      <c r="IB260" s="23"/>
      <c r="IC260" s="23"/>
      <c r="ID260" s="23"/>
      <c r="IE260" s="23"/>
      <c r="IF260" s="23"/>
      <c r="IG260" s="23"/>
      <c r="IH260" s="23"/>
      <c r="II260" s="23"/>
      <c r="IJ260" s="23"/>
    </row>
    <row r="261" spans="1:244" x14ac:dyDescent="0.3">
      <c r="A261" s="12"/>
      <c r="B261" s="13">
        <v>1</v>
      </c>
      <c r="C261" s="12"/>
      <c r="D261" s="12" t="s">
        <v>170</v>
      </c>
      <c r="E261" s="12"/>
      <c r="F261" s="14">
        <v>44881</v>
      </c>
      <c r="G261" s="13">
        <v>995.3</v>
      </c>
      <c r="H261" s="12"/>
      <c r="I261" s="15">
        <v>44840</v>
      </c>
      <c r="J261" s="13">
        <f t="shared" si="38"/>
        <v>41</v>
      </c>
      <c r="K261" s="12">
        <f t="shared" si="39"/>
        <v>5</v>
      </c>
      <c r="L261" s="12">
        <v>36</v>
      </c>
      <c r="M261" s="16" t="s">
        <v>74</v>
      </c>
      <c r="N261" s="12">
        <v>1</v>
      </c>
      <c r="O261" s="12"/>
      <c r="P261" s="12" t="s">
        <v>75</v>
      </c>
      <c r="Q261" s="12" t="s">
        <v>76</v>
      </c>
      <c r="R261" s="12" t="s">
        <v>77</v>
      </c>
      <c r="S261" s="17" t="s">
        <v>109</v>
      </c>
      <c r="T261" s="12">
        <v>28</v>
      </c>
      <c r="U261" s="12"/>
      <c r="V261" s="12">
        <v>7</v>
      </c>
      <c r="W261" s="12" t="s">
        <v>83</v>
      </c>
      <c r="X261" s="12"/>
      <c r="Y261" s="12"/>
      <c r="Z261" s="13">
        <v>37</v>
      </c>
      <c r="AA261" s="13">
        <v>1500</v>
      </c>
      <c r="AB261" s="12">
        <v>11</v>
      </c>
      <c r="AC261" s="13">
        <v>-43</v>
      </c>
      <c r="AD261" s="12"/>
      <c r="AE261" s="12">
        <v>56</v>
      </c>
      <c r="AF261" s="12">
        <v>57</v>
      </c>
      <c r="AG261" s="12">
        <v>58</v>
      </c>
      <c r="AH261" s="12">
        <v>59</v>
      </c>
      <c r="AI261" s="12"/>
      <c r="AJ261" s="13">
        <v>7</v>
      </c>
      <c r="AK261" s="16">
        <f t="shared" ref="AK261:AK292" si="42">SLOPE(AL261:AP261,AL$1:AP$1)*-1000</f>
        <v>1281.43310546875</v>
      </c>
      <c r="AL261" s="12">
        <v>-69.6258544921875</v>
      </c>
      <c r="AM261" s="18">
        <v>-80.5511474609375</v>
      </c>
      <c r="AN261" s="18">
        <v>-85.14404296875</v>
      </c>
      <c r="AO261" s="18">
        <v>-93.353271484375</v>
      </c>
      <c r="AP261" s="18">
        <v>-95.2606201171875</v>
      </c>
      <c r="AQ261" s="12">
        <v>-104.6142578125</v>
      </c>
      <c r="AR261" s="12">
        <v>-110.702514648437</v>
      </c>
      <c r="AS261" s="12">
        <v>-102.798461914062</v>
      </c>
      <c r="AT261" s="12"/>
      <c r="AU261" s="12">
        <f t="shared" si="40"/>
        <v>20</v>
      </c>
      <c r="AV261" s="12">
        <v>10</v>
      </c>
      <c r="AW261" s="12">
        <v>1</v>
      </c>
      <c r="AX261" s="12">
        <v>1</v>
      </c>
      <c r="AY261" s="12" t="s">
        <v>80</v>
      </c>
      <c r="AZ261" s="12">
        <v>528.5</v>
      </c>
      <c r="BA261" s="12">
        <v>532.099609375</v>
      </c>
      <c r="BB261" s="19">
        <v>-49.75</v>
      </c>
      <c r="BC261" s="18">
        <v>88.5225830078125</v>
      </c>
      <c r="BD261" s="12">
        <v>1.7001953125</v>
      </c>
      <c r="BE261" s="12">
        <v>530.2001953125</v>
      </c>
      <c r="BF261" s="12">
        <v>23.962646484375</v>
      </c>
      <c r="BG261" s="12">
        <v>0</v>
      </c>
      <c r="BH261" s="12">
        <v>528.5</v>
      </c>
      <c r="BI261" s="19">
        <v>2.1018292903900102</v>
      </c>
      <c r="BJ261" s="12">
        <v>44.2612915039062</v>
      </c>
      <c r="BK261" s="12">
        <v>0.760295569896698</v>
      </c>
      <c r="BL261" s="12">
        <v>2.8621249198913499</v>
      </c>
      <c r="BM261" s="12">
        <v>1.8402624130248999</v>
      </c>
      <c r="BN261" s="12">
        <v>11.8959197998046</v>
      </c>
      <c r="BO261" s="12">
        <v>69.933250427245994</v>
      </c>
      <c r="BP261" s="12">
        <v>1.14990234375</v>
      </c>
      <c r="BQ261" s="12">
        <v>-48.847087860107401</v>
      </c>
      <c r="BR261" s="12">
        <v>0.64990234375</v>
      </c>
      <c r="BS261" s="12" t="s">
        <v>81</v>
      </c>
      <c r="BT261" s="12" t="s">
        <v>81</v>
      </c>
      <c r="BU261" s="12" t="s">
        <v>81</v>
      </c>
      <c r="BV261" s="12" t="s">
        <v>81</v>
      </c>
      <c r="BW261" s="12">
        <v>194.65237426757801</v>
      </c>
      <c r="BX261" s="12" t="s">
        <v>82</v>
      </c>
      <c r="BY261" s="12" t="s">
        <v>81</v>
      </c>
      <c r="BZ261" s="12" t="s">
        <v>82</v>
      </c>
      <c r="CA261" s="12" t="s">
        <v>82</v>
      </c>
      <c r="CB261" s="12"/>
      <c r="CC261" s="12" t="s">
        <v>173</v>
      </c>
      <c r="CD261" s="12"/>
      <c r="CE261" s="20">
        <v>-18.524000000000001</v>
      </c>
      <c r="CF261" s="21">
        <v>0</v>
      </c>
      <c r="CG261" s="21">
        <v>0.54900000000000004</v>
      </c>
      <c r="CH261" s="21">
        <v>0.59899999999999998</v>
      </c>
      <c r="CI261" s="21">
        <v>161.98400000000001</v>
      </c>
      <c r="CJ261" s="21">
        <v>3</v>
      </c>
      <c r="CK261" s="21">
        <v>2.282</v>
      </c>
      <c r="CL261" s="21">
        <v>-7.42</v>
      </c>
      <c r="CM261" s="12">
        <v>2.2349999999999999</v>
      </c>
      <c r="CN261" s="12">
        <v>-15.022</v>
      </c>
      <c r="CO261" s="62">
        <f t="shared" si="37"/>
        <v>2.2505396132252025</v>
      </c>
      <c r="CP261" s="12">
        <v>0.66500000000000004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22">
        <v>0.29399999999999998</v>
      </c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29"/>
      <c r="DW261" s="29"/>
      <c r="DX261" s="29"/>
      <c r="DY261" s="29"/>
      <c r="DZ261" s="29"/>
      <c r="EA261" s="29"/>
      <c r="EB261" s="29"/>
      <c r="EC261" s="12">
        <v>8</v>
      </c>
      <c r="ED261" s="21">
        <v>8</v>
      </c>
      <c r="EE261" s="29"/>
      <c r="EF261" s="21">
        <f t="shared" si="41"/>
        <v>0</v>
      </c>
      <c r="EG261" s="28">
        <v>8</v>
      </c>
      <c r="EH261" s="29"/>
      <c r="EI261" s="29"/>
      <c r="EJ261" s="29"/>
      <c r="EK261" s="29"/>
      <c r="EL261" s="29"/>
      <c r="EM261" s="29"/>
      <c r="EN261" s="29"/>
      <c r="EO261" s="29"/>
      <c r="EP261" s="29"/>
      <c r="EQ261" s="29"/>
      <c r="ER261" s="29"/>
      <c r="ES261" s="29"/>
      <c r="ET261" s="29"/>
      <c r="EU261" s="29"/>
      <c r="EV261" s="29"/>
      <c r="EW261" s="29"/>
      <c r="EX261" s="29"/>
      <c r="EY261" s="29"/>
      <c r="EZ261" s="29"/>
      <c r="FA261" s="29"/>
      <c r="FB261" s="29"/>
      <c r="FC261" s="29"/>
      <c r="FD261" s="29"/>
      <c r="FE261" s="29"/>
      <c r="FF261" s="29"/>
      <c r="FG261" s="29"/>
      <c r="FH261" s="29"/>
      <c r="FI261" s="29"/>
      <c r="FJ261" s="29"/>
      <c r="FK261" s="29"/>
      <c r="FL261" s="29"/>
      <c r="FM261" s="29"/>
      <c r="FN261" s="29"/>
      <c r="FO261" s="29"/>
      <c r="FP261" s="29"/>
      <c r="FQ261" s="29"/>
      <c r="FR261" s="29"/>
      <c r="FS261" s="29"/>
      <c r="FT261" s="29"/>
      <c r="FU261" s="29"/>
      <c r="FV261" s="29"/>
      <c r="FW261" s="29"/>
      <c r="FX261" s="29"/>
      <c r="FY261" s="29"/>
      <c r="FZ261" s="29"/>
      <c r="GA261" s="29"/>
      <c r="GB261" s="29"/>
      <c r="GC261" s="29"/>
      <c r="GD261" s="29"/>
      <c r="GE261" s="29"/>
      <c r="GF261" s="29"/>
      <c r="GG261" s="29"/>
      <c r="GH261" s="29"/>
      <c r="GI261" s="29"/>
      <c r="GJ261" s="29"/>
      <c r="GK261" s="29"/>
      <c r="GL261" s="29"/>
      <c r="GM261" s="29"/>
      <c r="GN261" s="29"/>
      <c r="GO261" s="29"/>
      <c r="GP261" s="29"/>
      <c r="GQ261" s="29"/>
      <c r="GR261" s="29"/>
      <c r="GS261" s="29"/>
      <c r="GT261" s="29"/>
      <c r="GU261" s="29"/>
      <c r="GV261" s="29"/>
      <c r="GW261" s="29"/>
      <c r="GX261" s="29"/>
      <c r="GY261" s="29"/>
      <c r="GZ261" s="29"/>
      <c r="HA261" s="29"/>
      <c r="HB261" s="29"/>
      <c r="HC261" s="29"/>
      <c r="HD261" s="29"/>
      <c r="HE261" s="29"/>
      <c r="HF261" s="29"/>
      <c r="HG261" s="29"/>
      <c r="HH261" s="29"/>
      <c r="HI261" s="29"/>
      <c r="HJ261" s="29"/>
      <c r="HK261" s="29"/>
      <c r="HL261" s="29"/>
      <c r="HM261" s="29"/>
      <c r="HN261" s="29"/>
      <c r="HO261" s="29"/>
      <c r="HP261" s="29"/>
      <c r="HQ261" s="29"/>
      <c r="HR261" s="29"/>
      <c r="HS261" s="29"/>
      <c r="HT261" s="29"/>
      <c r="HU261" s="29"/>
      <c r="HV261" s="29"/>
      <c r="HW261" s="29"/>
      <c r="HX261" s="29"/>
      <c r="HY261" s="29"/>
      <c r="HZ261" s="29"/>
      <c r="IA261" s="29"/>
      <c r="IB261" s="29"/>
      <c r="IC261" s="29"/>
      <c r="ID261" s="29"/>
      <c r="IE261" s="29"/>
      <c r="IF261" s="29"/>
      <c r="IG261" s="29"/>
      <c r="IH261" s="29"/>
      <c r="II261" s="29"/>
      <c r="IJ261" s="29"/>
    </row>
    <row r="262" spans="1:244" x14ac:dyDescent="0.3">
      <c r="A262" s="12"/>
      <c r="B262" s="13">
        <v>1</v>
      </c>
      <c r="C262" s="12"/>
      <c r="D262" s="12" t="s">
        <v>170</v>
      </c>
      <c r="E262" s="12"/>
      <c r="F262" s="14">
        <v>44881</v>
      </c>
      <c r="G262" s="13">
        <v>995.3</v>
      </c>
      <c r="H262" s="12"/>
      <c r="I262" s="15">
        <v>44840</v>
      </c>
      <c r="J262" s="13">
        <f t="shared" si="38"/>
        <v>41</v>
      </c>
      <c r="K262" s="12">
        <f t="shared" si="39"/>
        <v>5</v>
      </c>
      <c r="L262" s="12">
        <v>36</v>
      </c>
      <c r="M262" s="16" t="s">
        <v>74</v>
      </c>
      <c r="N262" s="12">
        <v>1</v>
      </c>
      <c r="O262" s="12"/>
      <c r="P262" s="12" t="s">
        <v>75</v>
      </c>
      <c r="Q262" s="12" t="s">
        <v>76</v>
      </c>
      <c r="R262" s="12" t="s">
        <v>77</v>
      </c>
      <c r="S262" s="17" t="s">
        <v>109</v>
      </c>
      <c r="T262" s="12">
        <v>28</v>
      </c>
      <c r="U262" s="12"/>
      <c r="V262" s="12">
        <v>7</v>
      </c>
      <c r="W262" s="12" t="s">
        <v>83</v>
      </c>
      <c r="X262" s="12"/>
      <c r="Y262" s="12"/>
      <c r="Z262" s="13">
        <v>41</v>
      </c>
      <c r="AA262" s="13">
        <v>1000</v>
      </c>
      <c r="AB262" s="12">
        <v>4</v>
      </c>
      <c r="AC262" s="13">
        <v>-30</v>
      </c>
      <c r="AD262" s="12"/>
      <c r="AE262" s="12">
        <v>24</v>
      </c>
      <c r="AF262" s="12">
        <v>25</v>
      </c>
      <c r="AG262" s="12">
        <v>26</v>
      </c>
      <c r="AH262" s="12">
        <v>27</v>
      </c>
      <c r="AI262" s="12"/>
      <c r="AJ262" s="13">
        <v>5</v>
      </c>
      <c r="AK262" s="16">
        <f t="shared" si="42"/>
        <v>1101.6845703125</v>
      </c>
      <c r="AL262" s="12">
        <v>-80.0933837890625</v>
      </c>
      <c r="AM262" s="18">
        <v>-87.4176025390625</v>
      </c>
      <c r="AN262" s="18">
        <v>-86.639404296875</v>
      </c>
      <c r="AO262" s="18">
        <v>-95.7183837890625</v>
      </c>
      <c r="AP262" s="18">
        <v>-103.485107421875</v>
      </c>
      <c r="AQ262" s="12">
        <v>-98.663330078125</v>
      </c>
      <c r="AR262" s="12">
        <v>-96.7864990234375</v>
      </c>
      <c r="AS262" s="12">
        <v>-92.681884765625</v>
      </c>
      <c r="AT262" s="12"/>
      <c r="AU262" s="12">
        <f t="shared" si="40"/>
        <v>48</v>
      </c>
      <c r="AV262" s="12">
        <v>24</v>
      </c>
      <c r="AW262" s="12">
        <v>1</v>
      </c>
      <c r="AX262" s="12">
        <v>1</v>
      </c>
      <c r="AY262" s="12" t="s">
        <v>80</v>
      </c>
      <c r="AZ262" s="12">
        <v>507.90051269531199</v>
      </c>
      <c r="BA262" s="12">
        <v>511.599609375</v>
      </c>
      <c r="BB262" s="19">
        <v>-35.099998474121001</v>
      </c>
      <c r="BC262" s="18">
        <v>68.470970153808494</v>
      </c>
      <c r="BD262" s="12">
        <v>1.69921875</v>
      </c>
      <c r="BE262" s="12">
        <v>509.59973144531199</v>
      </c>
      <c r="BF262" s="12">
        <v>6.1235594749450604</v>
      </c>
      <c r="BG262" s="12">
        <v>0</v>
      </c>
      <c r="BH262" s="12">
        <v>507.90051269531199</v>
      </c>
      <c r="BI262" s="19">
        <v>2.1173913478851301</v>
      </c>
      <c r="BJ262" s="12">
        <v>34.235485076904197</v>
      </c>
      <c r="BK262" s="12">
        <v>0.79219168424606301</v>
      </c>
      <c r="BL262" s="12">
        <v>2.9095830917358398</v>
      </c>
      <c r="BM262" s="12">
        <v>32.02241897583</v>
      </c>
      <c r="BN262" s="12">
        <v>10.9010868072509</v>
      </c>
      <c r="BO262" s="12">
        <v>57.138481140136697</v>
      </c>
      <c r="BP262" s="12">
        <v>1.1494140625</v>
      </c>
      <c r="BQ262" s="12">
        <v>-35.998775482177699</v>
      </c>
      <c r="BR262" s="12">
        <v>0.8505859375</v>
      </c>
      <c r="BS262" s="12">
        <v>39.882144927978501</v>
      </c>
      <c r="BT262" s="12">
        <v>1.3227730989456099</v>
      </c>
      <c r="BU262" s="12" t="s">
        <v>81</v>
      </c>
      <c r="BV262" s="12" t="s">
        <v>81</v>
      </c>
      <c r="BW262" s="12">
        <v>149.06382751464801</v>
      </c>
      <c r="BX262" s="12" t="s">
        <v>82</v>
      </c>
      <c r="BY262" s="12" t="s">
        <v>81</v>
      </c>
      <c r="BZ262" s="12" t="s">
        <v>82</v>
      </c>
      <c r="CA262" s="12" t="s">
        <v>82</v>
      </c>
      <c r="CB262" s="12"/>
      <c r="CC262" s="12" t="s">
        <v>174</v>
      </c>
      <c r="CD262" s="12"/>
      <c r="CE262" s="20">
        <v>-15.289</v>
      </c>
      <c r="CF262" s="21">
        <v>0</v>
      </c>
      <c r="CG262" s="21">
        <v>-6.0999999999999999E-2</v>
      </c>
      <c r="CH262" s="21">
        <v>0.57099999999999995</v>
      </c>
      <c r="CI262" s="21">
        <v>-2.0129999999999999</v>
      </c>
      <c r="CJ262" s="21">
        <v>2.0499999999999998</v>
      </c>
      <c r="CK262" s="21">
        <v>1.0209999999999999</v>
      </c>
      <c r="CL262" s="21">
        <v>-9.8309999999999995</v>
      </c>
      <c r="CM262" s="12">
        <v>7.26</v>
      </c>
      <c r="CN262" s="12">
        <v>-5.9329999999999998</v>
      </c>
      <c r="CO262" s="62">
        <f t="shared" si="37"/>
        <v>3.3691341664552144</v>
      </c>
      <c r="CP262" s="12">
        <v>0.84299999999999997</v>
      </c>
      <c r="CQ262" s="12">
        <v>0</v>
      </c>
      <c r="CR262" s="12">
        <v>0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22">
        <v>0.59699999999999998</v>
      </c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/>
      <c r="DR262" s="12"/>
      <c r="DS262" s="12"/>
      <c r="DT262" s="12"/>
      <c r="DU262" s="12"/>
      <c r="DV262" s="23"/>
      <c r="DW262" s="23"/>
      <c r="DX262" s="23"/>
      <c r="DY262" s="23"/>
      <c r="DZ262" s="23"/>
      <c r="EA262" s="23"/>
      <c r="EB262" s="23"/>
      <c r="EC262" s="12">
        <v>7</v>
      </c>
      <c r="ED262" s="12">
        <v>7</v>
      </c>
      <c r="EE262" s="23"/>
      <c r="EF262" s="21">
        <f t="shared" si="41"/>
        <v>0</v>
      </c>
      <c r="EG262" s="28">
        <v>7</v>
      </c>
      <c r="EH262" s="23"/>
      <c r="EI262" s="23"/>
      <c r="EJ262" s="23"/>
      <c r="EK262" s="23"/>
      <c r="EL262" s="23"/>
      <c r="EM262" s="23"/>
      <c r="EN262" s="23"/>
      <c r="EO262" s="23"/>
      <c r="EP262" s="23"/>
      <c r="EQ262" s="23"/>
      <c r="ER262" s="23"/>
      <c r="ES262" s="23"/>
      <c r="ET262" s="23"/>
      <c r="EU262" s="23"/>
      <c r="EV262" s="23"/>
      <c r="EW262" s="23"/>
      <c r="EX262" s="23"/>
      <c r="EY262" s="23"/>
      <c r="EZ262" s="23"/>
      <c r="FA262" s="23"/>
      <c r="FB262" s="23"/>
      <c r="FC262" s="23"/>
      <c r="FD262" s="23"/>
      <c r="FE262" s="23"/>
      <c r="FF262" s="23"/>
      <c r="FG262" s="23"/>
      <c r="FH262" s="23"/>
      <c r="FI262" s="23"/>
      <c r="FJ262" s="23"/>
      <c r="FK262" s="23"/>
      <c r="FL262" s="23"/>
      <c r="FM262" s="23"/>
      <c r="FN262" s="23"/>
      <c r="FO262" s="23"/>
      <c r="FP262" s="23"/>
      <c r="FQ262" s="23"/>
      <c r="FR262" s="23"/>
      <c r="FS262" s="23"/>
      <c r="FT262" s="23"/>
      <c r="FU262" s="23"/>
      <c r="FV262" s="23"/>
      <c r="FW262" s="23"/>
      <c r="FX262" s="23"/>
      <c r="FY262" s="23"/>
      <c r="FZ262" s="23"/>
      <c r="GA262" s="23"/>
      <c r="GB262" s="23"/>
      <c r="GC262" s="23"/>
      <c r="GD262" s="23"/>
      <c r="GE262" s="23"/>
      <c r="GF262" s="23"/>
      <c r="GG262" s="23"/>
      <c r="GH262" s="23"/>
      <c r="GI262" s="23"/>
      <c r="GJ262" s="23"/>
      <c r="GK262" s="23"/>
      <c r="GL262" s="23"/>
      <c r="GM262" s="23"/>
      <c r="GN262" s="23"/>
      <c r="GO262" s="23"/>
      <c r="GP262" s="23"/>
      <c r="GQ262" s="23"/>
      <c r="GR262" s="23"/>
      <c r="GS262" s="23"/>
      <c r="GT262" s="23"/>
      <c r="GU262" s="23"/>
      <c r="GV262" s="23"/>
      <c r="GW262" s="23"/>
      <c r="GX262" s="23"/>
      <c r="GY262" s="23"/>
      <c r="GZ262" s="23"/>
      <c r="HA262" s="23"/>
      <c r="HB262" s="23"/>
      <c r="HC262" s="23"/>
      <c r="HD262" s="23"/>
      <c r="HE262" s="23"/>
      <c r="HF262" s="23"/>
      <c r="HG262" s="23"/>
      <c r="HH262" s="23"/>
      <c r="HI262" s="23"/>
      <c r="HJ262" s="23"/>
      <c r="HK262" s="23"/>
      <c r="HL262" s="23"/>
      <c r="HM262" s="23"/>
      <c r="HN262" s="23"/>
      <c r="HO262" s="23"/>
      <c r="HP262" s="23"/>
      <c r="HQ262" s="23"/>
      <c r="HR262" s="23"/>
      <c r="HS262" s="23"/>
      <c r="HT262" s="23"/>
      <c r="HU262" s="23"/>
      <c r="HV262" s="23"/>
      <c r="HW262" s="23"/>
      <c r="HX262" s="23"/>
      <c r="HY262" s="23"/>
      <c r="HZ262" s="23"/>
      <c r="IA262" s="23"/>
      <c r="IB262" s="23"/>
      <c r="IC262" s="23"/>
      <c r="ID262" s="23"/>
      <c r="IE262" s="23"/>
      <c r="IF262" s="23"/>
      <c r="IG262" s="23"/>
      <c r="IH262" s="23"/>
      <c r="II262" s="23"/>
      <c r="IJ262" s="23"/>
    </row>
    <row r="263" spans="1:244" ht="14.4" customHeight="1" x14ac:dyDescent="0.3">
      <c r="A263" s="12"/>
      <c r="B263" s="13">
        <v>1</v>
      </c>
      <c r="C263" s="12"/>
      <c r="D263" s="12" t="s">
        <v>170</v>
      </c>
      <c r="E263" s="12"/>
      <c r="F263" s="14">
        <v>44881</v>
      </c>
      <c r="G263" s="13">
        <v>995.3</v>
      </c>
      <c r="H263" s="12"/>
      <c r="I263" s="15">
        <v>44840</v>
      </c>
      <c r="J263" s="13">
        <f t="shared" si="38"/>
        <v>41</v>
      </c>
      <c r="K263" s="12">
        <f t="shared" si="39"/>
        <v>5</v>
      </c>
      <c r="L263" s="12">
        <v>36</v>
      </c>
      <c r="M263" s="16" t="s">
        <v>74</v>
      </c>
      <c r="N263" s="12">
        <v>1</v>
      </c>
      <c r="O263" s="12"/>
      <c r="P263" s="12" t="s">
        <v>75</v>
      </c>
      <c r="Q263" s="12" t="s">
        <v>76</v>
      </c>
      <c r="R263" s="12" t="s">
        <v>77</v>
      </c>
      <c r="S263" s="17" t="s">
        <v>109</v>
      </c>
      <c r="T263" s="12">
        <v>28</v>
      </c>
      <c r="U263" s="12"/>
      <c r="V263" s="12">
        <v>1</v>
      </c>
      <c r="W263" s="12" t="s">
        <v>83</v>
      </c>
      <c r="X263" s="12"/>
      <c r="Y263" s="12"/>
      <c r="Z263" s="13">
        <v>59</v>
      </c>
      <c r="AA263" s="13">
        <v>1000</v>
      </c>
      <c r="AB263" s="12">
        <v>11</v>
      </c>
      <c r="AC263" s="13">
        <v>-35</v>
      </c>
      <c r="AD263" s="12"/>
      <c r="AE263" s="12">
        <v>32</v>
      </c>
      <c r="AF263" s="12">
        <v>33</v>
      </c>
      <c r="AG263" s="12">
        <v>34</v>
      </c>
      <c r="AH263" s="12">
        <v>35</v>
      </c>
      <c r="AI263" s="12"/>
      <c r="AJ263" s="13">
        <v>3</v>
      </c>
      <c r="AK263" s="16">
        <f t="shared" si="42"/>
        <v>1463.623046875</v>
      </c>
      <c r="AL263" s="12">
        <v>-71.35009765625</v>
      </c>
      <c r="AM263" s="18">
        <v>-78.5675048828125</v>
      </c>
      <c r="AN263" s="18">
        <v>-85.51025390625</v>
      </c>
      <c r="AO263" s="18">
        <v>-92.7886962890625</v>
      </c>
      <c r="AP263" s="18">
        <v>-100.830078125</v>
      </c>
      <c r="AQ263" s="12">
        <v>-106.521606445312</v>
      </c>
      <c r="AR263" s="12">
        <v>-111.160278320312</v>
      </c>
      <c r="AS263" s="12">
        <v>-116.989135742187</v>
      </c>
      <c r="AT263" s="12"/>
      <c r="AU263" s="12">
        <f t="shared" si="40"/>
        <v>20</v>
      </c>
      <c r="AV263" s="12">
        <v>10</v>
      </c>
      <c r="AW263" s="12">
        <v>1</v>
      </c>
      <c r="AX263" s="12">
        <v>1</v>
      </c>
      <c r="AY263" s="12" t="s">
        <v>80</v>
      </c>
      <c r="AZ263" s="12">
        <v>617.59948730468705</v>
      </c>
      <c r="BA263" s="12">
        <v>621.80078125</v>
      </c>
      <c r="BB263" s="19">
        <v>-43.080001831054602</v>
      </c>
      <c r="BC263" s="18">
        <v>80.692916870117102</v>
      </c>
      <c r="BD263" s="12">
        <v>1.80078125</v>
      </c>
      <c r="BE263" s="12">
        <v>619.40026855468705</v>
      </c>
      <c r="BF263" s="12">
        <v>6.5352001190185502</v>
      </c>
      <c r="BG263" s="12">
        <v>0</v>
      </c>
      <c r="BH263" s="12">
        <v>617.59948730468705</v>
      </c>
      <c r="BI263" s="19">
        <v>2.6442689895629798</v>
      </c>
      <c r="BJ263" s="12">
        <v>40.346458435058501</v>
      </c>
      <c r="BK263" s="12">
        <v>0.84991812705993697</v>
      </c>
      <c r="BL263" s="12">
        <v>3.4941871166229199</v>
      </c>
      <c r="BM263" s="12">
        <v>16.677394866943299</v>
      </c>
      <c r="BN263" s="12">
        <v>6.0264964103698704</v>
      </c>
      <c r="BO263" s="12">
        <v>69.546569824218693</v>
      </c>
      <c r="BP263" s="12">
        <v>1.150390625</v>
      </c>
      <c r="BQ263" s="12">
        <v>-32.322303771972599</v>
      </c>
      <c r="BR263" s="12">
        <v>1.1494140625</v>
      </c>
      <c r="BS263" s="12">
        <v>50.592109680175703</v>
      </c>
      <c r="BT263" s="12">
        <v>1.2551497220993</v>
      </c>
      <c r="BU263" s="12" t="s">
        <v>81</v>
      </c>
      <c r="BV263" s="12" t="s">
        <v>81</v>
      </c>
      <c r="BW263" s="12">
        <v>211.52470397949199</v>
      </c>
      <c r="BX263" s="12" t="s">
        <v>82</v>
      </c>
      <c r="BY263" s="12" t="s">
        <v>81</v>
      </c>
      <c r="BZ263" s="12" t="s">
        <v>82</v>
      </c>
      <c r="CA263" s="12" t="s">
        <v>82</v>
      </c>
      <c r="CB263" s="12"/>
      <c r="CC263" s="12" t="s">
        <v>175</v>
      </c>
      <c r="CD263" s="12"/>
      <c r="CE263" s="20">
        <v>-11.993</v>
      </c>
      <c r="CF263" s="21">
        <v>0</v>
      </c>
      <c r="CG263" s="21">
        <v>6.0999999999999999E-2</v>
      </c>
      <c r="CH263" s="21">
        <v>0.52100000000000002</v>
      </c>
      <c r="CI263" s="21">
        <v>95.787000000000006</v>
      </c>
      <c r="CJ263" s="21">
        <v>2.4</v>
      </c>
      <c r="CK263" s="21">
        <v>2.1880000000000002</v>
      </c>
      <c r="CL263" s="21">
        <v>-2.0529999999999999</v>
      </c>
      <c r="CM263" s="12">
        <v>1.7869999999999999</v>
      </c>
      <c r="CN263" s="12">
        <v>-11.858000000000001</v>
      </c>
      <c r="CO263" s="62">
        <f t="shared" si="37"/>
        <v>1.8461800014377108</v>
      </c>
      <c r="CP263" s="12">
        <v>0.623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22">
        <v>0.17699999999999999</v>
      </c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23"/>
      <c r="DW263" s="23"/>
      <c r="DX263" s="23"/>
      <c r="DY263" s="23"/>
      <c r="DZ263" s="23"/>
      <c r="EA263" s="23"/>
      <c r="EB263" s="23"/>
      <c r="EC263" s="32">
        <v>6</v>
      </c>
      <c r="ED263" s="32">
        <v>6</v>
      </c>
      <c r="EE263" s="23"/>
      <c r="EF263" s="21">
        <f t="shared" si="41"/>
        <v>0</v>
      </c>
      <c r="EG263" s="36">
        <v>6</v>
      </c>
      <c r="EH263" s="23"/>
      <c r="EI263" s="23"/>
      <c r="EJ263" s="23"/>
      <c r="EK263" s="23"/>
      <c r="EL263" s="23"/>
      <c r="EM263" s="23"/>
      <c r="EN263" s="23"/>
      <c r="EO263" s="23"/>
      <c r="EP263" s="23"/>
      <c r="EQ263" s="23"/>
      <c r="ER263" s="23"/>
      <c r="ES263" s="23"/>
      <c r="ET263" s="23"/>
      <c r="EU263" s="23"/>
      <c r="EV263" s="23"/>
      <c r="EW263" s="23"/>
      <c r="EX263" s="23"/>
      <c r="EY263" s="23"/>
      <c r="EZ263" s="23"/>
      <c r="FA263" s="23"/>
      <c r="FB263" s="23"/>
      <c r="FC263" s="23"/>
      <c r="FD263" s="23"/>
      <c r="FE263" s="23"/>
      <c r="FF263" s="23"/>
      <c r="FG263" s="23"/>
      <c r="FH263" s="23"/>
      <c r="FI263" s="23"/>
      <c r="FJ263" s="23"/>
      <c r="FK263" s="23"/>
      <c r="FL263" s="23"/>
      <c r="FM263" s="23"/>
      <c r="FN263" s="23"/>
      <c r="FO263" s="23"/>
      <c r="FP263" s="23"/>
      <c r="FQ263" s="23"/>
      <c r="FR263" s="23"/>
      <c r="FS263" s="23"/>
      <c r="FT263" s="23"/>
      <c r="FU263" s="23"/>
      <c r="FV263" s="23"/>
      <c r="FW263" s="23"/>
      <c r="FX263" s="23"/>
      <c r="FY263" s="23"/>
      <c r="FZ263" s="23"/>
      <c r="GA263" s="23"/>
      <c r="GB263" s="23"/>
      <c r="GC263" s="23"/>
      <c r="GD263" s="23"/>
      <c r="GE263" s="23"/>
      <c r="GF263" s="23"/>
      <c r="GG263" s="23"/>
      <c r="GH263" s="23"/>
      <c r="GI263" s="23"/>
      <c r="GJ263" s="23"/>
      <c r="GK263" s="23"/>
      <c r="GL263" s="23"/>
      <c r="GM263" s="23"/>
      <c r="GN263" s="23"/>
      <c r="GO263" s="23"/>
      <c r="GP263" s="23"/>
      <c r="GQ263" s="23"/>
      <c r="GR263" s="23"/>
      <c r="GS263" s="23"/>
      <c r="GT263" s="23"/>
      <c r="GU263" s="23"/>
      <c r="GV263" s="23"/>
      <c r="GW263" s="23"/>
      <c r="GX263" s="23"/>
      <c r="GY263" s="23"/>
      <c r="GZ263" s="23"/>
      <c r="HA263" s="23"/>
      <c r="HB263" s="23"/>
      <c r="HC263" s="23"/>
      <c r="HD263" s="23"/>
      <c r="HE263" s="23"/>
      <c r="HF263" s="23"/>
      <c r="HG263" s="23"/>
      <c r="HH263" s="23"/>
      <c r="HI263" s="23"/>
      <c r="HJ263" s="23"/>
      <c r="HK263" s="23"/>
      <c r="HL263" s="23"/>
      <c r="HM263" s="23"/>
      <c r="HN263" s="23"/>
      <c r="HO263" s="23"/>
      <c r="HP263" s="23"/>
      <c r="HQ263" s="23"/>
      <c r="HR263" s="23"/>
      <c r="HS263" s="23"/>
      <c r="HT263" s="23"/>
      <c r="HU263" s="23"/>
      <c r="HV263" s="23"/>
      <c r="HW263" s="23"/>
      <c r="HX263" s="23"/>
      <c r="HY263" s="23"/>
      <c r="HZ263" s="23"/>
      <c r="IA263" s="23"/>
      <c r="IB263" s="23"/>
      <c r="IC263" s="23"/>
      <c r="ID263" s="23"/>
      <c r="IE263" s="23"/>
      <c r="IF263" s="23"/>
      <c r="IG263" s="23"/>
      <c r="IH263" s="23"/>
      <c r="II263" s="23"/>
      <c r="IJ263" s="23"/>
    </row>
    <row r="264" spans="1:244" x14ac:dyDescent="0.3">
      <c r="A264" s="12"/>
      <c r="B264" s="13">
        <v>1</v>
      </c>
      <c r="C264" s="12"/>
      <c r="D264" s="12" t="s">
        <v>170</v>
      </c>
      <c r="E264" s="12"/>
      <c r="F264" s="14">
        <v>44881</v>
      </c>
      <c r="G264" s="13">
        <v>995.3</v>
      </c>
      <c r="H264" s="12"/>
      <c r="I264" s="15">
        <v>44840</v>
      </c>
      <c r="J264" s="13">
        <f t="shared" si="38"/>
        <v>41</v>
      </c>
      <c r="K264" s="12">
        <f t="shared" si="39"/>
        <v>5</v>
      </c>
      <c r="L264" s="12">
        <v>36</v>
      </c>
      <c r="M264" s="16" t="s">
        <v>74</v>
      </c>
      <c r="N264" s="12">
        <v>1</v>
      </c>
      <c r="O264" s="12"/>
      <c r="P264" s="12" t="s">
        <v>75</v>
      </c>
      <c r="Q264" s="12" t="s">
        <v>76</v>
      </c>
      <c r="R264" s="12" t="s">
        <v>77</v>
      </c>
      <c r="S264" s="17" t="s">
        <v>109</v>
      </c>
      <c r="T264" s="12">
        <v>28</v>
      </c>
      <c r="U264" s="12"/>
      <c r="V264" s="12">
        <v>6</v>
      </c>
      <c r="W264" s="12" t="s">
        <v>83</v>
      </c>
      <c r="X264" s="12"/>
      <c r="Y264" s="12"/>
      <c r="Z264" s="13">
        <v>46</v>
      </c>
      <c r="AA264" s="13">
        <v>2000</v>
      </c>
      <c r="AB264" s="12">
        <v>4</v>
      </c>
      <c r="AC264" s="13">
        <v>-45</v>
      </c>
      <c r="AD264" s="12"/>
      <c r="AE264" s="12">
        <v>20</v>
      </c>
      <c r="AF264" s="12">
        <v>21</v>
      </c>
      <c r="AG264" s="12">
        <v>22</v>
      </c>
      <c r="AH264" s="12">
        <v>23</v>
      </c>
      <c r="AI264" s="12"/>
      <c r="AJ264" s="13">
        <v>4</v>
      </c>
      <c r="AK264" s="16">
        <f t="shared" si="42"/>
        <v>2206.42089843748</v>
      </c>
      <c r="AL264" s="12">
        <v>-65.277099609375</v>
      </c>
      <c r="AM264" s="18">
        <v>-80.352783203125</v>
      </c>
      <c r="AN264" s="18">
        <v>-90.5609130859375</v>
      </c>
      <c r="AO264" s="18">
        <v>-100.067138671875</v>
      </c>
      <c r="AP264" s="18">
        <v>-110.580444335937</v>
      </c>
      <c r="AQ264" s="12">
        <v>-118.10302734375</v>
      </c>
      <c r="AR264" s="12">
        <v>-123.504638671875</v>
      </c>
      <c r="AS264" s="12">
        <v>-132.55310058593699</v>
      </c>
      <c r="AT264" s="12"/>
      <c r="AU264" s="12">
        <f t="shared" si="40"/>
        <v>32</v>
      </c>
      <c r="AV264" s="12">
        <v>16</v>
      </c>
      <c r="AW264" s="12">
        <v>1</v>
      </c>
      <c r="AX264" s="12">
        <v>1</v>
      </c>
      <c r="AY264" s="12" t="s">
        <v>80</v>
      </c>
      <c r="AZ264" s="12">
        <v>685.19921875</v>
      </c>
      <c r="BA264" s="12">
        <v>689.19909667968705</v>
      </c>
      <c r="BB264" s="19">
        <v>-29.9899997711181</v>
      </c>
      <c r="BC264" s="18">
        <v>53.870006561279197</v>
      </c>
      <c r="BD264" s="12">
        <v>1.80078125</v>
      </c>
      <c r="BE264" s="12">
        <v>687</v>
      </c>
      <c r="BF264" s="12">
        <v>17.0352878570556</v>
      </c>
      <c r="BG264" s="12">
        <v>3.900390625</v>
      </c>
      <c r="BH264" s="12">
        <v>689.099609375</v>
      </c>
      <c r="BI264" s="19">
        <v>2.8195323944091801</v>
      </c>
      <c r="BJ264" s="12">
        <v>26.935003280639599</v>
      </c>
      <c r="BK264" s="12">
        <v>0.59452772140502896</v>
      </c>
      <c r="BL264" s="12">
        <v>3.4140601158142001</v>
      </c>
      <c r="BM264" s="12">
        <v>30.518638610839801</v>
      </c>
      <c r="BN264" s="12">
        <v>3.0186572074890101</v>
      </c>
      <c r="BO264" s="12">
        <v>34.160537719726499</v>
      </c>
      <c r="BP264" s="12">
        <v>0.9501953125</v>
      </c>
      <c r="BQ264" s="12">
        <v>-22.212009429931602</v>
      </c>
      <c r="BR264" s="12">
        <v>1.1494140625</v>
      </c>
      <c r="BS264" s="12" t="s">
        <v>81</v>
      </c>
      <c r="BT264" s="12" t="s">
        <v>81</v>
      </c>
      <c r="BU264" s="12" t="s">
        <v>81</v>
      </c>
      <c r="BV264" s="12" t="s">
        <v>81</v>
      </c>
      <c r="BW264" s="12">
        <v>147.32655334472599</v>
      </c>
      <c r="BX264" s="12" t="s">
        <v>82</v>
      </c>
      <c r="BY264" s="12" t="s">
        <v>81</v>
      </c>
      <c r="BZ264" s="12" t="s">
        <v>82</v>
      </c>
      <c r="CA264" s="12" t="s">
        <v>82</v>
      </c>
      <c r="CB264" s="12"/>
      <c r="CC264" s="12" t="s">
        <v>176</v>
      </c>
      <c r="CD264" s="12"/>
      <c r="CE264" s="20">
        <v>-15.137</v>
      </c>
      <c r="CF264" s="21">
        <v>0</v>
      </c>
      <c r="CG264" s="21">
        <v>0.24399999999999999</v>
      </c>
      <c r="CH264" s="21">
        <v>0.372</v>
      </c>
      <c r="CI264" s="21">
        <v>85.394000000000005</v>
      </c>
      <c r="CJ264" s="21">
        <v>2.4</v>
      </c>
      <c r="CK264" s="21">
        <v>2.2029999999999998</v>
      </c>
      <c r="CL264" s="21">
        <v>-4.0519999999999996</v>
      </c>
      <c r="CM264" s="12">
        <v>2.4860000000000002</v>
      </c>
      <c r="CN264" s="12">
        <v>-12.666</v>
      </c>
      <c r="CO264" s="62">
        <f t="shared" si="37"/>
        <v>2.41740830242852</v>
      </c>
      <c r="CP264" s="12">
        <v>0.76700000000000002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22">
        <v>0.48299999999999998</v>
      </c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23"/>
      <c r="DW264" s="23"/>
      <c r="DX264" s="23"/>
      <c r="DY264" s="23"/>
      <c r="DZ264" s="23"/>
      <c r="EA264" s="23"/>
      <c r="EB264" s="23"/>
      <c r="EC264" s="32">
        <v>6</v>
      </c>
      <c r="ED264" s="12">
        <v>6</v>
      </c>
      <c r="EE264" s="23"/>
      <c r="EF264" s="21">
        <f t="shared" si="41"/>
        <v>0</v>
      </c>
      <c r="EG264" s="36">
        <v>6</v>
      </c>
      <c r="EH264" s="23"/>
      <c r="EI264" s="23"/>
      <c r="EJ264" s="23"/>
      <c r="EK264" s="23"/>
      <c r="EL264" s="23"/>
      <c r="EM264" s="23"/>
      <c r="EN264" s="23"/>
      <c r="EO264" s="23"/>
      <c r="EP264" s="23"/>
      <c r="EQ264" s="23"/>
      <c r="ER264" s="23"/>
      <c r="ES264" s="23"/>
      <c r="ET264" s="23"/>
      <c r="EU264" s="23"/>
      <c r="EV264" s="23"/>
      <c r="EW264" s="23"/>
      <c r="EX264" s="23"/>
      <c r="EY264" s="23"/>
      <c r="EZ264" s="23"/>
      <c r="FA264" s="23"/>
      <c r="FB264" s="23"/>
      <c r="FC264" s="23"/>
      <c r="FD264" s="23"/>
      <c r="FE264" s="23"/>
      <c r="FF264" s="23"/>
      <c r="FG264" s="23"/>
      <c r="FH264" s="23"/>
      <c r="FI264" s="23"/>
      <c r="FJ264" s="23"/>
      <c r="FK264" s="23"/>
      <c r="FL264" s="23"/>
      <c r="FM264" s="23"/>
      <c r="FN264" s="23"/>
      <c r="FO264" s="23"/>
      <c r="FP264" s="23"/>
      <c r="FQ264" s="23"/>
      <c r="FR264" s="23"/>
      <c r="FS264" s="23"/>
      <c r="FT264" s="23"/>
      <c r="FU264" s="23"/>
      <c r="FV264" s="23"/>
      <c r="FW264" s="23"/>
      <c r="FX264" s="23"/>
      <c r="FY264" s="23"/>
      <c r="FZ264" s="23"/>
      <c r="GA264" s="23"/>
      <c r="GB264" s="23"/>
      <c r="GC264" s="23"/>
      <c r="GD264" s="23"/>
      <c r="GE264" s="23"/>
      <c r="GF264" s="23"/>
      <c r="GG264" s="23"/>
      <c r="GH264" s="23"/>
      <c r="GI264" s="23"/>
      <c r="GJ264" s="23"/>
      <c r="GK264" s="23"/>
      <c r="GL264" s="23"/>
      <c r="GM264" s="23"/>
      <c r="GN264" s="23"/>
      <c r="GO264" s="23"/>
      <c r="GP264" s="23"/>
      <c r="GQ264" s="23"/>
      <c r="GR264" s="23"/>
      <c r="GS264" s="23"/>
      <c r="GT264" s="23"/>
      <c r="GU264" s="23"/>
      <c r="GV264" s="23"/>
      <c r="GW264" s="23"/>
      <c r="GX264" s="23"/>
      <c r="GY264" s="23"/>
      <c r="GZ264" s="23"/>
      <c r="HA264" s="23"/>
      <c r="HB264" s="23"/>
      <c r="HC264" s="23"/>
      <c r="HD264" s="23"/>
      <c r="HE264" s="23"/>
      <c r="HF264" s="23"/>
      <c r="HG264" s="23"/>
      <c r="HH264" s="23"/>
      <c r="HI264" s="23"/>
      <c r="HJ264" s="23"/>
      <c r="HK264" s="23"/>
      <c r="HL264" s="23"/>
      <c r="HM264" s="23"/>
      <c r="HN264" s="23"/>
      <c r="HO264" s="23"/>
      <c r="HP264" s="23"/>
      <c r="HQ264" s="23"/>
      <c r="HR264" s="23"/>
      <c r="HS264" s="23"/>
      <c r="HT264" s="23"/>
      <c r="HU264" s="23"/>
      <c r="HV264" s="23"/>
      <c r="HW264" s="23"/>
      <c r="HX264" s="23"/>
      <c r="HY264" s="23"/>
      <c r="HZ264" s="23"/>
      <c r="IA264" s="23"/>
      <c r="IB264" s="23"/>
      <c r="IC264" s="23"/>
      <c r="ID264" s="23"/>
      <c r="IE264" s="23"/>
      <c r="IF264" s="23"/>
      <c r="IG264" s="23"/>
      <c r="IH264" s="23"/>
      <c r="II264" s="23"/>
      <c r="IJ264" s="23"/>
    </row>
    <row r="265" spans="1:244" x14ac:dyDescent="0.3">
      <c r="A265" s="12"/>
      <c r="B265" s="13">
        <v>1</v>
      </c>
      <c r="C265" s="12"/>
      <c r="D265" s="12" t="s">
        <v>170</v>
      </c>
      <c r="E265" s="12"/>
      <c r="F265" s="14">
        <v>44881</v>
      </c>
      <c r="G265" s="13">
        <v>995.3</v>
      </c>
      <c r="H265" s="12"/>
      <c r="I265" s="15">
        <v>44840</v>
      </c>
      <c r="J265" s="13">
        <f t="shared" si="38"/>
        <v>41</v>
      </c>
      <c r="K265" s="12">
        <f t="shared" si="39"/>
        <v>5</v>
      </c>
      <c r="L265" s="12">
        <v>36</v>
      </c>
      <c r="M265" s="16" t="s">
        <v>74</v>
      </c>
      <c r="N265" s="12">
        <v>1</v>
      </c>
      <c r="O265" s="12"/>
      <c r="P265" s="12" t="s">
        <v>75</v>
      </c>
      <c r="Q265" s="12" t="s">
        <v>76</v>
      </c>
      <c r="R265" s="12" t="s">
        <v>77</v>
      </c>
      <c r="S265" s="17" t="s">
        <v>109</v>
      </c>
      <c r="T265" s="12">
        <v>28</v>
      </c>
      <c r="U265" s="12"/>
      <c r="V265" s="12">
        <v>5</v>
      </c>
      <c r="W265" s="12" t="s">
        <v>83</v>
      </c>
      <c r="X265" s="12"/>
      <c r="Y265" s="12"/>
      <c r="Z265" s="13">
        <v>37</v>
      </c>
      <c r="AA265" s="13">
        <v>2000</v>
      </c>
      <c r="AB265" s="12">
        <v>8</v>
      </c>
      <c r="AC265" s="13">
        <v>-28</v>
      </c>
      <c r="AD265" s="12"/>
      <c r="AE265" s="12">
        <v>16</v>
      </c>
      <c r="AF265" s="12">
        <v>17</v>
      </c>
      <c r="AG265" s="12">
        <v>18</v>
      </c>
      <c r="AH265" s="12">
        <v>19</v>
      </c>
      <c r="AI265" s="12"/>
      <c r="AJ265" s="13">
        <v>1</v>
      </c>
      <c r="AK265" s="16">
        <f t="shared" si="42"/>
        <v>2465.2099609375</v>
      </c>
      <c r="AL265" s="12">
        <v>-74.2950439453125</v>
      </c>
      <c r="AM265" s="18">
        <v>-93.170166015625</v>
      </c>
      <c r="AN265" s="18">
        <v>-107.2998046875</v>
      </c>
      <c r="AO265" s="18">
        <v>-109.771728515625</v>
      </c>
      <c r="AP265" s="18">
        <v>-127.62451171875</v>
      </c>
      <c r="AQ265" s="12">
        <v>-137.13073730468699</v>
      </c>
      <c r="AR265" s="12">
        <v>-146.759033203125</v>
      </c>
      <c r="AS265" s="12">
        <v>-153.67126464843699</v>
      </c>
      <c r="AT265" s="12"/>
      <c r="AU265" s="12">
        <f t="shared" si="40"/>
        <v>24</v>
      </c>
      <c r="AV265" s="12">
        <v>12</v>
      </c>
      <c r="AW265" s="12">
        <v>1</v>
      </c>
      <c r="AX265" s="12">
        <v>1</v>
      </c>
      <c r="AY265" s="12" t="s">
        <v>80</v>
      </c>
      <c r="AZ265" s="12">
        <v>502.29998779296801</v>
      </c>
      <c r="BA265" s="12">
        <v>505.00109863281199</v>
      </c>
      <c r="BB265" s="19">
        <v>-34.779998779296797</v>
      </c>
      <c r="BC265" s="18">
        <v>45.018646240234297</v>
      </c>
      <c r="BD265" s="12">
        <v>1.2998046875</v>
      </c>
      <c r="BE265" s="12">
        <v>503.59979248046801</v>
      </c>
      <c r="BF265" s="12">
        <v>37.114593505859297</v>
      </c>
      <c r="BG265" s="12">
        <v>0</v>
      </c>
      <c r="BH265" s="12">
        <v>502.29998779296801</v>
      </c>
      <c r="BI265" s="19"/>
      <c r="BJ265" s="12">
        <v>22.509323120117099</v>
      </c>
      <c r="BK265" s="12" t="s">
        <v>81</v>
      </c>
      <c r="BL265" s="12" t="s">
        <v>81</v>
      </c>
      <c r="BM265" s="12">
        <v>0.7849480509758</v>
      </c>
      <c r="BN265" s="12">
        <v>0.78248524665832497</v>
      </c>
      <c r="BO265" s="12">
        <v>10.0121355056762</v>
      </c>
      <c r="BP265" s="12">
        <v>5.029296875E-2</v>
      </c>
      <c r="BQ265" s="12">
        <v>-8.6468448638915998</v>
      </c>
      <c r="BR265" s="12">
        <v>1.25048828125</v>
      </c>
      <c r="BS265" s="12" t="s">
        <v>81</v>
      </c>
      <c r="BT265" s="12" t="s">
        <v>81</v>
      </c>
      <c r="BU265" s="12" t="s">
        <v>81</v>
      </c>
      <c r="BV265" s="12" t="s">
        <v>81</v>
      </c>
      <c r="BW265" s="12">
        <v>114.24342346191401</v>
      </c>
      <c r="BX265" s="12" t="s">
        <v>82</v>
      </c>
      <c r="BY265" s="12" t="s">
        <v>81</v>
      </c>
      <c r="BZ265" s="12" t="s">
        <v>82</v>
      </c>
      <c r="CA265" s="12" t="s">
        <v>82</v>
      </c>
      <c r="CB265" s="12"/>
      <c r="CC265" s="12" t="s">
        <v>177</v>
      </c>
      <c r="CD265" s="12"/>
      <c r="CE265" s="20">
        <v>-12.39</v>
      </c>
      <c r="CF265" s="21">
        <v>0</v>
      </c>
      <c r="CG265" s="21">
        <v>3.1E-2</v>
      </c>
      <c r="CH265" s="21">
        <v>0.69099999999999995</v>
      </c>
      <c r="CI265" s="21">
        <v>66.927999999999997</v>
      </c>
      <c r="CJ265" s="21">
        <v>1.55</v>
      </c>
      <c r="CK265" s="21">
        <v>1.9590000000000001</v>
      </c>
      <c r="CL265" s="21">
        <v>-3.4420000000000002</v>
      </c>
      <c r="CM265" s="12">
        <v>1.8420000000000001</v>
      </c>
      <c r="CN265" s="12">
        <v>-8.5370000000000008</v>
      </c>
      <c r="CO265" s="62">
        <f t="shared" si="37"/>
        <v>1.8756183320811419</v>
      </c>
      <c r="CP265" s="12">
        <v>0.51100000000000001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22">
        <v>7.0000000000000007E-2</v>
      </c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23"/>
      <c r="DW265" s="23"/>
      <c r="DX265" s="23"/>
      <c r="DY265" s="23"/>
      <c r="DZ265" s="23"/>
      <c r="EA265" s="23"/>
      <c r="EB265" s="23"/>
      <c r="EC265" s="12">
        <v>4</v>
      </c>
      <c r="ED265" s="12">
        <v>4</v>
      </c>
      <c r="EE265" s="23"/>
      <c r="EF265" s="21">
        <f t="shared" si="41"/>
        <v>0</v>
      </c>
      <c r="EG265" s="28">
        <v>4</v>
      </c>
      <c r="EH265" s="23"/>
      <c r="EI265" s="23"/>
      <c r="EJ265" s="23"/>
      <c r="EK265" s="23"/>
      <c r="EL265" s="23"/>
      <c r="EM265" s="23"/>
      <c r="EN265" s="23"/>
      <c r="EO265" s="23"/>
      <c r="EP265" s="23"/>
      <c r="EQ265" s="23"/>
      <c r="ER265" s="23"/>
      <c r="ES265" s="23"/>
      <c r="ET265" s="23"/>
      <c r="EU265" s="23"/>
      <c r="EV265" s="23"/>
      <c r="EW265" s="23"/>
      <c r="EX265" s="23"/>
      <c r="EY265" s="23"/>
      <c r="EZ265" s="23"/>
      <c r="FA265" s="23"/>
      <c r="FB265" s="23"/>
      <c r="FC265" s="23"/>
      <c r="FD265" s="23"/>
      <c r="FE265" s="23"/>
      <c r="FF265" s="23"/>
      <c r="FG265" s="23"/>
      <c r="FH265" s="23"/>
      <c r="FI265" s="23"/>
      <c r="FJ265" s="23"/>
      <c r="FK265" s="23"/>
      <c r="FL265" s="23"/>
      <c r="FM265" s="23"/>
      <c r="FN265" s="23"/>
      <c r="FO265" s="23"/>
      <c r="FP265" s="23"/>
      <c r="FQ265" s="23"/>
      <c r="FR265" s="23"/>
      <c r="FS265" s="23"/>
      <c r="FT265" s="23"/>
      <c r="FU265" s="23"/>
      <c r="FV265" s="23"/>
      <c r="FW265" s="23"/>
      <c r="FX265" s="23"/>
      <c r="FY265" s="23"/>
      <c r="FZ265" s="23"/>
      <c r="GA265" s="23"/>
      <c r="GB265" s="23"/>
      <c r="GC265" s="23"/>
      <c r="GD265" s="23"/>
      <c r="GE265" s="23"/>
      <c r="GF265" s="23"/>
      <c r="GG265" s="23"/>
      <c r="GH265" s="23"/>
      <c r="GI265" s="23"/>
      <c r="GJ265" s="23"/>
      <c r="GK265" s="23"/>
      <c r="GL265" s="23"/>
      <c r="GM265" s="23"/>
      <c r="GN265" s="23"/>
      <c r="GO265" s="23"/>
      <c r="GP265" s="23"/>
      <c r="GQ265" s="23"/>
      <c r="GR265" s="23"/>
      <c r="GS265" s="23"/>
      <c r="GT265" s="23"/>
      <c r="GU265" s="23"/>
      <c r="GV265" s="23"/>
      <c r="GW265" s="23"/>
      <c r="GX265" s="23"/>
      <c r="GY265" s="23"/>
      <c r="GZ265" s="23"/>
      <c r="HA265" s="23"/>
      <c r="HB265" s="23"/>
      <c r="HC265" s="23"/>
      <c r="HD265" s="23"/>
      <c r="HE265" s="23"/>
      <c r="HF265" s="23"/>
      <c r="HG265" s="23"/>
      <c r="HH265" s="23"/>
      <c r="HI265" s="23"/>
      <c r="HJ265" s="23"/>
      <c r="HK265" s="23"/>
      <c r="HL265" s="23"/>
      <c r="HM265" s="23"/>
      <c r="HN265" s="23"/>
      <c r="HO265" s="23"/>
      <c r="HP265" s="23"/>
      <c r="HQ265" s="23"/>
      <c r="HR265" s="23"/>
      <c r="HS265" s="23"/>
      <c r="HT265" s="23"/>
      <c r="HU265" s="23"/>
      <c r="HV265" s="23"/>
      <c r="HW265" s="23"/>
      <c r="HX265" s="23"/>
      <c r="HY265" s="23"/>
      <c r="HZ265" s="23"/>
      <c r="IA265" s="23"/>
      <c r="IB265" s="23"/>
      <c r="IC265" s="23"/>
      <c r="ID265" s="23"/>
      <c r="IE265" s="23"/>
      <c r="IF265" s="23"/>
      <c r="IG265" s="23"/>
      <c r="IH265" s="23"/>
      <c r="II265" s="23"/>
      <c r="IJ265" s="23"/>
    </row>
    <row r="266" spans="1:244" x14ac:dyDescent="0.3">
      <c r="A266" s="12"/>
      <c r="B266" s="13">
        <v>1</v>
      </c>
      <c r="C266" s="12"/>
      <c r="D266" s="12" t="s">
        <v>170</v>
      </c>
      <c r="E266" s="12"/>
      <c r="F266" s="14">
        <v>44881</v>
      </c>
      <c r="G266" s="13">
        <v>995.3</v>
      </c>
      <c r="H266" s="12"/>
      <c r="I266" s="15">
        <v>44840</v>
      </c>
      <c r="J266" s="13">
        <f t="shared" si="38"/>
        <v>41</v>
      </c>
      <c r="K266" s="12">
        <f t="shared" si="39"/>
        <v>5</v>
      </c>
      <c r="L266" s="12">
        <v>36</v>
      </c>
      <c r="M266" s="16" t="s">
        <v>74</v>
      </c>
      <c r="N266" s="12">
        <v>1</v>
      </c>
      <c r="O266" s="12"/>
      <c r="P266" s="12" t="s">
        <v>75</v>
      </c>
      <c r="Q266" s="12" t="s">
        <v>76</v>
      </c>
      <c r="R266" s="12" t="s">
        <v>77</v>
      </c>
      <c r="S266" s="17" t="s">
        <v>109</v>
      </c>
      <c r="T266" s="12">
        <v>28</v>
      </c>
      <c r="U266" s="12"/>
      <c r="V266" s="12">
        <v>8</v>
      </c>
      <c r="W266" s="12"/>
      <c r="X266" s="12"/>
      <c r="Y266" s="12"/>
      <c r="Z266" s="13">
        <v>42</v>
      </c>
      <c r="AA266" s="13">
        <v>1300</v>
      </c>
      <c r="AB266" s="12">
        <v>7</v>
      </c>
      <c r="AC266" s="13">
        <v>-35</v>
      </c>
      <c r="AD266" s="12"/>
      <c r="AE266" s="12">
        <v>28</v>
      </c>
      <c r="AF266" s="12">
        <v>29</v>
      </c>
      <c r="AG266" s="12">
        <v>30</v>
      </c>
      <c r="AH266" s="12">
        <v>31</v>
      </c>
      <c r="AI266" s="12"/>
      <c r="AJ266" s="13">
        <v>2</v>
      </c>
      <c r="AK266" s="16">
        <f t="shared" si="42"/>
        <v>86.36474609375</v>
      </c>
      <c r="AL266" s="12">
        <v>-32.2723388671875</v>
      </c>
      <c r="AM266" s="18">
        <v>-32.6690673828125</v>
      </c>
      <c r="AN266" s="18">
        <v>-35.2020263671875</v>
      </c>
      <c r="AO266" s="18">
        <v>-29.60205078125</v>
      </c>
      <c r="AP266" s="18">
        <v>-35.9649658203125</v>
      </c>
      <c r="AQ266" s="12">
        <v>-38.909912109375</v>
      </c>
      <c r="AR266" s="12">
        <v>-38.2537841796875</v>
      </c>
      <c r="AS266" s="12">
        <v>-42.90771484375</v>
      </c>
      <c r="AT266" s="12"/>
      <c r="AU266" s="12">
        <f t="shared" si="40"/>
        <v>22</v>
      </c>
      <c r="AV266" s="12">
        <v>11</v>
      </c>
      <c r="AW266" s="12">
        <v>1</v>
      </c>
      <c r="AX266" s="12">
        <v>1</v>
      </c>
      <c r="AY266" s="12" t="s">
        <v>80</v>
      </c>
      <c r="AZ266" s="12">
        <v>278.90051269531199</v>
      </c>
      <c r="BA266" s="12">
        <v>282.89959716796801</v>
      </c>
      <c r="BB266" s="19">
        <v>-33.049999237060497</v>
      </c>
      <c r="BC266" s="18">
        <v>79.146804809570298</v>
      </c>
      <c r="BD266" s="12">
        <v>1.69921875</v>
      </c>
      <c r="BE266" s="12">
        <v>280.59973144531199</v>
      </c>
      <c r="BF266" s="12">
        <v>8.5749025344848597</v>
      </c>
      <c r="BG266" s="12">
        <v>0</v>
      </c>
      <c r="BH266" s="12">
        <v>278.90051269531199</v>
      </c>
      <c r="BI266" s="19">
        <v>1.97579729557037</v>
      </c>
      <c r="BJ266" s="12">
        <v>39.573402404785099</v>
      </c>
      <c r="BK266" s="12">
        <v>0.98105806112289395</v>
      </c>
      <c r="BL266" s="12">
        <v>2.9568552970886199</v>
      </c>
      <c r="BM266" s="12">
        <v>1.63807308673858</v>
      </c>
      <c r="BN266" s="12">
        <v>1764.00903320312</v>
      </c>
      <c r="BO266" s="12">
        <v>90.379905700683494</v>
      </c>
      <c r="BP266" s="12">
        <v>1.1494140625</v>
      </c>
      <c r="BQ266" s="12">
        <v>-43.198528289794901</v>
      </c>
      <c r="BR266" s="12">
        <v>0.9501953125</v>
      </c>
      <c r="BS266" s="12" t="s">
        <v>81</v>
      </c>
      <c r="BT266" s="12" t="s">
        <v>81</v>
      </c>
      <c r="BU266" s="12" t="s">
        <v>81</v>
      </c>
      <c r="BV266" s="12" t="s">
        <v>81</v>
      </c>
      <c r="BW266" s="12">
        <v>170.98432922363199</v>
      </c>
      <c r="BX266" s="12" t="s">
        <v>82</v>
      </c>
      <c r="BY266" s="12" t="s">
        <v>81</v>
      </c>
      <c r="BZ266" s="12" t="s">
        <v>82</v>
      </c>
      <c r="CA266" s="12" t="s">
        <v>82</v>
      </c>
      <c r="CB266" s="12"/>
      <c r="CC266" s="12"/>
      <c r="CD266" s="12"/>
      <c r="CE266" s="20"/>
      <c r="CM266" s="12"/>
      <c r="CN266" s="12"/>
      <c r="CO266" s="62"/>
      <c r="CP266" s="12"/>
      <c r="CQ266" s="12"/>
      <c r="CR266" s="12"/>
      <c r="CS266" s="12"/>
      <c r="CT266" s="12"/>
      <c r="CU266" s="12"/>
      <c r="CV266" s="12"/>
      <c r="CW266" s="12"/>
      <c r="CX266" s="22">
        <v>0</v>
      </c>
      <c r="CY266" s="17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12"/>
      <c r="DT266" s="12"/>
      <c r="DU266" s="12"/>
      <c r="DV266" s="23"/>
      <c r="DW266" s="23"/>
      <c r="DX266" s="23"/>
      <c r="DY266" s="23"/>
      <c r="DZ266" s="23"/>
      <c r="EA266" s="23"/>
      <c r="EB266" s="23"/>
      <c r="EC266" s="17">
        <v>3</v>
      </c>
      <c r="ED266" s="33">
        <v>3</v>
      </c>
      <c r="EE266" s="23"/>
      <c r="EF266" s="21">
        <f t="shared" si="41"/>
        <v>0</v>
      </c>
      <c r="EG266" s="27">
        <v>3</v>
      </c>
      <c r="EH266" s="23"/>
      <c r="EI266" s="23"/>
      <c r="EJ266" s="23"/>
      <c r="EK266" s="23"/>
      <c r="EL266" s="23"/>
      <c r="EM266" s="23"/>
      <c r="EN266" s="23"/>
      <c r="EO266" s="23"/>
      <c r="EP266" s="23"/>
      <c r="EQ266" s="23"/>
      <c r="ER266" s="23"/>
      <c r="ES266" s="23"/>
      <c r="ET266" s="23"/>
      <c r="EU266" s="23"/>
      <c r="EV266" s="23"/>
      <c r="EW266" s="23"/>
      <c r="EX266" s="23"/>
      <c r="EY266" s="23"/>
      <c r="EZ266" s="23"/>
      <c r="FA266" s="23"/>
      <c r="FB266" s="23"/>
      <c r="FC266" s="23"/>
      <c r="FD266" s="23"/>
      <c r="FE266" s="23"/>
      <c r="FF266" s="23"/>
      <c r="FG266" s="23"/>
      <c r="FH266" s="23"/>
      <c r="FI266" s="23"/>
      <c r="FJ266" s="23"/>
      <c r="FK266" s="23"/>
      <c r="FL266" s="23"/>
      <c r="FM266" s="23"/>
      <c r="FN266" s="23"/>
      <c r="FO266" s="23"/>
      <c r="FP266" s="23"/>
      <c r="FQ266" s="23"/>
      <c r="FR266" s="23"/>
      <c r="FS266" s="23"/>
      <c r="FT266" s="23"/>
      <c r="FU266" s="23"/>
      <c r="FV266" s="23"/>
      <c r="FW266" s="23"/>
      <c r="FX266" s="23"/>
      <c r="FY266" s="23"/>
      <c r="FZ266" s="23"/>
      <c r="GA266" s="23"/>
      <c r="GB266" s="23"/>
      <c r="GC266" s="23"/>
      <c r="GD266" s="23"/>
      <c r="GE266" s="23"/>
      <c r="GF266" s="23"/>
      <c r="GG266" s="23"/>
      <c r="GH266" s="23"/>
      <c r="GI266" s="23"/>
      <c r="GJ266" s="23"/>
      <c r="GK266" s="23"/>
      <c r="GL266" s="23"/>
      <c r="GM266" s="23"/>
      <c r="GN266" s="23"/>
      <c r="GO266" s="23"/>
      <c r="GP266" s="23"/>
      <c r="GQ266" s="23"/>
      <c r="GR266" s="23"/>
      <c r="GS266" s="23"/>
      <c r="GT266" s="23"/>
      <c r="GU266" s="23"/>
      <c r="GV266" s="23"/>
      <c r="GW266" s="23"/>
      <c r="GX266" s="23"/>
      <c r="GY266" s="23"/>
      <c r="GZ266" s="23"/>
      <c r="HA266" s="23"/>
      <c r="HB266" s="23"/>
      <c r="HC266" s="23"/>
      <c r="HD266" s="23"/>
      <c r="HE266" s="23"/>
      <c r="HF266" s="23"/>
      <c r="HG266" s="23"/>
      <c r="HH266" s="23"/>
      <c r="HI266" s="23"/>
      <c r="HJ266" s="23"/>
      <c r="HK266" s="23"/>
      <c r="HL266" s="23"/>
      <c r="HM266" s="23"/>
      <c r="HN266" s="23"/>
      <c r="HO266" s="23"/>
      <c r="HP266" s="23"/>
      <c r="HQ266" s="23"/>
      <c r="HR266" s="23"/>
      <c r="HS266" s="23"/>
      <c r="HT266" s="23"/>
      <c r="HU266" s="23"/>
      <c r="HV266" s="23"/>
      <c r="HW266" s="23"/>
      <c r="HX266" s="23"/>
      <c r="HY266" s="23"/>
      <c r="HZ266" s="23"/>
      <c r="IA266" s="23"/>
      <c r="IB266" s="23"/>
      <c r="IC266" s="23"/>
      <c r="ID266" s="23"/>
      <c r="IE266" s="23"/>
      <c r="IF266" s="23"/>
      <c r="IG266" s="23"/>
      <c r="IH266" s="23"/>
      <c r="II266" s="23"/>
      <c r="IJ266" s="23"/>
    </row>
    <row r="267" spans="1:244" ht="14.4" customHeight="1" x14ac:dyDescent="0.3">
      <c r="A267" s="12"/>
      <c r="B267" s="13">
        <v>1</v>
      </c>
      <c r="C267" s="12"/>
      <c r="D267" s="12" t="s">
        <v>170</v>
      </c>
      <c r="E267" s="12"/>
      <c r="F267" s="14">
        <v>44881</v>
      </c>
      <c r="G267" s="13">
        <v>995.3</v>
      </c>
      <c r="H267" s="12"/>
      <c r="I267" s="15">
        <v>44840</v>
      </c>
      <c r="J267" s="13">
        <f t="shared" si="38"/>
        <v>41</v>
      </c>
      <c r="K267" s="12">
        <f t="shared" si="39"/>
        <v>5</v>
      </c>
      <c r="L267" s="12">
        <v>36</v>
      </c>
      <c r="M267" s="16" t="s">
        <v>74</v>
      </c>
      <c r="N267" s="12">
        <v>1</v>
      </c>
      <c r="O267" s="12"/>
      <c r="P267" s="12" t="s">
        <v>75</v>
      </c>
      <c r="Q267" s="12" t="s">
        <v>76</v>
      </c>
      <c r="R267" s="12" t="s">
        <v>77</v>
      </c>
      <c r="S267" s="17" t="s">
        <v>109</v>
      </c>
      <c r="T267" s="12">
        <v>28</v>
      </c>
      <c r="U267" s="12"/>
      <c r="V267" s="12">
        <v>4</v>
      </c>
      <c r="W267" s="12" t="s">
        <v>83</v>
      </c>
      <c r="X267" s="12"/>
      <c r="Y267" s="12"/>
      <c r="Z267" s="13">
        <v>52</v>
      </c>
      <c r="AA267" s="13">
        <v>1300</v>
      </c>
      <c r="AB267" s="12">
        <v>11</v>
      </c>
      <c r="AC267" s="13">
        <v>-32</v>
      </c>
      <c r="AD267" s="12"/>
      <c r="AE267" s="12">
        <v>44</v>
      </c>
      <c r="AF267" s="12">
        <v>45</v>
      </c>
      <c r="AG267" s="12">
        <v>46</v>
      </c>
      <c r="AH267" s="12">
        <v>47</v>
      </c>
      <c r="AI267" s="12"/>
      <c r="AJ267" s="13">
        <v>2</v>
      </c>
      <c r="AK267" s="16">
        <f t="shared" si="42"/>
        <v>1569.2138671875</v>
      </c>
      <c r="AL267" s="12">
        <v>-67.4591064453125</v>
      </c>
      <c r="AM267" s="18">
        <v>-75.98876953125</v>
      </c>
      <c r="AN267" s="18">
        <v>-84.2132568359375</v>
      </c>
      <c r="AO267" s="18">
        <v>-91.461181640625</v>
      </c>
      <c r="AP267" s="18">
        <v>-98.9532470703125</v>
      </c>
      <c r="AQ267" s="12">
        <v>-103.866577148437</v>
      </c>
      <c r="AR267" s="12">
        <v>-108.795166015625</v>
      </c>
      <c r="AS267" s="12">
        <v>-114.410400390625</v>
      </c>
      <c r="AT267" s="12"/>
      <c r="AU267" s="12">
        <f t="shared" si="40"/>
        <v>28</v>
      </c>
      <c r="AV267" s="12">
        <v>14</v>
      </c>
      <c r="AW267" s="12">
        <v>1</v>
      </c>
      <c r="AX267" s="12">
        <v>1</v>
      </c>
      <c r="AY267" s="12" t="s">
        <v>80</v>
      </c>
      <c r="AZ267" s="12">
        <v>443.90051269531199</v>
      </c>
      <c r="BA267" s="12">
        <v>446.599609375</v>
      </c>
      <c r="BB267" s="19">
        <v>-39.849998474121001</v>
      </c>
      <c r="BC267" s="18">
        <v>49.859764099121001</v>
      </c>
      <c r="BD267" s="12">
        <v>1.2998046875</v>
      </c>
      <c r="BE267" s="12">
        <v>445.20031738281199</v>
      </c>
      <c r="BF267" s="12">
        <v>42.367698669433501</v>
      </c>
      <c r="BG267" s="12">
        <v>0</v>
      </c>
      <c r="BH267" s="12">
        <v>443.90051269531199</v>
      </c>
      <c r="BI267" s="19"/>
      <c r="BJ267" s="12">
        <v>24.929882049560501</v>
      </c>
      <c r="BK267" s="12" t="s">
        <v>81</v>
      </c>
      <c r="BL267" s="12" t="s">
        <v>81</v>
      </c>
      <c r="BM267" s="12">
        <v>1.13076484203338</v>
      </c>
      <c r="BN267" s="12">
        <v>1.03268158435821</v>
      </c>
      <c r="BO267" s="12">
        <v>8.4252452850341797</v>
      </c>
      <c r="BP267" s="12">
        <v>4.98046875E-2</v>
      </c>
      <c r="BQ267" s="12">
        <v>-7.0465683937072701</v>
      </c>
      <c r="BR267" s="12">
        <v>1.25</v>
      </c>
      <c r="BS267" s="12" t="s">
        <v>81</v>
      </c>
      <c r="BT267" s="12" t="s">
        <v>81</v>
      </c>
      <c r="BU267" s="12" t="s">
        <v>81</v>
      </c>
      <c r="BV267" s="12" t="s">
        <v>81</v>
      </c>
      <c r="BW267" s="12">
        <v>127.45432281494099</v>
      </c>
      <c r="BX267" s="12" t="s">
        <v>82</v>
      </c>
      <c r="BY267" s="12" t="s">
        <v>81</v>
      </c>
      <c r="BZ267" s="12" t="s">
        <v>82</v>
      </c>
      <c r="CA267" s="12" t="s">
        <v>82</v>
      </c>
      <c r="CB267" s="12"/>
      <c r="CC267" s="12" t="s">
        <v>178</v>
      </c>
      <c r="CD267" s="12"/>
      <c r="CE267" s="20">
        <v>-14.709</v>
      </c>
      <c r="CF267" s="21">
        <v>0</v>
      </c>
      <c r="CG267" s="21">
        <v>0.24399999999999999</v>
      </c>
      <c r="CH267" s="21">
        <v>0.34599999999999997</v>
      </c>
      <c r="CI267" s="21">
        <v>44.475000000000001</v>
      </c>
      <c r="CJ267" s="21">
        <v>2.0499999999999998</v>
      </c>
      <c r="CK267" s="21">
        <v>2.4609999999999999</v>
      </c>
      <c r="CL267" s="21">
        <v>-2.76</v>
      </c>
      <c r="CM267" s="12">
        <v>1.831</v>
      </c>
      <c r="CN267" s="12">
        <v>-13.326000000000001</v>
      </c>
      <c r="CO267" s="62">
        <f>(CL267*CK267+CN267*CM267)/(CL267+CN267)</f>
        <v>1.9390939947780681</v>
      </c>
      <c r="CP267" s="12">
        <v>0.83399999999999996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22">
        <v>0.47399999999999998</v>
      </c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23"/>
      <c r="DW267" s="23"/>
      <c r="DX267" s="23"/>
      <c r="DY267" s="23"/>
      <c r="DZ267" s="23"/>
      <c r="EA267" s="23"/>
      <c r="EB267" s="23"/>
      <c r="EC267" s="12">
        <v>4</v>
      </c>
      <c r="ED267" s="12">
        <v>4</v>
      </c>
      <c r="EE267" s="23"/>
      <c r="EF267" s="21">
        <f t="shared" si="41"/>
        <v>0</v>
      </c>
      <c r="EG267" s="28">
        <v>4</v>
      </c>
      <c r="EH267" s="23"/>
      <c r="EI267" s="23"/>
      <c r="EJ267" s="23"/>
      <c r="EK267" s="23"/>
      <c r="EL267" s="23"/>
      <c r="EM267" s="23"/>
      <c r="EN267" s="23"/>
      <c r="EO267" s="23"/>
      <c r="EP267" s="23"/>
      <c r="EQ267" s="23"/>
      <c r="ER267" s="23"/>
      <c r="ES267" s="23"/>
      <c r="ET267" s="23"/>
      <c r="EU267" s="23"/>
      <c r="EV267" s="23"/>
      <c r="EW267" s="23"/>
      <c r="EX267" s="23"/>
      <c r="EY267" s="23"/>
      <c r="EZ267" s="23"/>
      <c r="FA267" s="23"/>
      <c r="FB267" s="23"/>
      <c r="FC267" s="23"/>
      <c r="FD267" s="23"/>
      <c r="FE267" s="23"/>
      <c r="FF267" s="23"/>
      <c r="FG267" s="23"/>
      <c r="FH267" s="23"/>
      <c r="FI267" s="23"/>
      <c r="FJ267" s="23"/>
      <c r="FK267" s="23"/>
      <c r="FL267" s="23"/>
      <c r="FM267" s="23"/>
      <c r="FN267" s="23"/>
      <c r="FO267" s="23"/>
      <c r="FP267" s="23"/>
      <c r="FQ267" s="23"/>
      <c r="FR267" s="23"/>
      <c r="FS267" s="23"/>
      <c r="FT267" s="23"/>
      <c r="FU267" s="23"/>
      <c r="FV267" s="23"/>
      <c r="FW267" s="23"/>
      <c r="FX267" s="23"/>
      <c r="FY267" s="23"/>
      <c r="FZ267" s="23"/>
      <c r="GA267" s="23"/>
      <c r="GB267" s="23"/>
      <c r="GC267" s="23"/>
      <c r="GD267" s="23"/>
      <c r="GE267" s="23"/>
      <c r="GF267" s="23"/>
      <c r="GG267" s="23"/>
      <c r="GH267" s="23"/>
      <c r="GI267" s="23"/>
      <c r="GJ267" s="23"/>
      <c r="GK267" s="23"/>
      <c r="GL267" s="23"/>
      <c r="GM267" s="23"/>
      <c r="GN267" s="23"/>
      <c r="GO267" s="23"/>
      <c r="GP267" s="23"/>
      <c r="GQ267" s="23"/>
      <c r="GR267" s="23"/>
      <c r="GS267" s="23"/>
      <c r="GT267" s="23"/>
      <c r="GU267" s="23"/>
      <c r="GV267" s="23"/>
      <c r="GW267" s="23"/>
      <c r="GX267" s="23"/>
      <c r="GY267" s="23"/>
      <c r="GZ267" s="23"/>
      <c r="HA267" s="23"/>
      <c r="HB267" s="23"/>
      <c r="HC267" s="23"/>
      <c r="HD267" s="23"/>
      <c r="HE267" s="23"/>
      <c r="HF267" s="23"/>
      <c r="HG267" s="23"/>
      <c r="HH267" s="23"/>
      <c r="HI267" s="23"/>
      <c r="HJ267" s="23"/>
      <c r="HK267" s="23"/>
      <c r="HL267" s="23"/>
      <c r="HM267" s="23"/>
      <c r="HN267" s="23"/>
      <c r="HO267" s="23"/>
      <c r="HP267" s="23"/>
      <c r="HQ267" s="23"/>
      <c r="HR267" s="23"/>
      <c r="HS267" s="23"/>
      <c r="HT267" s="23"/>
      <c r="HU267" s="23"/>
      <c r="HV267" s="23"/>
      <c r="HW267" s="23"/>
      <c r="HX267" s="23"/>
      <c r="HY267" s="23"/>
      <c r="HZ267" s="23"/>
      <c r="IA267" s="23"/>
      <c r="IB267" s="23"/>
      <c r="IC267" s="23"/>
      <c r="ID267" s="23"/>
      <c r="IE267" s="23"/>
      <c r="IF267" s="23"/>
      <c r="IG267" s="23"/>
      <c r="IH267" s="23"/>
      <c r="II267" s="23"/>
      <c r="IJ267" s="23"/>
    </row>
    <row r="268" spans="1:244" ht="15" customHeight="1" x14ac:dyDescent="0.3">
      <c r="A268" s="12"/>
      <c r="B268" s="13">
        <v>1</v>
      </c>
      <c r="C268" s="12"/>
      <c r="D268" s="12" t="s">
        <v>170</v>
      </c>
      <c r="E268" s="12"/>
      <c r="F268" s="14">
        <v>44881</v>
      </c>
      <c r="G268" s="13">
        <v>995.3</v>
      </c>
      <c r="H268" s="12"/>
      <c r="I268" s="15">
        <v>44840</v>
      </c>
      <c r="J268" s="13">
        <f t="shared" si="38"/>
        <v>41</v>
      </c>
      <c r="K268" s="12">
        <f t="shared" si="39"/>
        <v>5</v>
      </c>
      <c r="L268" s="12">
        <v>36</v>
      </c>
      <c r="M268" s="16" t="s">
        <v>74</v>
      </c>
      <c r="N268" s="12">
        <v>1</v>
      </c>
      <c r="O268" s="12"/>
      <c r="P268" s="12" t="s">
        <v>75</v>
      </c>
      <c r="Q268" s="12" t="s">
        <v>76</v>
      </c>
      <c r="R268" s="12" t="s">
        <v>77</v>
      </c>
      <c r="S268" s="17" t="s">
        <v>109</v>
      </c>
      <c r="T268" s="12">
        <v>28</v>
      </c>
      <c r="U268" s="12"/>
      <c r="V268" s="12">
        <v>2</v>
      </c>
      <c r="W268" s="12"/>
      <c r="X268" s="12"/>
      <c r="Y268" s="12"/>
      <c r="Z268" s="13">
        <v>62</v>
      </c>
      <c r="AA268" s="13">
        <v>1000</v>
      </c>
      <c r="AB268" s="12">
        <v>8</v>
      </c>
      <c r="AC268" s="13">
        <v>-30</v>
      </c>
      <c r="AD268" s="12"/>
      <c r="AE268" s="12">
        <v>36</v>
      </c>
      <c r="AF268" s="12">
        <v>37</v>
      </c>
      <c r="AG268" s="12">
        <v>38</v>
      </c>
      <c r="AH268" s="12">
        <v>39</v>
      </c>
      <c r="AI268" s="12"/>
      <c r="AJ268" s="13">
        <v>4</v>
      </c>
      <c r="AK268" s="16">
        <f t="shared" si="42"/>
        <v>1560.97412109375</v>
      </c>
      <c r="AL268" s="12">
        <v>-67.93212890625</v>
      </c>
      <c r="AM268" s="18">
        <v>-77.5299072265625</v>
      </c>
      <c r="AN268" s="18">
        <v>-83.587646484375</v>
      </c>
      <c r="AO268" s="18">
        <v>-93.841552734375</v>
      </c>
      <c r="AP268" s="18">
        <v>-98.8006591796875</v>
      </c>
      <c r="AQ268" s="12">
        <v>-101.837158203125</v>
      </c>
      <c r="AR268" s="12">
        <v>-104.339599609375</v>
      </c>
      <c r="AS268" s="12">
        <v>-108.444213867187</v>
      </c>
      <c r="AT268" s="12"/>
      <c r="AU268" s="12">
        <f t="shared" si="40"/>
        <v>22</v>
      </c>
      <c r="AV268" s="12">
        <v>11</v>
      </c>
      <c r="AW268" s="12">
        <v>1</v>
      </c>
      <c r="AX268" s="12">
        <v>1</v>
      </c>
      <c r="AY268" s="12" t="s">
        <v>80</v>
      </c>
      <c r="AZ268" s="12">
        <v>712.29998779296795</v>
      </c>
      <c r="BA268" s="12">
        <v>716.19909667968705</v>
      </c>
      <c r="BB268" s="19">
        <v>-40.4799995422363</v>
      </c>
      <c r="BC268" s="18">
        <v>79.084739685058494</v>
      </c>
      <c r="BD268" s="12">
        <v>1.7998046875</v>
      </c>
      <c r="BE268" s="12">
        <v>714.09979248046795</v>
      </c>
      <c r="BF268" s="12">
        <v>17.5155220031738</v>
      </c>
      <c r="BG268" s="12">
        <v>3.7998046875</v>
      </c>
      <c r="BH268" s="12">
        <v>716.09979248046795</v>
      </c>
      <c r="BI268" s="19">
        <v>2.16420555114746</v>
      </c>
      <c r="BJ268" s="12">
        <v>39.542369842529197</v>
      </c>
      <c r="BK268" s="12">
        <v>0.84942924976348899</v>
      </c>
      <c r="BL268" s="12">
        <v>3.0136349201202299</v>
      </c>
      <c r="BM268" s="12">
        <v>1.4656076431274401</v>
      </c>
      <c r="BN268" s="12">
        <v>18.915346145629801</v>
      </c>
      <c r="BO268" s="12">
        <v>63.2659301757812</v>
      </c>
      <c r="BP268" s="12">
        <v>1.25</v>
      </c>
      <c r="BQ268" s="12">
        <v>-41.666667938232401</v>
      </c>
      <c r="BR268" s="12">
        <v>0.8505859375</v>
      </c>
      <c r="BS268" s="12" t="s">
        <v>81</v>
      </c>
      <c r="BT268" s="12" t="s">
        <v>81</v>
      </c>
      <c r="BU268" s="12" t="s">
        <v>81</v>
      </c>
      <c r="BV268" s="12" t="s">
        <v>81</v>
      </c>
      <c r="BW268" s="12">
        <v>185.51324462890599</v>
      </c>
      <c r="BX268" s="12" t="s">
        <v>82</v>
      </c>
      <c r="BY268" s="12" t="s">
        <v>81</v>
      </c>
      <c r="BZ268" s="12" t="s">
        <v>82</v>
      </c>
      <c r="CA268" s="12" t="s">
        <v>82</v>
      </c>
      <c r="CB268" s="12"/>
      <c r="CC268" s="12"/>
      <c r="CD268" s="12"/>
      <c r="CE268" s="20"/>
      <c r="CM268" s="12"/>
      <c r="CN268" s="12"/>
      <c r="CO268" s="62"/>
      <c r="CP268" s="12"/>
      <c r="CQ268" s="12"/>
      <c r="CR268" s="12"/>
      <c r="CS268" s="12"/>
      <c r="CT268" s="12"/>
      <c r="CU268" s="12"/>
      <c r="CV268" s="12"/>
      <c r="CW268" s="12"/>
      <c r="CX268" s="22">
        <v>0</v>
      </c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23"/>
      <c r="DW268" s="23"/>
      <c r="DX268" s="23"/>
      <c r="DY268" s="23"/>
      <c r="DZ268" s="23"/>
      <c r="EA268" s="23"/>
      <c r="EB268" s="23"/>
      <c r="EC268" s="21">
        <v>5</v>
      </c>
      <c r="ED268" s="12">
        <v>5</v>
      </c>
      <c r="EE268" s="23"/>
      <c r="EF268" s="21">
        <f t="shared" si="41"/>
        <v>0</v>
      </c>
      <c r="EG268" s="24">
        <v>5</v>
      </c>
      <c r="EH268" s="23"/>
      <c r="EI268" s="23"/>
      <c r="EJ268" s="23"/>
      <c r="EK268" s="23"/>
      <c r="EL268" s="23"/>
      <c r="EM268" s="23"/>
      <c r="EN268" s="23"/>
      <c r="EO268" s="23"/>
      <c r="EP268" s="23"/>
      <c r="EQ268" s="23"/>
      <c r="ER268" s="23"/>
      <c r="ES268" s="23"/>
      <c r="ET268" s="23"/>
      <c r="EU268" s="23"/>
      <c r="EV268" s="23"/>
      <c r="EW268" s="23"/>
      <c r="EX268" s="23"/>
      <c r="EY268" s="23"/>
      <c r="EZ268" s="23"/>
      <c r="FA268" s="23"/>
      <c r="FB268" s="23"/>
      <c r="FC268" s="23"/>
      <c r="FD268" s="23"/>
      <c r="FE268" s="23"/>
      <c r="FF268" s="23"/>
      <c r="FG268" s="23"/>
      <c r="FH268" s="23"/>
      <c r="FI268" s="23"/>
      <c r="FJ268" s="23"/>
      <c r="FK268" s="23"/>
      <c r="FL268" s="23"/>
      <c r="FM268" s="23"/>
      <c r="FN268" s="23"/>
      <c r="FO268" s="23"/>
      <c r="FP268" s="23"/>
      <c r="FQ268" s="23"/>
      <c r="FR268" s="23"/>
      <c r="FS268" s="23"/>
      <c r="FT268" s="23"/>
      <c r="FU268" s="23"/>
      <c r="FV268" s="23"/>
      <c r="FW268" s="23"/>
      <c r="FX268" s="23"/>
      <c r="FY268" s="23"/>
      <c r="FZ268" s="23"/>
      <c r="GA268" s="23"/>
      <c r="GB268" s="23"/>
      <c r="GC268" s="23"/>
      <c r="GD268" s="23"/>
      <c r="GE268" s="23"/>
      <c r="GF268" s="23"/>
      <c r="GG268" s="23"/>
      <c r="GH268" s="23"/>
      <c r="GI268" s="23"/>
      <c r="GJ268" s="23"/>
      <c r="GK268" s="23"/>
      <c r="GL268" s="23"/>
      <c r="GM268" s="23"/>
      <c r="GN268" s="23"/>
      <c r="GO268" s="23"/>
      <c r="GP268" s="23"/>
      <c r="GQ268" s="23"/>
      <c r="GR268" s="23"/>
      <c r="GS268" s="23"/>
      <c r="GT268" s="23"/>
      <c r="GU268" s="23"/>
      <c r="GV268" s="23"/>
      <c r="GW268" s="23"/>
      <c r="GX268" s="23"/>
      <c r="GY268" s="23"/>
      <c r="GZ268" s="23"/>
      <c r="HA268" s="23"/>
      <c r="HB268" s="23"/>
      <c r="HC268" s="23"/>
      <c r="HD268" s="23"/>
      <c r="HE268" s="23"/>
      <c r="HF268" s="23"/>
      <c r="HG268" s="23"/>
      <c r="HH268" s="23"/>
      <c r="HI268" s="23"/>
      <c r="HJ268" s="23"/>
      <c r="HK268" s="23"/>
      <c r="HL268" s="23"/>
      <c r="HM268" s="23"/>
      <c r="HN268" s="23"/>
      <c r="HO268" s="23"/>
      <c r="HP268" s="23"/>
      <c r="HQ268" s="23"/>
      <c r="HR268" s="23"/>
      <c r="HS268" s="23"/>
      <c r="HT268" s="23"/>
      <c r="HU268" s="23"/>
      <c r="HV268" s="23"/>
      <c r="HW268" s="23"/>
      <c r="HX268" s="23"/>
      <c r="HY268" s="23"/>
      <c r="HZ268" s="23"/>
      <c r="IA268" s="23"/>
      <c r="IB268" s="23"/>
      <c r="IC268" s="23"/>
      <c r="ID268" s="23"/>
      <c r="IE268" s="23"/>
      <c r="IF268" s="23"/>
      <c r="IG268" s="23"/>
      <c r="IH268" s="23"/>
      <c r="II268" s="23"/>
      <c r="IJ268" s="23"/>
    </row>
    <row r="269" spans="1:244" x14ac:dyDescent="0.3">
      <c r="A269" s="12"/>
      <c r="B269" s="13">
        <v>1</v>
      </c>
      <c r="C269" s="12"/>
      <c r="D269" s="12" t="s">
        <v>170</v>
      </c>
      <c r="E269" s="12"/>
      <c r="F269" s="14">
        <v>44881</v>
      </c>
      <c r="G269" s="13">
        <v>995.3</v>
      </c>
      <c r="H269" s="12"/>
      <c r="I269" s="15">
        <v>44840</v>
      </c>
      <c r="J269" s="13">
        <f t="shared" si="38"/>
        <v>41</v>
      </c>
      <c r="K269" s="12">
        <f t="shared" si="39"/>
        <v>5</v>
      </c>
      <c r="L269" s="12">
        <v>36</v>
      </c>
      <c r="M269" s="16" t="s">
        <v>74</v>
      </c>
      <c r="N269" s="12">
        <v>1</v>
      </c>
      <c r="O269" s="12"/>
      <c r="P269" s="12" t="s">
        <v>75</v>
      </c>
      <c r="Q269" s="12" t="s">
        <v>76</v>
      </c>
      <c r="R269" s="12" t="s">
        <v>77</v>
      </c>
      <c r="S269" s="17" t="s">
        <v>109</v>
      </c>
      <c r="T269" s="12">
        <v>28</v>
      </c>
      <c r="U269" s="12"/>
      <c r="V269" s="12">
        <v>1</v>
      </c>
      <c r="W269" s="12" t="s">
        <v>83</v>
      </c>
      <c r="X269" s="12"/>
      <c r="Y269" s="12"/>
      <c r="Z269" s="13">
        <v>54</v>
      </c>
      <c r="AA269" s="13">
        <v>800</v>
      </c>
      <c r="AB269" s="12">
        <v>12</v>
      </c>
      <c r="AC269" s="13">
        <v>-32</v>
      </c>
      <c r="AD269" s="12"/>
      <c r="AE269" s="12">
        <v>0</v>
      </c>
      <c r="AF269" s="12">
        <v>1</v>
      </c>
      <c r="AG269" s="12">
        <v>2</v>
      </c>
      <c r="AH269" s="12">
        <v>3</v>
      </c>
      <c r="AI269" s="12"/>
      <c r="AJ269" s="13">
        <v>5</v>
      </c>
      <c r="AK269" s="16">
        <f t="shared" si="42"/>
        <v>1464.2333984375</v>
      </c>
      <c r="AL269" s="12">
        <v>-64.88037109375</v>
      </c>
      <c r="AM269" s="18">
        <v>-73.1658935546875</v>
      </c>
      <c r="AN269" s="18">
        <v>-76.6448974609375</v>
      </c>
      <c r="AO269" s="18">
        <v>-89.9200439453125</v>
      </c>
      <c r="AP269" s="18">
        <v>-93.109130859375</v>
      </c>
      <c r="AQ269" s="12">
        <v>-92.0867919921875</v>
      </c>
      <c r="AR269" s="12">
        <v>-95.9930419921875</v>
      </c>
      <c r="AS269" s="12">
        <v>-107.086181640625</v>
      </c>
      <c r="AT269" s="12"/>
      <c r="AU269" s="12">
        <f t="shared" si="40"/>
        <v>18</v>
      </c>
      <c r="AV269" s="12">
        <v>9</v>
      </c>
      <c r="AW269" s="12">
        <v>1</v>
      </c>
      <c r="AX269" s="12">
        <v>1</v>
      </c>
      <c r="AY269" s="12" t="s">
        <v>80</v>
      </c>
      <c r="AZ269" s="12">
        <v>598.79998779296795</v>
      </c>
      <c r="BA269" s="12">
        <v>602.89959716796795</v>
      </c>
      <c r="BB269" s="19">
        <v>-31.860000610351499</v>
      </c>
      <c r="BC269" s="18">
        <v>72.204238891601506</v>
      </c>
      <c r="BD269" s="12">
        <v>1.7998046875</v>
      </c>
      <c r="BE269" s="12">
        <v>600.59979248046795</v>
      </c>
      <c r="BF269" s="12">
        <v>1.7238916158676101</v>
      </c>
      <c r="BG269" s="12">
        <v>0</v>
      </c>
      <c r="BH269" s="12">
        <v>598.79998779296795</v>
      </c>
      <c r="BI269" s="19">
        <v>2.1859898567199698</v>
      </c>
      <c r="BJ269" s="12">
        <v>36.102119445800703</v>
      </c>
      <c r="BK269" s="12">
        <v>0.98861253261566195</v>
      </c>
      <c r="BL269" s="12">
        <v>3.1746022701263401</v>
      </c>
      <c r="BM269" s="12">
        <v>3.6958751678466801</v>
      </c>
      <c r="BN269" s="12">
        <v>8.7169237136840803</v>
      </c>
      <c r="BO269" s="12">
        <v>76.456314086914006</v>
      </c>
      <c r="BP269" s="12">
        <v>1.05029296875</v>
      </c>
      <c r="BQ269" s="12">
        <v>-35.6924018859863</v>
      </c>
      <c r="BR269" s="12">
        <v>0.9501953125</v>
      </c>
      <c r="BS269" s="12">
        <v>62.155017852783203</v>
      </c>
      <c r="BT269" s="12">
        <v>0.96556627750396695</v>
      </c>
      <c r="BU269" s="12" t="s">
        <v>81</v>
      </c>
      <c r="BV269" s="12" t="s">
        <v>81</v>
      </c>
      <c r="BW269" s="12">
        <v>160.77388000488199</v>
      </c>
      <c r="BX269" s="12" t="s">
        <v>82</v>
      </c>
      <c r="BY269" s="12" t="s">
        <v>81</v>
      </c>
      <c r="BZ269" s="12" t="s">
        <v>82</v>
      </c>
      <c r="CA269" s="12" t="s">
        <v>82</v>
      </c>
      <c r="CB269" s="12"/>
      <c r="CC269" s="12"/>
      <c r="CD269" s="12"/>
      <c r="CE269" s="20"/>
      <c r="CM269" s="12"/>
      <c r="CN269" s="12"/>
      <c r="CO269" s="62"/>
      <c r="CP269" s="12"/>
      <c r="CQ269" s="12"/>
      <c r="CR269" s="12"/>
      <c r="CS269" s="12"/>
      <c r="CT269" s="12"/>
      <c r="CU269" s="12"/>
      <c r="CV269" s="12"/>
      <c r="CW269" s="12"/>
      <c r="CX269" s="22">
        <v>0</v>
      </c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  <c r="DQ269" s="12"/>
      <c r="DR269" s="12"/>
      <c r="DS269" s="12"/>
      <c r="DT269" s="12"/>
      <c r="DU269" s="12"/>
      <c r="DV269" s="23"/>
      <c r="DW269" s="23"/>
      <c r="DX269" s="23"/>
      <c r="DY269" s="23"/>
      <c r="DZ269" s="23"/>
      <c r="EA269" s="23"/>
      <c r="EB269" s="23"/>
      <c r="EC269" s="21">
        <v>5</v>
      </c>
      <c r="ED269" s="12">
        <v>5</v>
      </c>
      <c r="EE269" s="23"/>
      <c r="EF269" s="21">
        <f t="shared" si="41"/>
        <v>0</v>
      </c>
      <c r="EG269" s="24">
        <v>5</v>
      </c>
      <c r="EH269" s="23"/>
      <c r="EI269" s="23"/>
      <c r="EJ269" s="23"/>
      <c r="EK269" s="23"/>
      <c r="EL269" s="23"/>
      <c r="EM269" s="23"/>
      <c r="EN269" s="23"/>
      <c r="EO269" s="23"/>
      <c r="EP269" s="23"/>
      <c r="EQ269" s="23"/>
      <c r="ER269" s="23"/>
      <c r="ES269" s="23"/>
      <c r="ET269" s="23"/>
      <c r="EU269" s="23"/>
      <c r="EV269" s="23"/>
      <c r="EW269" s="23"/>
      <c r="EX269" s="23"/>
      <c r="EY269" s="23"/>
      <c r="EZ269" s="23"/>
      <c r="FA269" s="23"/>
      <c r="FB269" s="23"/>
      <c r="FC269" s="23"/>
      <c r="FD269" s="23"/>
      <c r="FE269" s="23"/>
      <c r="FF269" s="23"/>
      <c r="FG269" s="23"/>
      <c r="FH269" s="23"/>
      <c r="FI269" s="23"/>
      <c r="FJ269" s="23"/>
      <c r="FK269" s="23"/>
      <c r="FL269" s="23"/>
      <c r="FM269" s="23"/>
      <c r="FN269" s="23"/>
      <c r="FO269" s="23"/>
      <c r="FP269" s="23"/>
      <c r="FQ269" s="23"/>
      <c r="FR269" s="23"/>
      <c r="FS269" s="23"/>
      <c r="FT269" s="23"/>
      <c r="FU269" s="23"/>
      <c r="FV269" s="23"/>
      <c r="FW269" s="23"/>
      <c r="FX269" s="23"/>
      <c r="FY269" s="23"/>
      <c r="FZ269" s="23"/>
      <c r="GA269" s="23"/>
      <c r="GB269" s="23"/>
      <c r="GC269" s="23"/>
      <c r="GD269" s="23"/>
      <c r="GE269" s="23"/>
      <c r="GF269" s="23"/>
      <c r="GG269" s="23"/>
      <c r="GH269" s="23"/>
      <c r="GI269" s="23"/>
      <c r="GJ269" s="23"/>
      <c r="GK269" s="23"/>
      <c r="GL269" s="23"/>
      <c r="GM269" s="23"/>
      <c r="GN269" s="23"/>
      <c r="GO269" s="23"/>
      <c r="GP269" s="23"/>
      <c r="GQ269" s="23"/>
      <c r="GR269" s="23"/>
      <c r="GS269" s="23"/>
      <c r="GT269" s="23"/>
      <c r="GU269" s="23"/>
      <c r="GV269" s="23"/>
      <c r="GW269" s="23"/>
      <c r="GX269" s="23"/>
      <c r="GY269" s="23"/>
      <c r="GZ269" s="23"/>
      <c r="HA269" s="23"/>
      <c r="HB269" s="23"/>
      <c r="HC269" s="23"/>
      <c r="HD269" s="23"/>
      <c r="HE269" s="23"/>
      <c r="HF269" s="23"/>
      <c r="HG269" s="23"/>
      <c r="HH269" s="23"/>
      <c r="HI269" s="23"/>
      <c r="HJ269" s="23"/>
      <c r="HK269" s="23"/>
      <c r="HL269" s="23"/>
      <c r="HM269" s="23"/>
      <c r="HN269" s="23"/>
      <c r="HO269" s="23"/>
      <c r="HP269" s="23"/>
      <c r="HQ269" s="23"/>
      <c r="HR269" s="23"/>
      <c r="HS269" s="23"/>
      <c r="HT269" s="23"/>
      <c r="HU269" s="23"/>
      <c r="HV269" s="23"/>
      <c r="HW269" s="23"/>
      <c r="HX269" s="23"/>
      <c r="HY269" s="23"/>
      <c r="HZ269" s="23"/>
      <c r="IA269" s="23"/>
      <c r="IB269" s="23"/>
      <c r="IC269" s="23"/>
      <c r="ID269" s="23"/>
      <c r="IE269" s="23"/>
      <c r="IF269" s="23"/>
      <c r="IG269" s="23"/>
      <c r="IH269" s="23"/>
      <c r="II269" s="23"/>
      <c r="IJ269" s="23"/>
    </row>
    <row r="270" spans="1:244" x14ac:dyDescent="0.3">
      <c r="A270" s="12"/>
      <c r="B270" s="13">
        <v>1</v>
      </c>
      <c r="C270" s="12"/>
      <c r="D270" s="12" t="s">
        <v>170</v>
      </c>
      <c r="E270" s="12"/>
      <c r="F270" s="14">
        <v>44881</v>
      </c>
      <c r="G270" s="13">
        <v>995.3</v>
      </c>
      <c r="H270" s="12"/>
      <c r="I270" s="15">
        <v>44840</v>
      </c>
      <c r="J270" s="13">
        <f t="shared" si="38"/>
        <v>41</v>
      </c>
      <c r="K270" s="12">
        <f t="shared" si="39"/>
        <v>5</v>
      </c>
      <c r="L270" s="12">
        <v>36</v>
      </c>
      <c r="M270" s="16" t="s">
        <v>74</v>
      </c>
      <c r="N270" s="12">
        <v>1</v>
      </c>
      <c r="O270" s="12"/>
      <c r="P270" s="12" t="s">
        <v>75</v>
      </c>
      <c r="Q270" s="12" t="s">
        <v>76</v>
      </c>
      <c r="R270" s="12" t="s">
        <v>77</v>
      </c>
      <c r="S270" s="17" t="s">
        <v>109</v>
      </c>
      <c r="T270" s="12">
        <v>28</v>
      </c>
      <c r="U270" s="12"/>
      <c r="V270" s="12">
        <v>3</v>
      </c>
      <c r="W270" s="12" t="s">
        <v>84</v>
      </c>
      <c r="X270" s="12"/>
      <c r="Y270" s="12"/>
      <c r="Z270" s="13">
        <v>43</v>
      </c>
      <c r="AA270" s="13">
        <v>2000</v>
      </c>
      <c r="AB270" s="12">
        <v>12</v>
      </c>
      <c r="AC270" s="13">
        <v>-40</v>
      </c>
      <c r="AD270" s="12"/>
      <c r="AE270" s="12">
        <v>8</v>
      </c>
      <c r="AF270" s="12">
        <v>9</v>
      </c>
      <c r="AG270" s="12">
        <v>10</v>
      </c>
      <c r="AH270" s="12">
        <v>11</v>
      </c>
      <c r="AI270" s="12"/>
      <c r="AJ270" s="13">
        <v>3</v>
      </c>
      <c r="AK270" s="16">
        <f t="shared" si="42"/>
        <v>2210.08300781248</v>
      </c>
      <c r="AL270" s="12">
        <v>-66.2994384765625</v>
      </c>
      <c r="AM270" s="18">
        <v>-79.2236328125</v>
      </c>
      <c r="AN270" s="18">
        <v>-91.30859375</v>
      </c>
      <c r="AO270" s="18">
        <v>-102.447509765625</v>
      </c>
      <c r="AP270" s="18">
        <v>-109.939575195312</v>
      </c>
      <c r="AQ270" s="12">
        <v>-118.545532226562</v>
      </c>
      <c r="AR270" s="12">
        <v>-127.197265625</v>
      </c>
      <c r="AS270" s="12">
        <v>-137.176513671875</v>
      </c>
      <c r="AT270" s="12"/>
      <c r="AU270" s="12">
        <f t="shared" si="40"/>
        <v>16</v>
      </c>
      <c r="AV270" s="12">
        <v>8</v>
      </c>
      <c r="AW270" s="12">
        <v>1</v>
      </c>
      <c r="AX270" s="12">
        <v>1</v>
      </c>
      <c r="AY270" s="12" t="s">
        <v>80</v>
      </c>
      <c r="AZ270" s="12">
        <v>673.79998779296795</v>
      </c>
      <c r="BA270" s="12">
        <v>677.00109863281205</v>
      </c>
      <c r="BB270" s="19">
        <v>-33.180000305175703</v>
      </c>
      <c r="BC270" s="18">
        <v>45.890571594238203</v>
      </c>
      <c r="BD270" s="12">
        <v>1.5</v>
      </c>
      <c r="BE270" s="12">
        <v>675.29998779296795</v>
      </c>
      <c r="BF270" s="12">
        <v>28.0377883911132</v>
      </c>
      <c r="BG270" s="12">
        <v>0</v>
      </c>
      <c r="BH270" s="12">
        <v>673.79998779296795</v>
      </c>
      <c r="BI270" s="19"/>
      <c r="BJ270" s="12">
        <v>22.945285797119102</v>
      </c>
      <c r="BK270" s="12" t="s">
        <v>81</v>
      </c>
      <c r="BL270" s="12" t="s">
        <v>81</v>
      </c>
      <c r="BM270" s="12">
        <v>2.2218143939971902</v>
      </c>
      <c r="BN270" s="12">
        <v>1.40400409698486</v>
      </c>
      <c r="BO270" s="12">
        <v>16.084558486938398</v>
      </c>
      <c r="BP270" s="12">
        <v>0.650390625</v>
      </c>
      <c r="BQ270" s="12">
        <v>-13.633578300476</v>
      </c>
      <c r="BR270" s="12">
        <v>1.4501953125</v>
      </c>
      <c r="BS270" s="12" t="s">
        <v>81</v>
      </c>
      <c r="BT270" s="12" t="s">
        <v>81</v>
      </c>
      <c r="BU270" s="12" t="s">
        <v>81</v>
      </c>
      <c r="BV270" s="12" t="s">
        <v>81</v>
      </c>
      <c r="BW270" s="12">
        <v>124.19381713867099</v>
      </c>
      <c r="BX270" s="12" t="s">
        <v>82</v>
      </c>
      <c r="BY270" s="12" t="s">
        <v>81</v>
      </c>
      <c r="BZ270" s="12" t="s">
        <v>82</v>
      </c>
      <c r="CA270" s="12" t="s">
        <v>82</v>
      </c>
      <c r="CB270" s="12"/>
      <c r="CC270" s="12" t="s">
        <v>179</v>
      </c>
      <c r="CD270" s="12"/>
      <c r="CE270" s="20">
        <v>-9.9489999999999998</v>
      </c>
      <c r="CF270" s="21">
        <v>0</v>
      </c>
      <c r="CG270" s="21">
        <v>-0.42699999999999999</v>
      </c>
      <c r="CH270" s="21">
        <v>1.032</v>
      </c>
      <c r="CI270" s="21">
        <v>118.437</v>
      </c>
      <c r="CJ270" s="21">
        <v>1.8</v>
      </c>
      <c r="CK270" s="21">
        <v>1.954</v>
      </c>
      <c r="CL270" s="21">
        <v>-1.35</v>
      </c>
      <c r="CM270" s="12">
        <v>1.4790000000000001</v>
      </c>
      <c r="CN270" s="12">
        <v>-7.5810000000000004</v>
      </c>
      <c r="CO270" s="62">
        <f>(CL270*CK270+CN270*CM270)/(CL270+CN270)</f>
        <v>1.5508004702720861</v>
      </c>
      <c r="CP270" s="12">
        <v>0.29199999999999998</v>
      </c>
      <c r="CQ270" s="12">
        <v>0</v>
      </c>
      <c r="CR270" s="12">
        <v>0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22">
        <v>0.122</v>
      </c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  <c r="DQ270" s="12"/>
      <c r="DR270" s="12"/>
      <c r="DS270" s="12"/>
      <c r="DT270" s="12"/>
      <c r="DU270" s="12"/>
      <c r="DV270" s="23"/>
      <c r="DW270" s="23"/>
      <c r="DX270" s="23"/>
      <c r="DY270" s="23"/>
      <c r="DZ270" s="23"/>
      <c r="EA270" s="23"/>
      <c r="EB270" s="23"/>
      <c r="EC270" s="32">
        <v>6</v>
      </c>
      <c r="ED270" s="21">
        <v>6</v>
      </c>
      <c r="EE270" s="23"/>
      <c r="EF270" s="21">
        <f t="shared" si="41"/>
        <v>0</v>
      </c>
      <c r="EG270" s="36">
        <v>6</v>
      </c>
      <c r="EH270" s="23"/>
      <c r="EI270" s="23"/>
      <c r="EJ270" s="23"/>
      <c r="EK270" s="23"/>
      <c r="EL270" s="23"/>
      <c r="EM270" s="23"/>
      <c r="EN270" s="23"/>
      <c r="EO270" s="23"/>
      <c r="EP270" s="23"/>
      <c r="EQ270" s="23"/>
      <c r="ER270" s="23"/>
      <c r="ES270" s="23"/>
      <c r="ET270" s="23"/>
      <c r="EU270" s="23"/>
      <c r="EV270" s="23"/>
      <c r="EW270" s="23"/>
      <c r="EX270" s="23"/>
      <c r="EY270" s="23"/>
      <c r="EZ270" s="23"/>
      <c r="FA270" s="23"/>
      <c r="FB270" s="23"/>
      <c r="FC270" s="23"/>
      <c r="FD270" s="23"/>
      <c r="FE270" s="23"/>
      <c r="FF270" s="23"/>
      <c r="FG270" s="23"/>
      <c r="FH270" s="23"/>
      <c r="FI270" s="23"/>
      <c r="FJ270" s="23"/>
      <c r="FK270" s="23"/>
      <c r="FL270" s="23"/>
      <c r="FM270" s="23"/>
      <c r="FN270" s="23"/>
      <c r="FO270" s="23"/>
      <c r="FP270" s="23"/>
      <c r="FQ270" s="23"/>
      <c r="FR270" s="23"/>
      <c r="FS270" s="23"/>
      <c r="FT270" s="23"/>
      <c r="FU270" s="23"/>
      <c r="FV270" s="23"/>
      <c r="FW270" s="23"/>
      <c r="FX270" s="23"/>
      <c r="FY270" s="23"/>
      <c r="FZ270" s="23"/>
      <c r="GA270" s="23"/>
      <c r="GB270" s="23"/>
      <c r="GC270" s="23"/>
      <c r="GD270" s="23"/>
      <c r="GE270" s="23"/>
      <c r="GF270" s="23"/>
      <c r="GG270" s="23"/>
      <c r="GH270" s="23"/>
      <c r="GI270" s="23"/>
      <c r="GJ270" s="23"/>
      <c r="GK270" s="23"/>
      <c r="GL270" s="23"/>
      <c r="GM270" s="23"/>
      <c r="GN270" s="23"/>
      <c r="GO270" s="23"/>
      <c r="GP270" s="23"/>
      <c r="GQ270" s="23"/>
      <c r="GR270" s="23"/>
      <c r="GS270" s="23"/>
      <c r="GT270" s="23"/>
      <c r="GU270" s="23"/>
      <c r="GV270" s="23"/>
      <c r="GW270" s="23"/>
      <c r="GX270" s="23"/>
      <c r="GY270" s="23"/>
      <c r="GZ270" s="23"/>
      <c r="HA270" s="23"/>
      <c r="HB270" s="23"/>
      <c r="HC270" s="23"/>
      <c r="HD270" s="23"/>
      <c r="HE270" s="23"/>
      <c r="HF270" s="23"/>
      <c r="HG270" s="23"/>
      <c r="HH270" s="23"/>
      <c r="HI270" s="23"/>
      <c r="HJ270" s="23"/>
      <c r="HK270" s="23"/>
      <c r="HL270" s="23"/>
      <c r="HM270" s="23"/>
      <c r="HN270" s="23"/>
      <c r="HO270" s="23"/>
      <c r="HP270" s="23"/>
      <c r="HQ270" s="23"/>
      <c r="HR270" s="23"/>
      <c r="HS270" s="23"/>
      <c r="HT270" s="23"/>
      <c r="HU270" s="23"/>
      <c r="HV270" s="23"/>
      <c r="HW270" s="23"/>
      <c r="HX270" s="23"/>
      <c r="HY270" s="23"/>
      <c r="HZ270" s="23"/>
      <c r="IA270" s="23"/>
      <c r="IB270" s="23"/>
      <c r="IC270" s="23"/>
      <c r="ID270" s="23"/>
      <c r="IE270" s="23"/>
      <c r="IF270" s="23"/>
      <c r="IG270" s="23"/>
      <c r="IH270" s="23"/>
      <c r="II270" s="23"/>
      <c r="IJ270" s="23"/>
    </row>
    <row r="271" spans="1:244" ht="14.4" customHeight="1" x14ac:dyDescent="0.3">
      <c r="A271" s="12"/>
      <c r="B271" s="13">
        <v>1</v>
      </c>
      <c r="C271" s="12"/>
      <c r="D271" s="12" t="s">
        <v>170</v>
      </c>
      <c r="E271" s="12"/>
      <c r="F271" s="14">
        <v>44881</v>
      </c>
      <c r="G271" s="13">
        <v>995.3</v>
      </c>
      <c r="H271" s="12"/>
      <c r="I271" s="15">
        <v>44840</v>
      </c>
      <c r="J271" s="13">
        <f t="shared" si="38"/>
        <v>41</v>
      </c>
      <c r="K271" s="12">
        <f t="shared" si="39"/>
        <v>5</v>
      </c>
      <c r="L271" s="12">
        <v>36</v>
      </c>
      <c r="M271" s="16" t="s">
        <v>74</v>
      </c>
      <c r="N271" s="12">
        <v>1</v>
      </c>
      <c r="O271" s="12"/>
      <c r="P271" s="12" t="s">
        <v>75</v>
      </c>
      <c r="Q271" s="12" t="s">
        <v>76</v>
      </c>
      <c r="R271" s="12" t="s">
        <v>77</v>
      </c>
      <c r="S271" s="17" t="s">
        <v>109</v>
      </c>
      <c r="T271" s="12">
        <v>28</v>
      </c>
      <c r="U271" s="12"/>
      <c r="V271" s="12">
        <v>4</v>
      </c>
      <c r="W271" s="12" t="s">
        <v>83</v>
      </c>
      <c r="X271" s="12"/>
      <c r="Y271" s="12"/>
      <c r="Z271" s="13">
        <v>32</v>
      </c>
      <c r="AA271" s="13">
        <v>2600</v>
      </c>
      <c r="AB271" s="12">
        <v>11</v>
      </c>
      <c r="AC271" s="13">
        <v>-38</v>
      </c>
      <c r="AD271" s="12"/>
      <c r="AE271" s="12">
        <v>12</v>
      </c>
      <c r="AF271" s="12">
        <v>13</v>
      </c>
      <c r="AG271" s="12">
        <v>14</v>
      </c>
      <c r="AH271" s="12">
        <v>15</v>
      </c>
      <c r="AI271" s="12"/>
      <c r="AJ271" s="13">
        <v>4</v>
      </c>
      <c r="AK271" s="16">
        <f t="shared" si="42"/>
        <v>1510.31494140624</v>
      </c>
      <c r="AL271" s="12">
        <v>-79.193115234375</v>
      </c>
      <c r="AM271" s="18">
        <v>-94.90966796875</v>
      </c>
      <c r="AN271" s="18">
        <v>-101.516723632812</v>
      </c>
      <c r="AO271" s="18">
        <v>-106.155395507812</v>
      </c>
      <c r="AP271" s="18">
        <v>-111.328125</v>
      </c>
      <c r="AQ271" s="12">
        <v>-114.56298828125</v>
      </c>
      <c r="AR271" s="12">
        <v>-118.71337890625</v>
      </c>
      <c r="AS271" s="12">
        <v>-104.293823242187</v>
      </c>
      <c r="AT271" s="12"/>
      <c r="AU271" s="12">
        <f t="shared" si="40"/>
        <v>14</v>
      </c>
      <c r="AV271" s="12">
        <v>7</v>
      </c>
      <c r="AW271" s="12">
        <v>1</v>
      </c>
      <c r="AX271" s="12">
        <v>1</v>
      </c>
      <c r="AY271" s="12" t="s">
        <v>80</v>
      </c>
      <c r="AZ271" s="12">
        <v>568.40002441406205</v>
      </c>
      <c r="BA271" s="12">
        <v>572.89959716796795</v>
      </c>
      <c r="BB271" s="19">
        <v>-41.590000152587798</v>
      </c>
      <c r="BC271" s="18">
        <v>67.133209228515597</v>
      </c>
      <c r="BD271" s="12">
        <v>2.10009765625</v>
      </c>
      <c r="BE271" s="12">
        <v>570.50012207031205</v>
      </c>
      <c r="BF271" s="12">
        <v>25.751377105712798</v>
      </c>
      <c r="BG271" s="12">
        <v>0</v>
      </c>
      <c r="BH271" s="12">
        <v>568.40002441406205</v>
      </c>
      <c r="BI271" s="19"/>
      <c r="BJ271" s="12">
        <v>33.566604614257798</v>
      </c>
      <c r="BK271" s="12">
        <v>0.37228128314018299</v>
      </c>
      <c r="BL271" s="12" t="s">
        <v>81</v>
      </c>
      <c r="BM271" s="12">
        <v>3.2211365699768</v>
      </c>
      <c r="BN271" s="12">
        <v>5.1475129127502397</v>
      </c>
      <c r="BO271" s="12">
        <v>29.573171615600501</v>
      </c>
      <c r="BP271" s="12">
        <v>1.150146484375</v>
      </c>
      <c r="BQ271" s="12">
        <v>-16.310976028442301</v>
      </c>
      <c r="BR271" s="12">
        <v>1.150146484375</v>
      </c>
      <c r="BS271" s="12" t="s">
        <v>81</v>
      </c>
      <c r="BT271" s="12" t="s">
        <v>81</v>
      </c>
      <c r="BU271" s="12" t="s">
        <v>81</v>
      </c>
      <c r="BV271" s="12" t="s">
        <v>81</v>
      </c>
      <c r="BW271" s="12">
        <v>229.638092041015</v>
      </c>
      <c r="BX271" s="12" t="s">
        <v>82</v>
      </c>
      <c r="BY271" s="12" t="s">
        <v>81</v>
      </c>
      <c r="BZ271" s="12" t="s">
        <v>82</v>
      </c>
      <c r="CA271" s="12" t="s">
        <v>82</v>
      </c>
      <c r="CB271" s="12"/>
      <c r="CC271" s="12" t="s">
        <v>180</v>
      </c>
      <c r="CD271" s="12"/>
      <c r="CE271" s="20">
        <v>-13</v>
      </c>
      <c r="CF271" s="21">
        <v>0</v>
      </c>
      <c r="CG271" s="21">
        <v>0.122</v>
      </c>
      <c r="CH271" s="21">
        <v>0.43</v>
      </c>
      <c r="CI271" s="21">
        <v>47.448999999999998</v>
      </c>
      <c r="CJ271" s="21">
        <v>1.95</v>
      </c>
      <c r="CK271" s="21">
        <v>1.6319999999999999</v>
      </c>
      <c r="CL271" s="21">
        <v>-3.8410000000000002</v>
      </c>
      <c r="CM271" s="12">
        <v>1.806</v>
      </c>
      <c r="CN271" s="12">
        <v>-10.643000000000001</v>
      </c>
      <c r="CO271" s="62">
        <f>(CL271*CK271+CN271*CM271)/(CL271+CN271)</f>
        <v>1.7598570836785419</v>
      </c>
      <c r="CP271" s="12">
        <v>0.78100000000000003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22">
        <v>0.19400000000000001</v>
      </c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23"/>
      <c r="DW271" s="23"/>
      <c r="DX271" s="23"/>
      <c r="DY271" s="23"/>
      <c r="DZ271" s="23"/>
      <c r="EA271" s="23"/>
      <c r="EB271" s="23"/>
      <c r="EC271" s="32">
        <v>6</v>
      </c>
      <c r="ED271" s="12">
        <v>6</v>
      </c>
      <c r="EE271" s="23"/>
      <c r="EF271" s="21">
        <f t="shared" si="41"/>
        <v>0</v>
      </c>
      <c r="EG271" s="36">
        <v>6</v>
      </c>
      <c r="EH271" s="23"/>
      <c r="EI271" s="23"/>
      <c r="EJ271" s="23"/>
      <c r="EK271" s="23"/>
      <c r="EL271" s="23"/>
      <c r="EM271" s="23"/>
      <c r="EN271" s="23"/>
      <c r="EO271" s="23"/>
      <c r="EP271" s="23"/>
      <c r="EQ271" s="23"/>
      <c r="ER271" s="23"/>
      <c r="ES271" s="23"/>
      <c r="ET271" s="23"/>
      <c r="EU271" s="23"/>
      <c r="EV271" s="23"/>
      <c r="EW271" s="23"/>
      <c r="EX271" s="23"/>
      <c r="EY271" s="23"/>
      <c r="EZ271" s="23"/>
      <c r="FA271" s="23"/>
      <c r="FB271" s="23"/>
      <c r="FC271" s="23"/>
      <c r="FD271" s="23"/>
      <c r="FE271" s="23"/>
      <c r="FF271" s="23"/>
      <c r="FG271" s="23"/>
      <c r="FH271" s="23"/>
      <c r="FI271" s="23"/>
      <c r="FJ271" s="23"/>
      <c r="FK271" s="23"/>
      <c r="FL271" s="23"/>
      <c r="FM271" s="23"/>
      <c r="FN271" s="23"/>
      <c r="FO271" s="23"/>
      <c r="FP271" s="23"/>
      <c r="FQ271" s="23"/>
      <c r="FR271" s="23"/>
      <c r="FS271" s="23"/>
      <c r="FT271" s="23"/>
      <c r="FU271" s="23"/>
      <c r="FV271" s="23"/>
      <c r="FW271" s="23"/>
      <c r="FX271" s="23"/>
      <c r="FY271" s="23"/>
      <c r="FZ271" s="23"/>
      <c r="GA271" s="23"/>
      <c r="GB271" s="23"/>
      <c r="GC271" s="23"/>
      <c r="GD271" s="23"/>
      <c r="GE271" s="23"/>
      <c r="GF271" s="23"/>
      <c r="GG271" s="23"/>
      <c r="GH271" s="23"/>
      <c r="GI271" s="23"/>
      <c r="GJ271" s="23"/>
      <c r="GK271" s="23"/>
      <c r="GL271" s="23"/>
      <c r="GM271" s="23"/>
      <c r="GN271" s="23"/>
      <c r="GO271" s="23"/>
      <c r="GP271" s="23"/>
      <c r="GQ271" s="23"/>
      <c r="GR271" s="23"/>
      <c r="GS271" s="23"/>
      <c r="GT271" s="23"/>
      <c r="GU271" s="23"/>
      <c r="GV271" s="23"/>
      <c r="GW271" s="23"/>
      <c r="GX271" s="23"/>
      <c r="GY271" s="23"/>
      <c r="GZ271" s="23"/>
      <c r="HA271" s="23"/>
      <c r="HB271" s="23"/>
      <c r="HC271" s="23"/>
      <c r="HD271" s="23"/>
      <c r="HE271" s="23"/>
      <c r="HF271" s="23"/>
      <c r="HG271" s="23"/>
      <c r="HH271" s="23"/>
      <c r="HI271" s="23"/>
      <c r="HJ271" s="23"/>
      <c r="HK271" s="23"/>
      <c r="HL271" s="23"/>
      <c r="HM271" s="23"/>
      <c r="HN271" s="23"/>
      <c r="HO271" s="23"/>
      <c r="HP271" s="23"/>
      <c r="HQ271" s="23"/>
      <c r="HR271" s="23"/>
      <c r="HS271" s="23"/>
      <c r="HT271" s="23"/>
      <c r="HU271" s="23"/>
      <c r="HV271" s="23"/>
      <c r="HW271" s="23"/>
      <c r="HX271" s="23"/>
      <c r="HY271" s="23"/>
      <c r="HZ271" s="23"/>
      <c r="IA271" s="23"/>
      <c r="IB271" s="23"/>
      <c r="IC271" s="23"/>
      <c r="ID271" s="23"/>
      <c r="IE271" s="23"/>
      <c r="IF271" s="23"/>
      <c r="IG271" s="23"/>
      <c r="IH271" s="23"/>
      <c r="II271" s="23"/>
      <c r="IJ271" s="23"/>
    </row>
    <row r="272" spans="1:244" ht="14.4" customHeight="1" x14ac:dyDescent="0.3">
      <c r="A272" s="12"/>
      <c r="B272" s="13">
        <v>1</v>
      </c>
      <c r="C272" s="12"/>
      <c r="D272" s="12" t="s">
        <v>170</v>
      </c>
      <c r="E272" s="12"/>
      <c r="F272" s="14">
        <v>44881</v>
      </c>
      <c r="G272" s="13">
        <v>995.3</v>
      </c>
      <c r="H272" s="12"/>
      <c r="I272" s="15">
        <v>44840</v>
      </c>
      <c r="J272" s="13">
        <f t="shared" si="38"/>
        <v>41</v>
      </c>
      <c r="K272" s="12">
        <f t="shared" si="39"/>
        <v>5</v>
      </c>
      <c r="L272" s="12">
        <v>36</v>
      </c>
      <c r="M272" s="16" t="s">
        <v>74</v>
      </c>
      <c r="N272" s="12">
        <v>1</v>
      </c>
      <c r="O272" s="12"/>
      <c r="P272" s="12" t="s">
        <v>75</v>
      </c>
      <c r="Q272" s="12" t="s">
        <v>76</v>
      </c>
      <c r="R272" s="12" t="s">
        <v>77</v>
      </c>
      <c r="S272" s="17" t="s">
        <v>109</v>
      </c>
      <c r="T272" s="12">
        <v>28</v>
      </c>
      <c r="U272" s="12"/>
      <c r="V272" s="12">
        <v>8</v>
      </c>
      <c r="W272" s="12" t="s">
        <v>84</v>
      </c>
      <c r="X272" s="12"/>
      <c r="Y272" s="12"/>
      <c r="Z272" s="13">
        <v>56</v>
      </c>
      <c r="AA272" s="13">
        <v>700</v>
      </c>
      <c r="AB272" s="12">
        <v>8</v>
      </c>
      <c r="AC272" s="13">
        <v>-22</v>
      </c>
      <c r="AD272" s="12"/>
      <c r="AE272" s="12">
        <v>60</v>
      </c>
      <c r="AF272" s="12">
        <v>61</v>
      </c>
      <c r="AG272" s="12">
        <v>62</v>
      </c>
      <c r="AH272" s="12">
        <v>63</v>
      </c>
      <c r="AI272" s="12"/>
      <c r="AJ272" s="13">
        <v>8</v>
      </c>
      <c r="AK272" s="16">
        <f t="shared" si="42"/>
        <v>860.595703125</v>
      </c>
      <c r="AL272" s="12">
        <v>-74.127197265625</v>
      </c>
      <c r="AM272" s="18">
        <v>-75.225830078125</v>
      </c>
      <c r="AN272" s="18">
        <v>-80.963134765625</v>
      </c>
      <c r="AO272" s="18">
        <v>-87.09716796875</v>
      </c>
      <c r="AP272" s="18">
        <v>-89.7064208984375</v>
      </c>
      <c r="AQ272" s="12">
        <v>-91.9952392578125</v>
      </c>
      <c r="AR272" s="12">
        <v>-94.1925048828125</v>
      </c>
      <c r="AS272" s="12">
        <v>-98.7091064453125</v>
      </c>
      <c r="AT272" s="12"/>
      <c r="AU272" s="12">
        <f t="shared" si="40"/>
        <v>52</v>
      </c>
      <c r="AV272" s="12">
        <v>26</v>
      </c>
      <c r="AW272" s="12">
        <v>1</v>
      </c>
      <c r="AX272" s="12">
        <v>1</v>
      </c>
      <c r="AY272" s="12" t="s">
        <v>80</v>
      </c>
      <c r="AZ272" s="12">
        <v>477.40051269531199</v>
      </c>
      <c r="BA272" s="12">
        <v>481.79879760742102</v>
      </c>
      <c r="BB272" s="19">
        <v>-33.369998931884702</v>
      </c>
      <c r="BC272" s="18">
        <v>71.455940246582003</v>
      </c>
      <c r="BD272" s="12">
        <v>2</v>
      </c>
      <c r="BE272" s="12">
        <v>479.40051269531199</v>
      </c>
      <c r="BF272" s="12">
        <v>19.499761581420799</v>
      </c>
      <c r="BG272" s="12">
        <v>4.298828125</v>
      </c>
      <c r="BH272" s="12">
        <v>481.69934082031199</v>
      </c>
      <c r="BI272" s="19">
        <v>2.8062167167663499</v>
      </c>
      <c r="BJ272" s="12">
        <v>35.727970123291001</v>
      </c>
      <c r="BK272" s="12">
        <v>0.73870378732681297</v>
      </c>
      <c r="BL272" s="12">
        <v>3.5449204444885201</v>
      </c>
      <c r="BM272" s="12">
        <v>2.3917467594146702</v>
      </c>
      <c r="BN272" s="12">
        <v>18.068588256835898</v>
      </c>
      <c r="BO272" s="12">
        <v>41.973037719726499</v>
      </c>
      <c r="BP272" s="12">
        <v>1.2490234375</v>
      </c>
      <c r="BQ272" s="12">
        <v>-30.024509429931602</v>
      </c>
      <c r="BR272" s="12">
        <v>1.0498046875</v>
      </c>
      <c r="BS272" s="12" t="s">
        <v>81</v>
      </c>
      <c r="BT272" s="12" t="s">
        <v>81</v>
      </c>
      <c r="BU272" s="12" t="s">
        <v>81</v>
      </c>
      <c r="BV272" s="12" t="s">
        <v>81</v>
      </c>
      <c r="BW272" s="12">
        <v>202.55775451660099</v>
      </c>
      <c r="BX272" s="12" t="s">
        <v>82</v>
      </c>
      <c r="BY272" s="12" t="s">
        <v>81</v>
      </c>
      <c r="BZ272" s="12" t="s">
        <v>82</v>
      </c>
      <c r="CA272" s="12" t="s">
        <v>82</v>
      </c>
      <c r="CB272" s="12"/>
      <c r="CC272" s="12"/>
      <c r="CD272" s="12"/>
      <c r="CE272" s="20"/>
      <c r="CM272" s="12"/>
      <c r="CN272" s="12"/>
      <c r="CO272" s="62"/>
      <c r="CP272" s="12"/>
      <c r="CQ272" s="12"/>
      <c r="CR272" s="12"/>
      <c r="CS272" s="12"/>
      <c r="CT272" s="12"/>
      <c r="CU272" s="12"/>
      <c r="CV272" s="12"/>
      <c r="CW272" s="12"/>
      <c r="CX272" s="22">
        <v>0</v>
      </c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23"/>
      <c r="DW272" s="23"/>
      <c r="DX272" s="23"/>
      <c r="DY272" s="23"/>
      <c r="DZ272" s="23"/>
      <c r="EA272" s="23"/>
      <c r="EB272" s="23"/>
      <c r="EC272" s="21">
        <v>7</v>
      </c>
      <c r="ED272" s="12">
        <v>7</v>
      </c>
      <c r="EE272" s="23"/>
      <c r="EF272" s="21">
        <f t="shared" si="41"/>
        <v>0</v>
      </c>
      <c r="EG272" s="24">
        <v>7</v>
      </c>
      <c r="EH272" s="23"/>
      <c r="EI272" s="23"/>
      <c r="EJ272" s="23"/>
      <c r="EK272" s="23"/>
      <c r="EL272" s="23"/>
      <c r="EM272" s="23"/>
      <c r="EN272" s="23"/>
      <c r="EO272" s="23"/>
      <c r="EP272" s="23"/>
      <c r="EQ272" s="23"/>
      <c r="ER272" s="23"/>
      <c r="ES272" s="23"/>
      <c r="ET272" s="23"/>
      <c r="EU272" s="23"/>
      <c r="EV272" s="23"/>
      <c r="EW272" s="23"/>
      <c r="EX272" s="23"/>
      <c r="EY272" s="23"/>
      <c r="EZ272" s="23"/>
      <c r="FA272" s="23"/>
      <c r="FB272" s="23"/>
      <c r="FC272" s="23"/>
      <c r="FD272" s="23"/>
      <c r="FE272" s="23"/>
      <c r="FF272" s="23"/>
      <c r="FG272" s="23"/>
      <c r="FH272" s="23"/>
      <c r="FI272" s="23"/>
      <c r="FJ272" s="23"/>
      <c r="FK272" s="23"/>
      <c r="FL272" s="23"/>
      <c r="FM272" s="23"/>
      <c r="FN272" s="23"/>
      <c r="FO272" s="23"/>
      <c r="FP272" s="23"/>
      <c r="FQ272" s="23"/>
      <c r="FR272" s="23"/>
      <c r="FS272" s="23"/>
      <c r="FT272" s="23"/>
      <c r="FU272" s="23"/>
      <c r="FV272" s="23"/>
      <c r="FW272" s="23"/>
      <c r="FX272" s="23"/>
      <c r="FY272" s="23"/>
      <c r="FZ272" s="23"/>
      <c r="GA272" s="23"/>
      <c r="GB272" s="23"/>
      <c r="GC272" s="23"/>
      <c r="GD272" s="23"/>
      <c r="GE272" s="23"/>
      <c r="GF272" s="23"/>
      <c r="GG272" s="23"/>
      <c r="GH272" s="23"/>
      <c r="GI272" s="23"/>
      <c r="GJ272" s="23"/>
      <c r="GK272" s="23"/>
      <c r="GL272" s="23"/>
      <c r="GM272" s="23"/>
      <c r="GN272" s="23"/>
      <c r="GO272" s="23"/>
      <c r="GP272" s="23"/>
      <c r="GQ272" s="23"/>
      <c r="GR272" s="23"/>
      <c r="GS272" s="23"/>
      <c r="GT272" s="23"/>
      <c r="GU272" s="23"/>
      <c r="GV272" s="23"/>
      <c r="GW272" s="23"/>
      <c r="GX272" s="23"/>
      <c r="GY272" s="23"/>
      <c r="GZ272" s="23"/>
      <c r="HA272" s="23"/>
      <c r="HB272" s="23"/>
      <c r="HC272" s="23"/>
      <c r="HD272" s="23"/>
      <c r="HE272" s="23"/>
      <c r="HF272" s="23"/>
      <c r="HG272" s="23"/>
      <c r="HH272" s="23"/>
      <c r="HI272" s="23"/>
      <c r="HJ272" s="23"/>
      <c r="HK272" s="23"/>
      <c r="HL272" s="23"/>
      <c r="HM272" s="23"/>
      <c r="HN272" s="23"/>
      <c r="HO272" s="23"/>
      <c r="HP272" s="23"/>
      <c r="HQ272" s="23"/>
      <c r="HR272" s="23"/>
      <c r="HS272" s="23"/>
      <c r="HT272" s="23"/>
      <c r="HU272" s="23"/>
      <c r="HV272" s="23"/>
      <c r="HW272" s="23"/>
      <c r="HX272" s="23"/>
      <c r="HY272" s="23"/>
      <c r="HZ272" s="23"/>
      <c r="IA272" s="23"/>
      <c r="IB272" s="23"/>
      <c r="IC272" s="23"/>
      <c r="ID272" s="23"/>
      <c r="IE272" s="23"/>
      <c r="IF272" s="23"/>
      <c r="IG272" s="23"/>
      <c r="IH272" s="23"/>
      <c r="II272" s="23"/>
      <c r="IJ272" s="23"/>
    </row>
    <row r="273" spans="1:244" x14ac:dyDescent="0.3">
      <c r="A273" s="12"/>
      <c r="B273" s="13">
        <v>1</v>
      </c>
      <c r="C273" s="12"/>
      <c r="D273" s="12" t="s">
        <v>170</v>
      </c>
      <c r="E273" s="12"/>
      <c r="F273" s="14">
        <v>44881</v>
      </c>
      <c r="G273" s="13">
        <v>995.3</v>
      </c>
      <c r="H273" s="12"/>
      <c r="I273" s="15">
        <v>44840</v>
      </c>
      <c r="J273" s="13">
        <f t="shared" si="38"/>
        <v>41</v>
      </c>
      <c r="K273" s="12">
        <f t="shared" si="39"/>
        <v>5</v>
      </c>
      <c r="L273" s="12">
        <v>36</v>
      </c>
      <c r="M273" s="16" t="s">
        <v>74</v>
      </c>
      <c r="N273" s="12">
        <v>1</v>
      </c>
      <c r="O273" s="12"/>
      <c r="P273" s="12" t="s">
        <v>75</v>
      </c>
      <c r="Q273" s="12" t="s">
        <v>76</v>
      </c>
      <c r="R273" s="12" t="s">
        <v>77</v>
      </c>
      <c r="S273" s="17" t="s">
        <v>109</v>
      </c>
      <c r="T273" s="12">
        <v>28</v>
      </c>
      <c r="U273" s="12"/>
      <c r="V273" s="12">
        <v>2</v>
      </c>
      <c r="W273" s="12"/>
      <c r="X273" s="12"/>
      <c r="Y273" s="12"/>
      <c r="Z273" s="13">
        <v>38</v>
      </c>
      <c r="AA273" s="13">
        <v>1600</v>
      </c>
      <c r="AB273" s="12">
        <v>10</v>
      </c>
      <c r="AC273" s="13">
        <v>-40</v>
      </c>
      <c r="AD273" s="12"/>
      <c r="AE273" s="12">
        <v>4</v>
      </c>
      <c r="AF273" s="12">
        <v>5</v>
      </c>
      <c r="AG273" s="12">
        <v>6</v>
      </c>
      <c r="AH273" s="12">
        <v>7</v>
      </c>
      <c r="AI273" s="12"/>
      <c r="AJ273" s="13">
        <v>2</v>
      </c>
      <c r="AK273" s="16">
        <f t="shared" si="42"/>
        <v>3398.74267578125</v>
      </c>
      <c r="AL273" s="12">
        <v>-71.3043212890625</v>
      </c>
      <c r="AM273" s="18">
        <v>-83.9691162109375</v>
      </c>
      <c r="AN273" s="18">
        <v>-104.263305664062</v>
      </c>
      <c r="AO273" s="18">
        <v>-119.537353515625</v>
      </c>
      <c r="AP273" s="18">
        <v>-138.48876953125</v>
      </c>
      <c r="AQ273" s="12">
        <v>-145.67565917968699</v>
      </c>
      <c r="AR273" s="12">
        <v>-159.393310546875</v>
      </c>
      <c r="AS273" s="12">
        <v>-178.64990234375</v>
      </c>
      <c r="AT273" s="12"/>
      <c r="AU273" s="12">
        <f t="shared" si="40"/>
        <v>20</v>
      </c>
      <c r="AV273" s="12">
        <v>10</v>
      </c>
      <c r="AW273" s="12">
        <v>1</v>
      </c>
      <c r="AX273" s="12">
        <v>1</v>
      </c>
      <c r="AY273" s="12" t="s">
        <v>80</v>
      </c>
      <c r="AZ273" s="12">
        <v>549.29998779296795</v>
      </c>
      <c r="BA273" s="12">
        <v>552.30078125</v>
      </c>
      <c r="BB273" s="19">
        <v>-29.299999237060501</v>
      </c>
      <c r="BC273" s="18">
        <v>40.164257049560497</v>
      </c>
      <c r="BD273" s="12">
        <v>1.5</v>
      </c>
      <c r="BE273" s="12">
        <v>550.79998779296795</v>
      </c>
      <c r="BF273" s="12">
        <v>32.153392791747997</v>
      </c>
      <c r="BG273" s="12">
        <v>0</v>
      </c>
      <c r="BH273" s="12">
        <v>549.29998779296795</v>
      </c>
      <c r="BI273" s="19"/>
      <c r="BJ273" s="12">
        <v>20.082128524780199</v>
      </c>
      <c r="BK273" s="12" t="s">
        <v>81</v>
      </c>
      <c r="BL273" s="12" t="s">
        <v>81</v>
      </c>
      <c r="BM273" s="12">
        <v>0.80608981847763095</v>
      </c>
      <c r="BN273" s="12">
        <v>0.85244351625442505</v>
      </c>
      <c r="BO273" s="12">
        <v>8.9502429962158203</v>
      </c>
      <c r="BP273" s="12">
        <v>0.35009765625</v>
      </c>
      <c r="BQ273" s="12">
        <v>-7.6593136787414497</v>
      </c>
      <c r="BR273" s="12">
        <v>1.25</v>
      </c>
      <c r="BS273" s="12" t="s">
        <v>81</v>
      </c>
      <c r="BT273" s="12" t="s">
        <v>81</v>
      </c>
      <c r="BU273" s="12" t="s">
        <v>81</v>
      </c>
      <c r="BV273" s="12" t="s">
        <v>81</v>
      </c>
      <c r="BW273" s="12">
        <v>112.584701538085</v>
      </c>
      <c r="BX273" s="12" t="s">
        <v>82</v>
      </c>
      <c r="BY273" s="12" t="s">
        <v>81</v>
      </c>
      <c r="BZ273" s="12" t="s">
        <v>82</v>
      </c>
      <c r="CA273" s="12" t="s">
        <v>82</v>
      </c>
      <c r="CB273" s="12"/>
      <c r="CC273" s="12"/>
      <c r="CD273" s="12"/>
      <c r="CE273" s="20"/>
      <c r="CM273" s="12"/>
      <c r="CN273" s="12"/>
      <c r="CO273" s="62"/>
      <c r="CP273" s="12"/>
      <c r="CQ273" s="12"/>
      <c r="CR273" s="12"/>
      <c r="CS273" s="12"/>
      <c r="CT273" s="12"/>
      <c r="CU273" s="12"/>
      <c r="CV273" s="12"/>
      <c r="CW273" s="12"/>
      <c r="CX273" s="22">
        <v>0</v>
      </c>
      <c r="CY273" s="17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23"/>
      <c r="DW273" s="23"/>
      <c r="DX273" s="23"/>
      <c r="DY273" s="23"/>
      <c r="DZ273" s="23"/>
      <c r="EA273" s="23"/>
      <c r="EB273" s="23"/>
      <c r="EC273" s="17">
        <v>3</v>
      </c>
      <c r="ED273" s="21">
        <v>3</v>
      </c>
      <c r="EE273" s="23"/>
      <c r="EF273" s="21">
        <f t="shared" si="41"/>
        <v>0</v>
      </c>
      <c r="EG273" s="27">
        <v>3</v>
      </c>
      <c r="EH273" s="23"/>
      <c r="EI273" s="23"/>
      <c r="EJ273" s="23"/>
      <c r="EK273" s="23"/>
      <c r="EL273" s="23"/>
      <c r="EM273" s="23"/>
      <c r="EN273" s="23"/>
      <c r="EO273" s="23"/>
      <c r="EP273" s="23"/>
      <c r="EQ273" s="23"/>
      <c r="ER273" s="23"/>
      <c r="ES273" s="23"/>
      <c r="ET273" s="23"/>
      <c r="EU273" s="23"/>
      <c r="EV273" s="23"/>
      <c r="EW273" s="23"/>
      <c r="EX273" s="23"/>
      <c r="EY273" s="23"/>
      <c r="EZ273" s="23"/>
      <c r="FA273" s="23"/>
      <c r="FB273" s="23"/>
      <c r="FC273" s="23"/>
      <c r="FD273" s="23"/>
      <c r="FE273" s="23"/>
      <c r="FF273" s="23"/>
      <c r="FG273" s="23"/>
      <c r="FH273" s="23"/>
      <c r="FI273" s="23"/>
      <c r="FJ273" s="23"/>
      <c r="FK273" s="23"/>
      <c r="FL273" s="23"/>
      <c r="FM273" s="23"/>
      <c r="FN273" s="23"/>
      <c r="FO273" s="23"/>
      <c r="FP273" s="23"/>
      <c r="FQ273" s="23"/>
      <c r="FR273" s="23"/>
      <c r="FS273" s="23"/>
      <c r="FT273" s="23"/>
      <c r="FU273" s="23"/>
      <c r="FV273" s="23"/>
      <c r="FW273" s="23"/>
      <c r="FX273" s="23"/>
      <c r="FY273" s="23"/>
      <c r="FZ273" s="23"/>
      <c r="GA273" s="23"/>
      <c r="GB273" s="23"/>
      <c r="GC273" s="23"/>
      <c r="GD273" s="23"/>
      <c r="GE273" s="23"/>
      <c r="GF273" s="23"/>
      <c r="GG273" s="23"/>
      <c r="GH273" s="23"/>
      <c r="GI273" s="23"/>
      <c r="GJ273" s="23"/>
      <c r="GK273" s="23"/>
      <c r="GL273" s="23"/>
      <c r="GM273" s="23"/>
      <c r="GN273" s="23"/>
      <c r="GO273" s="23"/>
      <c r="GP273" s="23"/>
      <c r="GQ273" s="23"/>
      <c r="GR273" s="23"/>
      <c r="GS273" s="23"/>
      <c r="GT273" s="23"/>
      <c r="GU273" s="23"/>
      <c r="GV273" s="23"/>
      <c r="GW273" s="23"/>
      <c r="GX273" s="23"/>
      <c r="GY273" s="23"/>
      <c r="GZ273" s="23"/>
      <c r="HA273" s="23"/>
      <c r="HB273" s="23"/>
      <c r="HC273" s="23"/>
      <c r="HD273" s="23"/>
      <c r="HE273" s="23"/>
      <c r="HF273" s="23"/>
      <c r="HG273" s="23"/>
      <c r="HH273" s="23"/>
      <c r="HI273" s="23"/>
      <c r="HJ273" s="23"/>
      <c r="HK273" s="23"/>
      <c r="HL273" s="23"/>
      <c r="HM273" s="23"/>
      <c r="HN273" s="23"/>
      <c r="HO273" s="23"/>
      <c r="HP273" s="23"/>
      <c r="HQ273" s="23"/>
      <c r="HR273" s="23"/>
      <c r="HS273" s="23"/>
      <c r="HT273" s="23"/>
      <c r="HU273" s="23"/>
      <c r="HV273" s="23"/>
      <c r="HW273" s="23"/>
      <c r="HX273" s="23"/>
      <c r="HY273" s="23"/>
      <c r="HZ273" s="23"/>
      <c r="IA273" s="23"/>
      <c r="IB273" s="23"/>
      <c r="IC273" s="23"/>
      <c r="ID273" s="23"/>
      <c r="IE273" s="23"/>
      <c r="IF273" s="23"/>
      <c r="IG273" s="23"/>
      <c r="IH273" s="23"/>
      <c r="II273" s="23"/>
      <c r="IJ273" s="23"/>
    </row>
    <row r="274" spans="1:244" x14ac:dyDescent="0.3">
      <c r="A274" s="12"/>
      <c r="B274" s="13">
        <v>1</v>
      </c>
      <c r="C274" s="12"/>
      <c r="D274" s="12" t="s">
        <v>170</v>
      </c>
      <c r="E274" s="12"/>
      <c r="F274" s="14">
        <v>44881</v>
      </c>
      <c r="G274" s="13">
        <v>995.3</v>
      </c>
      <c r="H274" s="12"/>
      <c r="I274" s="15">
        <v>44840</v>
      </c>
      <c r="J274" s="13">
        <f t="shared" si="38"/>
        <v>41</v>
      </c>
      <c r="K274" s="12">
        <f t="shared" si="39"/>
        <v>5</v>
      </c>
      <c r="L274" s="12">
        <v>36</v>
      </c>
      <c r="M274" s="16" t="s">
        <v>74</v>
      </c>
      <c r="N274" s="12">
        <v>1</v>
      </c>
      <c r="O274" s="12"/>
      <c r="P274" s="12" t="s">
        <v>75</v>
      </c>
      <c r="Q274" s="12" t="s">
        <v>76</v>
      </c>
      <c r="R274" s="12" t="s">
        <v>77</v>
      </c>
      <c r="S274" s="17" t="s">
        <v>109</v>
      </c>
      <c r="T274" s="12">
        <v>28</v>
      </c>
      <c r="U274" s="12"/>
      <c r="V274" s="12">
        <v>3</v>
      </c>
      <c r="W274" s="12"/>
      <c r="X274" s="12"/>
      <c r="Y274" s="12"/>
      <c r="Z274" s="13">
        <v>18</v>
      </c>
      <c r="AA274" s="13">
        <v>2500</v>
      </c>
      <c r="AB274" s="12">
        <v>8</v>
      </c>
      <c r="AC274" s="13">
        <v>-25</v>
      </c>
      <c r="AD274" s="12"/>
      <c r="AE274" s="12">
        <v>40</v>
      </c>
      <c r="AF274" s="12">
        <v>41</v>
      </c>
      <c r="AG274" s="12">
        <v>42</v>
      </c>
      <c r="AH274" s="12">
        <v>43</v>
      </c>
      <c r="AI274" s="12"/>
      <c r="AJ274" s="13">
        <v>3</v>
      </c>
      <c r="AK274" s="16">
        <f t="shared" si="42"/>
        <v>2710.26611328126</v>
      </c>
      <c r="AL274" s="12">
        <v>-87.0361328125</v>
      </c>
      <c r="AM274" s="18">
        <v>-100.692749023437</v>
      </c>
      <c r="AN274" s="18">
        <v>-97.0001220703125</v>
      </c>
      <c r="AO274" s="18">
        <v>-121.27685546875</v>
      </c>
      <c r="AP274" s="18">
        <v>-144.500732421875</v>
      </c>
      <c r="AQ274" s="12">
        <v>-157.82165527343699</v>
      </c>
      <c r="AR274" s="12">
        <v>-120.697021484375</v>
      </c>
      <c r="AS274" s="12">
        <v>-125.595092773437</v>
      </c>
      <c r="AT274" s="12"/>
      <c r="AU274" s="12">
        <f t="shared" si="40"/>
        <v>14</v>
      </c>
      <c r="AV274" s="12">
        <v>7</v>
      </c>
      <c r="AW274" s="12">
        <v>1</v>
      </c>
      <c r="AX274" s="12">
        <v>1</v>
      </c>
      <c r="AY274" s="12" t="s">
        <v>80</v>
      </c>
      <c r="AZ274" s="12">
        <v>666</v>
      </c>
      <c r="BA274" s="12">
        <v>671.30029296875</v>
      </c>
      <c r="BB274" s="19">
        <v>-38.659999847412102</v>
      </c>
      <c r="BC274" s="18">
        <v>65.378143310546804</v>
      </c>
      <c r="BD274" s="12">
        <v>2.39990234375</v>
      </c>
      <c r="BE274" s="12">
        <v>668.39990234375</v>
      </c>
      <c r="BF274" s="12">
        <v>32.236049652099602</v>
      </c>
      <c r="BG274" s="12">
        <v>0</v>
      </c>
      <c r="BH274" s="12">
        <v>666</v>
      </c>
      <c r="BI274" s="19"/>
      <c r="BJ274" s="12">
        <v>32.689071655273402</v>
      </c>
      <c r="BK274" s="12" t="s">
        <v>81</v>
      </c>
      <c r="BL274" s="12" t="s">
        <v>81</v>
      </c>
      <c r="BM274" s="12">
        <v>6.39219045639038</v>
      </c>
      <c r="BN274" s="12">
        <v>7.2922348976135201</v>
      </c>
      <c r="BO274" s="12">
        <v>22.058822631835898</v>
      </c>
      <c r="BP274" s="12">
        <v>1.25</v>
      </c>
      <c r="BQ274" s="12">
        <v>-14.024390220641999</v>
      </c>
      <c r="BR274" s="12">
        <v>1.650146484375</v>
      </c>
      <c r="BS274" s="12" t="s">
        <v>81</v>
      </c>
      <c r="BT274" s="12" t="s">
        <v>81</v>
      </c>
      <c r="BU274" s="12" t="s">
        <v>81</v>
      </c>
      <c r="BV274" s="12" t="s">
        <v>81</v>
      </c>
      <c r="BW274" s="12">
        <v>269.35858154296801</v>
      </c>
      <c r="BX274" s="12" t="s">
        <v>82</v>
      </c>
      <c r="BY274" s="12" t="s">
        <v>81</v>
      </c>
      <c r="BZ274" s="12" t="s">
        <v>82</v>
      </c>
      <c r="CA274" s="12" t="s">
        <v>82</v>
      </c>
      <c r="CB274" s="12"/>
      <c r="CC274" s="12"/>
      <c r="CD274" s="12"/>
      <c r="CE274" s="20"/>
      <c r="CM274" s="12"/>
      <c r="CN274" s="12"/>
      <c r="CO274" s="62"/>
      <c r="CP274" s="12"/>
      <c r="CQ274" s="12"/>
      <c r="CR274" s="12"/>
      <c r="CS274" s="12"/>
      <c r="CT274" s="12"/>
      <c r="CU274" s="12"/>
      <c r="CV274" s="12"/>
      <c r="CW274" s="12"/>
      <c r="CX274" s="22">
        <v>0</v>
      </c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23"/>
      <c r="DW274" s="23"/>
      <c r="DX274" s="23"/>
      <c r="DY274" s="23"/>
      <c r="DZ274" s="23"/>
      <c r="EA274" s="23"/>
      <c r="EB274" s="23"/>
      <c r="EC274" s="21">
        <v>5</v>
      </c>
      <c r="ED274" s="21">
        <v>5</v>
      </c>
      <c r="EE274" s="23"/>
      <c r="EF274" s="21">
        <f t="shared" si="41"/>
        <v>0</v>
      </c>
      <c r="EG274" s="24">
        <v>5</v>
      </c>
      <c r="EH274" s="23"/>
      <c r="EI274" s="23"/>
      <c r="EJ274" s="23"/>
      <c r="EK274" s="23"/>
      <c r="EL274" s="23"/>
      <c r="EM274" s="23"/>
      <c r="EN274" s="23"/>
      <c r="EO274" s="23"/>
      <c r="EP274" s="23"/>
      <c r="EQ274" s="23"/>
      <c r="ER274" s="23"/>
      <c r="ES274" s="23"/>
      <c r="ET274" s="23"/>
      <c r="EU274" s="23"/>
      <c r="EV274" s="23"/>
      <c r="EW274" s="23"/>
      <c r="EX274" s="23"/>
      <c r="EY274" s="23"/>
      <c r="EZ274" s="23"/>
      <c r="FA274" s="23"/>
      <c r="FB274" s="23"/>
      <c r="FC274" s="23"/>
      <c r="FD274" s="23"/>
      <c r="FE274" s="23"/>
      <c r="FF274" s="23"/>
      <c r="FG274" s="23"/>
      <c r="FH274" s="23"/>
      <c r="FI274" s="23"/>
      <c r="FJ274" s="23"/>
      <c r="FK274" s="23"/>
      <c r="FL274" s="23"/>
      <c r="FM274" s="23"/>
      <c r="FN274" s="23"/>
      <c r="FO274" s="23"/>
      <c r="FP274" s="23"/>
      <c r="FQ274" s="23"/>
      <c r="FR274" s="23"/>
      <c r="FS274" s="23"/>
      <c r="FT274" s="23"/>
      <c r="FU274" s="23"/>
      <c r="FV274" s="23"/>
      <c r="FW274" s="23"/>
      <c r="FX274" s="23"/>
      <c r="FY274" s="23"/>
      <c r="FZ274" s="23"/>
      <c r="GA274" s="23"/>
      <c r="GB274" s="23"/>
      <c r="GC274" s="23"/>
      <c r="GD274" s="23"/>
      <c r="GE274" s="23"/>
      <c r="GF274" s="23"/>
      <c r="GG274" s="23"/>
      <c r="GH274" s="23"/>
      <c r="GI274" s="23"/>
      <c r="GJ274" s="23"/>
      <c r="GK274" s="23"/>
      <c r="GL274" s="23"/>
      <c r="GM274" s="23"/>
      <c r="GN274" s="23"/>
      <c r="GO274" s="23"/>
      <c r="GP274" s="23"/>
      <c r="GQ274" s="23"/>
      <c r="GR274" s="23"/>
      <c r="GS274" s="23"/>
      <c r="GT274" s="23"/>
      <c r="GU274" s="23"/>
      <c r="GV274" s="23"/>
      <c r="GW274" s="23"/>
      <c r="GX274" s="23"/>
      <c r="GY274" s="23"/>
      <c r="GZ274" s="23"/>
      <c r="HA274" s="23"/>
      <c r="HB274" s="23"/>
      <c r="HC274" s="23"/>
      <c r="HD274" s="23"/>
      <c r="HE274" s="23"/>
      <c r="HF274" s="23"/>
      <c r="HG274" s="23"/>
      <c r="HH274" s="23"/>
      <c r="HI274" s="23"/>
      <c r="HJ274" s="23"/>
      <c r="HK274" s="23"/>
      <c r="HL274" s="23"/>
      <c r="HM274" s="23"/>
      <c r="HN274" s="23"/>
      <c r="HO274" s="23"/>
      <c r="HP274" s="23"/>
      <c r="HQ274" s="23"/>
      <c r="HR274" s="23"/>
      <c r="HS274" s="23"/>
      <c r="HT274" s="23"/>
      <c r="HU274" s="23"/>
      <c r="HV274" s="23"/>
      <c r="HW274" s="23"/>
      <c r="HX274" s="23"/>
      <c r="HY274" s="23"/>
      <c r="HZ274" s="23"/>
      <c r="IA274" s="23"/>
      <c r="IB274" s="23"/>
      <c r="IC274" s="23"/>
      <c r="ID274" s="23"/>
      <c r="IE274" s="23"/>
      <c r="IF274" s="23"/>
      <c r="IG274" s="23"/>
      <c r="IH274" s="23"/>
      <c r="II274" s="23"/>
      <c r="IJ274" s="23"/>
    </row>
    <row r="275" spans="1:244" ht="15" customHeight="1" x14ac:dyDescent="0.3">
      <c r="A275" s="12"/>
      <c r="B275" s="13">
        <v>1</v>
      </c>
      <c r="C275" s="12"/>
      <c r="D275" s="12" t="s">
        <v>170</v>
      </c>
      <c r="E275" s="12"/>
      <c r="F275" s="14">
        <v>44881</v>
      </c>
      <c r="G275" s="13">
        <v>995.3</v>
      </c>
      <c r="H275" s="12"/>
      <c r="I275" s="15">
        <v>44840</v>
      </c>
      <c r="J275" s="13">
        <f t="shared" si="38"/>
        <v>41</v>
      </c>
      <c r="K275" s="12">
        <f t="shared" si="39"/>
        <v>5</v>
      </c>
      <c r="L275" s="12">
        <v>36</v>
      </c>
      <c r="M275" s="16" t="s">
        <v>74</v>
      </c>
      <c r="N275" s="12">
        <v>1</v>
      </c>
      <c r="O275" s="12"/>
      <c r="P275" s="12" t="s">
        <v>75</v>
      </c>
      <c r="Q275" s="12" t="s">
        <v>76</v>
      </c>
      <c r="R275" s="12" t="s">
        <v>77</v>
      </c>
      <c r="S275" s="17" t="s">
        <v>109</v>
      </c>
      <c r="T275" s="12">
        <v>28</v>
      </c>
      <c r="U275" s="12"/>
      <c r="V275" s="12">
        <v>9</v>
      </c>
      <c r="W275" s="12" t="s">
        <v>83</v>
      </c>
      <c r="X275" s="12"/>
      <c r="Y275" s="12"/>
      <c r="Z275" s="13">
        <v>42</v>
      </c>
      <c r="AA275" s="13">
        <v>1000</v>
      </c>
      <c r="AB275" s="12">
        <v>6</v>
      </c>
      <c r="AC275" s="13">
        <v>-21</v>
      </c>
      <c r="AD275" s="12"/>
      <c r="AE275" s="12">
        <v>64</v>
      </c>
      <c r="AF275" s="12">
        <v>65</v>
      </c>
      <c r="AG275" s="12">
        <v>66</v>
      </c>
      <c r="AH275" s="12">
        <v>67</v>
      </c>
      <c r="AI275" s="12"/>
      <c r="AJ275" s="13">
        <v>3</v>
      </c>
      <c r="AK275" s="16">
        <f t="shared" si="42"/>
        <v>634.1552734375</v>
      </c>
      <c r="AL275" s="12">
        <v>-69.488525390625</v>
      </c>
      <c r="AM275" s="18">
        <v>-72.8912353515625</v>
      </c>
      <c r="AN275" s="18">
        <v>-72.3114013671875</v>
      </c>
      <c r="AO275" s="18">
        <v>-80.2459716796875</v>
      </c>
      <c r="AP275" s="18">
        <v>-81.6650390625</v>
      </c>
      <c r="AQ275" s="12">
        <v>-91.24755859375</v>
      </c>
      <c r="AR275" s="12">
        <v>-89.0350341796875</v>
      </c>
      <c r="AS275" s="12">
        <v>-99.1973876953125</v>
      </c>
      <c r="AT275" s="12"/>
      <c r="AU275" s="12">
        <f t="shared" si="40"/>
        <v>40</v>
      </c>
      <c r="AV275" s="12">
        <v>20</v>
      </c>
      <c r="AW275" s="12">
        <v>1</v>
      </c>
      <c r="AX275" s="12">
        <v>1</v>
      </c>
      <c r="AY275" s="12" t="s">
        <v>80</v>
      </c>
      <c r="AZ275" s="12">
        <v>445.5</v>
      </c>
      <c r="BA275" s="12">
        <v>449.50012207031199</v>
      </c>
      <c r="BB275" s="19">
        <v>-29.5100002288818</v>
      </c>
      <c r="BC275" s="18">
        <v>45.150257110595703</v>
      </c>
      <c r="BD275" s="12">
        <v>1.900390625</v>
      </c>
      <c r="BE275" s="12">
        <v>447.400390625</v>
      </c>
      <c r="BF275" s="12">
        <v>26.0004787445068</v>
      </c>
      <c r="BG275" s="12">
        <v>0</v>
      </c>
      <c r="BH275" s="12">
        <v>445.5</v>
      </c>
      <c r="BI275" s="19"/>
      <c r="BJ275" s="12">
        <v>22.575128555297798</v>
      </c>
      <c r="BK275" s="12" t="s">
        <v>81</v>
      </c>
      <c r="BL275" s="12" t="s">
        <v>81</v>
      </c>
      <c r="BM275" s="12">
        <v>2.0315806865692099</v>
      </c>
      <c r="BN275" s="12">
        <v>1.8170851469039899</v>
      </c>
      <c r="BO275" s="12">
        <v>14.093136787414499</v>
      </c>
      <c r="BP275" s="12">
        <v>0.6494140625</v>
      </c>
      <c r="BQ275" s="12">
        <v>-11.335783958435</v>
      </c>
      <c r="BR275" s="12">
        <v>1.5498046875</v>
      </c>
      <c r="BS275" s="12" t="s">
        <v>81</v>
      </c>
      <c r="BT275" s="12" t="s">
        <v>81</v>
      </c>
      <c r="BU275" s="12" t="s">
        <v>81</v>
      </c>
      <c r="BV275" s="12" t="s">
        <v>81</v>
      </c>
      <c r="BW275" s="12">
        <v>151.18891906738199</v>
      </c>
      <c r="BX275" s="12" t="s">
        <v>82</v>
      </c>
      <c r="BY275" s="12" t="s">
        <v>81</v>
      </c>
      <c r="BZ275" s="12" t="s">
        <v>82</v>
      </c>
      <c r="CA275" s="12" t="s">
        <v>82</v>
      </c>
      <c r="CB275" s="12"/>
      <c r="CC275" s="12"/>
      <c r="CD275" s="12"/>
      <c r="CE275" s="20"/>
      <c r="CM275" s="12"/>
      <c r="CN275" s="12"/>
      <c r="CO275" s="62"/>
      <c r="CP275" s="12"/>
      <c r="CQ275" s="12"/>
      <c r="CR275" s="12"/>
      <c r="CS275" s="12"/>
      <c r="CT275" s="12"/>
      <c r="CU275" s="12"/>
      <c r="CV275" s="12"/>
      <c r="CW275" s="12"/>
      <c r="CX275" s="22">
        <v>0</v>
      </c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23"/>
      <c r="DW275" s="23"/>
      <c r="DX275" s="23"/>
      <c r="DY275" s="23"/>
      <c r="DZ275" s="23"/>
      <c r="EA275" s="23"/>
      <c r="EB275" s="23"/>
      <c r="EC275" s="21">
        <v>5</v>
      </c>
      <c r="ED275" s="12">
        <v>5</v>
      </c>
      <c r="EE275" s="23"/>
      <c r="EF275" s="21">
        <f t="shared" si="41"/>
        <v>0</v>
      </c>
      <c r="EG275" s="24">
        <v>5</v>
      </c>
      <c r="EH275" s="23"/>
      <c r="EI275" s="23"/>
      <c r="EJ275" s="23"/>
      <c r="EK275" s="23"/>
      <c r="EL275" s="23"/>
      <c r="EM275" s="23"/>
      <c r="EN275" s="23"/>
      <c r="EO275" s="23"/>
      <c r="EP275" s="23"/>
      <c r="EQ275" s="23"/>
      <c r="ER275" s="23"/>
      <c r="ES275" s="23"/>
      <c r="ET275" s="23"/>
      <c r="EU275" s="23"/>
      <c r="EV275" s="23"/>
      <c r="EW275" s="23"/>
      <c r="EX275" s="23"/>
      <c r="EY275" s="23"/>
      <c r="EZ275" s="23"/>
      <c r="FA275" s="23"/>
      <c r="FB275" s="23"/>
      <c r="FC275" s="23"/>
      <c r="FD275" s="23"/>
      <c r="FE275" s="23"/>
      <c r="FF275" s="23"/>
      <c r="FG275" s="23"/>
      <c r="FH275" s="23"/>
      <c r="FI275" s="23"/>
      <c r="FJ275" s="23"/>
      <c r="FK275" s="23"/>
      <c r="FL275" s="23"/>
      <c r="FM275" s="23"/>
      <c r="FN275" s="23"/>
      <c r="FO275" s="23"/>
      <c r="FP275" s="23"/>
      <c r="FQ275" s="23"/>
      <c r="FR275" s="23"/>
      <c r="FS275" s="23"/>
      <c r="FT275" s="23"/>
      <c r="FU275" s="23"/>
      <c r="FV275" s="23"/>
      <c r="FW275" s="23"/>
      <c r="FX275" s="23"/>
      <c r="FY275" s="23"/>
      <c r="FZ275" s="23"/>
      <c r="GA275" s="23"/>
      <c r="GB275" s="23"/>
      <c r="GC275" s="23"/>
      <c r="GD275" s="23"/>
      <c r="GE275" s="23"/>
      <c r="GF275" s="23"/>
      <c r="GG275" s="23"/>
      <c r="GH275" s="23"/>
      <c r="GI275" s="23"/>
      <c r="GJ275" s="23"/>
      <c r="GK275" s="23"/>
      <c r="GL275" s="23"/>
      <c r="GM275" s="23"/>
      <c r="GN275" s="23"/>
      <c r="GO275" s="23"/>
      <c r="GP275" s="23"/>
      <c r="GQ275" s="23"/>
      <c r="GR275" s="23"/>
      <c r="GS275" s="23"/>
      <c r="GT275" s="23"/>
      <c r="GU275" s="23"/>
      <c r="GV275" s="23"/>
      <c r="GW275" s="23"/>
      <c r="GX275" s="23"/>
      <c r="GY275" s="23"/>
      <c r="GZ275" s="23"/>
      <c r="HA275" s="23"/>
      <c r="HB275" s="23"/>
      <c r="HC275" s="23"/>
      <c r="HD275" s="23"/>
      <c r="HE275" s="23"/>
      <c r="HF275" s="23"/>
      <c r="HG275" s="23"/>
      <c r="HH275" s="23"/>
      <c r="HI275" s="23"/>
      <c r="HJ275" s="23"/>
      <c r="HK275" s="23"/>
      <c r="HL275" s="23"/>
      <c r="HM275" s="23"/>
      <c r="HN275" s="23"/>
      <c r="HO275" s="23"/>
      <c r="HP275" s="23"/>
      <c r="HQ275" s="23"/>
      <c r="HR275" s="23"/>
      <c r="HS275" s="23"/>
      <c r="HT275" s="23"/>
      <c r="HU275" s="23"/>
      <c r="HV275" s="23"/>
      <c r="HW275" s="23"/>
      <c r="HX275" s="23"/>
      <c r="HY275" s="23"/>
      <c r="HZ275" s="23"/>
      <c r="IA275" s="23"/>
      <c r="IB275" s="23"/>
      <c r="IC275" s="23"/>
      <c r="ID275" s="23"/>
      <c r="IE275" s="23"/>
      <c r="IF275" s="23"/>
      <c r="IG275" s="23"/>
      <c r="IH275" s="23"/>
      <c r="II275" s="23"/>
      <c r="IJ275" s="23"/>
    </row>
    <row r="276" spans="1:244" ht="15" customHeight="1" x14ac:dyDescent="0.3">
      <c r="A276" s="12"/>
      <c r="B276" s="13">
        <v>1</v>
      </c>
      <c r="C276" s="12"/>
      <c r="D276" s="12" t="s">
        <v>170</v>
      </c>
      <c r="E276" s="12"/>
      <c r="F276" s="14">
        <v>44882</v>
      </c>
      <c r="G276" s="13">
        <v>995.3</v>
      </c>
      <c r="H276" s="12"/>
      <c r="I276" s="15">
        <v>44840</v>
      </c>
      <c r="J276" s="13">
        <f t="shared" si="38"/>
        <v>42</v>
      </c>
      <c r="K276" s="12">
        <f t="shared" si="39"/>
        <v>5</v>
      </c>
      <c r="L276" s="12">
        <v>37</v>
      </c>
      <c r="M276" s="16" t="s">
        <v>74</v>
      </c>
      <c r="N276" s="12">
        <v>1</v>
      </c>
      <c r="O276" s="12"/>
      <c r="P276" s="12" t="s">
        <v>75</v>
      </c>
      <c r="Q276" s="12" t="s">
        <v>76</v>
      </c>
      <c r="R276" s="12" t="s">
        <v>77</v>
      </c>
      <c r="S276" s="17" t="s">
        <v>109</v>
      </c>
      <c r="T276" s="12">
        <v>28</v>
      </c>
      <c r="U276" s="12"/>
      <c r="V276" s="12">
        <v>6</v>
      </c>
      <c r="W276" s="12" t="s">
        <v>83</v>
      </c>
      <c r="X276" s="12"/>
      <c r="Y276" s="12"/>
      <c r="Z276" s="13">
        <v>56</v>
      </c>
      <c r="AA276" s="13">
        <v>1500</v>
      </c>
      <c r="AB276" s="12">
        <v>11</v>
      </c>
      <c r="AC276" s="13">
        <v>-40</v>
      </c>
      <c r="AD276" s="12"/>
      <c r="AE276" s="12">
        <v>20</v>
      </c>
      <c r="AF276" s="12">
        <v>21</v>
      </c>
      <c r="AG276" s="12">
        <v>22</v>
      </c>
      <c r="AH276" s="12">
        <v>23</v>
      </c>
      <c r="AI276" s="12"/>
      <c r="AJ276" s="13">
        <v>6</v>
      </c>
      <c r="AK276" s="16">
        <f t="shared" si="42"/>
        <v>1575.3173828125</v>
      </c>
      <c r="AL276" s="12">
        <v>-63.5833740234375</v>
      </c>
      <c r="AM276" s="18">
        <v>-75.0885009765625</v>
      </c>
      <c r="AN276" s="18">
        <v>-81.3140869140625</v>
      </c>
      <c r="AO276" s="18">
        <v>-93.3380126953125</v>
      </c>
      <c r="AP276" s="18">
        <v>-93.841552734375</v>
      </c>
      <c r="AQ276" s="12">
        <v>-104.00390625</v>
      </c>
      <c r="AR276" s="12">
        <v>-108.657836914062</v>
      </c>
      <c r="AS276" s="12">
        <v>-113.311767578125</v>
      </c>
      <c r="AT276" s="12"/>
      <c r="AU276" s="12">
        <f t="shared" si="40"/>
        <v>18</v>
      </c>
      <c r="AV276" s="12">
        <v>9</v>
      </c>
      <c r="AW276" s="12">
        <v>1</v>
      </c>
      <c r="AX276" s="12">
        <v>1</v>
      </c>
      <c r="AY276" s="12" t="s">
        <v>80</v>
      </c>
      <c r="AZ276" s="12">
        <v>551.7001953125</v>
      </c>
      <c r="BA276" s="12">
        <v>555.599609375</v>
      </c>
      <c r="BB276" s="19">
        <v>-33.049999237060497</v>
      </c>
      <c r="BC276" s="18">
        <v>82.229080200195298</v>
      </c>
      <c r="BD276" s="12">
        <v>1.599609375</v>
      </c>
      <c r="BE276" s="12">
        <v>553.2998046875</v>
      </c>
      <c r="BF276" s="12">
        <v>1.02180171012878</v>
      </c>
      <c r="BG276" s="12">
        <v>0</v>
      </c>
      <c r="BH276" s="12">
        <v>551.7001953125</v>
      </c>
      <c r="BI276" s="19">
        <v>1.79668164253234</v>
      </c>
      <c r="BJ276" s="12">
        <v>41.114540100097599</v>
      </c>
      <c r="BK276" s="12">
        <v>1.0536901950836099</v>
      </c>
      <c r="BL276" s="12">
        <v>2.8503718376159601</v>
      </c>
      <c r="BM276" s="12">
        <v>0.99190497398376498</v>
      </c>
      <c r="BN276" s="12">
        <v>161.08403015136699</v>
      </c>
      <c r="BO276" s="12">
        <v>145.47937011718699</v>
      </c>
      <c r="BP276" s="12">
        <v>1.14990234375</v>
      </c>
      <c r="BQ276" s="12">
        <v>-45.206310272216697</v>
      </c>
      <c r="BR276" s="12">
        <v>0.85009765625</v>
      </c>
      <c r="BS276" s="12">
        <v>85.631904602050696</v>
      </c>
      <c r="BT276" s="12">
        <v>0.74717473983764604</v>
      </c>
      <c r="BU276" s="12" t="s">
        <v>81</v>
      </c>
      <c r="BV276" s="12" t="s">
        <v>81</v>
      </c>
      <c r="BW276" s="12">
        <v>156.24214172363199</v>
      </c>
      <c r="BX276" s="12" t="s">
        <v>82</v>
      </c>
      <c r="BY276" s="12" t="s">
        <v>81</v>
      </c>
      <c r="BZ276" s="12" t="s">
        <v>82</v>
      </c>
      <c r="CA276" s="12" t="s">
        <v>82</v>
      </c>
      <c r="CB276" s="12"/>
      <c r="CC276" s="12" t="s">
        <v>251</v>
      </c>
      <c r="CD276" s="12"/>
      <c r="CE276" s="20">
        <v>-14.893000000000001</v>
      </c>
      <c r="CF276" s="21">
        <v>0</v>
      </c>
      <c r="CG276" s="21">
        <v>-0.122</v>
      </c>
      <c r="CH276" s="21">
        <v>0.504</v>
      </c>
      <c r="CI276" s="21">
        <v>171.21299999999999</v>
      </c>
      <c r="CJ276" s="21">
        <v>2.25</v>
      </c>
      <c r="CK276" s="21">
        <v>1.4650000000000001</v>
      </c>
      <c r="CL276" s="21">
        <v>-6.5419999999999998</v>
      </c>
      <c r="CM276" s="12">
        <v>1.4410000000000001</v>
      </c>
      <c r="CN276" s="12">
        <v>-10.32</v>
      </c>
      <c r="CO276" s="62">
        <f t="shared" ref="CO276:CO283" si="43">(CL276*CK276+CN276*CM276)/(CL276+CN276)</f>
        <v>1.4503113509666707</v>
      </c>
      <c r="CP276" s="12">
        <v>0.46500000000000002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22">
        <v>0.75900000000000001</v>
      </c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12"/>
      <c r="DT276" s="12"/>
      <c r="DU276" s="12"/>
      <c r="DV276" s="23"/>
      <c r="DW276" s="23"/>
      <c r="DX276" s="23"/>
      <c r="DY276" s="23"/>
      <c r="DZ276" s="23"/>
      <c r="EA276" s="23"/>
      <c r="EB276" s="23"/>
      <c r="EC276" s="21">
        <v>9</v>
      </c>
      <c r="ED276" s="12">
        <v>9</v>
      </c>
      <c r="EE276" s="23"/>
      <c r="EF276" s="21">
        <f t="shared" si="41"/>
        <v>0</v>
      </c>
      <c r="EG276" s="24">
        <v>9</v>
      </c>
      <c r="EH276" s="23"/>
      <c r="EI276" s="23"/>
      <c r="EJ276" s="23"/>
      <c r="EK276" s="23"/>
      <c r="EL276" s="23"/>
      <c r="EM276" s="23"/>
      <c r="EN276" s="23"/>
      <c r="EO276" s="23"/>
      <c r="EP276" s="23"/>
      <c r="EQ276" s="23"/>
      <c r="ER276" s="23"/>
      <c r="ES276" s="23"/>
      <c r="ET276" s="23"/>
      <c r="EU276" s="23"/>
      <c r="EV276" s="23"/>
      <c r="EW276" s="23"/>
      <c r="EX276" s="23"/>
      <c r="EY276" s="23"/>
      <c r="EZ276" s="23"/>
      <c r="FA276" s="23"/>
      <c r="FB276" s="23"/>
      <c r="FC276" s="23"/>
      <c r="FD276" s="23"/>
      <c r="FE276" s="23"/>
      <c r="FF276" s="23"/>
      <c r="FG276" s="23"/>
      <c r="FH276" s="23"/>
      <c r="FI276" s="23"/>
      <c r="FJ276" s="23"/>
      <c r="FK276" s="23"/>
      <c r="FL276" s="23"/>
      <c r="FM276" s="23"/>
      <c r="FN276" s="23"/>
      <c r="FO276" s="23"/>
      <c r="FP276" s="23"/>
      <c r="FQ276" s="23"/>
      <c r="FR276" s="23"/>
      <c r="FS276" s="23"/>
      <c r="FT276" s="23"/>
      <c r="FU276" s="23"/>
      <c r="FV276" s="23"/>
      <c r="FW276" s="23"/>
      <c r="FX276" s="23"/>
      <c r="FY276" s="23"/>
      <c r="FZ276" s="23"/>
      <c r="GA276" s="23"/>
      <c r="GB276" s="23"/>
      <c r="GC276" s="23"/>
      <c r="GD276" s="23"/>
      <c r="GE276" s="23"/>
      <c r="GF276" s="23"/>
      <c r="GG276" s="23"/>
      <c r="GH276" s="23"/>
      <c r="GI276" s="23"/>
      <c r="GJ276" s="23"/>
      <c r="GK276" s="23"/>
      <c r="GL276" s="23"/>
      <c r="GM276" s="23"/>
      <c r="GN276" s="23"/>
      <c r="GO276" s="23"/>
      <c r="GP276" s="23"/>
      <c r="GQ276" s="23"/>
      <c r="GR276" s="23"/>
      <c r="GS276" s="23"/>
      <c r="GT276" s="23"/>
      <c r="GU276" s="23"/>
      <c r="GV276" s="23"/>
      <c r="GW276" s="23"/>
      <c r="GX276" s="23"/>
      <c r="GY276" s="23"/>
      <c r="GZ276" s="23"/>
      <c r="HA276" s="23"/>
      <c r="HB276" s="23"/>
      <c r="HC276" s="23"/>
      <c r="HD276" s="23"/>
      <c r="HE276" s="23"/>
      <c r="HF276" s="23"/>
      <c r="HG276" s="23"/>
      <c r="HH276" s="23"/>
      <c r="HI276" s="23"/>
      <c r="HJ276" s="23"/>
      <c r="HK276" s="23"/>
      <c r="HL276" s="23"/>
      <c r="HM276" s="23"/>
      <c r="HN276" s="23"/>
      <c r="HO276" s="23"/>
      <c r="HP276" s="23"/>
      <c r="HQ276" s="23"/>
      <c r="HR276" s="23"/>
      <c r="HS276" s="23"/>
      <c r="HT276" s="23"/>
      <c r="HU276" s="23"/>
      <c r="HV276" s="23"/>
      <c r="HW276" s="23"/>
      <c r="HX276" s="23"/>
      <c r="HY276" s="23"/>
      <c r="HZ276" s="23"/>
      <c r="IA276" s="23"/>
      <c r="IB276" s="23"/>
      <c r="IC276" s="23"/>
      <c r="ID276" s="23"/>
      <c r="IE276" s="23"/>
      <c r="IF276" s="23"/>
      <c r="IG276" s="23"/>
      <c r="IH276" s="23"/>
      <c r="II276" s="23"/>
      <c r="IJ276" s="23"/>
    </row>
    <row r="277" spans="1:244" x14ac:dyDescent="0.3">
      <c r="A277" s="12"/>
      <c r="B277" s="13">
        <v>1</v>
      </c>
      <c r="C277" s="12"/>
      <c r="D277" s="12" t="s">
        <v>170</v>
      </c>
      <c r="E277" s="12"/>
      <c r="F277" s="14">
        <v>44882</v>
      </c>
      <c r="G277" s="13">
        <v>995.3</v>
      </c>
      <c r="H277" s="12"/>
      <c r="I277" s="15">
        <v>44840</v>
      </c>
      <c r="J277" s="13">
        <f t="shared" si="38"/>
        <v>42</v>
      </c>
      <c r="K277" s="12">
        <f t="shared" si="39"/>
        <v>5</v>
      </c>
      <c r="L277" s="12">
        <v>37</v>
      </c>
      <c r="M277" s="16" t="s">
        <v>74</v>
      </c>
      <c r="N277" s="12">
        <v>1</v>
      </c>
      <c r="O277" s="12"/>
      <c r="P277" s="12" t="s">
        <v>75</v>
      </c>
      <c r="Q277" s="12" t="s">
        <v>76</v>
      </c>
      <c r="R277" s="12" t="s">
        <v>77</v>
      </c>
      <c r="S277" s="17" t="s">
        <v>109</v>
      </c>
      <c r="T277" s="12">
        <v>28</v>
      </c>
      <c r="U277" s="12"/>
      <c r="V277" s="12">
        <v>7</v>
      </c>
      <c r="W277" s="12" t="s">
        <v>83</v>
      </c>
      <c r="X277" s="12"/>
      <c r="Y277" s="12"/>
      <c r="Z277" s="13">
        <v>57</v>
      </c>
      <c r="AA277" s="13">
        <v>1000</v>
      </c>
      <c r="AB277" s="12">
        <v>15</v>
      </c>
      <c r="AC277" s="13">
        <v>-31</v>
      </c>
      <c r="AD277" s="12"/>
      <c r="AE277" s="12">
        <v>24</v>
      </c>
      <c r="AF277" s="12">
        <v>25</v>
      </c>
      <c r="AG277" s="12">
        <v>26</v>
      </c>
      <c r="AH277" s="12">
        <v>27</v>
      </c>
      <c r="AI277" s="12"/>
      <c r="AJ277" s="13">
        <v>6</v>
      </c>
      <c r="AK277" s="16">
        <f t="shared" si="42"/>
        <v>574.3408203125</v>
      </c>
      <c r="AL277" s="12">
        <v>-69.6258544921875</v>
      </c>
      <c r="AM277" s="18">
        <v>-64.02587890625</v>
      </c>
      <c r="AN277" s="18">
        <v>-72.7386474609375</v>
      </c>
      <c r="AO277" s="18">
        <v>-75.286865234375</v>
      </c>
      <c r="AP277" s="18">
        <v>-78.3538818359375</v>
      </c>
      <c r="AQ277" s="12">
        <v>-85.87646484375</v>
      </c>
      <c r="AR277" s="12">
        <v>-83.92333984375</v>
      </c>
      <c r="AS277" s="12">
        <v>-91.156005859375</v>
      </c>
      <c r="AT277" s="12"/>
      <c r="AU277" s="12">
        <f t="shared" si="40"/>
        <v>32</v>
      </c>
      <c r="AV277" s="12">
        <v>16</v>
      </c>
      <c r="AW277" s="12">
        <v>1</v>
      </c>
      <c r="AX277" s="12">
        <v>1</v>
      </c>
      <c r="AY277" s="12" t="s">
        <v>80</v>
      </c>
      <c r="AZ277" s="12">
        <v>635.09948730468705</v>
      </c>
      <c r="BA277" s="12">
        <v>638.902587890625</v>
      </c>
      <c r="BB277" s="19">
        <v>-32.099998474121001</v>
      </c>
      <c r="BC277" s="18">
        <v>66.767967224120994</v>
      </c>
      <c r="BD277" s="12">
        <v>1.80078125</v>
      </c>
      <c r="BE277" s="12">
        <v>636.90026855468705</v>
      </c>
      <c r="BF277" s="12">
        <v>2.2385497093200599</v>
      </c>
      <c r="BG277" s="12">
        <v>0</v>
      </c>
      <c r="BH277" s="12">
        <v>635.09948730468705</v>
      </c>
      <c r="BI277" s="19">
        <v>1.894624710083</v>
      </c>
      <c r="BJ277" s="12">
        <v>33.383983612060497</v>
      </c>
      <c r="BK277" s="12">
        <v>0.92715078592300404</v>
      </c>
      <c r="BL277" s="12">
        <v>2.8217754364013601</v>
      </c>
      <c r="BM277" s="12">
        <v>9.7287368774413991</v>
      </c>
      <c r="BN277" s="12">
        <v>164.99383544921801</v>
      </c>
      <c r="BO277" s="12">
        <v>57.091346740722599</v>
      </c>
      <c r="BP277" s="12">
        <v>1.150390625</v>
      </c>
      <c r="BQ277" s="12">
        <v>-43.811275482177699</v>
      </c>
      <c r="BR277" s="12">
        <v>0.7490234375</v>
      </c>
      <c r="BS277" s="12">
        <v>44.712139129638601</v>
      </c>
      <c r="BT277" s="12">
        <v>1.21221876144409</v>
      </c>
      <c r="BU277" s="12">
        <v>-37.042041778564403</v>
      </c>
      <c r="BV277" s="12">
        <v>1.46584904193878</v>
      </c>
      <c r="BW277" s="12">
        <v>132.36959838867099</v>
      </c>
      <c r="BX277" s="12" t="s">
        <v>82</v>
      </c>
      <c r="BY277" s="12" t="s">
        <v>81</v>
      </c>
      <c r="BZ277" s="12" t="s">
        <v>82</v>
      </c>
      <c r="CA277" s="12" t="s">
        <v>82</v>
      </c>
      <c r="CB277" s="12"/>
      <c r="CC277" s="12" t="s">
        <v>252</v>
      </c>
      <c r="CD277" s="12"/>
      <c r="CE277" s="20">
        <v>-11.138999999999999</v>
      </c>
      <c r="CF277" s="21">
        <v>0</v>
      </c>
      <c r="CG277" s="21">
        <v>0.48799999999999999</v>
      </c>
      <c r="CH277" s="21">
        <v>0.61199999999999999</v>
      </c>
      <c r="CI277" s="21">
        <v>-30.945</v>
      </c>
      <c r="CJ277" s="21">
        <v>3.9</v>
      </c>
      <c r="CK277" s="21">
        <v>3.0489999999999999</v>
      </c>
      <c r="CL277" s="21">
        <v>-4.26</v>
      </c>
      <c r="CM277" s="12">
        <v>4.3570000000000002</v>
      </c>
      <c r="CN277" s="12">
        <v>-8.125</v>
      </c>
      <c r="CO277" s="62">
        <f t="shared" si="43"/>
        <v>3.9070944691158664</v>
      </c>
      <c r="CP277" s="12">
        <v>0.95499999999999996</v>
      </c>
      <c r="CQ277" s="12">
        <v>0</v>
      </c>
      <c r="CR277" s="12">
        <v>0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22">
        <v>1.224</v>
      </c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23"/>
      <c r="DW277" s="23"/>
      <c r="DX277" s="23"/>
      <c r="DY277" s="23"/>
      <c r="DZ277" s="23"/>
      <c r="EA277" s="23"/>
      <c r="EB277" s="23"/>
      <c r="EC277" s="21">
        <v>9</v>
      </c>
      <c r="ED277" s="12">
        <v>9</v>
      </c>
      <c r="EE277" s="23"/>
      <c r="EF277" s="21">
        <f t="shared" si="41"/>
        <v>0</v>
      </c>
      <c r="EG277" s="24">
        <v>9</v>
      </c>
      <c r="EH277" s="23"/>
      <c r="EI277" s="23"/>
      <c r="EJ277" s="23"/>
      <c r="EK277" s="23"/>
      <c r="EL277" s="23"/>
      <c r="EM277" s="23"/>
      <c r="EN277" s="23"/>
      <c r="EO277" s="23"/>
      <c r="EP277" s="23"/>
      <c r="EQ277" s="23"/>
      <c r="ER277" s="23"/>
      <c r="ES277" s="23"/>
      <c r="ET277" s="23"/>
      <c r="EU277" s="23"/>
      <c r="EV277" s="23"/>
      <c r="EW277" s="23"/>
      <c r="EX277" s="23"/>
      <c r="EY277" s="23"/>
      <c r="EZ277" s="23"/>
      <c r="FA277" s="23"/>
      <c r="FB277" s="23"/>
      <c r="FC277" s="23"/>
      <c r="FD277" s="23"/>
      <c r="FE277" s="23"/>
      <c r="FF277" s="23"/>
      <c r="FG277" s="23"/>
      <c r="FH277" s="23"/>
      <c r="FI277" s="23"/>
      <c r="FJ277" s="23"/>
      <c r="FK277" s="23"/>
      <c r="FL277" s="23"/>
      <c r="FM277" s="23"/>
      <c r="FN277" s="23"/>
      <c r="FO277" s="23"/>
      <c r="FP277" s="23"/>
      <c r="FQ277" s="23"/>
      <c r="FR277" s="23"/>
      <c r="FS277" s="23"/>
      <c r="FT277" s="23"/>
      <c r="FU277" s="23"/>
      <c r="FV277" s="23"/>
      <c r="FW277" s="23"/>
      <c r="FX277" s="23"/>
      <c r="FY277" s="23"/>
      <c r="FZ277" s="23"/>
      <c r="GA277" s="23"/>
      <c r="GB277" s="23"/>
      <c r="GC277" s="23"/>
      <c r="GD277" s="23"/>
      <c r="GE277" s="23"/>
      <c r="GF277" s="23"/>
      <c r="GG277" s="23"/>
      <c r="GH277" s="23"/>
      <c r="GI277" s="23"/>
      <c r="GJ277" s="23"/>
      <c r="GK277" s="23"/>
      <c r="GL277" s="23"/>
      <c r="GM277" s="23"/>
      <c r="GN277" s="23"/>
      <c r="GO277" s="23"/>
      <c r="GP277" s="23"/>
      <c r="GQ277" s="23"/>
      <c r="GR277" s="23"/>
      <c r="GS277" s="23"/>
      <c r="GT277" s="23"/>
      <c r="GU277" s="23"/>
      <c r="GV277" s="23"/>
      <c r="GW277" s="23"/>
      <c r="GX277" s="23"/>
      <c r="GY277" s="23"/>
      <c r="GZ277" s="23"/>
      <c r="HA277" s="23"/>
      <c r="HB277" s="23"/>
      <c r="HC277" s="23"/>
      <c r="HD277" s="23"/>
      <c r="HE277" s="23"/>
      <c r="HF277" s="23"/>
      <c r="HG277" s="23"/>
      <c r="HH277" s="23"/>
      <c r="HI277" s="23"/>
      <c r="HJ277" s="23"/>
      <c r="HK277" s="23"/>
      <c r="HL277" s="23"/>
      <c r="HM277" s="23"/>
      <c r="HN277" s="23"/>
      <c r="HO277" s="23"/>
      <c r="HP277" s="23"/>
      <c r="HQ277" s="23"/>
      <c r="HR277" s="23"/>
      <c r="HS277" s="23"/>
      <c r="HT277" s="23"/>
      <c r="HU277" s="23"/>
      <c r="HV277" s="23"/>
      <c r="HW277" s="23"/>
      <c r="HX277" s="23"/>
      <c r="HY277" s="23"/>
      <c r="HZ277" s="23"/>
      <c r="IA277" s="23"/>
      <c r="IB277" s="23"/>
      <c r="IC277" s="23"/>
      <c r="ID277" s="23"/>
      <c r="IE277" s="23"/>
      <c r="IF277" s="23"/>
      <c r="IG277" s="23"/>
      <c r="IH277" s="23"/>
      <c r="II277" s="23"/>
      <c r="IJ277" s="23"/>
    </row>
    <row r="278" spans="1:244" x14ac:dyDescent="0.3">
      <c r="A278" s="12"/>
      <c r="B278" s="13">
        <v>1</v>
      </c>
      <c r="C278" s="12"/>
      <c r="D278" s="12" t="s">
        <v>170</v>
      </c>
      <c r="E278" s="12"/>
      <c r="F278" s="14">
        <v>44882</v>
      </c>
      <c r="G278" s="13">
        <v>995.3</v>
      </c>
      <c r="H278" s="12"/>
      <c r="I278" s="15">
        <v>44840</v>
      </c>
      <c r="J278" s="13">
        <f t="shared" si="38"/>
        <v>42</v>
      </c>
      <c r="K278" s="12">
        <f t="shared" si="39"/>
        <v>5</v>
      </c>
      <c r="L278" s="12">
        <v>37</v>
      </c>
      <c r="M278" s="16" t="s">
        <v>74</v>
      </c>
      <c r="N278" s="12">
        <v>1</v>
      </c>
      <c r="O278" s="12"/>
      <c r="P278" s="12" t="s">
        <v>75</v>
      </c>
      <c r="Q278" s="12" t="s">
        <v>76</v>
      </c>
      <c r="R278" s="12" t="s">
        <v>77</v>
      </c>
      <c r="S278" s="17" t="s">
        <v>109</v>
      </c>
      <c r="T278" s="12">
        <v>28</v>
      </c>
      <c r="U278" s="12"/>
      <c r="V278" s="12">
        <v>4</v>
      </c>
      <c r="W278" s="12" t="s">
        <v>83</v>
      </c>
      <c r="X278" s="12"/>
      <c r="Y278" s="12"/>
      <c r="Z278" s="13">
        <v>47</v>
      </c>
      <c r="AA278" s="13">
        <v>1300</v>
      </c>
      <c r="AB278" s="12">
        <v>13</v>
      </c>
      <c r="AC278" s="13">
        <v>-35</v>
      </c>
      <c r="AD278" s="12"/>
      <c r="AE278" s="12">
        <v>12</v>
      </c>
      <c r="AF278" s="12">
        <v>13</v>
      </c>
      <c r="AG278" s="12">
        <v>14</v>
      </c>
      <c r="AH278" s="12">
        <v>15</v>
      </c>
      <c r="AI278" s="12"/>
      <c r="AJ278" s="13">
        <v>6</v>
      </c>
      <c r="AK278" s="16">
        <f t="shared" si="42"/>
        <v>1600.341796875</v>
      </c>
      <c r="AL278" s="12">
        <v>-73.5321044921875</v>
      </c>
      <c r="AM278" s="18">
        <v>-84.8846435546875</v>
      </c>
      <c r="AN278" s="18">
        <v>-91.30859375</v>
      </c>
      <c r="AO278" s="18">
        <v>-98.0987548828125</v>
      </c>
      <c r="AP278" s="18">
        <v>-106.93359375</v>
      </c>
      <c r="AQ278" s="12">
        <v>-108.688354492187</v>
      </c>
      <c r="AR278" s="12">
        <v>-74.8748779296875</v>
      </c>
      <c r="AS278" s="12">
        <v>-89.630126953125</v>
      </c>
      <c r="AT278" s="12"/>
      <c r="AU278" s="12">
        <f t="shared" si="40"/>
        <v>32</v>
      </c>
      <c r="AV278" s="12">
        <v>16</v>
      </c>
      <c r="AW278" s="12">
        <v>1</v>
      </c>
      <c r="AX278" s="12">
        <v>1</v>
      </c>
      <c r="AY278" s="12" t="s">
        <v>80</v>
      </c>
      <c r="AZ278" s="12">
        <v>588.40051269531205</v>
      </c>
      <c r="BA278" s="12">
        <v>592.402587890625</v>
      </c>
      <c r="BB278" s="19">
        <v>-26.670000076293899</v>
      </c>
      <c r="BC278" s="18">
        <v>55.448074340820298</v>
      </c>
      <c r="BD278" s="12">
        <v>1.798828125</v>
      </c>
      <c r="BE278" s="12">
        <v>590.19934082031205</v>
      </c>
      <c r="BF278" s="12">
        <v>8.93928718566894</v>
      </c>
      <c r="BG278" s="12">
        <v>3.900390625</v>
      </c>
      <c r="BH278" s="12">
        <v>592.30090332031205</v>
      </c>
      <c r="BI278" s="19">
        <v>2.4135110378265301</v>
      </c>
      <c r="BJ278" s="12">
        <v>27.724037170410099</v>
      </c>
      <c r="BK278" s="12">
        <v>0.73228335380554199</v>
      </c>
      <c r="BL278" s="12">
        <v>3.1457943916320801</v>
      </c>
      <c r="BM278" s="12">
        <v>5.4513697624206499</v>
      </c>
      <c r="BN278" s="12">
        <v>4.0194554328918404</v>
      </c>
      <c r="BO278" s="12">
        <v>39.368873596191399</v>
      </c>
      <c r="BP278" s="12">
        <v>1.0498046875</v>
      </c>
      <c r="BQ278" s="12">
        <v>-28.094951629638601</v>
      </c>
      <c r="BR278" s="12">
        <v>1.05078125</v>
      </c>
      <c r="BS278" s="12" t="s">
        <v>81</v>
      </c>
      <c r="BT278" s="12" t="s">
        <v>81</v>
      </c>
      <c r="BU278" s="12" t="s">
        <v>81</v>
      </c>
      <c r="BV278" s="12" t="s">
        <v>81</v>
      </c>
      <c r="BW278" s="12">
        <v>137.41481018066401</v>
      </c>
      <c r="BX278" s="12" t="s">
        <v>82</v>
      </c>
      <c r="BY278" s="12" t="s">
        <v>81</v>
      </c>
      <c r="BZ278" s="12" t="s">
        <v>82</v>
      </c>
      <c r="CA278" s="12" t="s">
        <v>82</v>
      </c>
      <c r="CB278" s="12"/>
      <c r="CC278" s="12" t="s">
        <v>253</v>
      </c>
      <c r="CD278" s="12"/>
      <c r="CE278" s="20">
        <v>-12.39</v>
      </c>
      <c r="CF278" s="21">
        <v>0</v>
      </c>
      <c r="CG278" s="21">
        <v>-0.183</v>
      </c>
      <c r="CH278" s="21">
        <v>0.78400000000000003</v>
      </c>
      <c r="CI278" s="21">
        <v>198.846</v>
      </c>
      <c r="CJ278" s="21">
        <v>2.9</v>
      </c>
      <c r="CK278" s="21">
        <v>1.605</v>
      </c>
      <c r="CL278" s="21">
        <v>-6.4160000000000004</v>
      </c>
      <c r="CM278" s="12">
        <v>2.23</v>
      </c>
      <c r="CN278" s="12">
        <v>-7.4530000000000003</v>
      </c>
      <c r="CO278" s="62">
        <f t="shared" si="43"/>
        <v>1.9408659600547986</v>
      </c>
      <c r="CP278" s="12">
        <v>0.25800000000000001</v>
      </c>
      <c r="CQ278" s="12">
        <v>0</v>
      </c>
      <c r="CR278" s="12">
        <v>0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22">
        <v>0.40500000000000003</v>
      </c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23"/>
      <c r="DW278" s="23"/>
      <c r="DX278" s="23"/>
      <c r="DY278" s="23"/>
      <c r="DZ278" s="23"/>
      <c r="EA278" s="23"/>
      <c r="EB278" s="23"/>
      <c r="EC278" s="12">
        <v>8</v>
      </c>
      <c r="ED278" s="12">
        <v>8</v>
      </c>
      <c r="EE278" s="23"/>
      <c r="EF278" s="21">
        <f t="shared" si="41"/>
        <v>0</v>
      </c>
      <c r="EG278" s="28">
        <v>8</v>
      </c>
      <c r="EH278" s="23"/>
      <c r="EI278" s="23"/>
      <c r="EJ278" s="23"/>
      <c r="EK278" s="23"/>
      <c r="EL278" s="23"/>
      <c r="EM278" s="23"/>
      <c r="EN278" s="23"/>
      <c r="EO278" s="23"/>
      <c r="EP278" s="23"/>
      <c r="EQ278" s="23"/>
      <c r="ER278" s="23"/>
      <c r="ES278" s="23"/>
      <c r="ET278" s="23"/>
      <c r="EU278" s="23"/>
      <c r="EV278" s="23"/>
      <c r="EW278" s="23"/>
      <c r="EX278" s="23"/>
      <c r="EY278" s="23"/>
      <c r="EZ278" s="23"/>
      <c r="FA278" s="23"/>
      <c r="FB278" s="23"/>
      <c r="FC278" s="23"/>
      <c r="FD278" s="23"/>
      <c r="FE278" s="23"/>
      <c r="FF278" s="23"/>
      <c r="FG278" s="23"/>
      <c r="FH278" s="23"/>
      <c r="FI278" s="23"/>
      <c r="FJ278" s="23"/>
      <c r="FK278" s="23"/>
      <c r="FL278" s="23"/>
      <c r="FM278" s="23"/>
      <c r="FN278" s="23"/>
      <c r="FO278" s="23"/>
      <c r="FP278" s="23"/>
      <c r="FQ278" s="23"/>
      <c r="FR278" s="23"/>
      <c r="FS278" s="23"/>
      <c r="FT278" s="23"/>
      <c r="FU278" s="23"/>
      <c r="FV278" s="23"/>
      <c r="FW278" s="23"/>
      <c r="FX278" s="23"/>
      <c r="FY278" s="23"/>
      <c r="FZ278" s="23"/>
      <c r="GA278" s="23"/>
      <c r="GB278" s="23"/>
      <c r="GC278" s="23"/>
      <c r="GD278" s="23"/>
      <c r="GE278" s="23"/>
      <c r="GF278" s="23"/>
      <c r="GG278" s="23"/>
      <c r="GH278" s="23"/>
      <c r="GI278" s="23"/>
      <c r="GJ278" s="23"/>
      <c r="GK278" s="23"/>
      <c r="GL278" s="23"/>
      <c r="GM278" s="23"/>
      <c r="GN278" s="23"/>
      <c r="GO278" s="23"/>
      <c r="GP278" s="23"/>
      <c r="GQ278" s="23"/>
      <c r="GR278" s="23"/>
      <c r="GS278" s="23"/>
      <c r="GT278" s="23"/>
      <c r="GU278" s="23"/>
      <c r="GV278" s="23"/>
      <c r="GW278" s="23"/>
      <c r="GX278" s="23"/>
      <c r="GY278" s="23"/>
      <c r="GZ278" s="23"/>
      <c r="HA278" s="23"/>
      <c r="HB278" s="23"/>
      <c r="HC278" s="23"/>
      <c r="HD278" s="23"/>
      <c r="HE278" s="23"/>
      <c r="HF278" s="23"/>
      <c r="HG278" s="23"/>
      <c r="HH278" s="23"/>
      <c r="HI278" s="23"/>
      <c r="HJ278" s="23"/>
      <c r="HK278" s="23"/>
      <c r="HL278" s="23"/>
      <c r="HM278" s="23"/>
      <c r="HN278" s="23"/>
      <c r="HO278" s="23"/>
      <c r="HP278" s="23"/>
      <c r="HQ278" s="23"/>
      <c r="HR278" s="23"/>
      <c r="HS278" s="23"/>
      <c r="HT278" s="23"/>
      <c r="HU278" s="23"/>
      <c r="HV278" s="23"/>
      <c r="HW278" s="23"/>
      <c r="HX278" s="23"/>
      <c r="HY278" s="23"/>
      <c r="HZ278" s="23"/>
      <c r="IA278" s="23"/>
      <c r="IB278" s="23"/>
      <c r="IC278" s="23"/>
      <c r="ID278" s="23"/>
      <c r="IE278" s="23"/>
      <c r="IF278" s="23"/>
      <c r="IG278" s="23"/>
      <c r="IH278" s="23"/>
      <c r="II278" s="23"/>
      <c r="IJ278" s="23"/>
    </row>
    <row r="279" spans="1:244" x14ac:dyDescent="0.3">
      <c r="A279" s="12"/>
      <c r="B279" s="13">
        <v>1</v>
      </c>
      <c r="C279" s="12"/>
      <c r="D279" s="12" t="s">
        <v>170</v>
      </c>
      <c r="E279" s="12"/>
      <c r="F279" s="14">
        <v>44882</v>
      </c>
      <c r="G279" s="13">
        <v>995.3</v>
      </c>
      <c r="H279" s="12"/>
      <c r="I279" s="15">
        <v>44840</v>
      </c>
      <c r="J279" s="13">
        <f t="shared" si="38"/>
        <v>42</v>
      </c>
      <c r="K279" s="12">
        <f t="shared" si="39"/>
        <v>5</v>
      </c>
      <c r="L279" s="12">
        <v>37</v>
      </c>
      <c r="M279" s="16" t="s">
        <v>74</v>
      </c>
      <c r="N279" s="12">
        <v>1</v>
      </c>
      <c r="O279" s="12"/>
      <c r="P279" s="12" t="s">
        <v>75</v>
      </c>
      <c r="Q279" s="12" t="s">
        <v>76</v>
      </c>
      <c r="R279" s="12" t="s">
        <v>77</v>
      </c>
      <c r="S279" s="17" t="s">
        <v>109</v>
      </c>
      <c r="T279" s="12">
        <v>28</v>
      </c>
      <c r="U279" s="12"/>
      <c r="V279" s="12">
        <v>5</v>
      </c>
      <c r="W279" s="12" t="s">
        <v>83</v>
      </c>
      <c r="X279" s="12"/>
      <c r="Y279" s="12"/>
      <c r="Z279" s="13">
        <v>43</v>
      </c>
      <c r="AA279" s="13">
        <v>1000</v>
      </c>
      <c r="AB279" s="12">
        <v>12</v>
      </c>
      <c r="AC279" s="13">
        <v>-34</v>
      </c>
      <c r="AD279" s="12"/>
      <c r="AE279" s="12">
        <v>16</v>
      </c>
      <c r="AF279" s="12">
        <v>17</v>
      </c>
      <c r="AG279" s="12">
        <v>18</v>
      </c>
      <c r="AH279" s="12">
        <v>19</v>
      </c>
      <c r="AI279" s="12"/>
      <c r="AJ279" s="13">
        <v>5</v>
      </c>
      <c r="AK279" s="16">
        <f t="shared" si="42"/>
        <v>1671.44775390624</v>
      </c>
      <c r="AL279" s="12">
        <v>-79.9102783203125</v>
      </c>
      <c r="AM279" s="18">
        <v>-88.592529296875</v>
      </c>
      <c r="AN279" s="18">
        <v>-101.104736328125</v>
      </c>
      <c r="AO279" s="18">
        <v>-114.944458007812</v>
      </c>
      <c r="AP279" s="18">
        <v>-108.5205078125</v>
      </c>
      <c r="AQ279" s="12">
        <v>-127.716064453125</v>
      </c>
      <c r="AR279" s="12">
        <v>-126.571655273437</v>
      </c>
      <c r="AS279" s="12">
        <v>-115.447998046875</v>
      </c>
      <c r="AT279" s="12"/>
      <c r="AU279" s="12">
        <f t="shared" si="40"/>
        <v>22</v>
      </c>
      <c r="AV279" s="12">
        <v>11</v>
      </c>
      <c r="AW279" s="12">
        <v>1</v>
      </c>
      <c r="AX279" s="12">
        <v>1</v>
      </c>
      <c r="AY279" s="12" t="s">
        <v>80</v>
      </c>
      <c r="AZ279" s="12">
        <v>559.79998779296795</v>
      </c>
      <c r="BA279" s="12">
        <v>563.69909667968705</v>
      </c>
      <c r="BB279" s="19">
        <v>-30.309999465942301</v>
      </c>
      <c r="BC279" s="18">
        <v>56.845035552978501</v>
      </c>
      <c r="BD279" s="12">
        <v>1.7998046875</v>
      </c>
      <c r="BE279" s="12">
        <v>561.59979248046795</v>
      </c>
      <c r="BF279" s="12">
        <v>11.4196195602416</v>
      </c>
      <c r="BG279" s="12">
        <v>3.7998046875</v>
      </c>
      <c r="BH279" s="12">
        <v>563.59979248046795</v>
      </c>
      <c r="BI279" s="19">
        <v>2.4239857196807799</v>
      </c>
      <c r="BJ279" s="12">
        <v>28.422517776489201</v>
      </c>
      <c r="BK279" s="12">
        <v>0.71764242649078402</v>
      </c>
      <c r="BL279" s="12">
        <v>3.14162826538085</v>
      </c>
      <c r="BM279" s="12">
        <v>4.4081578254699698</v>
      </c>
      <c r="BN279" s="12">
        <v>3.3783900737762398</v>
      </c>
      <c r="BO279" s="12">
        <v>37.530635833740199</v>
      </c>
      <c r="BP279" s="12">
        <v>1.150390625</v>
      </c>
      <c r="BQ279" s="12">
        <v>-29.258579254150298</v>
      </c>
      <c r="BR279" s="12">
        <v>0.9501953125</v>
      </c>
      <c r="BS279" s="12" t="s">
        <v>81</v>
      </c>
      <c r="BT279" s="12" t="s">
        <v>81</v>
      </c>
      <c r="BU279" s="12" t="s">
        <v>81</v>
      </c>
      <c r="BV279" s="12" t="s">
        <v>81</v>
      </c>
      <c r="BW279" s="12">
        <v>140.20878601074199</v>
      </c>
      <c r="BX279" s="12" t="s">
        <v>82</v>
      </c>
      <c r="BY279" s="12" t="s">
        <v>81</v>
      </c>
      <c r="BZ279" s="12" t="s">
        <v>82</v>
      </c>
      <c r="CA279" s="12" t="s">
        <v>82</v>
      </c>
      <c r="CB279" s="12"/>
      <c r="CC279" s="12" t="s">
        <v>254</v>
      </c>
      <c r="CD279" s="12"/>
      <c r="CE279" s="20">
        <v>-20.873999999999999</v>
      </c>
      <c r="CF279" s="21">
        <v>0</v>
      </c>
      <c r="CG279" s="21">
        <v>-0.39700000000000002</v>
      </c>
      <c r="CH279" s="21">
        <v>0.52700000000000002</v>
      </c>
      <c r="CI279" s="21">
        <v>277.45100000000002</v>
      </c>
      <c r="CJ279" s="21">
        <v>2.5</v>
      </c>
      <c r="CK279" s="21">
        <v>1.671</v>
      </c>
      <c r="CL279" s="21">
        <v>-7.9530000000000003</v>
      </c>
      <c r="CM279" s="12">
        <v>1.9910000000000001</v>
      </c>
      <c r="CN279" s="12">
        <v>-14.656000000000001</v>
      </c>
      <c r="CO279" s="62">
        <f t="shared" si="43"/>
        <v>1.8784359768233889</v>
      </c>
      <c r="CP279" s="12">
        <v>0.39</v>
      </c>
      <c r="CQ279" s="12">
        <v>0</v>
      </c>
      <c r="CR279" s="12">
        <v>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22">
        <v>0.41199999999999998</v>
      </c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23"/>
      <c r="DW279" s="23"/>
      <c r="DX279" s="23"/>
      <c r="DY279" s="23"/>
      <c r="DZ279" s="23"/>
      <c r="EA279" s="23"/>
      <c r="EB279" s="23"/>
      <c r="EC279" s="32">
        <v>6</v>
      </c>
      <c r="ED279" s="12">
        <v>6</v>
      </c>
      <c r="EE279" s="23"/>
      <c r="EF279" s="21">
        <f t="shared" si="41"/>
        <v>0</v>
      </c>
      <c r="EG279" s="36">
        <v>6</v>
      </c>
      <c r="EH279" s="23"/>
      <c r="EI279" s="23"/>
      <c r="EJ279" s="23"/>
      <c r="EK279" s="23"/>
      <c r="EL279" s="23"/>
      <c r="EM279" s="23"/>
      <c r="EN279" s="23"/>
      <c r="EO279" s="23"/>
      <c r="EP279" s="23"/>
      <c r="EQ279" s="23"/>
      <c r="ER279" s="23"/>
      <c r="ES279" s="23"/>
      <c r="ET279" s="23"/>
      <c r="EU279" s="23"/>
      <c r="EV279" s="23"/>
      <c r="EW279" s="23"/>
      <c r="EX279" s="23"/>
      <c r="EY279" s="23"/>
      <c r="EZ279" s="23"/>
      <c r="FA279" s="23"/>
      <c r="FB279" s="23"/>
      <c r="FC279" s="23"/>
      <c r="FD279" s="23"/>
      <c r="FE279" s="23"/>
      <c r="FF279" s="23"/>
      <c r="FG279" s="23"/>
      <c r="FH279" s="23"/>
      <c r="FI279" s="23"/>
      <c r="FJ279" s="23"/>
      <c r="FK279" s="23"/>
      <c r="FL279" s="23"/>
      <c r="FM279" s="23"/>
      <c r="FN279" s="23"/>
      <c r="FO279" s="23"/>
      <c r="FP279" s="23"/>
      <c r="FQ279" s="23"/>
      <c r="FR279" s="23"/>
      <c r="FS279" s="23"/>
      <c r="FT279" s="23"/>
      <c r="FU279" s="23"/>
      <c r="FV279" s="23"/>
      <c r="FW279" s="23"/>
      <c r="FX279" s="23"/>
      <c r="FY279" s="23"/>
      <c r="FZ279" s="23"/>
      <c r="GA279" s="23"/>
      <c r="GB279" s="23"/>
      <c r="GC279" s="23"/>
      <c r="GD279" s="23"/>
      <c r="GE279" s="23"/>
      <c r="GF279" s="23"/>
      <c r="GG279" s="23"/>
      <c r="GH279" s="23"/>
      <c r="GI279" s="23"/>
      <c r="GJ279" s="23"/>
      <c r="GK279" s="23"/>
      <c r="GL279" s="23"/>
      <c r="GM279" s="23"/>
      <c r="GN279" s="23"/>
      <c r="GO279" s="23"/>
      <c r="GP279" s="23"/>
      <c r="GQ279" s="23"/>
      <c r="GR279" s="23"/>
      <c r="GS279" s="23"/>
      <c r="GT279" s="23"/>
      <c r="GU279" s="23"/>
      <c r="GV279" s="23"/>
      <c r="GW279" s="23"/>
      <c r="GX279" s="23"/>
      <c r="GY279" s="23"/>
      <c r="GZ279" s="23"/>
      <c r="HA279" s="23"/>
      <c r="HB279" s="23"/>
      <c r="HC279" s="23"/>
      <c r="HD279" s="23"/>
      <c r="HE279" s="23"/>
      <c r="HF279" s="23"/>
      <c r="HG279" s="23"/>
      <c r="HH279" s="23"/>
      <c r="HI279" s="23"/>
      <c r="HJ279" s="23"/>
      <c r="HK279" s="23"/>
      <c r="HL279" s="23"/>
      <c r="HM279" s="23"/>
      <c r="HN279" s="23"/>
      <c r="HO279" s="23"/>
      <c r="HP279" s="23"/>
      <c r="HQ279" s="23"/>
      <c r="HR279" s="23"/>
      <c r="HS279" s="23"/>
      <c r="HT279" s="23"/>
      <c r="HU279" s="23"/>
      <c r="HV279" s="23"/>
      <c r="HW279" s="23"/>
      <c r="HX279" s="23"/>
      <c r="HY279" s="23"/>
      <c r="HZ279" s="23"/>
      <c r="IA279" s="23"/>
      <c r="IB279" s="23"/>
      <c r="IC279" s="23"/>
      <c r="ID279" s="23"/>
      <c r="IE279" s="23"/>
      <c r="IF279" s="23"/>
      <c r="IG279" s="23"/>
      <c r="IH279" s="23"/>
      <c r="II279" s="23"/>
      <c r="IJ279" s="23"/>
    </row>
    <row r="280" spans="1:244" ht="15" customHeight="1" x14ac:dyDescent="0.3">
      <c r="A280" s="12"/>
      <c r="B280" s="13">
        <v>1</v>
      </c>
      <c r="C280" s="12"/>
      <c r="D280" s="12" t="s">
        <v>170</v>
      </c>
      <c r="E280" s="12"/>
      <c r="F280" s="14">
        <v>44882</v>
      </c>
      <c r="G280" s="13">
        <v>995.3</v>
      </c>
      <c r="H280" s="12"/>
      <c r="I280" s="15">
        <v>44840</v>
      </c>
      <c r="J280" s="13">
        <f t="shared" si="38"/>
        <v>42</v>
      </c>
      <c r="K280" s="12">
        <f t="shared" si="39"/>
        <v>5</v>
      </c>
      <c r="L280" s="12">
        <v>37</v>
      </c>
      <c r="M280" s="16" t="s">
        <v>74</v>
      </c>
      <c r="N280" s="12">
        <v>1</v>
      </c>
      <c r="O280" s="12"/>
      <c r="P280" s="12" t="s">
        <v>75</v>
      </c>
      <c r="Q280" s="12" t="s">
        <v>76</v>
      </c>
      <c r="R280" s="12" t="s">
        <v>77</v>
      </c>
      <c r="S280" s="17" t="s">
        <v>109</v>
      </c>
      <c r="T280" s="12">
        <v>28</v>
      </c>
      <c r="U280" s="12"/>
      <c r="V280" s="12">
        <v>11</v>
      </c>
      <c r="W280" s="12" t="s">
        <v>83</v>
      </c>
      <c r="X280" s="12"/>
      <c r="Y280" s="12"/>
      <c r="Z280" s="13">
        <v>44</v>
      </c>
      <c r="AA280" s="13">
        <v>1800</v>
      </c>
      <c r="AB280" s="12">
        <v>13</v>
      </c>
      <c r="AC280" s="13">
        <v>-30</v>
      </c>
      <c r="AD280" s="12"/>
      <c r="AE280" s="12">
        <v>40</v>
      </c>
      <c r="AF280" s="12">
        <v>41</v>
      </c>
      <c r="AG280" s="12">
        <v>42</v>
      </c>
      <c r="AH280" s="12">
        <v>43</v>
      </c>
      <c r="AI280" s="12"/>
      <c r="AJ280" s="13">
        <v>6</v>
      </c>
      <c r="AK280" s="16"/>
      <c r="AL280" s="12">
        <v>-67.413330078125</v>
      </c>
      <c r="AM280" s="18">
        <v>-81.1614990234375</v>
      </c>
      <c r="AN280" s="18">
        <v>-64.7430419921875</v>
      </c>
      <c r="AO280" s="18">
        <v>-66.1773681640625</v>
      </c>
      <c r="AP280" s="18">
        <v>-67.5048828125</v>
      </c>
      <c r="AQ280" s="12">
        <v>-78.3538818359375</v>
      </c>
      <c r="AR280" s="12">
        <v>-108.627319335937</v>
      </c>
      <c r="AS280" s="12">
        <v>-85.0067138671875</v>
      </c>
      <c r="AT280" s="12"/>
      <c r="AU280" s="12">
        <f t="shared" si="40"/>
        <v>38</v>
      </c>
      <c r="AV280" s="12">
        <v>19</v>
      </c>
      <c r="AW280" s="12">
        <v>1</v>
      </c>
      <c r="AX280" s="12">
        <v>1</v>
      </c>
      <c r="AY280" s="12" t="s">
        <v>80</v>
      </c>
      <c r="AZ280" s="12">
        <v>569.301025390625</v>
      </c>
      <c r="BA280" s="12">
        <v>573.099609375</v>
      </c>
      <c r="BB280" s="19">
        <v>-40.680000305175703</v>
      </c>
      <c r="BC280" s="18">
        <v>69.717475891113196</v>
      </c>
      <c r="BD280" s="12">
        <v>1.69921875</v>
      </c>
      <c r="BE280" s="12">
        <v>571.000244140625</v>
      </c>
      <c r="BF280" s="12">
        <v>20.2637405395507</v>
      </c>
      <c r="BG280" s="12">
        <v>3.69921875</v>
      </c>
      <c r="BH280" s="12">
        <v>573.000244140625</v>
      </c>
      <c r="BI280" s="19">
        <v>2.5202105045318599</v>
      </c>
      <c r="BJ280" s="12">
        <v>34.858737945556598</v>
      </c>
      <c r="BK280" s="12">
        <v>0.61702436208724998</v>
      </c>
      <c r="BL280" s="12">
        <v>3.13723468780517</v>
      </c>
      <c r="BM280" s="12">
        <v>2.1093070507049498</v>
      </c>
      <c r="BN280" s="12">
        <v>5.4537577629089302</v>
      </c>
      <c r="BO280" s="12">
        <v>47.487743377685497</v>
      </c>
      <c r="BP280" s="12">
        <v>1.0498046875</v>
      </c>
      <c r="BQ280" s="12">
        <v>-31.25</v>
      </c>
      <c r="BR280" s="12">
        <v>0.9501953125</v>
      </c>
      <c r="BS280" s="12" t="s">
        <v>81</v>
      </c>
      <c r="BT280" s="12" t="s">
        <v>81</v>
      </c>
      <c r="BU280" s="12" t="s">
        <v>81</v>
      </c>
      <c r="BV280" s="12" t="s">
        <v>81</v>
      </c>
      <c r="BW280" s="12">
        <v>174.10942077636699</v>
      </c>
      <c r="BX280" s="12" t="s">
        <v>82</v>
      </c>
      <c r="BY280" s="12" t="s">
        <v>81</v>
      </c>
      <c r="BZ280" s="12" t="s">
        <v>82</v>
      </c>
      <c r="CA280" s="12" t="s">
        <v>82</v>
      </c>
      <c r="CB280" s="12"/>
      <c r="CC280" s="12" t="s">
        <v>255</v>
      </c>
      <c r="CD280" s="12"/>
      <c r="CE280" s="20">
        <v>-10.742000000000001</v>
      </c>
      <c r="CF280" s="21">
        <v>0</v>
      </c>
      <c r="CG280" s="21">
        <v>0.24399999999999999</v>
      </c>
      <c r="CH280" s="21">
        <v>0.46899999999999997</v>
      </c>
      <c r="CI280" s="21">
        <v>-31.844000000000001</v>
      </c>
      <c r="CJ280" s="21">
        <v>2.75</v>
      </c>
      <c r="CK280" s="21">
        <v>1.605</v>
      </c>
      <c r="CL280" s="21">
        <v>-6.4669999999999996</v>
      </c>
      <c r="CM280" s="12">
        <v>6.5540000000000003</v>
      </c>
      <c r="CN280" s="12">
        <v>-5.258</v>
      </c>
      <c r="CO280" s="62">
        <f t="shared" si="43"/>
        <v>3.8243468656716417</v>
      </c>
      <c r="CP280" s="12">
        <v>0.89200000000000002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22">
        <v>0.74099999999999999</v>
      </c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23"/>
      <c r="DW280" s="23"/>
      <c r="DX280" s="23"/>
      <c r="DY280" s="23"/>
      <c r="DZ280" s="23"/>
      <c r="EA280" s="23"/>
      <c r="EB280" s="23"/>
      <c r="EC280" s="21">
        <v>9</v>
      </c>
      <c r="ED280" s="12">
        <v>9</v>
      </c>
      <c r="EE280" s="23"/>
      <c r="EF280" s="21">
        <f t="shared" si="41"/>
        <v>0</v>
      </c>
      <c r="EG280" s="24">
        <v>9</v>
      </c>
      <c r="EH280" s="23"/>
      <c r="EI280" s="23"/>
      <c r="EJ280" s="23"/>
      <c r="EK280" s="23"/>
      <c r="EL280" s="23"/>
      <c r="EM280" s="23"/>
      <c r="EN280" s="23"/>
      <c r="EO280" s="23"/>
      <c r="EP280" s="23"/>
      <c r="EQ280" s="23"/>
      <c r="ER280" s="23"/>
      <c r="ES280" s="23"/>
      <c r="ET280" s="23"/>
      <c r="EU280" s="23"/>
      <c r="EV280" s="23"/>
      <c r="EW280" s="23"/>
      <c r="EX280" s="23"/>
      <c r="EY280" s="23"/>
      <c r="EZ280" s="23"/>
      <c r="FA280" s="23"/>
      <c r="FB280" s="23"/>
      <c r="FC280" s="23"/>
      <c r="FD280" s="23"/>
      <c r="FE280" s="23"/>
      <c r="FF280" s="23"/>
      <c r="FG280" s="23"/>
      <c r="FH280" s="23"/>
      <c r="FI280" s="23"/>
      <c r="FJ280" s="23"/>
      <c r="FK280" s="23"/>
      <c r="FL280" s="23"/>
      <c r="FM280" s="23"/>
      <c r="FN280" s="23"/>
      <c r="FO280" s="23"/>
      <c r="FP280" s="23"/>
      <c r="FQ280" s="23"/>
      <c r="FR280" s="23"/>
      <c r="FS280" s="23"/>
      <c r="FT280" s="23"/>
      <c r="FU280" s="23"/>
      <c r="FV280" s="23"/>
      <c r="FW280" s="23"/>
      <c r="FX280" s="23"/>
      <c r="FY280" s="23"/>
      <c r="FZ280" s="23"/>
      <c r="GA280" s="23"/>
      <c r="GB280" s="23"/>
      <c r="GC280" s="23"/>
      <c r="GD280" s="23"/>
      <c r="GE280" s="23"/>
      <c r="GF280" s="23"/>
      <c r="GG280" s="23"/>
      <c r="GH280" s="23"/>
      <c r="GI280" s="23"/>
      <c r="GJ280" s="23"/>
      <c r="GK280" s="23"/>
      <c r="GL280" s="23"/>
      <c r="GM280" s="23"/>
      <c r="GN280" s="23"/>
      <c r="GO280" s="23"/>
      <c r="GP280" s="23"/>
      <c r="GQ280" s="23"/>
      <c r="GR280" s="23"/>
      <c r="GS280" s="23"/>
      <c r="GT280" s="23"/>
      <c r="GU280" s="23"/>
      <c r="GV280" s="23"/>
      <c r="GW280" s="23"/>
      <c r="GX280" s="23"/>
      <c r="GY280" s="23"/>
      <c r="GZ280" s="23"/>
      <c r="HA280" s="23"/>
      <c r="HB280" s="23"/>
      <c r="HC280" s="23"/>
      <c r="HD280" s="23"/>
      <c r="HE280" s="23"/>
      <c r="HF280" s="23"/>
      <c r="HG280" s="23"/>
      <c r="HH280" s="23"/>
      <c r="HI280" s="23"/>
      <c r="HJ280" s="23"/>
      <c r="HK280" s="23"/>
      <c r="HL280" s="23"/>
      <c r="HM280" s="23"/>
      <c r="HN280" s="23"/>
      <c r="HO280" s="23"/>
      <c r="HP280" s="23"/>
      <c r="HQ280" s="23"/>
      <c r="HR280" s="23"/>
      <c r="HS280" s="23"/>
      <c r="HT280" s="23"/>
      <c r="HU280" s="23"/>
      <c r="HV280" s="23"/>
      <c r="HW280" s="23"/>
      <c r="HX280" s="23"/>
      <c r="HY280" s="23"/>
      <c r="HZ280" s="23"/>
      <c r="IA280" s="23"/>
      <c r="IB280" s="23"/>
      <c r="IC280" s="23"/>
      <c r="ID280" s="23"/>
      <c r="IE280" s="23"/>
      <c r="IF280" s="23"/>
      <c r="IG280" s="23"/>
      <c r="IH280" s="23"/>
      <c r="II280" s="23"/>
      <c r="IJ280" s="23"/>
    </row>
    <row r="281" spans="1:244" ht="14.4" customHeight="1" x14ac:dyDescent="0.3">
      <c r="A281" s="12"/>
      <c r="B281" s="13">
        <v>1</v>
      </c>
      <c r="C281" s="12"/>
      <c r="D281" s="12" t="s">
        <v>170</v>
      </c>
      <c r="E281" s="12"/>
      <c r="F281" s="14">
        <v>44882</v>
      </c>
      <c r="G281" s="13">
        <v>995.3</v>
      </c>
      <c r="H281" s="12"/>
      <c r="I281" s="15">
        <v>44840</v>
      </c>
      <c r="J281" s="13">
        <f t="shared" si="38"/>
        <v>42</v>
      </c>
      <c r="K281" s="12">
        <f t="shared" si="39"/>
        <v>5</v>
      </c>
      <c r="L281" s="12">
        <v>37</v>
      </c>
      <c r="M281" s="16" t="s">
        <v>74</v>
      </c>
      <c r="N281" s="12">
        <v>1</v>
      </c>
      <c r="O281" s="12"/>
      <c r="P281" s="12" t="s">
        <v>75</v>
      </c>
      <c r="Q281" s="12" t="s">
        <v>76</v>
      </c>
      <c r="R281" s="12" t="s">
        <v>77</v>
      </c>
      <c r="S281" s="17" t="s">
        <v>109</v>
      </c>
      <c r="T281" s="12">
        <v>28</v>
      </c>
      <c r="U281" s="12"/>
      <c r="V281" s="12">
        <v>9</v>
      </c>
      <c r="W281" s="12" t="s">
        <v>83</v>
      </c>
      <c r="X281" s="12"/>
      <c r="Y281" s="12"/>
      <c r="Z281" s="13">
        <v>38</v>
      </c>
      <c r="AA281" s="13">
        <v>1500</v>
      </c>
      <c r="AB281" s="12">
        <v>12</v>
      </c>
      <c r="AC281" s="13">
        <v>-22</v>
      </c>
      <c r="AD281" s="12"/>
      <c r="AE281" s="12">
        <v>32</v>
      </c>
      <c r="AF281" s="12">
        <v>33</v>
      </c>
      <c r="AG281" s="12">
        <v>34</v>
      </c>
      <c r="AH281" s="12">
        <v>35</v>
      </c>
      <c r="AI281" s="12"/>
      <c r="AJ281" s="13">
        <v>5</v>
      </c>
      <c r="AK281" s="16">
        <f t="shared" ref="AK281:AK293" si="44">SLOPE(AL281:AP281,AL$1:AP$1)*-1000</f>
        <v>1978.1494140625</v>
      </c>
      <c r="AL281" s="12">
        <v>-66.5130615234375</v>
      </c>
      <c r="AM281" s="18">
        <v>-74.9053955078125</v>
      </c>
      <c r="AN281" s="18">
        <v>-85.8306884765625</v>
      </c>
      <c r="AO281" s="18">
        <v>-93.6431884765625</v>
      </c>
      <c r="AP281" s="18">
        <v>-106.597900390625</v>
      </c>
      <c r="AQ281" s="12">
        <v>-114.68505859375</v>
      </c>
      <c r="AR281" s="12">
        <v>-112.97607421875</v>
      </c>
      <c r="AS281" s="12">
        <v>-114.3798828125</v>
      </c>
      <c r="AT281" s="12"/>
      <c r="AU281" s="12">
        <f t="shared" si="40"/>
        <v>22</v>
      </c>
      <c r="AV281" s="12">
        <v>11</v>
      </c>
      <c r="AW281" s="12">
        <v>1</v>
      </c>
      <c r="AX281" s="12">
        <v>1</v>
      </c>
      <c r="AY281" s="12" t="s">
        <v>80</v>
      </c>
      <c r="AZ281" s="12">
        <v>436.09948730468699</v>
      </c>
      <c r="BA281" s="12">
        <v>440.50109863281199</v>
      </c>
      <c r="BB281" s="19">
        <v>-27.590000152587798</v>
      </c>
      <c r="BC281" s="18">
        <v>60.640537261962798</v>
      </c>
      <c r="BD281" s="12">
        <v>2.1005859375</v>
      </c>
      <c r="BE281" s="12">
        <v>438.20007324218699</v>
      </c>
      <c r="BF281" s="12">
        <v>13.1551856994628</v>
      </c>
      <c r="BG281" s="12">
        <v>4.30078125</v>
      </c>
      <c r="BH281" s="12">
        <v>440.40026855468699</v>
      </c>
      <c r="BI281" s="19">
        <v>2.71109867095947</v>
      </c>
      <c r="BJ281" s="12">
        <v>30.320268630981399</v>
      </c>
      <c r="BK281" s="12">
        <v>0.804276943206787</v>
      </c>
      <c r="BL281" s="12">
        <v>3.5153756141662602</v>
      </c>
      <c r="BM281" s="12">
        <v>6.37066173553466</v>
      </c>
      <c r="BN281" s="12">
        <v>11.2302389144897</v>
      </c>
      <c r="BO281" s="12">
        <v>35.042476654052699</v>
      </c>
      <c r="BP281" s="12">
        <v>1.25048828125</v>
      </c>
      <c r="BQ281" s="12">
        <v>-26.9607849121093</v>
      </c>
      <c r="BR281" s="12">
        <v>0.849609375</v>
      </c>
      <c r="BS281" s="12" t="s">
        <v>81</v>
      </c>
      <c r="BT281" s="12" t="s">
        <v>81</v>
      </c>
      <c r="BU281" s="12" t="s">
        <v>81</v>
      </c>
      <c r="BV281" s="12" t="s">
        <v>81</v>
      </c>
      <c r="BW281" s="12">
        <v>168.40280151367099</v>
      </c>
      <c r="BX281" s="12" t="s">
        <v>82</v>
      </c>
      <c r="BY281" s="12" t="s">
        <v>81</v>
      </c>
      <c r="BZ281" s="12" t="s">
        <v>82</v>
      </c>
      <c r="CA281" s="12" t="s">
        <v>82</v>
      </c>
      <c r="CB281" s="12"/>
      <c r="CC281" s="12" t="s">
        <v>256</v>
      </c>
      <c r="CD281" s="12"/>
      <c r="CE281" s="20">
        <v>-16.571000000000002</v>
      </c>
      <c r="CF281" s="21">
        <v>0</v>
      </c>
      <c r="CG281" s="21">
        <v>-3.1E-2</v>
      </c>
      <c r="CH281" s="21">
        <v>0.377</v>
      </c>
      <c r="CI281" s="21">
        <v>75.864999999999995</v>
      </c>
      <c r="CJ281" s="21">
        <v>1.5</v>
      </c>
      <c r="CK281" s="21">
        <v>1.0740000000000001</v>
      </c>
      <c r="CL281" s="21">
        <v>-6.3019999999999996</v>
      </c>
      <c r="CM281" s="12">
        <v>1.198</v>
      </c>
      <c r="CN281" s="12">
        <v>-11.749000000000001</v>
      </c>
      <c r="CO281" s="62">
        <f t="shared" si="43"/>
        <v>1.1547088803944379</v>
      </c>
      <c r="CP281" s="12">
        <v>0.8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22">
        <v>1.5069999999999999</v>
      </c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23"/>
      <c r="DW281" s="23"/>
      <c r="DX281" s="23"/>
      <c r="DY281" s="23"/>
      <c r="DZ281" s="23"/>
      <c r="EA281" s="23"/>
      <c r="EB281" s="23"/>
      <c r="EC281" s="12">
        <v>7</v>
      </c>
      <c r="ED281" s="12">
        <v>7</v>
      </c>
      <c r="EE281" s="23"/>
      <c r="EF281" s="21">
        <f t="shared" si="41"/>
        <v>0</v>
      </c>
      <c r="EG281" s="28">
        <v>7</v>
      </c>
      <c r="EH281" s="23"/>
      <c r="EI281" s="23"/>
      <c r="EJ281" s="23"/>
      <c r="EK281" s="23"/>
      <c r="EL281" s="23"/>
      <c r="EM281" s="23"/>
      <c r="EN281" s="23"/>
      <c r="EO281" s="23"/>
      <c r="EP281" s="23"/>
      <c r="EQ281" s="23"/>
      <c r="ER281" s="23"/>
      <c r="ES281" s="23"/>
      <c r="ET281" s="23"/>
      <c r="EU281" s="23"/>
      <c r="EV281" s="23"/>
      <c r="EW281" s="23"/>
      <c r="EX281" s="23"/>
      <c r="EY281" s="23"/>
      <c r="EZ281" s="23"/>
      <c r="FA281" s="23"/>
      <c r="FB281" s="23"/>
      <c r="FC281" s="23"/>
      <c r="FD281" s="23"/>
      <c r="FE281" s="23"/>
      <c r="FF281" s="23"/>
      <c r="FG281" s="23"/>
      <c r="FH281" s="23"/>
      <c r="FI281" s="23"/>
      <c r="FJ281" s="23"/>
      <c r="FK281" s="23"/>
      <c r="FL281" s="23"/>
      <c r="FM281" s="23"/>
      <c r="FN281" s="23"/>
      <c r="FO281" s="23"/>
      <c r="FP281" s="23"/>
      <c r="FQ281" s="23"/>
      <c r="FR281" s="23"/>
      <c r="FS281" s="23"/>
      <c r="FT281" s="23"/>
      <c r="FU281" s="23"/>
      <c r="FV281" s="23"/>
      <c r="FW281" s="23"/>
      <c r="FX281" s="23"/>
      <c r="FY281" s="23"/>
      <c r="FZ281" s="23"/>
      <c r="GA281" s="23"/>
      <c r="GB281" s="23"/>
      <c r="GC281" s="23"/>
      <c r="GD281" s="23"/>
      <c r="GE281" s="23"/>
      <c r="GF281" s="23"/>
      <c r="GG281" s="23"/>
      <c r="GH281" s="23"/>
      <c r="GI281" s="23"/>
      <c r="GJ281" s="23"/>
      <c r="GK281" s="23"/>
      <c r="GL281" s="23"/>
      <c r="GM281" s="23"/>
      <c r="GN281" s="23"/>
      <c r="GO281" s="23"/>
      <c r="GP281" s="23"/>
      <c r="GQ281" s="23"/>
      <c r="GR281" s="23"/>
      <c r="GS281" s="23"/>
      <c r="GT281" s="23"/>
      <c r="GU281" s="23"/>
      <c r="GV281" s="23"/>
      <c r="GW281" s="23"/>
      <c r="GX281" s="23"/>
      <c r="GY281" s="23"/>
      <c r="GZ281" s="23"/>
      <c r="HA281" s="23"/>
      <c r="HB281" s="23"/>
      <c r="HC281" s="23"/>
      <c r="HD281" s="23"/>
      <c r="HE281" s="23"/>
      <c r="HF281" s="23"/>
      <c r="HG281" s="23"/>
      <c r="HH281" s="23"/>
      <c r="HI281" s="23"/>
      <c r="HJ281" s="23"/>
      <c r="HK281" s="23"/>
      <c r="HL281" s="23"/>
      <c r="HM281" s="23"/>
      <c r="HN281" s="23"/>
      <c r="HO281" s="23"/>
      <c r="HP281" s="23"/>
      <c r="HQ281" s="23"/>
      <c r="HR281" s="23"/>
      <c r="HS281" s="23"/>
      <c r="HT281" s="23"/>
      <c r="HU281" s="23"/>
      <c r="HV281" s="23"/>
      <c r="HW281" s="23"/>
      <c r="HX281" s="23"/>
      <c r="HY281" s="23"/>
      <c r="HZ281" s="23"/>
      <c r="IA281" s="23"/>
      <c r="IB281" s="23"/>
      <c r="IC281" s="23"/>
      <c r="ID281" s="23"/>
      <c r="IE281" s="23"/>
      <c r="IF281" s="23"/>
      <c r="IG281" s="23"/>
      <c r="IH281" s="23"/>
      <c r="II281" s="23"/>
      <c r="IJ281" s="23"/>
    </row>
    <row r="282" spans="1:244" x14ac:dyDescent="0.3">
      <c r="A282" s="12"/>
      <c r="B282" s="13">
        <v>1</v>
      </c>
      <c r="C282" s="12"/>
      <c r="D282" s="12" t="s">
        <v>170</v>
      </c>
      <c r="E282" s="12"/>
      <c r="F282" s="14">
        <v>44882</v>
      </c>
      <c r="G282" s="13">
        <v>995.3</v>
      </c>
      <c r="H282" s="12"/>
      <c r="I282" s="15">
        <v>44840</v>
      </c>
      <c r="J282" s="13">
        <f t="shared" si="38"/>
        <v>42</v>
      </c>
      <c r="K282" s="12">
        <f t="shared" si="39"/>
        <v>5</v>
      </c>
      <c r="L282" s="12">
        <v>37</v>
      </c>
      <c r="M282" s="16" t="s">
        <v>74</v>
      </c>
      <c r="N282" s="12">
        <v>1</v>
      </c>
      <c r="O282" s="12"/>
      <c r="P282" s="12" t="s">
        <v>75</v>
      </c>
      <c r="Q282" s="12" t="s">
        <v>76</v>
      </c>
      <c r="R282" s="12" t="s">
        <v>77</v>
      </c>
      <c r="S282" s="17" t="s">
        <v>109</v>
      </c>
      <c r="T282" s="12">
        <v>28</v>
      </c>
      <c r="U282" s="12"/>
      <c r="V282" s="12">
        <v>8</v>
      </c>
      <c r="W282" s="12" t="s">
        <v>83</v>
      </c>
      <c r="X282" s="12"/>
      <c r="Y282" s="12"/>
      <c r="Z282" s="13">
        <v>40</v>
      </c>
      <c r="AA282" s="13">
        <v>1100</v>
      </c>
      <c r="AB282" s="12">
        <v>9</v>
      </c>
      <c r="AC282" s="13">
        <v>-30</v>
      </c>
      <c r="AD282" s="12"/>
      <c r="AE282" s="12">
        <v>28</v>
      </c>
      <c r="AF282" s="12">
        <v>29</v>
      </c>
      <c r="AG282" s="12">
        <v>30</v>
      </c>
      <c r="AH282" s="12">
        <v>31</v>
      </c>
      <c r="AI282" s="12"/>
      <c r="AJ282" s="13">
        <v>6</v>
      </c>
      <c r="AK282" s="16">
        <f t="shared" si="44"/>
        <v>1633.3007812499802</v>
      </c>
      <c r="AL282" s="12">
        <v>-77.20947265625</v>
      </c>
      <c r="AM282" s="18">
        <v>-90.2099609375</v>
      </c>
      <c r="AN282" s="18">
        <v>-94.4366455078125</v>
      </c>
      <c r="AO282" s="18">
        <v>-101.837158203125</v>
      </c>
      <c r="AP282" s="18">
        <v>-112.228393554687</v>
      </c>
      <c r="AQ282" s="12">
        <v>-115.66162109375</v>
      </c>
      <c r="AR282" s="12">
        <v>-113.250732421875</v>
      </c>
      <c r="AS282" s="12">
        <v>-117.401123046875</v>
      </c>
      <c r="AT282" s="12"/>
      <c r="AU282" s="12">
        <f t="shared" si="40"/>
        <v>22</v>
      </c>
      <c r="AV282" s="12">
        <v>11</v>
      </c>
      <c r="AW282" s="12">
        <v>1</v>
      </c>
      <c r="AX282" s="12">
        <v>1</v>
      </c>
      <c r="AY282" s="12" t="s">
        <v>80</v>
      </c>
      <c r="AZ282" s="12">
        <v>670.40051269531205</v>
      </c>
      <c r="BA282" s="12">
        <v>674.69909667968705</v>
      </c>
      <c r="BB282" s="19">
        <v>-31.270000457763601</v>
      </c>
      <c r="BC282" s="18">
        <v>62.993022918701101</v>
      </c>
      <c r="BD282" s="12">
        <v>2</v>
      </c>
      <c r="BE282" s="12">
        <v>672.40051269531205</v>
      </c>
      <c r="BF282" s="12">
        <v>16.102764129638601</v>
      </c>
      <c r="BG282" s="12">
        <v>0</v>
      </c>
      <c r="BH282" s="12">
        <v>670.40051269531205</v>
      </c>
      <c r="BI282" s="19">
        <v>2.7651712894439702</v>
      </c>
      <c r="BJ282" s="12">
        <v>31.496511459350501</v>
      </c>
      <c r="BK282" s="12">
        <v>0.82121318578720104</v>
      </c>
      <c r="BL282" s="12">
        <v>3.5863842964172301</v>
      </c>
      <c r="BM282" s="12">
        <v>9.9258899688720703</v>
      </c>
      <c r="BN282" s="12">
        <v>5.1953744888305602</v>
      </c>
      <c r="BO282" s="12">
        <v>42.738971710205</v>
      </c>
      <c r="BP282" s="12">
        <v>1.1494140625</v>
      </c>
      <c r="BQ282" s="12">
        <v>-25.582107543945298</v>
      </c>
      <c r="BR282" s="12">
        <v>1.1494140625</v>
      </c>
      <c r="BS282" s="12" t="s">
        <v>81</v>
      </c>
      <c r="BT282" s="12" t="s">
        <v>81</v>
      </c>
      <c r="BU282" s="12" t="s">
        <v>81</v>
      </c>
      <c r="BV282" s="12" t="s">
        <v>81</v>
      </c>
      <c r="BW282" s="12">
        <v>175.34748840332</v>
      </c>
      <c r="BX282" s="12" t="s">
        <v>82</v>
      </c>
      <c r="BY282" s="12" t="s">
        <v>81</v>
      </c>
      <c r="BZ282" s="12" t="s">
        <v>82</v>
      </c>
      <c r="CA282" s="12" t="s">
        <v>82</v>
      </c>
      <c r="CB282" s="12"/>
      <c r="CC282" s="12" t="s">
        <v>257</v>
      </c>
      <c r="CD282" s="12"/>
      <c r="CE282" s="20">
        <v>-18.677</v>
      </c>
      <c r="CF282" s="21">
        <v>0</v>
      </c>
      <c r="CG282" s="21">
        <v>0.153</v>
      </c>
      <c r="CH282" s="21">
        <v>0.35299999999999998</v>
      </c>
      <c r="CI282" s="21">
        <v>75.588999999999999</v>
      </c>
      <c r="CJ282" s="21">
        <v>1.4</v>
      </c>
      <c r="CK282" s="21">
        <v>1.1579999999999999</v>
      </c>
      <c r="CL282" s="21">
        <v>-9.2439999999999998</v>
      </c>
      <c r="CM282" s="12">
        <v>1.165</v>
      </c>
      <c r="CN282" s="12">
        <v>-11.752000000000001</v>
      </c>
      <c r="CO282" s="62">
        <f t="shared" si="43"/>
        <v>1.1619180796342159</v>
      </c>
      <c r="CP282" s="12">
        <v>0.76200000000000001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22">
        <v>0.42499999999999999</v>
      </c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23"/>
      <c r="DW282" s="23"/>
      <c r="DX282" s="23"/>
      <c r="DY282" s="23"/>
      <c r="DZ282" s="23"/>
      <c r="EA282" s="23"/>
      <c r="EB282" s="23"/>
      <c r="EC282" s="12">
        <v>8</v>
      </c>
      <c r="ED282" s="12">
        <v>8</v>
      </c>
      <c r="EE282" s="23"/>
      <c r="EF282" s="21">
        <f t="shared" si="41"/>
        <v>0</v>
      </c>
      <c r="EG282" s="28">
        <v>8</v>
      </c>
      <c r="EH282" s="23"/>
      <c r="EI282" s="23"/>
      <c r="EJ282" s="23"/>
      <c r="EK282" s="23"/>
      <c r="EL282" s="23"/>
      <c r="EM282" s="23"/>
      <c r="EN282" s="23"/>
      <c r="EO282" s="23"/>
      <c r="EP282" s="23"/>
      <c r="EQ282" s="23"/>
      <c r="ER282" s="23"/>
      <c r="ES282" s="23"/>
      <c r="ET282" s="23"/>
      <c r="EU282" s="23"/>
      <c r="EV282" s="23"/>
      <c r="EW282" s="23"/>
      <c r="EX282" s="23"/>
      <c r="EY282" s="23"/>
      <c r="EZ282" s="23"/>
      <c r="FA282" s="23"/>
      <c r="FB282" s="23"/>
      <c r="FC282" s="23"/>
      <c r="FD282" s="23"/>
      <c r="FE282" s="23"/>
      <c r="FF282" s="23"/>
      <c r="FG282" s="23"/>
      <c r="FH282" s="23"/>
      <c r="FI282" s="23"/>
      <c r="FJ282" s="23"/>
      <c r="FK282" s="23"/>
      <c r="FL282" s="23"/>
      <c r="FM282" s="23"/>
      <c r="FN282" s="23"/>
      <c r="FO282" s="23"/>
      <c r="FP282" s="23"/>
      <c r="FQ282" s="23"/>
      <c r="FR282" s="23"/>
      <c r="FS282" s="23"/>
      <c r="FT282" s="23"/>
      <c r="FU282" s="23"/>
      <c r="FV282" s="23"/>
      <c r="FW282" s="23"/>
      <c r="FX282" s="23"/>
      <c r="FY282" s="23"/>
      <c r="FZ282" s="23"/>
      <c r="GA282" s="23"/>
      <c r="GB282" s="23"/>
      <c r="GC282" s="23"/>
      <c r="GD282" s="23"/>
      <c r="GE282" s="23"/>
      <c r="GF282" s="23"/>
      <c r="GG282" s="23"/>
      <c r="GH282" s="23"/>
      <c r="GI282" s="23"/>
      <c r="GJ282" s="23"/>
      <c r="GK282" s="23"/>
      <c r="GL282" s="23"/>
      <c r="GM282" s="23"/>
      <c r="GN282" s="23"/>
      <c r="GO282" s="23"/>
      <c r="GP282" s="23"/>
      <c r="GQ282" s="23"/>
      <c r="GR282" s="23"/>
      <c r="GS282" s="23"/>
      <c r="GT282" s="23"/>
      <c r="GU282" s="23"/>
      <c r="GV282" s="23"/>
      <c r="GW282" s="23"/>
      <c r="GX282" s="23"/>
      <c r="GY282" s="23"/>
      <c r="GZ282" s="23"/>
      <c r="HA282" s="23"/>
      <c r="HB282" s="23"/>
      <c r="HC282" s="23"/>
      <c r="HD282" s="23"/>
      <c r="HE282" s="23"/>
      <c r="HF282" s="23"/>
      <c r="HG282" s="23"/>
      <c r="HH282" s="23"/>
      <c r="HI282" s="23"/>
      <c r="HJ282" s="23"/>
      <c r="HK282" s="23"/>
      <c r="HL282" s="23"/>
      <c r="HM282" s="23"/>
      <c r="HN282" s="23"/>
      <c r="HO282" s="23"/>
      <c r="HP282" s="23"/>
      <c r="HQ282" s="23"/>
      <c r="HR282" s="23"/>
      <c r="HS282" s="23"/>
      <c r="HT282" s="23"/>
      <c r="HU282" s="23"/>
      <c r="HV282" s="23"/>
      <c r="HW282" s="23"/>
      <c r="HX282" s="23"/>
      <c r="HY282" s="23"/>
      <c r="HZ282" s="23"/>
      <c r="IA282" s="23"/>
      <c r="IB282" s="23"/>
      <c r="IC282" s="23"/>
      <c r="ID282" s="23"/>
      <c r="IE282" s="23"/>
      <c r="IF282" s="23"/>
      <c r="IG282" s="23"/>
      <c r="IH282" s="23"/>
      <c r="II282" s="23"/>
      <c r="IJ282" s="23"/>
    </row>
    <row r="283" spans="1:244" ht="14.4" customHeight="1" x14ac:dyDescent="0.3">
      <c r="A283" s="12"/>
      <c r="B283" s="13">
        <v>1</v>
      </c>
      <c r="C283" s="12"/>
      <c r="D283" s="12" t="s">
        <v>170</v>
      </c>
      <c r="E283" s="12"/>
      <c r="F283" s="14">
        <v>44882</v>
      </c>
      <c r="G283" s="13">
        <v>995.3</v>
      </c>
      <c r="H283" s="12"/>
      <c r="I283" s="15">
        <v>44840</v>
      </c>
      <c r="J283" s="13">
        <f t="shared" si="38"/>
        <v>42</v>
      </c>
      <c r="K283" s="12">
        <f t="shared" si="39"/>
        <v>5</v>
      </c>
      <c r="L283" s="12">
        <v>37</v>
      </c>
      <c r="M283" s="16" t="s">
        <v>74</v>
      </c>
      <c r="N283" s="12">
        <v>1</v>
      </c>
      <c r="O283" s="12"/>
      <c r="P283" s="12" t="s">
        <v>75</v>
      </c>
      <c r="Q283" s="12" t="s">
        <v>76</v>
      </c>
      <c r="R283" s="12" t="s">
        <v>77</v>
      </c>
      <c r="S283" s="17" t="s">
        <v>109</v>
      </c>
      <c r="T283" s="12">
        <v>28</v>
      </c>
      <c r="U283" s="12"/>
      <c r="V283" s="12">
        <v>10</v>
      </c>
      <c r="W283" s="12" t="s">
        <v>83</v>
      </c>
      <c r="X283" s="12"/>
      <c r="Y283" s="12"/>
      <c r="Z283" s="13">
        <v>34</v>
      </c>
      <c r="AA283" s="13">
        <v>1400</v>
      </c>
      <c r="AB283" s="12">
        <v>11</v>
      </c>
      <c r="AC283" s="13">
        <v>-30</v>
      </c>
      <c r="AD283" s="12"/>
      <c r="AE283" s="12">
        <v>36</v>
      </c>
      <c r="AF283" s="12">
        <v>37</v>
      </c>
      <c r="AG283" s="12">
        <v>38</v>
      </c>
      <c r="AH283" s="12">
        <v>39</v>
      </c>
      <c r="AI283" s="12"/>
      <c r="AJ283" s="13">
        <v>7</v>
      </c>
      <c r="AK283" s="16">
        <f t="shared" si="44"/>
        <v>1189.5751953125</v>
      </c>
      <c r="AL283" s="12">
        <v>-74.7833251953125</v>
      </c>
      <c r="AM283" s="18">
        <v>-79.28466796875</v>
      </c>
      <c r="AN283" s="18">
        <v>-87.158203125</v>
      </c>
      <c r="AO283" s="18">
        <v>-98.602294921875</v>
      </c>
      <c r="AP283" s="18">
        <v>-94.8638916015625</v>
      </c>
      <c r="AQ283" s="12">
        <v>-95.733642578125</v>
      </c>
      <c r="AR283" s="12">
        <v>-94.5587158203125</v>
      </c>
      <c r="AS283" s="12">
        <v>-90.3778076171875</v>
      </c>
      <c r="AT283" s="12"/>
      <c r="AU283" s="12">
        <f t="shared" si="40"/>
        <v>16</v>
      </c>
      <c r="AV283" s="12">
        <v>8</v>
      </c>
      <c r="AW283" s="12">
        <v>1</v>
      </c>
      <c r="AX283" s="12">
        <v>1</v>
      </c>
      <c r="AY283" s="12" t="s">
        <v>80</v>
      </c>
      <c r="AZ283" s="12">
        <v>588.90051269531205</v>
      </c>
      <c r="BA283" s="12">
        <v>593.19909667968705</v>
      </c>
      <c r="BB283" s="19">
        <v>-32.540000915527301</v>
      </c>
      <c r="BC283" s="18">
        <v>66.994346618652301</v>
      </c>
      <c r="BD283" s="12">
        <v>1.8994140625</v>
      </c>
      <c r="BE283" s="12">
        <v>590.79992675781205</v>
      </c>
      <c r="BF283" s="12">
        <v>12.093222618103001</v>
      </c>
      <c r="BG283" s="12">
        <v>0</v>
      </c>
      <c r="BH283" s="12">
        <v>588.90051269531205</v>
      </c>
      <c r="BI283" s="19">
        <v>2.7701830863952601</v>
      </c>
      <c r="BJ283" s="12">
        <v>33.497173309326101</v>
      </c>
      <c r="BK283" s="12">
        <v>0.80787044763565097</v>
      </c>
      <c r="BL283" s="12">
        <v>3.57805347442627</v>
      </c>
      <c r="BM283" s="12">
        <v>232.181640625</v>
      </c>
      <c r="BN283" s="12">
        <v>9.7780237197875906</v>
      </c>
      <c r="BO283" s="12">
        <v>48.560047149658203</v>
      </c>
      <c r="BP283" s="12">
        <v>1.0498046875</v>
      </c>
      <c r="BQ283" s="12">
        <v>-25.788835525512599</v>
      </c>
      <c r="BR283" s="12">
        <v>1.05029296875</v>
      </c>
      <c r="BS283" s="12" t="s">
        <v>81</v>
      </c>
      <c r="BT283" s="12" t="s">
        <v>81</v>
      </c>
      <c r="BU283" s="12" t="s">
        <v>81</v>
      </c>
      <c r="BV283" s="12" t="s">
        <v>81</v>
      </c>
      <c r="BW283" s="12">
        <v>184.72799682617099</v>
      </c>
      <c r="BX283" s="12" t="s">
        <v>82</v>
      </c>
      <c r="BY283" s="12" t="s">
        <v>81</v>
      </c>
      <c r="BZ283" s="12" t="s">
        <v>82</v>
      </c>
      <c r="CA283" s="12" t="s">
        <v>82</v>
      </c>
      <c r="CB283" s="12"/>
      <c r="CC283" s="12" t="s">
        <v>258</v>
      </c>
      <c r="CD283" s="12"/>
      <c r="CE283" s="20">
        <v>-36.438000000000002</v>
      </c>
      <c r="CF283" s="21">
        <v>0</v>
      </c>
      <c r="CG283" s="21">
        <v>0.42699999999999999</v>
      </c>
      <c r="CH283" s="21">
        <v>0.34300000000000003</v>
      </c>
      <c r="CI283" s="21">
        <v>80.147000000000006</v>
      </c>
      <c r="CJ283" s="21">
        <v>1.7</v>
      </c>
      <c r="CK283" s="21">
        <v>1.5369999999999999</v>
      </c>
      <c r="CL283" s="21">
        <v>-15.026999999999999</v>
      </c>
      <c r="CM283" s="12">
        <v>1.619</v>
      </c>
      <c r="CN283" s="12">
        <v>-25.27</v>
      </c>
      <c r="CO283" s="62">
        <f t="shared" si="43"/>
        <v>1.5884216939226246</v>
      </c>
      <c r="CP283" s="12">
        <v>0.91900000000000004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22">
        <v>1.9139999999999999</v>
      </c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23"/>
      <c r="DW283" s="23"/>
      <c r="DX283" s="23"/>
      <c r="DY283" s="23"/>
      <c r="DZ283" s="23"/>
      <c r="EA283" s="23"/>
      <c r="EB283" s="23"/>
      <c r="EC283" s="21">
        <v>9</v>
      </c>
      <c r="ED283" s="12">
        <v>9</v>
      </c>
      <c r="EE283" s="23"/>
      <c r="EF283" s="21">
        <f t="shared" si="41"/>
        <v>0</v>
      </c>
      <c r="EG283" s="24">
        <v>9</v>
      </c>
      <c r="EH283" s="23"/>
      <c r="EI283" s="23"/>
      <c r="EJ283" s="23"/>
      <c r="EK283" s="23"/>
      <c r="EL283" s="23"/>
      <c r="EM283" s="23"/>
      <c r="EN283" s="23"/>
      <c r="EO283" s="23"/>
      <c r="EP283" s="23"/>
      <c r="EQ283" s="23"/>
      <c r="ER283" s="23"/>
      <c r="ES283" s="23"/>
      <c r="ET283" s="23"/>
      <c r="EU283" s="23"/>
      <c r="EV283" s="23"/>
      <c r="EW283" s="23"/>
      <c r="EX283" s="23"/>
      <c r="EY283" s="23"/>
      <c r="EZ283" s="23"/>
      <c r="FA283" s="23"/>
      <c r="FB283" s="23"/>
      <c r="FC283" s="23"/>
      <c r="FD283" s="23"/>
      <c r="FE283" s="23"/>
      <c r="FF283" s="23"/>
      <c r="FG283" s="23"/>
      <c r="FH283" s="23"/>
      <c r="FI283" s="23"/>
      <c r="FJ283" s="23"/>
      <c r="FK283" s="23"/>
      <c r="FL283" s="23"/>
      <c r="FM283" s="23"/>
      <c r="FN283" s="23"/>
      <c r="FO283" s="23"/>
      <c r="FP283" s="23"/>
      <c r="FQ283" s="23"/>
      <c r="FR283" s="23"/>
      <c r="FS283" s="23"/>
      <c r="FT283" s="23"/>
      <c r="FU283" s="23"/>
      <c r="FV283" s="23"/>
      <c r="FW283" s="23"/>
      <c r="FX283" s="23"/>
      <c r="FY283" s="23"/>
      <c r="FZ283" s="23"/>
      <c r="GA283" s="23"/>
      <c r="GB283" s="23"/>
      <c r="GC283" s="23"/>
      <c r="GD283" s="23"/>
      <c r="GE283" s="23"/>
      <c r="GF283" s="23"/>
      <c r="GG283" s="23"/>
      <c r="GH283" s="23"/>
      <c r="GI283" s="23"/>
      <c r="GJ283" s="23"/>
      <c r="GK283" s="23"/>
      <c r="GL283" s="23"/>
      <c r="GM283" s="23"/>
      <c r="GN283" s="23"/>
      <c r="GO283" s="23"/>
      <c r="GP283" s="23"/>
      <c r="GQ283" s="23"/>
      <c r="GR283" s="23"/>
      <c r="GS283" s="23"/>
      <c r="GT283" s="23"/>
      <c r="GU283" s="23"/>
      <c r="GV283" s="23"/>
      <c r="GW283" s="23"/>
      <c r="GX283" s="23"/>
      <c r="GY283" s="23"/>
      <c r="GZ283" s="23"/>
      <c r="HA283" s="23"/>
      <c r="HB283" s="23"/>
      <c r="HC283" s="23"/>
      <c r="HD283" s="23"/>
      <c r="HE283" s="23"/>
      <c r="HF283" s="23"/>
      <c r="HG283" s="23"/>
      <c r="HH283" s="23"/>
      <c r="HI283" s="23"/>
      <c r="HJ283" s="23"/>
      <c r="HK283" s="23"/>
      <c r="HL283" s="23"/>
      <c r="HM283" s="23"/>
      <c r="HN283" s="23"/>
      <c r="HO283" s="23"/>
      <c r="HP283" s="23"/>
      <c r="HQ283" s="23"/>
      <c r="HR283" s="23"/>
      <c r="HS283" s="23"/>
      <c r="HT283" s="23"/>
      <c r="HU283" s="23"/>
      <c r="HV283" s="23"/>
      <c r="HW283" s="23"/>
      <c r="HX283" s="23"/>
      <c r="HY283" s="23"/>
      <c r="HZ283" s="23"/>
      <c r="IA283" s="23"/>
      <c r="IB283" s="23"/>
      <c r="IC283" s="23"/>
      <c r="ID283" s="23"/>
      <c r="IE283" s="23"/>
      <c r="IF283" s="23"/>
      <c r="IG283" s="23"/>
      <c r="IH283" s="23"/>
      <c r="II283" s="23"/>
      <c r="IJ283" s="23"/>
    </row>
    <row r="284" spans="1:244" x14ac:dyDescent="0.3">
      <c r="A284" s="12"/>
      <c r="B284" s="13">
        <v>1</v>
      </c>
      <c r="C284" s="12"/>
      <c r="D284" s="12" t="s">
        <v>170</v>
      </c>
      <c r="E284" s="12"/>
      <c r="F284" s="14">
        <v>44882</v>
      </c>
      <c r="G284" s="13">
        <v>995.3</v>
      </c>
      <c r="H284" s="12"/>
      <c r="I284" s="15">
        <v>44840</v>
      </c>
      <c r="J284" s="13">
        <f t="shared" si="38"/>
        <v>42</v>
      </c>
      <c r="K284" s="12">
        <f t="shared" si="39"/>
        <v>5</v>
      </c>
      <c r="L284" s="12">
        <v>37</v>
      </c>
      <c r="M284" s="16" t="s">
        <v>74</v>
      </c>
      <c r="N284" s="12">
        <v>1</v>
      </c>
      <c r="O284" s="12"/>
      <c r="P284" s="12" t="s">
        <v>75</v>
      </c>
      <c r="Q284" s="12" t="s">
        <v>76</v>
      </c>
      <c r="R284" s="12" t="s">
        <v>77</v>
      </c>
      <c r="S284" s="17" t="s">
        <v>109</v>
      </c>
      <c r="T284" s="12">
        <v>28</v>
      </c>
      <c r="U284" s="12"/>
      <c r="V284" s="12">
        <v>2</v>
      </c>
      <c r="W284" s="12"/>
      <c r="X284" s="12"/>
      <c r="Y284" s="12"/>
      <c r="Z284" s="13">
        <v>38</v>
      </c>
      <c r="AA284" s="13">
        <v>1200</v>
      </c>
      <c r="AB284" s="12">
        <v>12</v>
      </c>
      <c r="AC284" s="13">
        <v>-27</v>
      </c>
      <c r="AD284" s="12"/>
      <c r="AE284" s="12">
        <v>4</v>
      </c>
      <c r="AF284" s="12">
        <v>5</v>
      </c>
      <c r="AG284" s="12">
        <v>6</v>
      </c>
      <c r="AH284" s="12">
        <v>7</v>
      </c>
      <c r="AI284" s="12"/>
      <c r="AJ284" s="13">
        <v>0</v>
      </c>
      <c r="AK284" s="16">
        <f t="shared" si="44"/>
        <v>2543.94531249998</v>
      </c>
      <c r="AL284" s="12">
        <v>-69.549560546875</v>
      </c>
      <c r="AM284" s="18">
        <v>-82.51953125</v>
      </c>
      <c r="AN284" s="18">
        <v>-96.6033935546875</v>
      </c>
      <c r="AO284" s="18">
        <v>-109.283447265625</v>
      </c>
      <c r="AP284" s="18">
        <v>-119.766235351562</v>
      </c>
      <c r="AQ284" s="12">
        <v>-130.26428222656199</v>
      </c>
      <c r="AR284" s="12">
        <v>-140.472412109375</v>
      </c>
      <c r="AS284" s="12">
        <v>-132.85827636718699</v>
      </c>
      <c r="AT284" s="12"/>
      <c r="AU284" s="12">
        <f t="shared" si="40"/>
        <v>0</v>
      </c>
      <c r="AV284" s="12"/>
      <c r="AW284" s="12"/>
      <c r="AX284" s="12"/>
      <c r="AY284" s="12"/>
      <c r="AZ284" s="12"/>
      <c r="BA284" s="12"/>
      <c r="BB284" s="19"/>
      <c r="BC284" s="18"/>
      <c r="BD284" s="12"/>
      <c r="BE284" s="12"/>
      <c r="BF284" s="12"/>
      <c r="BG284" s="12"/>
      <c r="BH284" s="12"/>
      <c r="BI284" s="19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20"/>
      <c r="CM284" s="12"/>
      <c r="CN284" s="12"/>
      <c r="CO284" s="62"/>
      <c r="CP284" s="12"/>
      <c r="CQ284" s="12"/>
      <c r="CR284" s="12"/>
      <c r="CS284" s="12"/>
      <c r="CT284" s="12"/>
      <c r="CU284" s="12"/>
      <c r="CV284" s="12"/>
      <c r="CW284" s="12"/>
      <c r="CX284" s="22">
        <v>0</v>
      </c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23"/>
      <c r="DW284" s="23"/>
      <c r="DX284" s="23"/>
      <c r="DY284" s="23"/>
      <c r="DZ284" s="23"/>
      <c r="EA284" s="23"/>
      <c r="EB284" s="23"/>
      <c r="EC284" s="12">
        <v>1</v>
      </c>
      <c r="ED284" s="33">
        <v>1</v>
      </c>
      <c r="EE284" s="23"/>
      <c r="EF284" s="21">
        <f t="shared" si="41"/>
        <v>0</v>
      </c>
      <c r="EG284" s="28">
        <v>1</v>
      </c>
      <c r="EH284" s="23"/>
      <c r="EI284" s="23"/>
      <c r="EJ284" s="23"/>
      <c r="EK284" s="23"/>
      <c r="EL284" s="23"/>
      <c r="EM284" s="23"/>
      <c r="EN284" s="23"/>
      <c r="EO284" s="23"/>
      <c r="EP284" s="23"/>
      <c r="EQ284" s="23"/>
      <c r="ER284" s="23"/>
      <c r="ES284" s="23"/>
      <c r="ET284" s="23"/>
      <c r="EU284" s="23"/>
      <c r="EV284" s="23"/>
      <c r="EW284" s="23"/>
      <c r="EX284" s="23"/>
      <c r="EY284" s="23"/>
      <c r="EZ284" s="23"/>
      <c r="FA284" s="23"/>
      <c r="FB284" s="23"/>
      <c r="FC284" s="23"/>
      <c r="FD284" s="23"/>
      <c r="FE284" s="23"/>
      <c r="FF284" s="23"/>
      <c r="FG284" s="23"/>
      <c r="FH284" s="23"/>
      <c r="FI284" s="23"/>
      <c r="FJ284" s="23"/>
      <c r="FK284" s="23"/>
      <c r="FL284" s="23"/>
      <c r="FM284" s="23"/>
      <c r="FN284" s="23"/>
      <c r="FO284" s="23"/>
      <c r="FP284" s="23"/>
      <c r="FQ284" s="23"/>
      <c r="FR284" s="23"/>
      <c r="FS284" s="23"/>
      <c r="FT284" s="23"/>
      <c r="FU284" s="23"/>
      <c r="FV284" s="23"/>
      <c r="FW284" s="23"/>
      <c r="FX284" s="23"/>
      <c r="FY284" s="23"/>
      <c r="FZ284" s="23"/>
      <c r="GA284" s="23"/>
      <c r="GB284" s="23"/>
      <c r="GC284" s="23"/>
      <c r="GD284" s="23"/>
      <c r="GE284" s="23"/>
      <c r="GF284" s="23"/>
      <c r="GG284" s="23"/>
      <c r="GH284" s="23"/>
      <c r="GI284" s="23"/>
      <c r="GJ284" s="23"/>
      <c r="GK284" s="23"/>
      <c r="GL284" s="23"/>
      <c r="GM284" s="23"/>
      <c r="GN284" s="23"/>
      <c r="GO284" s="23"/>
      <c r="GP284" s="23"/>
      <c r="GQ284" s="23"/>
      <c r="GR284" s="23"/>
      <c r="GS284" s="23"/>
      <c r="GT284" s="23"/>
      <c r="GU284" s="23"/>
      <c r="GV284" s="23"/>
      <c r="GW284" s="23"/>
      <c r="GX284" s="23"/>
      <c r="GY284" s="23"/>
      <c r="GZ284" s="23"/>
      <c r="HA284" s="23"/>
      <c r="HB284" s="23"/>
      <c r="HC284" s="23"/>
      <c r="HD284" s="23"/>
      <c r="HE284" s="23"/>
      <c r="HF284" s="23"/>
      <c r="HG284" s="23"/>
      <c r="HH284" s="23"/>
      <c r="HI284" s="23"/>
      <c r="HJ284" s="23"/>
      <c r="HK284" s="23"/>
      <c r="HL284" s="23"/>
      <c r="HM284" s="23"/>
      <c r="HN284" s="23"/>
      <c r="HO284" s="23"/>
      <c r="HP284" s="23"/>
      <c r="HQ284" s="23"/>
      <c r="HR284" s="23"/>
      <c r="HS284" s="23"/>
      <c r="HT284" s="23"/>
      <c r="HU284" s="23"/>
      <c r="HV284" s="23"/>
      <c r="HW284" s="23"/>
      <c r="HX284" s="23"/>
      <c r="HY284" s="23"/>
      <c r="HZ284" s="23"/>
      <c r="IA284" s="23"/>
      <c r="IB284" s="23"/>
      <c r="IC284" s="23"/>
      <c r="ID284" s="23"/>
      <c r="IE284" s="23"/>
      <c r="IF284" s="23"/>
      <c r="IG284" s="23"/>
      <c r="IH284" s="23"/>
      <c r="II284" s="23"/>
      <c r="IJ284" s="23"/>
    </row>
    <row r="285" spans="1:244" ht="14.4" customHeight="1" x14ac:dyDescent="0.3">
      <c r="A285" s="12"/>
      <c r="B285" s="13">
        <v>1</v>
      </c>
      <c r="C285" s="12"/>
      <c r="D285" s="12" t="s">
        <v>170</v>
      </c>
      <c r="E285" s="12"/>
      <c r="F285" s="14">
        <v>44882</v>
      </c>
      <c r="G285" s="13">
        <v>995.3</v>
      </c>
      <c r="H285" s="12"/>
      <c r="I285" s="15">
        <v>44840</v>
      </c>
      <c r="J285" s="13">
        <f t="shared" si="38"/>
        <v>42</v>
      </c>
      <c r="K285" s="12">
        <f t="shared" si="39"/>
        <v>5</v>
      </c>
      <c r="L285" s="12">
        <v>37</v>
      </c>
      <c r="M285" s="16" t="s">
        <v>74</v>
      </c>
      <c r="N285" s="12">
        <v>1</v>
      </c>
      <c r="O285" s="12"/>
      <c r="P285" s="12" t="s">
        <v>75</v>
      </c>
      <c r="Q285" s="12" t="s">
        <v>76</v>
      </c>
      <c r="R285" s="12" t="s">
        <v>77</v>
      </c>
      <c r="S285" s="17" t="s">
        <v>109</v>
      </c>
      <c r="T285" s="12">
        <v>28</v>
      </c>
      <c r="U285" s="12"/>
      <c r="V285" s="12">
        <v>1</v>
      </c>
      <c r="W285" s="12"/>
      <c r="X285" s="12"/>
      <c r="Y285" s="12"/>
      <c r="Z285" s="13">
        <v>30</v>
      </c>
      <c r="AA285" s="13">
        <v>1300</v>
      </c>
      <c r="AB285" s="12">
        <v>14</v>
      </c>
      <c r="AC285" s="13">
        <v>-37</v>
      </c>
      <c r="AD285" s="12"/>
      <c r="AE285" s="12">
        <v>0</v>
      </c>
      <c r="AF285" s="12">
        <v>1</v>
      </c>
      <c r="AG285" s="12">
        <v>2</v>
      </c>
      <c r="AH285" s="12">
        <v>3</v>
      </c>
      <c r="AI285" s="12"/>
      <c r="AJ285" s="13">
        <v>1</v>
      </c>
      <c r="AK285" s="16">
        <f t="shared" si="44"/>
        <v>1623.22998046875</v>
      </c>
      <c r="AL285" s="12">
        <v>-71.441650390625</v>
      </c>
      <c r="AM285" s="18">
        <v>-81.9244384765625</v>
      </c>
      <c r="AN285" s="18">
        <v>-90.6524658203125</v>
      </c>
      <c r="AO285" s="18">
        <v>-97.7783203125</v>
      </c>
      <c r="AP285" s="18">
        <v>-104.095458984375</v>
      </c>
      <c r="AQ285" s="12">
        <v>-108.88671875</v>
      </c>
      <c r="AR285" s="12">
        <v>-113.998413085937</v>
      </c>
      <c r="AS285" s="12">
        <v>-118.499755859375</v>
      </c>
      <c r="AT285" s="12"/>
      <c r="AU285" s="12">
        <f t="shared" si="40"/>
        <v>24</v>
      </c>
      <c r="AV285" s="12">
        <v>12</v>
      </c>
      <c r="AW285" s="12">
        <v>1</v>
      </c>
      <c r="AX285" s="12">
        <v>1</v>
      </c>
      <c r="AY285" s="12" t="s">
        <v>80</v>
      </c>
      <c r="AZ285" s="12">
        <v>463.90051269531199</v>
      </c>
      <c r="BA285" s="12">
        <v>466.599609375</v>
      </c>
      <c r="BB285" s="19">
        <v>-34.330001831054602</v>
      </c>
      <c r="BC285" s="18">
        <v>45.285812377929602</v>
      </c>
      <c r="BD285" s="12">
        <v>1.2998046875</v>
      </c>
      <c r="BE285" s="12">
        <v>465.20031738281199</v>
      </c>
      <c r="BF285" s="12">
        <v>38.831344604492102</v>
      </c>
      <c r="BG285" s="12">
        <v>0</v>
      </c>
      <c r="BH285" s="12">
        <v>463.90051269531199</v>
      </c>
      <c r="BI285" s="19"/>
      <c r="BJ285" s="12">
        <v>22.642906188964801</v>
      </c>
      <c r="BK285" s="12" t="s">
        <v>81</v>
      </c>
      <c r="BL285" s="12" t="s">
        <v>81</v>
      </c>
      <c r="BM285" s="12">
        <v>0.67205572128295898</v>
      </c>
      <c r="BN285" s="12">
        <v>0.75132662057876598</v>
      </c>
      <c r="BO285" s="12">
        <v>9.3443632125854403</v>
      </c>
      <c r="BP285" s="12">
        <v>4.98046875E-2</v>
      </c>
      <c r="BQ285" s="12">
        <v>-5.2083334922790501</v>
      </c>
      <c r="BR285" s="12">
        <v>1.0498046875</v>
      </c>
      <c r="BS285" s="12" t="s">
        <v>81</v>
      </c>
      <c r="BT285" s="12" t="s">
        <v>81</v>
      </c>
      <c r="BU285" s="12" t="s">
        <v>81</v>
      </c>
      <c r="BV285" s="12" t="s">
        <v>81</v>
      </c>
      <c r="BW285" s="12">
        <v>117.0283203125</v>
      </c>
      <c r="BX285" s="12" t="s">
        <v>82</v>
      </c>
      <c r="BY285" s="12" t="s">
        <v>81</v>
      </c>
      <c r="BZ285" s="12" t="s">
        <v>82</v>
      </c>
      <c r="CA285" s="12" t="s">
        <v>82</v>
      </c>
      <c r="CB285" s="12"/>
      <c r="CC285" s="12"/>
      <c r="CD285" s="12"/>
      <c r="CE285" s="20"/>
      <c r="CM285" s="12"/>
      <c r="CN285" s="12"/>
      <c r="CO285" s="62"/>
      <c r="CP285" s="12"/>
      <c r="CQ285" s="12"/>
      <c r="CR285" s="12"/>
      <c r="CS285" s="12"/>
      <c r="CT285" s="12"/>
      <c r="CU285" s="12"/>
      <c r="CV285" s="12"/>
      <c r="CW285" s="12"/>
      <c r="CX285" s="22">
        <v>0</v>
      </c>
      <c r="CY285" s="17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23"/>
      <c r="DW285" s="23"/>
      <c r="DX285" s="23"/>
      <c r="DY285" s="23"/>
      <c r="DZ285" s="23"/>
      <c r="EA285" s="23"/>
      <c r="EB285" s="23"/>
      <c r="EC285" s="17">
        <v>3</v>
      </c>
      <c r="ED285" s="12">
        <v>3</v>
      </c>
      <c r="EE285" s="23"/>
      <c r="EF285" s="21">
        <f t="shared" si="41"/>
        <v>0</v>
      </c>
      <c r="EG285" s="27">
        <v>3</v>
      </c>
      <c r="EH285" s="23"/>
      <c r="EI285" s="23"/>
      <c r="EJ285" s="23"/>
      <c r="EK285" s="23"/>
      <c r="EL285" s="23"/>
      <c r="EM285" s="23"/>
      <c r="EN285" s="23"/>
      <c r="EO285" s="23"/>
      <c r="EP285" s="23"/>
      <c r="EQ285" s="23"/>
      <c r="ER285" s="23"/>
      <c r="ES285" s="23"/>
      <c r="ET285" s="23"/>
      <c r="EU285" s="23"/>
      <c r="EV285" s="23"/>
      <c r="EW285" s="23"/>
      <c r="EX285" s="23"/>
      <c r="EY285" s="23"/>
      <c r="EZ285" s="23"/>
      <c r="FA285" s="23"/>
      <c r="FB285" s="23"/>
      <c r="FC285" s="23"/>
      <c r="FD285" s="23"/>
      <c r="FE285" s="23"/>
      <c r="FF285" s="23"/>
      <c r="FG285" s="23"/>
      <c r="FH285" s="23"/>
      <c r="FI285" s="23"/>
      <c r="FJ285" s="23"/>
      <c r="FK285" s="23"/>
      <c r="FL285" s="23"/>
      <c r="FM285" s="23"/>
      <c r="FN285" s="23"/>
      <c r="FO285" s="23"/>
      <c r="FP285" s="23"/>
      <c r="FQ285" s="23"/>
      <c r="FR285" s="23"/>
      <c r="FS285" s="23"/>
      <c r="FT285" s="23"/>
      <c r="FU285" s="23"/>
      <c r="FV285" s="23"/>
      <c r="FW285" s="23"/>
      <c r="FX285" s="23"/>
      <c r="FY285" s="23"/>
      <c r="FZ285" s="23"/>
      <c r="GA285" s="23"/>
      <c r="GB285" s="23"/>
      <c r="GC285" s="23"/>
      <c r="GD285" s="23"/>
      <c r="GE285" s="23"/>
      <c r="GF285" s="23"/>
      <c r="GG285" s="23"/>
      <c r="GH285" s="23"/>
      <c r="GI285" s="23"/>
      <c r="GJ285" s="23"/>
      <c r="GK285" s="23"/>
      <c r="GL285" s="23"/>
      <c r="GM285" s="23"/>
      <c r="GN285" s="23"/>
      <c r="GO285" s="23"/>
      <c r="GP285" s="23"/>
      <c r="GQ285" s="23"/>
      <c r="GR285" s="23"/>
      <c r="GS285" s="23"/>
      <c r="GT285" s="23"/>
      <c r="GU285" s="23"/>
      <c r="GV285" s="23"/>
      <c r="GW285" s="23"/>
      <c r="GX285" s="23"/>
      <c r="GY285" s="23"/>
      <c r="GZ285" s="23"/>
      <c r="HA285" s="23"/>
      <c r="HB285" s="23"/>
      <c r="HC285" s="23"/>
      <c r="HD285" s="23"/>
      <c r="HE285" s="23"/>
      <c r="HF285" s="23"/>
      <c r="HG285" s="23"/>
      <c r="HH285" s="23"/>
      <c r="HI285" s="23"/>
      <c r="HJ285" s="23"/>
      <c r="HK285" s="23"/>
      <c r="HL285" s="23"/>
      <c r="HM285" s="23"/>
      <c r="HN285" s="23"/>
      <c r="HO285" s="23"/>
      <c r="HP285" s="23"/>
      <c r="HQ285" s="23"/>
      <c r="HR285" s="23"/>
      <c r="HS285" s="23"/>
      <c r="HT285" s="23"/>
      <c r="HU285" s="23"/>
      <c r="HV285" s="23"/>
      <c r="HW285" s="23"/>
      <c r="HX285" s="23"/>
      <c r="HY285" s="23"/>
      <c r="HZ285" s="23"/>
      <c r="IA285" s="23"/>
      <c r="IB285" s="23"/>
      <c r="IC285" s="23"/>
      <c r="ID285" s="23"/>
      <c r="IE285" s="23"/>
      <c r="IF285" s="23"/>
      <c r="IG285" s="23"/>
      <c r="IH285" s="23"/>
      <c r="II285" s="23"/>
      <c r="IJ285" s="23"/>
    </row>
    <row r="286" spans="1:244" x14ac:dyDescent="0.3">
      <c r="A286" s="12"/>
      <c r="B286" s="13">
        <v>1</v>
      </c>
      <c r="C286" s="12"/>
      <c r="D286" s="12" t="s">
        <v>170</v>
      </c>
      <c r="E286" s="12"/>
      <c r="F286" s="14">
        <v>44882</v>
      </c>
      <c r="G286" s="13">
        <v>995.3</v>
      </c>
      <c r="H286" s="12"/>
      <c r="I286" s="15">
        <v>44840</v>
      </c>
      <c r="J286" s="13">
        <f t="shared" si="38"/>
        <v>42</v>
      </c>
      <c r="K286" s="12">
        <f t="shared" si="39"/>
        <v>5</v>
      </c>
      <c r="L286" s="12">
        <v>37</v>
      </c>
      <c r="M286" s="16" t="s">
        <v>74</v>
      </c>
      <c r="N286" s="12">
        <v>1</v>
      </c>
      <c r="O286" s="12"/>
      <c r="P286" s="12" t="s">
        <v>75</v>
      </c>
      <c r="Q286" s="12" t="s">
        <v>76</v>
      </c>
      <c r="R286" s="12" t="s">
        <v>77</v>
      </c>
      <c r="S286" s="17" t="s">
        <v>109</v>
      </c>
      <c r="T286" s="12">
        <v>28</v>
      </c>
      <c r="U286" s="12"/>
      <c r="V286" s="12">
        <v>3</v>
      </c>
      <c r="W286" s="12" t="s">
        <v>83</v>
      </c>
      <c r="X286" s="12"/>
      <c r="Y286" s="12"/>
      <c r="Z286" s="13">
        <v>34</v>
      </c>
      <c r="AA286" s="13">
        <v>1300</v>
      </c>
      <c r="AB286" s="12">
        <v>4</v>
      </c>
      <c r="AC286" s="13">
        <v>-31</v>
      </c>
      <c r="AD286" s="12"/>
      <c r="AE286" s="12">
        <v>8</v>
      </c>
      <c r="AF286" s="12">
        <v>9</v>
      </c>
      <c r="AG286" s="12">
        <v>10</v>
      </c>
      <c r="AH286" s="12">
        <v>11</v>
      </c>
      <c r="AI286" s="12"/>
      <c r="AJ286" s="13">
        <v>2</v>
      </c>
      <c r="AK286" s="16">
        <f t="shared" si="44"/>
        <v>1999.20654296875</v>
      </c>
      <c r="AL286" s="12">
        <v>-69.3206787109375</v>
      </c>
      <c r="AM286" s="18">
        <v>-80.9783935546875</v>
      </c>
      <c r="AN286" s="18">
        <v>-92.559814453125</v>
      </c>
      <c r="AO286" s="18">
        <v>-100.28076171875</v>
      </c>
      <c r="AP286" s="18">
        <v>-109.649658203125</v>
      </c>
      <c r="AQ286" s="12">
        <v>-120.941162109375</v>
      </c>
      <c r="AR286" s="12">
        <v>-130.02014160156199</v>
      </c>
      <c r="AS286" s="12">
        <v>-139.58740234375</v>
      </c>
      <c r="AT286" s="12"/>
      <c r="AU286" s="12">
        <f t="shared" si="40"/>
        <v>22</v>
      </c>
      <c r="AV286" s="12">
        <v>11</v>
      </c>
      <c r="AW286" s="12">
        <v>1</v>
      </c>
      <c r="AX286" s="12">
        <v>1</v>
      </c>
      <c r="AY286" s="12" t="s">
        <v>80</v>
      </c>
      <c r="AZ286" s="12">
        <v>575.90051269531205</v>
      </c>
      <c r="BA286" s="12">
        <v>579.30078125</v>
      </c>
      <c r="BB286" s="19">
        <v>-28.709999084472599</v>
      </c>
      <c r="BC286" s="18">
        <v>40.962806701660099</v>
      </c>
      <c r="BD286" s="12">
        <v>1.69921875</v>
      </c>
      <c r="BE286" s="12">
        <v>577.59973144531205</v>
      </c>
      <c r="BF286" s="12">
        <v>27.306190490722599</v>
      </c>
      <c r="BG286" s="12">
        <v>3.2998046875</v>
      </c>
      <c r="BH286" s="12">
        <v>579.20031738281205</v>
      </c>
      <c r="BI286" s="19"/>
      <c r="BJ286" s="12">
        <v>20.48140335083</v>
      </c>
      <c r="BK286" s="12" t="s">
        <v>81</v>
      </c>
      <c r="BL286" s="12" t="s">
        <v>81</v>
      </c>
      <c r="BM286" s="12">
        <v>1.2490985393524101</v>
      </c>
      <c r="BN286" s="12">
        <v>1.52968060970306</v>
      </c>
      <c r="BO286" s="12">
        <v>11.182598114013601</v>
      </c>
      <c r="BP286" s="12">
        <v>0.1494140625</v>
      </c>
      <c r="BQ286" s="12">
        <v>-12.101716041564901</v>
      </c>
      <c r="BR286" s="12">
        <v>0.9501953125</v>
      </c>
      <c r="BS286" s="12" t="s">
        <v>81</v>
      </c>
      <c r="BT286" s="12" t="s">
        <v>81</v>
      </c>
      <c r="BU286" s="12" t="s">
        <v>81</v>
      </c>
      <c r="BV286" s="12" t="s">
        <v>81</v>
      </c>
      <c r="BW286" s="12">
        <v>121.04987335205</v>
      </c>
      <c r="BX286" s="12" t="s">
        <v>82</v>
      </c>
      <c r="BY286" s="12" t="s">
        <v>81</v>
      </c>
      <c r="BZ286" s="12" t="s">
        <v>82</v>
      </c>
      <c r="CA286" s="12" t="s">
        <v>82</v>
      </c>
      <c r="CB286" s="12"/>
      <c r="CC286" s="12"/>
      <c r="CD286" s="12"/>
      <c r="CE286" s="20"/>
      <c r="CM286" s="12"/>
      <c r="CN286" s="12"/>
      <c r="CO286" s="62"/>
      <c r="CP286" s="12"/>
      <c r="CQ286" s="12"/>
      <c r="CR286" s="12"/>
      <c r="CS286" s="12"/>
      <c r="CT286" s="12"/>
      <c r="CU286" s="12"/>
      <c r="CV286" s="12"/>
      <c r="CW286" s="12"/>
      <c r="CX286" s="22">
        <v>0</v>
      </c>
      <c r="CY286" s="17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23"/>
      <c r="DW286" s="23"/>
      <c r="DX286" s="23"/>
      <c r="DY286" s="23"/>
      <c r="DZ286" s="23"/>
      <c r="EA286" s="23"/>
      <c r="EB286" s="23"/>
      <c r="EC286" s="17">
        <v>3</v>
      </c>
      <c r="ED286" s="12">
        <v>3</v>
      </c>
      <c r="EE286" s="23"/>
      <c r="EF286" s="21">
        <f t="shared" si="41"/>
        <v>0</v>
      </c>
      <c r="EG286" s="27">
        <v>3</v>
      </c>
      <c r="EH286" s="23"/>
      <c r="EI286" s="23"/>
      <c r="EJ286" s="23"/>
      <c r="EK286" s="23"/>
      <c r="EL286" s="23"/>
      <c r="EM286" s="23"/>
      <c r="EN286" s="23"/>
      <c r="EO286" s="23"/>
      <c r="EP286" s="23"/>
      <c r="EQ286" s="23"/>
      <c r="ER286" s="23"/>
      <c r="ES286" s="23"/>
      <c r="ET286" s="23"/>
      <c r="EU286" s="23"/>
      <c r="EV286" s="23"/>
      <c r="EW286" s="23"/>
      <c r="EX286" s="23"/>
      <c r="EY286" s="23"/>
      <c r="EZ286" s="23"/>
      <c r="FA286" s="23"/>
      <c r="FB286" s="23"/>
      <c r="FC286" s="23"/>
      <c r="FD286" s="23"/>
      <c r="FE286" s="23"/>
      <c r="FF286" s="23"/>
      <c r="FG286" s="23"/>
      <c r="FH286" s="23"/>
      <c r="FI286" s="23"/>
      <c r="FJ286" s="23"/>
      <c r="FK286" s="23"/>
      <c r="FL286" s="23"/>
      <c r="FM286" s="23"/>
      <c r="FN286" s="23"/>
      <c r="FO286" s="23"/>
      <c r="FP286" s="23"/>
      <c r="FQ286" s="23"/>
      <c r="FR286" s="23"/>
      <c r="FS286" s="23"/>
      <c r="FT286" s="23"/>
      <c r="FU286" s="23"/>
      <c r="FV286" s="23"/>
      <c r="FW286" s="23"/>
      <c r="FX286" s="23"/>
      <c r="FY286" s="23"/>
      <c r="FZ286" s="23"/>
      <c r="GA286" s="23"/>
      <c r="GB286" s="23"/>
      <c r="GC286" s="23"/>
      <c r="GD286" s="23"/>
      <c r="GE286" s="23"/>
      <c r="GF286" s="23"/>
      <c r="GG286" s="23"/>
      <c r="GH286" s="23"/>
      <c r="GI286" s="23"/>
      <c r="GJ286" s="23"/>
      <c r="GK286" s="23"/>
      <c r="GL286" s="23"/>
      <c r="GM286" s="23"/>
      <c r="GN286" s="23"/>
      <c r="GO286" s="23"/>
      <c r="GP286" s="23"/>
      <c r="GQ286" s="23"/>
      <c r="GR286" s="23"/>
      <c r="GS286" s="23"/>
      <c r="GT286" s="23"/>
      <c r="GU286" s="23"/>
      <c r="GV286" s="23"/>
      <c r="GW286" s="23"/>
      <c r="GX286" s="23"/>
      <c r="GY286" s="23"/>
      <c r="GZ286" s="23"/>
      <c r="HA286" s="23"/>
      <c r="HB286" s="23"/>
      <c r="HC286" s="23"/>
      <c r="HD286" s="23"/>
      <c r="HE286" s="23"/>
      <c r="HF286" s="23"/>
      <c r="HG286" s="23"/>
      <c r="HH286" s="23"/>
      <c r="HI286" s="23"/>
      <c r="HJ286" s="23"/>
      <c r="HK286" s="23"/>
      <c r="HL286" s="23"/>
      <c r="HM286" s="23"/>
      <c r="HN286" s="23"/>
      <c r="HO286" s="23"/>
      <c r="HP286" s="23"/>
      <c r="HQ286" s="23"/>
      <c r="HR286" s="23"/>
      <c r="HS286" s="23"/>
      <c r="HT286" s="23"/>
      <c r="HU286" s="23"/>
      <c r="HV286" s="23"/>
      <c r="HW286" s="23"/>
      <c r="HX286" s="23"/>
      <c r="HY286" s="23"/>
      <c r="HZ286" s="23"/>
      <c r="IA286" s="23"/>
      <c r="IB286" s="23"/>
      <c r="IC286" s="23"/>
      <c r="ID286" s="23"/>
      <c r="IE286" s="23"/>
      <c r="IF286" s="23"/>
      <c r="IG286" s="23"/>
      <c r="IH286" s="23"/>
      <c r="II286" s="23"/>
      <c r="IJ286" s="23"/>
    </row>
    <row r="287" spans="1:244" ht="15" customHeight="1" x14ac:dyDescent="0.3">
      <c r="A287" s="12"/>
      <c r="B287" s="13">
        <v>1</v>
      </c>
      <c r="C287" s="51"/>
      <c r="D287" s="12" t="s">
        <v>170</v>
      </c>
      <c r="E287" s="12"/>
      <c r="F287" s="14">
        <v>44883</v>
      </c>
      <c r="G287" s="13">
        <v>995.3</v>
      </c>
      <c r="H287" s="12"/>
      <c r="I287" s="15">
        <v>44840</v>
      </c>
      <c r="J287" s="13">
        <f t="shared" si="38"/>
        <v>43</v>
      </c>
      <c r="K287" s="12">
        <f t="shared" si="39"/>
        <v>5</v>
      </c>
      <c r="L287" s="35">
        <v>38</v>
      </c>
      <c r="M287" s="16" t="s">
        <v>74</v>
      </c>
      <c r="N287" s="12">
        <v>1</v>
      </c>
      <c r="O287" s="12"/>
      <c r="P287" s="12" t="s">
        <v>75</v>
      </c>
      <c r="Q287" s="12" t="s">
        <v>76</v>
      </c>
      <c r="R287" s="12" t="s">
        <v>77</v>
      </c>
      <c r="S287" s="17" t="s">
        <v>109</v>
      </c>
      <c r="T287" s="12">
        <v>28</v>
      </c>
      <c r="U287" s="12"/>
      <c r="V287" s="12">
        <v>9</v>
      </c>
      <c r="W287" s="12"/>
      <c r="X287" s="12"/>
      <c r="Y287" s="12"/>
      <c r="Z287" s="13">
        <v>70</v>
      </c>
      <c r="AA287" s="13">
        <v>1000</v>
      </c>
      <c r="AB287" s="12">
        <v>19</v>
      </c>
      <c r="AC287" s="13">
        <v>-20</v>
      </c>
      <c r="AD287" s="12"/>
      <c r="AE287" s="12">
        <v>34</v>
      </c>
      <c r="AF287" s="12">
        <v>35</v>
      </c>
      <c r="AG287" s="12">
        <v>36</v>
      </c>
      <c r="AH287" s="12">
        <v>37</v>
      </c>
      <c r="AI287" s="12"/>
      <c r="AJ287" s="49">
        <v>4</v>
      </c>
      <c r="AK287" s="16">
        <f t="shared" si="44"/>
        <v>1011.04736328125</v>
      </c>
      <c r="AL287" s="12">
        <v>-57.5103759765625</v>
      </c>
      <c r="AM287" s="18">
        <v>-70.3887939453125</v>
      </c>
      <c r="AN287" s="18">
        <v>-74.2950439453125</v>
      </c>
      <c r="AO287" s="18">
        <v>-73.455810546875</v>
      </c>
      <c r="AP287" s="18">
        <v>-81.2530517578125</v>
      </c>
      <c r="AQ287" s="12">
        <v>-85.7086181640625</v>
      </c>
      <c r="AR287" s="12">
        <v>-91.8121337890625</v>
      </c>
      <c r="AS287" s="12">
        <v>-87.2650146484375</v>
      </c>
      <c r="AT287" s="12"/>
      <c r="AU287" s="12">
        <f t="shared" si="40"/>
        <v>36</v>
      </c>
      <c r="AV287" s="12">
        <v>18</v>
      </c>
      <c r="AW287" s="12">
        <v>1</v>
      </c>
      <c r="AX287" s="12">
        <v>1</v>
      </c>
      <c r="AY287" s="12" t="s">
        <v>80</v>
      </c>
      <c r="AZ287" s="12">
        <v>619.40051269531205</v>
      </c>
      <c r="BA287" s="12">
        <v>623.902587890625</v>
      </c>
      <c r="BB287" s="19">
        <v>-16.4500007629394</v>
      </c>
      <c r="BC287" s="18">
        <v>50.293994903564403</v>
      </c>
      <c r="BD287" s="12">
        <v>2</v>
      </c>
      <c r="BE287" s="12">
        <v>621.40051269531205</v>
      </c>
      <c r="BF287" s="12">
        <v>-3.0965087413787802</v>
      </c>
      <c r="BG287" s="12">
        <v>0</v>
      </c>
      <c r="BH287" s="12">
        <v>619.40051269531205</v>
      </c>
      <c r="BI287" s="19">
        <v>2.3898038864135698</v>
      </c>
      <c r="BJ287" s="12">
        <v>25.146997451782202</v>
      </c>
      <c r="BK287" s="12">
        <v>1.0614749193191499</v>
      </c>
      <c r="BL287" s="12">
        <v>3.45127868652343</v>
      </c>
      <c r="BM287" s="12">
        <v>5.9058337211608798</v>
      </c>
      <c r="BN287" s="12">
        <v>7.9756302833557102</v>
      </c>
      <c r="BO287" s="12">
        <v>56.832107543945298</v>
      </c>
      <c r="BP287" s="12">
        <v>1.0498046875</v>
      </c>
      <c r="BQ287" s="12">
        <v>-22.365196228027301</v>
      </c>
      <c r="BR287" s="12">
        <v>1.1494140625</v>
      </c>
      <c r="BS287" s="12">
        <v>44.389495849609297</v>
      </c>
      <c r="BT287" s="12">
        <v>0.95602589845657304</v>
      </c>
      <c r="BU287" s="12" t="s">
        <v>81</v>
      </c>
      <c r="BV287" s="12" t="s">
        <v>81</v>
      </c>
      <c r="BW287" s="12">
        <v>119.64469909667901</v>
      </c>
      <c r="BX287" s="12" t="s">
        <v>82</v>
      </c>
      <c r="BY287" s="12" t="s">
        <v>81</v>
      </c>
      <c r="BZ287" s="12" t="s">
        <v>82</v>
      </c>
      <c r="CA287" s="12" t="s">
        <v>82</v>
      </c>
      <c r="CB287" s="12"/>
      <c r="CC287" s="12"/>
      <c r="CD287" s="12"/>
      <c r="CE287" s="20"/>
      <c r="CM287" s="12"/>
      <c r="CN287" s="12"/>
      <c r="CO287" s="62"/>
      <c r="CP287" s="12"/>
      <c r="CQ287" s="12"/>
      <c r="CR287" s="12"/>
      <c r="CS287" s="12"/>
      <c r="CT287" s="12"/>
      <c r="CU287" s="12"/>
      <c r="CV287" s="12"/>
      <c r="CW287" s="12"/>
      <c r="CX287" s="22">
        <v>0</v>
      </c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23"/>
      <c r="DW287" s="23"/>
      <c r="DX287" s="23"/>
      <c r="DY287" s="23"/>
      <c r="DZ287" s="23"/>
      <c r="EA287" s="23"/>
      <c r="EB287" s="23"/>
      <c r="EC287" s="21">
        <v>5</v>
      </c>
      <c r="ED287" s="12">
        <v>5</v>
      </c>
      <c r="EE287" s="23"/>
      <c r="EF287" s="21">
        <f t="shared" si="41"/>
        <v>0</v>
      </c>
      <c r="EG287" s="24">
        <v>5</v>
      </c>
      <c r="EH287" s="23"/>
      <c r="EI287" s="23"/>
      <c r="EJ287" s="23"/>
      <c r="EK287" s="23"/>
      <c r="EL287" s="23"/>
      <c r="EM287" s="23"/>
      <c r="EN287" s="23"/>
      <c r="EO287" s="23"/>
      <c r="EP287" s="23"/>
      <c r="EQ287" s="23"/>
      <c r="ER287" s="23"/>
      <c r="ES287" s="23"/>
      <c r="ET287" s="23"/>
      <c r="EU287" s="23"/>
      <c r="EV287" s="23"/>
      <c r="EW287" s="23"/>
      <c r="EX287" s="23"/>
      <c r="EY287" s="23"/>
      <c r="EZ287" s="23"/>
      <c r="FA287" s="23"/>
      <c r="FB287" s="23"/>
      <c r="FC287" s="23"/>
      <c r="FD287" s="23"/>
      <c r="FE287" s="23"/>
      <c r="FF287" s="23"/>
      <c r="FG287" s="23"/>
      <c r="FH287" s="23"/>
      <c r="FI287" s="23"/>
      <c r="FJ287" s="23"/>
      <c r="FK287" s="23"/>
      <c r="FL287" s="23"/>
      <c r="FM287" s="23"/>
      <c r="FN287" s="23"/>
      <c r="FO287" s="23"/>
      <c r="FP287" s="23"/>
      <c r="FQ287" s="23"/>
      <c r="FR287" s="23"/>
      <c r="FS287" s="23"/>
      <c r="FT287" s="23"/>
      <c r="FU287" s="23"/>
      <c r="FV287" s="23"/>
      <c r="FW287" s="23"/>
      <c r="FX287" s="23"/>
      <c r="FY287" s="23"/>
      <c r="FZ287" s="23"/>
      <c r="GA287" s="23"/>
      <c r="GB287" s="23"/>
      <c r="GC287" s="23"/>
      <c r="GD287" s="23"/>
      <c r="GE287" s="23"/>
      <c r="GF287" s="23"/>
      <c r="GG287" s="23"/>
      <c r="GH287" s="23"/>
      <c r="GI287" s="23"/>
      <c r="GJ287" s="23"/>
      <c r="GK287" s="23"/>
      <c r="GL287" s="23"/>
      <c r="GM287" s="23"/>
      <c r="GN287" s="23"/>
      <c r="GO287" s="23"/>
      <c r="GP287" s="23"/>
      <c r="GQ287" s="23"/>
      <c r="GR287" s="23"/>
      <c r="GS287" s="23"/>
      <c r="GT287" s="23"/>
      <c r="GU287" s="23"/>
      <c r="GV287" s="23"/>
      <c r="GW287" s="23"/>
      <c r="GX287" s="23"/>
      <c r="GY287" s="23"/>
      <c r="GZ287" s="23"/>
      <c r="HA287" s="23"/>
      <c r="HB287" s="23"/>
      <c r="HC287" s="23"/>
      <c r="HD287" s="23"/>
      <c r="HE287" s="23"/>
      <c r="HF287" s="23"/>
      <c r="HG287" s="23"/>
      <c r="HH287" s="23"/>
      <c r="HI287" s="23"/>
      <c r="HJ287" s="23"/>
      <c r="HK287" s="23"/>
      <c r="HL287" s="23"/>
      <c r="HM287" s="23"/>
      <c r="HN287" s="23"/>
      <c r="HO287" s="23"/>
      <c r="HP287" s="23"/>
      <c r="HQ287" s="23"/>
      <c r="HR287" s="23"/>
      <c r="HS287" s="23"/>
      <c r="HT287" s="23"/>
      <c r="HU287" s="23"/>
      <c r="HV287" s="23"/>
      <c r="HW287" s="23"/>
      <c r="HX287" s="23"/>
      <c r="HY287" s="23"/>
      <c r="HZ287" s="23"/>
      <c r="IA287" s="23"/>
      <c r="IB287" s="23"/>
      <c r="IC287" s="23"/>
      <c r="ID287" s="23"/>
      <c r="IE287" s="23"/>
      <c r="IF287" s="23"/>
      <c r="IG287" s="23"/>
      <c r="IH287" s="23"/>
      <c r="II287" s="23"/>
      <c r="IJ287" s="23"/>
    </row>
    <row r="288" spans="1:244" ht="15" customHeight="1" x14ac:dyDescent="0.3">
      <c r="A288" s="12"/>
      <c r="B288" s="13">
        <v>1</v>
      </c>
      <c r="C288" s="51"/>
      <c r="D288" s="12" t="s">
        <v>170</v>
      </c>
      <c r="E288" s="12"/>
      <c r="F288" s="14">
        <v>44883</v>
      </c>
      <c r="G288" s="13">
        <v>995.3</v>
      </c>
      <c r="H288" s="12"/>
      <c r="I288" s="15">
        <v>44840</v>
      </c>
      <c r="J288" s="13">
        <f t="shared" si="38"/>
        <v>43</v>
      </c>
      <c r="K288" s="12">
        <f t="shared" si="39"/>
        <v>5</v>
      </c>
      <c r="L288" s="35">
        <v>38</v>
      </c>
      <c r="M288" s="16" t="s">
        <v>74</v>
      </c>
      <c r="N288" s="12">
        <v>1</v>
      </c>
      <c r="O288" s="12"/>
      <c r="P288" s="12" t="s">
        <v>75</v>
      </c>
      <c r="Q288" s="12" t="s">
        <v>76</v>
      </c>
      <c r="R288" s="12" t="s">
        <v>77</v>
      </c>
      <c r="S288" s="17" t="s">
        <v>109</v>
      </c>
      <c r="T288" s="12">
        <v>28</v>
      </c>
      <c r="U288" s="12"/>
      <c r="V288" s="12">
        <v>6</v>
      </c>
      <c r="W288" s="12"/>
      <c r="X288" s="12"/>
      <c r="Y288" s="12"/>
      <c r="Z288" s="13">
        <v>20</v>
      </c>
      <c r="AA288" s="13">
        <v>1400</v>
      </c>
      <c r="AB288" s="12">
        <v>8</v>
      </c>
      <c r="AC288" s="13">
        <v>-20</v>
      </c>
      <c r="AD288" s="12"/>
      <c r="AE288" s="12">
        <v>20</v>
      </c>
      <c r="AF288" s="12">
        <v>22</v>
      </c>
      <c r="AG288" s="12">
        <v>23</v>
      </c>
      <c r="AH288" s="12">
        <v>24</v>
      </c>
      <c r="AI288" s="12"/>
      <c r="AJ288" s="49">
        <v>3</v>
      </c>
      <c r="AK288" s="16">
        <f t="shared" si="44"/>
        <v>731.8115234375</v>
      </c>
      <c r="AL288" s="12">
        <v>-65.1702880859375</v>
      </c>
      <c r="AM288" s="18">
        <v>-70.0531005859375</v>
      </c>
      <c r="AN288" s="18">
        <v>-79.1168212890625</v>
      </c>
      <c r="AO288" s="18">
        <v>-78.5064697265625</v>
      </c>
      <c r="AP288" s="18">
        <v>-79.2388916015625</v>
      </c>
      <c r="AQ288" s="12">
        <v>-92.8497314453125</v>
      </c>
      <c r="AR288" s="12">
        <v>-88.6077880859375</v>
      </c>
      <c r="AS288" s="12">
        <v>-96.6033935546875</v>
      </c>
      <c r="AT288" s="12"/>
      <c r="AU288" s="12">
        <f t="shared" si="40"/>
        <v>24</v>
      </c>
      <c r="AV288" s="12">
        <v>12</v>
      </c>
      <c r="AW288" s="12">
        <v>1</v>
      </c>
      <c r="AX288" s="12">
        <v>1</v>
      </c>
      <c r="AY288" s="12" t="s">
        <v>80</v>
      </c>
      <c r="AZ288" s="12">
        <v>501</v>
      </c>
      <c r="BA288" s="12">
        <v>505.39959716796801</v>
      </c>
      <c r="BB288" s="19">
        <v>-12.8599996566772</v>
      </c>
      <c r="BC288" s="18">
        <v>33.627212524413999</v>
      </c>
      <c r="BD288" s="12">
        <v>2</v>
      </c>
      <c r="BE288" s="12">
        <v>503</v>
      </c>
      <c r="BF288" s="12">
        <v>-0.55247557163238503</v>
      </c>
      <c r="BG288" s="12">
        <v>0</v>
      </c>
      <c r="BH288" s="12">
        <v>501</v>
      </c>
      <c r="BI288" s="19">
        <v>2.7953641414642298</v>
      </c>
      <c r="BJ288" s="12">
        <v>16.813606262206999</v>
      </c>
      <c r="BK288" s="12">
        <v>0.85494941473007202</v>
      </c>
      <c r="BL288" s="12">
        <v>3.6503133773803702</v>
      </c>
      <c r="BM288" s="12">
        <v>2.6513860225677401</v>
      </c>
      <c r="BN288" s="12">
        <v>2.4350087642669598</v>
      </c>
      <c r="BO288" s="12">
        <v>26.348039627075099</v>
      </c>
      <c r="BP288" s="12">
        <v>0.9501953125</v>
      </c>
      <c r="BQ288" s="12">
        <v>-15.318627357482899</v>
      </c>
      <c r="BR288" s="12">
        <v>1.75</v>
      </c>
      <c r="BS288" s="12">
        <v>23.2047939300537</v>
      </c>
      <c r="BT288" s="12">
        <v>1.22660624980926</v>
      </c>
      <c r="BU288" s="12" t="s">
        <v>81</v>
      </c>
      <c r="BV288" s="12" t="s">
        <v>81</v>
      </c>
      <c r="BW288" s="12">
        <v>91.264518737792898</v>
      </c>
      <c r="BX288" s="12" t="s">
        <v>82</v>
      </c>
      <c r="BY288" s="12" t="s">
        <v>81</v>
      </c>
      <c r="BZ288" s="12" t="s">
        <v>82</v>
      </c>
      <c r="CA288" s="12" t="s">
        <v>82</v>
      </c>
      <c r="CB288" s="12"/>
      <c r="CC288" s="12"/>
      <c r="CD288" s="12"/>
      <c r="CE288" s="20"/>
      <c r="CM288" s="12"/>
      <c r="CN288" s="12"/>
      <c r="CO288" s="62"/>
      <c r="CP288" s="12"/>
      <c r="CQ288" s="12"/>
      <c r="CR288" s="12"/>
      <c r="CS288" s="12"/>
      <c r="CT288" s="12"/>
      <c r="CU288" s="12"/>
      <c r="CV288" s="12"/>
      <c r="CW288" s="12"/>
      <c r="CX288" s="22">
        <v>0</v>
      </c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  <c r="DQ288" s="12"/>
      <c r="DR288" s="12"/>
      <c r="DS288" s="12"/>
      <c r="DT288" s="12"/>
      <c r="DU288" s="12"/>
      <c r="DV288" s="23"/>
      <c r="DW288" s="23"/>
      <c r="DX288" s="23"/>
      <c r="DY288" s="23"/>
      <c r="DZ288" s="23"/>
      <c r="EA288" s="23"/>
      <c r="EB288" s="23"/>
      <c r="EC288" s="21">
        <v>5</v>
      </c>
      <c r="ED288" s="21">
        <v>5</v>
      </c>
      <c r="EE288" s="23"/>
      <c r="EF288" s="21">
        <f t="shared" si="41"/>
        <v>0</v>
      </c>
      <c r="EG288" s="24">
        <v>5</v>
      </c>
      <c r="EH288" s="23"/>
      <c r="EI288" s="23"/>
      <c r="EJ288" s="23"/>
      <c r="EK288" s="23"/>
      <c r="EL288" s="23"/>
      <c r="EM288" s="23"/>
      <c r="EN288" s="23"/>
      <c r="EO288" s="23"/>
      <c r="EP288" s="23"/>
      <c r="EQ288" s="23"/>
      <c r="ER288" s="23"/>
      <c r="ES288" s="23"/>
      <c r="ET288" s="23"/>
      <c r="EU288" s="23"/>
      <c r="EV288" s="23"/>
      <c r="EW288" s="23"/>
      <c r="EX288" s="23"/>
      <c r="EY288" s="23"/>
      <c r="EZ288" s="23"/>
      <c r="FA288" s="23"/>
      <c r="FB288" s="23"/>
      <c r="FC288" s="23"/>
      <c r="FD288" s="23"/>
      <c r="FE288" s="23"/>
      <c r="FF288" s="23"/>
      <c r="FG288" s="23"/>
      <c r="FH288" s="23"/>
      <c r="FI288" s="23"/>
      <c r="FJ288" s="23"/>
      <c r="FK288" s="23"/>
      <c r="FL288" s="23"/>
      <c r="FM288" s="23"/>
      <c r="FN288" s="23"/>
      <c r="FO288" s="23"/>
      <c r="FP288" s="23"/>
      <c r="FQ288" s="23"/>
      <c r="FR288" s="23"/>
      <c r="FS288" s="23"/>
      <c r="FT288" s="23"/>
      <c r="FU288" s="23"/>
      <c r="FV288" s="23"/>
      <c r="FW288" s="23"/>
      <c r="FX288" s="23"/>
      <c r="FY288" s="23"/>
      <c r="FZ288" s="23"/>
      <c r="GA288" s="23"/>
      <c r="GB288" s="23"/>
      <c r="GC288" s="23"/>
      <c r="GD288" s="23"/>
      <c r="GE288" s="23"/>
      <c r="GF288" s="23"/>
      <c r="GG288" s="23"/>
      <c r="GH288" s="23"/>
      <c r="GI288" s="23"/>
      <c r="GJ288" s="23"/>
      <c r="GK288" s="23"/>
      <c r="GL288" s="23"/>
      <c r="GM288" s="23"/>
      <c r="GN288" s="23"/>
      <c r="GO288" s="23"/>
      <c r="GP288" s="23"/>
      <c r="GQ288" s="23"/>
      <c r="GR288" s="23"/>
      <c r="GS288" s="23"/>
      <c r="GT288" s="23"/>
      <c r="GU288" s="23"/>
      <c r="GV288" s="23"/>
      <c r="GW288" s="23"/>
      <c r="GX288" s="23"/>
      <c r="GY288" s="23"/>
      <c r="GZ288" s="23"/>
      <c r="HA288" s="23"/>
      <c r="HB288" s="23"/>
      <c r="HC288" s="23"/>
      <c r="HD288" s="23"/>
      <c r="HE288" s="23"/>
      <c r="HF288" s="23"/>
      <c r="HG288" s="23"/>
      <c r="HH288" s="23"/>
      <c r="HI288" s="23"/>
      <c r="HJ288" s="23"/>
      <c r="HK288" s="23"/>
      <c r="HL288" s="23"/>
      <c r="HM288" s="23"/>
      <c r="HN288" s="23"/>
      <c r="HO288" s="23"/>
      <c r="HP288" s="23"/>
      <c r="HQ288" s="23"/>
      <c r="HR288" s="23"/>
      <c r="HS288" s="23"/>
      <c r="HT288" s="23"/>
      <c r="HU288" s="23"/>
      <c r="HV288" s="23"/>
      <c r="HW288" s="23"/>
      <c r="HX288" s="23"/>
      <c r="HY288" s="23"/>
      <c r="HZ288" s="23"/>
      <c r="IA288" s="23"/>
      <c r="IB288" s="23"/>
      <c r="IC288" s="23"/>
      <c r="ID288" s="23"/>
      <c r="IE288" s="23"/>
      <c r="IF288" s="23"/>
      <c r="IG288" s="23"/>
      <c r="IH288" s="23"/>
      <c r="II288" s="23"/>
      <c r="IJ288" s="23"/>
    </row>
    <row r="289" spans="1:244" x14ac:dyDescent="0.3">
      <c r="A289" s="12"/>
      <c r="B289" s="13">
        <v>1</v>
      </c>
      <c r="C289" s="51"/>
      <c r="D289" s="12" t="s">
        <v>170</v>
      </c>
      <c r="E289" s="12"/>
      <c r="F289" s="14">
        <v>44883</v>
      </c>
      <c r="G289" s="13">
        <v>995.3</v>
      </c>
      <c r="H289" s="12"/>
      <c r="I289" s="15">
        <v>44840</v>
      </c>
      <c r="J289" s="13">
        <f t="shared" si="38"/>
        <v>43</v>
      </c>
      <c r="K289" s="12">
        <f t="shared" si="39"/>
        <v>5</v>
      </c>
      <c r="L289" s="35">
        <v>38</v>
      </c>
      <c r="M289" s="16" t="s">
        <v>74</v>
      </c>
      <c r="N289" s="12">
        <v>1</v>
      </c>
      <c r="O289" s="12"/>
      <c r="P289" s="12" t="s">
        <v>75</v>
      </c>
      <c r="Q289" s="12" t="s">
        <v>76</v>
      </c>
      <c r="R289" s="12" t="s">
        <v>77</v>
      </c>
      <c r="S289" s="17" t="s">
        <v>109</v>
      </c>
      <c r="T289" s="12">
        <v>28</v>
      </c>
      <c r="U289" s="12"/>
      <c r="V289" s="12">
        <v>8</v>
      </c>
      <c r="W289" s="12"/>
      <c r="X289" s="12"/>
      <c r="Y289" s="12"/>
      <c r="Z289" s="13">
        <v>20</v>
      </c>
      <c r="AA289" s="13">
        <v>2500</v>
      </c>
      <c r="AB289" s="12">
        <v>9</v>
      </c>
      <c r="AC289" s="13">
        <v>-30</v>
      </c>
      <c r="AD289" s="12"/>
      <c r="AE289" s="12">
        <v>30</v>
      </c>
      <c r="AF289" s="12">
        <v>31</v>
      </c>
      <c r="AG289" s="12">
        <v>32</v>
      </c>
      <c r="AH289" s="12">
        <v>33</v>
      </c>
      <c r="AI289" s="12"/>
      <c r="AJ289" s="13">
        <v>0</v>
      </c>
      <c r="AK289" s="16">
        <f t="shared" si="44"/>
        <v>1293.9453125</v>
      </c>
      <c r="AL289" s="12">
        <v>-66.95556640625</v>
      </c>
      <c r="AM289" s="18">
        <v>-82.2601318359375</v>
      </c>
      <c r="AN289" s="18">
        <v>-83.19091796875</v>
      </c>
      <c r="AO289" s="18">
        <v>-84.3048095703125</v>
      </c>
      <c r="AP289" s="18">
        <v>-98.2818603515625</v>
      </c>
      <c r="AQ289" s="12">
        <v>-104.217529296875</v>
      </c>
      <c r="AR289" s="12">
        <v>-102.84423828125</v>
      </c>
      <c r="AS289" s="12">
        <v>-124.618530273437</v>
      </c>
      <c r="AT289" s="12"/>
      <c r="AU289" s="12">
        <f t="shared" si="40"/>
        <v>0</v>
      </c>
      <c r="AV289" s="12"/>
      <c r="AW289" s="12"/>
      <c r="AX289" s="12"/>
      <c r="AY289" s="12"/>
      <c r="AZ289" s="12"/>
      <c r="BA289" s="12"/>
      <c r="BB289" s="19"/>
      <c r="BC289" s="18"/>
      <c r="BD289" s="12"/>
      <c r="BE289" s="12"/>
      <c r="BF289" s="12"/>
      <c r="BG289" s="12"/>
      <c r="BH289" s="12"/>
      <c r="BI289" s="19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20"/>
      <c r="CM289" s="12"/>
      <c r="CN289" s="12"/>
      <c r="CO289" s="62"/>
      <c r="CP289" s="12"/>
      <c r="CQ289" s="12"/>
      <c r="CR289" s="12"/>
      <c r="CS289" s="12"/>
      <c r="CT289" s="12"/>
      <c r="CU289" s="12"/>
      <c r="CV289" s="12"/>
      <c r="CW289" s="12"/>
      <c r="CX289" s="22">
        <v>0</v>
      </c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23"/>
      <c r="DW289" s="23"/>
      <c r="DX289" s="23"/>
      <c r="DY289" s="23"/>
      <c r="DZ289" s="23"/>
      <c r="EA289" s="23"/>
      <c r="EB289" s="23"/>
      <c r="EC289" s="12">
        <v>0</v>
      </c>
      <c r="ED289" s="12">
        <v>0</v>
      </c>
      <c r="EE289" s="23"/>
      <c r="EF289" s="21">
        <f t="shared" si="41"/>
        <v>0</v>
      </c>
      <c r="EG289" s="28">
        <v>0</v>
      </c>
      <c r="EH289" s="23"/>
      <c r="EI289" s="23"/>
      <c r="EJ289" s="23"/>
      <c r="EK289" s="23"/>
      <c r="EL289" s="23"/>
      <c r="EM289" s="23"/>
      <c r="EN289" s="23"/>
      <c r="EO289" s="23"/>
      <c r="EP289" s="23"/>
      <c r="EQ289" s="23"/>
      <c r="ER289" s="23"/>
      <c r="ES289" s="23"/>
      <c r="ET289" s="23"/>
      <c r="EU289" s="23"/>
      <c r="EV289" s="23"/>
      <c r="EW289" s="23"/>
      <c r="EX289" s="23"/>
      <c r="EY289" s="23"/>
      <c r="EZ289" s="23"/>
      <c r="FA289" s="23"/>
      <c r="FB289" s="23"/>
      <c r="FC289" s="23"/>
      <c r="FD289" s="23"/>
      <c r="FE289" s="23"/>
      <c r="FF289" s="23"/>
      <c r="FG289" s="23"/>
      <c r="FH289" s="23"/>
      <c r="FI289" s="23"/>
      <c r="FJ289" s="23"/>
      <c r="FK289" s="23"/>
      <c r="FL289" s="23"/>
      <c r="FM289" s="23"/>
      <c r="FN289" s="23"/>
      <c r="FO289" s="23"/>
      <c r="FP289" s="23"/>
      <c r="FQ289" s="23"/>
      <c r="FR289" s="23"/>
      <c r="FS289" s="23"/>
      <c r="FT289" s="23"/>
      <c r="FU289" s="23"/>
      <c r="FV289" s="23"/>
      <c r="FW289" s="23"/>
      <c r="FX289" s="23"/>
      <c r="FY289" s="23"/>
      <c r="FZ289" s="23"/>
      <c r="GA289" s="23"/>
      <c r="GB289" s="23"/>
      <c r="GC289" s="23"/>
      <c r="GD289" s="23"/>
      <c r="GE289" s="23"/>
      <c r="GF289" s="23"/>
      <c r="GG289" s="23"/>
      <c r="GH289" s="23"/>
      <c r="GI289" s="23"/>
      <c r="GJ289" s="23"/>
      <c r="GK289" s="23"/>
      <c r="GL289" s="23"/>
      <c r="GM289" s="23"/>
      <c r="GN289" s="23"/>
      <c r="GO289" s="23"/>
      <c r="GP289" s="23"/>
      <c r="GQ289" s="23"/>
      <c r="GR289" s="23"/>
      <c r="GS289" s="23"/>
      <c r="GT289" s="23"/>
      <c r="GU289" s="23"/>
      <c r="GV289" s="23"/>
      <c r="GW289" s="23"/>
      <c r="GX289" s="23"/>
      <c r="GY289" s="23"/>
      <c r="GZ289" s="23"/>
      <c r="HA289" s="23"/>
      <c r="HB289" s="23"/>
      <c r="HC289" s="23"/>
      <c r="HD289" s="23"/>
      <c r="HE289" s="23"/>
      <c r="HF289" s="23"/>
      <c r="HG289" s="23"/>
      <c r="HH289" s="23"/>
      <c r="HI289" s="23"/>
      <c r="HJ289" s="23"/>
      <c r="HK289" s="23"/>
      <c r="HL289" s="23"/>
      <c r="HM289" s="23"/>
      <c r="HN289" s="23"/>
      <c r="HO289" s="23"/>
      <c r="HP289" s="23"/>
      <c r="HQ289" s="23"/>
      <c r="HR289" s="23"/>
      <c r="HS289" s="23"/>
      <c r="HT289" s="23"/>
      <c r="HU289" s="23"/>
      <c r="HV289" s="23"/>
      <c r="HW289" s="23"/>
      <c r="HX289" s="23"/>
      <c r="HY289" s="23"/>
      <c r="HZ289" s="23"/>
      <c r="IA289" s="23"/>
      <c r="IB289" s="23"/>
      <c r="IC289" s="23"/>
      <c r="ID289" s="23"/>
      <c r="IE289" s="23"/>
      <c r="IF289" s="23"/>
      <c r="IG289" s="23"/>
      <c r="IH289" s="23"/>
      <c r="II289" s="23"/>
      <c r="IJ289" s="23"/>
    </row>
    <row r="290" spans="1:244" x14ac:dyDescent="0.3">
      <c r="A290" s="35"/>
      <c r="B290" s="13">
        <v>1</v>
      </c>
      <c r="C290" s="51"/>
      <c r="D290" s="12" t="s">
        <v>170</v>
      </c>
      <c r="E290" s="12"/>
      <c r="F290" s="14">
        <v>44883</v>
      </c>
      <c r="G290" s="13">
        <v>995.3</v>
      </c>
      <c r="H290" s="12"/>
      <c r="I290" s="15">
        <v>44840</v>
      </c>
      <c r="J290" s="13">
        <f t="shared" si="38"/>
        <v>43</v>
      </c>
      <c r="K290" s="12">
        <f t="shared" si="39"/>
        <v>5</v>
      </c>
      <c r="L290" s="35">
        <v>38</v>
      </c>
      <c r="M290" s="16" t="s">
        <v>74</v>
      </c>
      <c r="N290" s="12">
        <v>1</v>
      </c>
      <c r="O290" s="35"/>
      <c r="P290" s="12" t="s">
        <v>75</v>
      </c>
      <c r="Q290" s="12" t="s">
        <v>76</v>
      </c>
      <c r="R290" s="12" t="s">
        <v>77</v>
      </c>
      <c r="S290" s="17" t="s">
        <v>109</v>
      </c>
      <c r="T290" s="12">
        <v>28</v>
      </c>
      <c r="U290" s="35"/>
      <c r="V290" s="35">
        <v>7</v>
      </c>
      <c r="W290" s="12" t="s">
        <v>83</v>
      </c>
      <c r="X290" s="35"/>
      <c r="Y290" s="35"/>
      <c r="Z290" s="49">
        <v>44</v>
      </c>
      <c r="AA290" s="49">
        <v>1400</v>
      </c>
      <c r="AB290" s="35">
        <v>14</v>
      </c>
      <c r="AC290" s="49">
        <v>-25</v>
      </c>
      <c r="AD290" s="35"/>
      <c r="AE290" s="70">
        <v>25</v>
      </c>
      <c r="AF290" s="35">
        <v>26</v>
      </c>
      <c r="AG290" s="35">
        <v>27</v>
      </c>
      <c r="AH290" s="35">
        <v>28</v>
      </c>
      <c r="AI290" s="35"/>
      <c r="AJ290" s="49">
        <v>0</v>
      </c>
      <c r="AK290" s="16">
        <f t="shared" si="44"/>
        <v>107.421875</v>
      </c>
      <c r="AL290" s="12">
        <v>-51.3763427734375</v>
      </c>
      <c r="AM290" s="18">
        <v>-57.5408935546875</v>
      </c>
      <c r="AN290" s="18">
        <v>-52.2613525390625</v>
      </c>
      <c r="AO290" s="18">
        <v>-55.7098388671875</v>
      </c>
      <c r="AP290" s="18">
        <v>-54.9774169921875</v>
      </c>
      <c r="AQ290" s="12">
        <v>-52.24609375</v>
      </c>
      <c r="AR290" s="12">
        <v>-52.734375</v>
      </c>
      <c r="AS290" s="12">
        <v>-56.8695068359375</v>
      </c>
      <c r="AT290" s="35"/>
      <c r="AU290" s="12">
        <f t="shared" si="40"/>
        <v>0</v>
      </c>
      <c r="AV290" s="35"/>
      <c r="AW290" s="35"/>
      <c r="AX290" s="35"/>
      <c r="AY290" s="35"/>
      <c r="AZ290" s="35"/>
      <c r="BA290" s="35"/>
      <c r="BB290" s="71"/>
      <c r="BC290" s="72"/>
      <c r="BD290" s="35"/>
      <c r="BE290" s="35"/>
      <c r="BF290" s="35"/>
      <c r="BG290" s="35"/>
      <c r="BH290" s="35"/>
      <c r="BI290" s="71"/>
      <c r="BJ290" s="35"/>
      <c r="BK290" s="35"/>
      <c r="BL290" s="35"/>
      <c r="BM290" s="35"/>
      <c r="BN290" s="35"/>
      <c r="BO290" s="35"/>
      <c r="BP290" s="35"/>
      <c r="BQ290" s="35"/>
      <c r="BR290" s="35"/>
      <c r="BS290" s="35"/>
      <c r="BT290" s="35"/>
      <c r="BU290" s="35"/>
      <c r="BV290" s="35"/>
      <c r="BW290" s="35"/>
      <c r="BX290" s="35"/>
      <c r="BY290" s="35"/>
      <c r="BZ290" s="35"/>
      <c r="CA290" s="35"/>
      <c r="CB290" s="35"/>
      <c r="CC290" s="35"/>
      <c r="CD290" s="35"/>
      <c r="CE290" s="73"/>
      <c r="CF290" s="74"/>
      <c r="CG290" s="74"/>
      <c r="CH290" s="74"/>
      <c r="CI290" s="74"/>
      <c r="CJ290" s="74"/>
      <c r="CK290" s="74"/>
      <c r="CL290" s="74"/>
      <c r="CM290" s="35"/>
      <c r="CN290" s="35"/>
      <c r="CO290" s="62"/>
      <c r="CP290" s="35"/>
      <c r="CQ290" s="35"/>
      <c r="CR290" s="12"/>
      <c r="CS290" s="12"/>
      <c r="CT290" s="12"/>
      <c r="CU290" s="12"/>
      <c r="CV290" s="12"/>
      <c r="CW290" s="12"/>
      <c r="CX290" s="52">
        <v>0</v>
      </c>
      <c r="CY290" s="21">
        <v>0</v>
      </c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  <c r="DQ290" s="35"/>
      <c r="DR290" s="35"/>
      <c r="DS290" s="35"/>
      <c r="DT290" s="35"/>
      <c r="DU290" s="35"/>
      <c r="DV290" s="75"/>
      <c r="DW290" s="75"/>
      <c r="DX290" s="75"/>
      <c r="DY290" s="75"/>
      <c r="DZ290" s="75"/>
      <c r="EA290" s="75"/>
      <c r="EB290" s="75"/>
      <c r="EC290" s="12">
        <v>1</v>
      </c>
      <c r="ED290" s="21">
        <v>1</v>
      </c>
      <c r="EE290" s="75"/>
      <c r="EF290" s="21">
        <f t="shared" si="41"/>
        <v>0</v>
      </c>
      <c r="EG290" s="28">
        <v>1</v>
      </c>
      <c r="EH290" s="75"/>
      <c r="EI290" s="75"/>
      <c r="EJ290" s="75"/>
      <c r="EK290" s="75"/>
      <c r="EL290" s="75"/>
      <c r="EM290" s="75"/>
      <c r="EN290" s="75"/>
      <c r="EO290" s="75"/>
      <c r="EP290" s="75"/>
      <c r="EQ290" s="75"/>
      <c r="ER290" s="75"/>
      <c r="ES290" s="75"/>
      <c r="ET290" s="75"/>
      <c r="EU290" s="75"/>
      <c r="EV290" s="75"/>
      <c r="EW290" s="75"/>
      <c r="EX290" s="75"/>
      <c r="EY290" s="75"/>
      <c r="EZ290" s="75"/>
      <c r="FA290" s="75"/>
      <c r="FB290" s="75"/>
      <c r="FC290" s="75"/>
      <c r="FD290" s="75"/>
      <c r="FE290" s="75"/>
      <c r="FF290" s="75"/>
      <c r="FG290" s="75"/>
      <c r="FH290" s="75"/>
      <c r="FI290" s="75"/>
      <c r="FJ290" s="75"/>
      <c r="FK290" s="75"/>
      <c r="FL290" s="75"/>
      <c r="FM290" s="75"/>
      <c r="FN290" s="75"/>
      <c r="FO290" s="75"/>
      <c r="FP290" s="75"/>
      <c r="FQ290" s="75"/>
      <c r="FR290" s="75"/>
      <c r="FS290" s="75"/>
      <c r="FT290" s="75"/>
      <c r="FU290" s="75"/>
      <c r="FV290" s="75"/>
      <c r="FW290" s="75"/>
      <c r="FX290" s="75"/>
      <c r="FY290" s="75"/>
      <c r="FZ290" s="75"/>
      <c r="GA290" s="75"/>
      <c r="GB290" s="75"/>
      <c r="GC290" s="75"/>
      <c r="GD290" s="75"/>
      <c r="GE290" s="75"/>
      <c r="GF290" s="75"/>
      <c r="GG290" s="75"/>
      <c r="GH290" s="75"/>
      <c r="GI290" s="75"/>
      <c r="GJ290" s="75"/>
      <c r="GK290" s="75"/>
      <c r="GL290" s="75"/>
      <c r="GM290" s="75"/>
      <c r="GN290" s="75"/>
      <c r="GO290" s="75"/>
      <c r="GP290" s="75"/>
      <c r="GQ290" s="75"/>
      <c r="GR290" s="75"/>
      <c r="GS290" s="75"/>
      <c r="GT290" s="75"/>
      <c r="GU290" s="75"/>
      <c r="GV290" s="75"/>
      <c r="GW290" s="75"/>
      <c r="GX290" s="75"/>
      <c r="GY290" s="75"/>
      <c r="GZ290" s="75"/>
      <c r="HA290" s="75"/>
      <c r="HB290" s="75"/>
      <c r="HC290" s="75"/>
      <c r="HD290" s="75"/>
      <c r="HE290" s="75"/>
      <c r="HF290" s="75"/>
      <c r="HG290" s="75"/>
      <c r="HH290" s="75"/>
      <c r="HI290" s="75"/>
      <c r="HJ290" s="75"/>
      <c r="HK290" s="75"/>
      <c r="HL290" s="75"/>
      <c r="HM290" s="75"/>
      <c r="HN290" s="75"/>
      <c r="HO290" s="75"/>
      <c r="HP290" s="75"/>
      <c r="HQ290" s="75"/>
      <c r="HR290" s="75"/>
      <c r="HS290" s="75"/>
      <c r="HT290" s="75"/>
      <c r="HU290" s="75"/>
      <c r="HV290" s="75"/>
      <c r="HW290" s="75"/>
      <c r="HX290" s="75"/>
      <c r="HY290" s="75"/>
      <c r="HZ290" s="75"/>
      <c r="IA290" s="75"/>
      <c r="IB290" s="75"/>
      <c r="IC290" s="75"/>
      <c r="ID290" s="75"/>
      <c r="IE290" s="75"/>
      <c r="IF290" s="75"/>
      <c r="IG290" s="75"/>
      <c r="IH290" s="75"/>
      <c r="II290" s="75"/>
      <c r="IJ290" s="75"/>
    </row>
    <row r="291" spans="1:244" x14ac:dyDescent="0.3">
      <c r="A291" s="12"/>
      <c r="B291" s="13">
        <v>2</v>
      </c>
      <c r="C291" s="12"/>
      <c r="D291" s="12">
        <v>100</v>
      </c>
      <c r="E291" s="12"/>
      <c r="F291" s="14">
        <v>44888</v>
      </c>
      <c r="G291" s="13" t="s">
        <v>73</v>
      </c>
      <c r="H291" s="12"/>
      <c r="I291" s="15">
        <v>44862</v>
      </c>
      <c r="J291" s="13">
        <f t="shared" si="38"/>
        <v>26</v>
      </c>
      <c r="K291" s="12">
        <f t="shared" si="39"/>
        <v>-2</v>
      </c>
      <c r="L291" s="12">
        <v>28</v>
      </c>
      <c r="M291" s="16" t="s">
        <v>74</v>
      </c>
      <c r="N291" s="12">
        <v>1</v>
      </c>
      <c r="O291" s="12"/>
      <c r="P291" s="12" t="s">
        <v>75</v>
      </c>
      <c r="Q291" s="12" t="s">
        <v>76</v>
      </c>
      <c r="R291" s="12" t="s">
        <v>77</v>
      </c>
      <c r="S291" s="17" t="s">
        <v>78</v>
      </c>
      <c r="T291" s="12">
        <v>28</v>
      </c>
      <c r="U291" s="12"/>
      <c r="V291" s="12">
        <v>1</v>
      </c>
      <c r="W291" s="12" t="s">
        <v>79</v>
      </c>
      <c r="X291" s="12"/>
      <c r="Y291" s="12"/>
      <c r="Z291" s="13">
        <v>30</v>
      </c>
      <c r="AA291" s="13">
        <v>2500</v>
      </c>
      <c r="AB291" s="12">
        <v>16</v>
      </c>
      <c r="AC291" s="13">
        <v>-30</v>
      </c>
      <c r="AD291" s="12"/>
      <c r="AE291" s="12">
        <v>0</v>
      </c>
      <c r="AF291" s="12">
        <v>1</v>
      </c>
      <c r="AG291" s="12">
        <v>2</v>
      </c>
      <c r="AH291" s="12">
        <v>3</v>
      </c>
      <c r="AI291" s="12"/>
      <c r="AJ291" s="13">
        <v>4</v>
      </c>
      <c r="AK291" s="16">
        <f t="shared" si="44"/>
        <v>3223.876953125</v>
      </c>
      <c r="AL291" s="12">
        <v>-69.1375732421875</v>
      </c>
      <c r="AM291" s="18">
        <v>-93.994140625</v>
      </c>
      <c r="AN291" s="18">
        <v>-111.572265625</v>
      </c>
      <c r="AO291" s="18">
        <v>-124.847412109375</v>
      </c>
      <c r="AP291" s="18">
        <v>-134.307861328125</v>
      </c>
      <c r="AQ291" s="12">
        <v>-141.09802246093699</v>
      </c>
      <c r="AR291" s="12">
        <v>-151.458740234375</v>
      </c>
      <c r="AS291" s="12">
        <v>-120.925903320312</v>
      </c>
      <c r="AT291" s="12"/>
      <c r="AU291" s="12">
        <f t="shared" si="40"/>
        <v>6</v>
      </c>
      <c r="AV291" s="12">
        <v>3</v>
      </c>
      <c r="AW291" s="12">
        <v>1</v>
      </c>
      <c r="AX291" s="12">
        <v>1</v>
      </c>
      <c r="AY291" s="12" t="s">
        <v>80</v>
      </c>
      <c r="AZ291" s="12">
        <v>693.40002441406205</v>
      </c>
      <c r="BA291" s="12">
        <v>697.10009765625</v>
      </c>
      <c r="BB291" s="19">
        <v>-41.349998474121001</v>
      </c>
      <c r="BC291" s="18">
        <v>75.575462341308494</v>
      </c>
      <c r="BD291" s="12">
        <v>1.60009765625</v>
      </c>
      <c r="BE291" s="12">
        <v>695.00012207031205</v>
      </c>
      <c r="BF291" s="12">
        <v>4.3321776390075604</v>
      </c>
      <c r="BG291" s="12">
        <v>0</v>
      </c>
      <c r="BH291" s="12">
        <v>693.40002441406205</v>
      </c>
      <c r="BI291" s="19">
        <v>2.00022220611572</v>
      </c>
      <c r="BJ291" s="12">
        <v>37.787731170654197</v>
      </c>
      <c r="BK291" s="12">
        <v>0.87433451414108299</v>
      </c>
      <c r="BL291" s="12">
        <v>2.8745567798614502</v>
      </c>
      <c r="BM291" s="12">
        <v>2.9988515377044598</v>
      </c>
      <c r="BN291" s="12">
        <v>16.2683410644531</v>
      </c>
      <c r="BO291" s="12">
        <v>99.480438232421804</v>
      </c>
      <c r="BP291" s="12">
        <v>0.9500732421875</v>
      </c>
      <c r="BQ291" s="12">
        <v>-38.814182281494098</v>
      </c>
      <c r="BR291" s="12">
        <v>0.8499755859375</v>
      </c>
      <c r="BS291" s="12">
        <v>61.071804046630803</v>
      </c>
      <c r="BT291" s="12">
        <v>1.01902174949646</v>
      </c>
      <c r="BU291" s="12" t="s">
        <v>81</v>
      </c>
      <c r="BV291" s="12" t="s">
        <v>81</v>
      </c>
      <c r="BW291" s="12">
        <v>156.00607299804599</v>
      </c>
      <c r="BX291" s="12" t="s">
        <v>82</v>
      </c>
      <c r="BY291" s="12" t="s">
        <v>81</v>
      </c>
      <c r="BZ291" s="12" t="s">
        <v>82</v>
      </c>
      <c r="CA291" s="12" t="s">
        <v>82</v>
      </c>
      <c r="CB291" s="12"/>
      <c r="CC291" s="12"/>
      <c r="CD291" s="12"/>
      <c r="CE291" s="20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22">
        <v>0</v>
      </c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23"/>
      <c r="DW291" s="23"/>
      <c r="DX291" s="23"/>
      <c r="DY291" s="23"/>
      <c r="DZ291" s="23"/>
      <c r="EA291" s="23"/>
      <c r="EB291" s="23"/>
      <c r="EC291" s="21">
        <v>5</v>
      </c>
      <c r="ED291" s="12">
        <v>5</v>
      </c>
      <c r="EE291" s="23"/>
      <c r="EF291" s="21">
        <f t="shared" si="41"/>
        <v>0</v>
      </c>
      <c r="EG291" s="24">
        <v>5</v>
      </c>
      <c r="EH291" s="23"/>
      <c r="EI291" s="23"/>
      <c r="EJ291" s="23"/>
      <c r="EK291" s="23"/>
      <c r="EL291" s="23"/>
      <c r="EM291" s="23"/>
      <c r="EN291" s="23"/>
      <c r="EO291" s="23"/>
      <c r="EP291" s="23"/>
      <c r="EQ291" s="23"/>
      <c r="ER291" s="23"/>
      <c r="ES291" s="23"/>
      <c r="ET291" s="23"/>
      <c r="EU291" s="23"/>
      <c r="EV291" s="23"/>
      <c r="EW291" s="23"/>
      <c r="EX291" s="23"/>
      <c r="EY291" s="23"/>
      <c r="EZ291" s="23"/>
      <c r="FA291" s="23"/>
      <c r="FB291" s="23"/>
      <c r="FC291" s="23"/>
      <c r="FD291" s="23"/>
      <c r="FE291" s="23"/>
      <c r="FF291" s="23"/>
      <c r="FG291" s="23"/>
      <c r="FH291" s="23"/>
      <c r="FI291" s="23"/>
      <c r="FJ291" s="23"/>
      <c r="FK291" s="23"/>
      <c r="FL291" s="23"/>
      <c r="FM291" s="23"/>
      <c r="FN291" s="23"/>
      <c r="FO291" s="23"/>
      <c r="FP291" s="23"/>
      <c r="FQ291" s="23"/>
      <c r="FR291" s="23"/>
      <c r="FS291" s="23"/>
      <c r="FT291" s="23"/>
      <c r="FU291" s="23"/>
      <c r="FV291" s="23"/>
      <c r="FW291" s="23"/>
      <c r="FX291" s="23"/>
      <c r="FY291" s="23"/>
      <c r="FZ291" s="23"/>
      <c r="GA291" s="23"/>
      <c r="GB291" s="23"/>
      <c r="GC291" s="23"/>
      <c r="GD291" s="23"/>
      <c r="GE291" s="23"/>
      <c r="GF291" s="23"/>
      <c r="GG291" s="23"/>
      <c r="GH291" s="23"/>
      <c r="GI291" s="23"/>
      <c r="GJ291" s="23"/>
      <c r="GK291" s="23"/>
      <c r="GL291" s="23"/>
      <c r="GM291" s="23"/>
      <c r="GN291" s="23"/>
      <c r="GO291" s="23"/>
      <c r="GP291" s="23"/>
      <c r="GQ291" s="23"/>
      <c r="GR291" s="23"/>
      <c r="GS291" s="23"/>
      <c r="GT291" s="23"/>
      <c r="GU291" s="23"/>
      <c r="GV291" s="23"/>
      <c r="GW291" s="23"/>
      <c r="GX291" s="23"/>
      <c r="GY291" s="23"/>
      <c r="GZ291" s="23"/>
      <c r="HA291" s="23"/>
      <c r="HB291" s="23"/>
      <c r="HC291" s="23"/>
      <c r="HD291" s="23"/>
      <c r="HE291" s="23"/>
      <c r="HF291" s="23"/>
      <c r="HG291" s="23"/>
      <c r="HH291" s="23"/>
      <c r="HI291" s="23"/>
      <c r="HJ291" s="23"/>
      <c r="HK291" s="23"/>
      <c r="HL291" s="23"/>
      <c r="HM291" s="23"/>
      <c r="HN291" s="23"/>
      <c r="HO291" s="23"/>
      <c r="HP291" s="23"/>
      <c r="HQ291" s="23"/>
      <c r="HR291" s="23"/>
      <c r="HS291" s="23"/>
      <c r="HT291" s="23"/>
      <c r="HU291" s="23"/>
      <c r="HV291" s="23"/>
      <c r="HW291" s="23"/>
      <c r="HX291" s="23"/>
      <c r="HY291" s="23"/>
      <c r="HZ291" s="23"/>
      <c r="IA291" s="23"/>
      <c r="IB291" s="23"/>
      <c r="IC291" s="23"/>
      <c r="ID291" s="23"/>
      <c r="IE291" s="23"/>
      <c r="IF291" s="23"/>
      <c r="IG291" s="23"/>
      <c r="IH291" s="23"/>
      <c r="II291" s="23"/>
      <c r="IJ291" s="23"/>
    </row>
    <row r="292" spans="1:244" x14ac:dyDescent="0.3">
      <c r="A292" s="12"/>
      <c r="B292" s="13">
        <v>2</v>
      </c>
      <c r="C292" s="12"/>
      <c r="D292" s="12">
        <v>100</v>
      </c>
      <c r="E292" s="12"/>
      <c r="F292" s="14">
        <v>44888</v>
      </c>
      <c r="G292" s="13" t="s">
        <v>73</v>
      </c>
      <c r="H292" s="12"/>
      <c r="I292" s="26">
        <v>44862</v>
      </c>
      <c r="J292" s="13">
        <f t="shared" si="38"/>
        <v>26</v>
      </c>
      <c r="K292" s="12">
        <f t="shared" si="39"/>
        <v>-2</v>
      </c>
      <c r="L292" s="12">
        <v>28</v>
      </c>
      <c r="M292" s="16" t="s">
        <v>74</v>
      </c>
      <c r="N292" s="12">
        <v>1</v>
      </c>
      <c r="O292" s="12"/>
      <c r="P292" s="12" t="s">
        <v>75</v>
      </c>
      <c r="Q292" s="12" t="s">
        <v>76</v>
      </c>
      <c r="R292" s="12" t="s">
        <v>77</v>
      </c>
      <c r="S292" s="17" t="s">
        <v>78</v>
      </c>
      <c r="T292" s="12">
        <v>28</v>
      </c>
      <c r="U292" s="12"/>
      <c r="V292" s="12">
        <v>7</v>
      </c>
      <c r="W292" s="12"/>
      <c r="X292" s="12"/>
      <c r="Y292" s="12"/>
      <c r="Z292" s="13">
        <v>30</v>
      </c>
      <c r="AA292" s="13">
        <v>1500</v>
      </c>
      <c r="AB292" s="12">
        <v>14</v>
      </c>
      <c r="AC292" s="13">
        <v>-32</v>
      </c>
      <c r="AD292" s="12"/>
      <c r="AE292" s="12">
        <v>22</v>
      </c>
      <c r="AF292" s="12">
        <v>23</v>
      </c>
      <c r="AG292" s="12">
        <v>24</v>
      </c>
      <c r="AH292" s="12">
        <v>25</v>
      </c>
      <c r="AI292" s="12"/>
      <c r="AJ292" s="13">
        <v>2</v>
      </c>
      <c r="AK292" s="16">
        <f t="shared" si="44"/>
        <v>1670.22705078122</v>
      </c>
      <c r="AL292" s="12">
        <v>-88.653564453125</v>
      </c>
      <c r="AM292" s="18">
        <v>-94.17724609375</v>
      </c>
      <c r="AN292" s="18">
        <v>-111.663818359375</v>
      </c>
      <c r="AO292" s="18">
        <v>-119.735717773437</v>
      </c>
      <c r="AP292" s="18">
        <v>-117.630004882812</v>
      </c>
      <c r="AQ292" s="12">
        <v>-119.598388671875</v>
      </c>
      <c r="AR292" s="12">
        <v>-127.090454101562</v>
      </c>
      <c r="AS292" s="12">
        <v>-151.71813964843699</v>
      </c>
      <c r="AT292" s="12"/>
      <c r="AU292" s="12">
        <f t="shared" si="40"/>
        <v>18</v>
      </c>
      <c r="AV292" s="12">
        <v>9</v>
      </c>
      <c r="AW292" s="12">
        <v>1</v>
      </c>
      <c r="AX292" s="12">
        <v>1</v>
      </c>
      <c r="AY292" s="12" t="s">
        <v>80</v>
      </c>
      <c r="AZ292" s="12">
        <v>603.29998779296795</v>
      </c>
      <c r="BA292" s="12">
        <v>607.80078125</v>
      </c>
      <c r="BB292" s="19">
        <v>-38.799999237060497</v>
      </c>
      <c r="BC292" s="18">
        <v>76.077224731445298</v>
      </c>
      <c r="BD292" s="12">
        <v>1.900390625</v>
      </c>
      <c r="BE292" s="12">
        <v>605.20037841796795</v>
      </c>
      <c r="BF292" s="12">
        <v>17.788646697998001</v>
      </c>
      <c r="BG292" s="12">
        <v>0</v>
      </c>
      <c r="BH292" s="12">
        <v>603.29998779296795</v>
      </c>
      <c r="BI292" s="19">
        <v>3.1000230312347399</v>
      </c>
      <c r="BJ292" s="12">
        <v>38.038612365722599</v>
      </c>
      <c r="BK292" s="12">
        <v>0.87167930603027299</v>
      </c>
      <c r="BL292" s="12">
        <v>3.9717025756835902</v>
      </c>
      <c r="BM292" s="12">
        <v>6.8087644577026296</v>
      </c>
      <c r="BN292" s="12">
        <v>47.470165252685497</v>
      </c>
      <c r="BO292" s="12">
        <v>67.657768249511705</v>
      </c>
      <c r="BP292" s="12">
        <v>1.05029296875</v>
      </c>
      <c r="BQ292" s="12">
        <v>-23.5906867980957</v>
      </c>
      <c r="BR292" s="12">
        <v>0.849609375</v>
      </c>
      <c r="BS292" s="12" t="s">
        <v>81</v>
      </c>
      <c r="BT292" s="12" t="s">
        <v>81</v>
      </c>
      <c r="BU292" s="12" t="s">
        <v>81</v>
      </c>
      <c r="BV292" s="12" t="s">
        <v>81</v>
      </c>
      <c r="BW292" s="12">
        <v>225.242584228515</v>
      </c>
      <c r="BX292" s="12" t="s">
        <v>82</v>
      </c>
      <c r="BY292" s="12" t="s">
        <v>81</v>
      </c>
      <c r="BZ292" s="12" t="s">
        <v>82</v>
      </c>
      <c r="CA292" s="12" t="s">
        <v>82</v>
      </c>
      <c r="CB292" s="12"/>
      <c r="CC292" s="12"/>
      <c r="CD292" s="12"/>
      <c r="CE292" s="20"/>
      <c r="CM292" s="12"/>
      <c r="CN292" s="12"/>
      <c r="CO292" s="62"/>
      <c r="CP292" s="12"/>
      <c r="CQ292" s="12"/>
      <c r="CR292" s="12"/>
      <c r="CS292" s="12"/>
      <c r="CT292" s="12"/>
      <c r="CU292" s="12"/>
      <c r="CV292" s="12"/>
      <c r="CW292" s="12"/>
      <c r="CX292" s="22">
        <v>0</v>
      </c>
      <c r="CY292" s="17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23"/>
      <c r="DW292" s="23"/>
      <c r="DX292" s="23"/>
      <c r="DY292" s="23"/>
      <c r="DZ292" s="23"/>
      <c r="EA292" s="23"/>
      <c r="EB292" s="23"/>
      <c r="EC292" s="17">
        <v>3</v>
      </c>
      <c r="ED292" s="12">
        <v>3</v>
      </c>
      <c r="EE292" s="23"/>
      <c r="EF292" s="21">
        <f t="shared" si="41"/>
        <v>0</v>
      </c>
      <c r="EG292" s="27">
        <v>3</v>
      </c>
      <c r="EH292" s="23"/>
      <c r="EI292" s="23"/>
      <c r="EJ292" s="23"/>
      <c r="EK292" s="23"/>
      <c r="EL292" s="23"/>
      <c r="EM292" s="23"/>
      <c r="EN292" s="23"/>
      <c r="EO292" s="23"/>
      <c r="EP292" s="23"/>
      <c r="EQ292" s="23"/>
      <c r="ER292" s="23"/>
      <c r="ES292" s="23"/>
      <c r="ET292" s="23"/>
      <c r="EU292" s="23"/>
      <c r="EV292" s="23"/>
      <c r="EW292" s="23"/>
      <c r="EX292" s="23"/>
      <c r="EY292" s="23"/>
      <c r="EZ292" s="23"/>
      <c r="FA292" s="23"/>
      <c r="FB292" s="23"/>
      <c r="FC292" s="23"/>
      <c r="FD292" s="23"/>
      <c r="FE292" s="23"/>
      <c r="FF292" s="23"/>
      <c r="FG292" s="23"/>
      <c r="FH292" s="23"/>
      <c r="FI292" s="23"/>
      <c r="FJ292" s="23"/>
      <c r="FK292" s="23"/>
      <c r="FL292" s="23"/>
      <c r="FM292" s="23"/>
      <c r="FN292" s="23"/>
      <c r="FO292" s="23"/>
      <c r="FP292" s="23"/>
      <c r="FQ292" s="23"/>
      <c r="FR292" s="23"/>
      <c r="FS292" s="23"/>
      <c r="FT292" s="23"/>
      <c r="FU292" s="23"/>
      <c r="FV292" s="23"/>
      <c r="FW292" s="23"/>
      <c r="FX292" s="23"/>
      <c r="FY292" s="23"/>
      <c r="FZ292" s="23"/>
      <c r="GA292" s="23"/>
      <c r="GB292" s="23"/>
      <c r="GC292" s="23"/>
      <c r="GD292" s="23"/>
      <c r="GE292" s="23"/>
      <c r="GF292" s="23"/>
      <c r="GG292" s="23"/>
      <c r="GH292" s="23"/>
      <c r="GI292" s="23"/>
      <c r="GJ292" s="23"/>
      <c r="GK292" s="23"/>
      <c r="GL292" s="23"/>
      <c r="GM292" s="23"/>
      <c r="GN292" s="23"/>
      <c r="GO292" s="23"/>
      <c r="GP292" s="23"/>
      <c r="GQ292" s="23"/>
      <c r="GR292" s="23"/>
      <c r="GS292" s="23"/>
      <c r="GT292" s="23"/>
      <c r="GU292" s="23"/>
      <c r="GV292" s="23"/>
      <c r="GW292" s="23"/>
      <c r="GX292" s="23"/>
      <c r="GY292" s="23"/>
      <c r="GZ292" s="23"/>
      <c r="HA292" s="23"/>
      <c r="HB292" s="23"/>
      <c r="HC292" s="23"/>
      <c r="HD292" s="23"/>
      <c r="HE292" s="23"/>
      <c r="HF292" s="23"/>
      <c r="HG292" s="23"/>
      <c r="HH292" s="23"/>
      <c r="HI292" s="23"/>
      <c r="HJ292" s="23"/>
      <c r="HK292" s="23"/>
      <c r="HL292" s="23"/>
      <c r="HM292" s="23"/>
      <c r="HN292" s="23"/>
      <c r="HO292" s="23"/>
      <c r="HP292" s="23"/>
      <c r="HQ292" s="23"/>
      <c r="HR292" s="23"/>
      <c r="HS292" s="23"/>
      <c r="HT292" s="23"/>
      <c r="HU292" s="23"/>
      <c r="HV292" s="23"/>
      <c r="HW292" s="23"/>
      <c r="HX292" s="23"/>
      <c r="HY292" s="23"/>
      <c r="HZ292" s="23"/>
      <c r="IA292" s="23"/>
      <c r="IB292" s="23"/>
      <c r="IC292" s="23"/>
      <c r="ID292" s="23"/>
      <c r="IE292" s="23"/>
      <c r="IF292" s="23"/>
      <c r="IG292" s="23"/>
      <c r="IH292" s="23"/>
      <c r="II292" s="23"/>
      <c r="IJ292" s="23"/>
    </row>
    <row r="293" spans="1:244" x14ac:dyDescent="0.3">
      <c r="A293" s="12"/>
      <c r="B293" s="13">
        <v>2</v>
      </c>
      <c r="C293" s="12"/>
      <c r="D293" s="12">
        <v>100</v>
      </c>
      <c r="E293" s="12"/>
      <c r="F293" s="14">
        <v>44888</v>
      </c>
      <c r="G293" s="13" t="s">
        <v>73</v>
      </c>
      <c r="H293" s="12"/>
      <c r="I293" s="26">
        <v>44862</v>
      </c>
      <c r="J293" s="13">
        <f t="shared" si="38"/>
        <v>26</v>
      </c>
      <c r="K293" s="12">
        <f t="shared" si="39"/>
        <v>-2</v>
      </c>
      <c r="L293" s="12">
        <v>28</v>
      </c>
      <c r="M293" s="16" t="s">
        <v>74</v>
      </c>
      <c r="N293" s="12">
        <v>1</v>
      </c>
      <c r="O293" s="12"/>
      <c r="P293" s="12" t="s">
        <v>75</v>
      </c>
      <c r="Q293" s="12" t="s">
        <v>76</v>
      </c>
      <c r="R293" s="12" t="s">
        <v>77</v>
      </c>
      <c r="S293" s="17" t="s">
        <v>78</v>
      </c>
      <c r="T293" s="12">
        <v>28</v>
      </c>
      <c r="U293" s="12"/>
      <c r="V293" s="12">
        <v>2</v>
      </c>
      <c r="W293" s="12"/>
      <c r="X293" s="12"/>
      <c r="Y293" s="12"/>
      <c r="Z293" s="13">
        <v>30</v>
      </c>
      <c r="AA293" s="13">
        <v>3000</v>
      </c>
      <c r="AB293" s="12">
        <v>19</v>
      </c>
      <c r="AC293" s="13">
        <v>-31</v>
      </c>
      <c r="AD293" s="12"/>
      <c r="AE293" s="12">
        <v>4</v>
      </c>
      <c r="AF293" s="12">
        <v>5</v>
      </c>
      <c r="AG293" s="12">
        <v>6</v>
      </c>
      <c r="AH293" s="12">
        <v>7</v>
      </c>
      <c r="AI293" s="12"/>
      <c r="AJ293" s="13">
        <v>5</v>
      </c>
      <c r="AK293" s="16">
        <f t="shared" si="44"/>
        <v>2462.7685546875</v>
      </c>
      <c r="AL293" s="12">
        <v>-76.6143798828125</v>
      </c>
      <c r="AM293" s="18">
        <v>-97.320556640625</v>
      </c>
      <c r="AN293" s="18">
        <v>-115.158081054687</v>
      </c>
      <c r="AO293" s="18">
        <v>-126.739501953125</v>
      </c>
      <c r="AP293" s="18">
        <v>-123.47412109375</v>
      </c>
      <c r="AQ293" s="12">
        <v>-142.51708984375</v>
      </c>
      <c r="AR293" s="12">
        <v>-159.393310546875</v>
      </c>
      <c r="AS293" s="12">
        <v>-107.437133789062</v>
      </c>
      <c r="AT293" s="12"/>
      <c r="AU293" s="12">
        <f t="shared" si="40"/>
        <v>12</v>
      </c>
      <c r="AV293" s="12">
        <v>6</v>
      </c>
      <c r="AW293" s="12">
        <v>1</v>
      </c>
      <c r="AX293" s="12">
        <v>1</v>
      </c>
      <c r="AY293" s="12" t="s">
        <v>80</v>
      </c>
      <c r="AZ293" s="12">
        <v>630.60009765625</v>
      </c>
      <c r="BA293" s="12">
        <v>635.2001953125</v>
      </c>
      <c r="BB293" s="19">
        <v>-39.119998931884702</v>
      </c>
      <c r="BC293" s="18">
        <v>66.463752746582003</v>
      </c>
      <c r="BD293" s="12">
        <v>2</v>
      </c>
      <c r="BE293" s="12">
        <v>632.60009765625</v>
      </c>
      <c r="BF293" s="12">
        <v>22.915166854858299</v>
      </c>
      <c r="BG293" s="12">
        <v>0</v>
      </c>
      <c r="BH293" s="12">
        <v>630.60009765625</v>
      </c>
      <c r="BI293" s="19">
        <v>3.5937399864196702</v>
      </c>
      <c r="BJ293" s="12">
        <v>33.231876373291001</v>
      </c>
      <c r="BK293" s="12">
        <v>0.63622945547103904</v>
      </c>
      <c r="BL293" s="12">
        <v>4.2299695014953604</v>
      </c>
      <c r="BM293" s="12">
        <v>10.4511947631835</v>
      </c>
      <c r="BN293" s="12">
        <v>2.8325383663177401</v>
      </c>
      <c r="BO293" s="12">
        <v>42.073169708251903</v>
      </c>
      <c r="BP293" s="12">
        <v>1.050048828125</v>
      </c>
      <c r="BQ293" s="12">
        <v>-21.036584854125898</v>
      </c>
      <c r="BR293" s="12">
        <v>1.550048828125</v>
      </c>
      <c r="BS293" s="12" t="s">
        <v>81</v>
      </c>
      <c r="BT293" s="12" t="s">
        <v>81</v>
      </c>
      <c r="BU293" s="12" t="s">
        <v>81</v>
      </c>
      <c r="BV293" s="12" t="s">
        <v>81</v>
      </c>
      <c r="BW293" s="12">
        <v>221.38751220703099</v>
      </c>
      <c r="BX293" s="12" t="s">
        <v>82</v>
      </c>
      <c r="BY293" s="12" t="s">
        <v>81</v>
      </c>
      <c r="BZ293" s="12" t="s">
        <v>82</v>
      </c>
      <c r="CA293" s="12" t="s">
        <v>82</v>
      </c>
      <c r="CB293" s="12"/>
      <c r="CC293" s="12"/>
      <c r="CD293" s="12"/>
      <c r="CE293" s="20"/>
      <c r="CM293" s="12"/>
      <c r="CN293" s="12"/>
      <c r="CO293" s="62"/>
      <c r="CP293" s="12"/>
      <c r="CQ293" s="12"/>
      <c r="CR293" s="12"/>
      <c r="CS293" s="12"/>
      <c r="CT293" s="12"/>
      <c r="CU293" s="12"/>
      <c r="CV293" s="12"/>
      <c r="CW293" s="12"/>
      <c r="CX293" s="22">
        <v>0</v>
      </c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23"/>
      <c r="DW293" s="23"/>
      <c r="DX293" s="23"/>
      <c r="DY293" s="23"/>
      <c r="DZ293" s="23"/>
      <c r="EA293" s="23"/>
      <c r="EB293" s="23"/>
      <c r="EC293" s="21">
        <v>5</v>
      </c>
      <c r="ED293" s="12">
        <v>5</v>
      </c>
      <c r="EE293" s="23"/>
      <c r="EF293" s="21">
        <f t="shared" si="41"/>
        <v>0</v>
      </c>
      <c r="EG293" s="24">
        <v>5</v>
      </c>
      <c r="EH293" s="23"/>
      <c r="EI293" s="23"/>
      <c r="EJ293" s="23"/>
      <c r="EK293" s="23"/>
      <c r="EL293" s="23"/>
      <c r="EM293" s="23"/>
      <c r="EN293" s="23"/>
      <c r="EO293" s="23"/>
      <c r="EP293" s="23"/>
      <c r="EQ293" s="23"/>
      <c r="ER293" s="23"/>
      <c r="ES293" s="23"/>
      <c r="ET293" s="23"/>
      <c r="EU293" s="23"/>
      <c r="EV293" s="23"/>
      <c r="EW293" s="23"/>
      <c r="EX293" s="23"/>
      <c r="EY293" s="23"/>
      <c r="EZ293" s="23"/>
      <c r="FA293" s="23"/>
      <c r="FB293" s="23"/>
      <c r="FC293" s="23"/>
      <c r="FD293" s="23"/>
      <c r="FE293" s="23"/>
      <c r="FF293" s="23"/>
      <c r="FG293" s="23"/>
      <c r="FH293" s="23"/>
      <c r="FI293" s="23"/>
      <c r="FJ293" s="23"/>
      <c r="FK293" s="23"/>
      <c r="FL293" s="23"/>
      <c r="FM293" s="23"/>
      <c r="FN293" s="23"/>
      <c r="FO293" s="23"/>
      <c r="FP293" s="23"/>
      <c r="FQ293" s="23"/>
      <c r="FR293" s="23"/>
      <c r="FS293" s="23"/>
      <c r="FT293" s="23"/>
      <c r="FU293" s="23"/>
      <c r="FV293" s="23"/>
      <c r="FW293" s="23"/>
      <c r="FX293" s="23"/>
      <c r="FY293" s="23"/>
      <c r="FZ293" s="23"/>
      <c r="GA293" s="23"/>
      <c r="GB293" s="23"/>
      <c r="GC293" s="23"/>
      <c r="GD293" s="23"/>
      <c r="GE293" s="23"/>
      <c r="GF293" s="23"/>
      <c r="GG293" s="23"/>
      <c r="GH293" s="23"/>
      <c r="GI293" s="23"/>
      <c r="GJ293" s="23"/>
      <c r="GK293" s="23"/>
      <c r="GL293" s="23"/>
      <c r="GM293" s="23"/>
      <c r="GN293" s="23"/>
      <c r="GO293" s="23"/>
      <c r="GP293" s="23"/>
      <c r="GQ293" s="23"/>
      <c r="GR293" s="23"/>
      <c r="GS293" s="23"/>
      <c r="GT293" s="23"/>
      <c r="GU293" s="23"/>
      <c r="GV293" s="23"/>
      <c r="GW293" s="23"/>
      <c r="GX293" s="23"/>
      <c r="GY293" s="23"/>
      <c r="GZ293" s="23"/>
      <c r="HA293" s="23"/>
      <c r="HB293" s="23"/>
      <c r="HC293" s="23"/>
      <c r="HD293" s="23"/>
      <c r="HE293" s="23"/>
      <c r="HF293" s="23"/>
      <c r="HG293" s="23"/>
      <c r="HH293" s="23"/>
      <c r="HI293" s="23"/>
      <c r="HJ293" s="23"/>
      <c r="HK293" s="23"/>
      <c r="HL293" s="23"/>
      <c r="HM293" s="23"/>
      <c r="HN293" s="23"/>
      <c r="HO293" s="23"/>
      <c r="HP293" s="23"/>
      <c r="HQ293" s="23"/>
      <c r="HR293" s="23"/>
      <c r="HS293" s="23"/>
      <c r="HT293" s="23"/>
      <c r="HU293" s="23"/>
      <c r="HV293" s="23"/>
      <c r="HW293" s="23"/>
      <c r="HX293" s="23"/>
      <c r="HY293" s="23"/>
      <c r="HZ293" s="23"/>
      <c r="IA293" s="23"/>
      <c r="IB293" s="23"/>
      <c r="IC293" s="23"/>
      <c r="ID293" s="23"/>
      <c r="IE293" s="23"/>
      <c r="IF293" s="23"/>
      <c r="IG293" s="23"/>
      <c r="IH293" s="23"/>
      <c r="II293" s="23"/>
      <c r="IJ293" s="23"/>
    </row>
    <row r="294" spans="1:244" x14ac:dyDescent="0.3">
      <c r="A294" s="12"/>
      <c r="B294" s="13">
        <v>2</v>
      </c>
      <c r="C294" s="12"/>
      <c r="D294" s="12">
        <v>100</v>
      </c>
      <c r="E294" s="12"/>
      <c r="F294" s="14">
        <v>44888</v>
      </c>
      <c r="G294" s="13" t="s">
        <v>73</v>
      </c>
      <c r="H294" s="12"/>
      <c r="I294" s="26">
        <v>44862</v>
      </c>
      <c r="J294" s="13">
        <f t="shared" si="38"/>
        <v>26</v>
      </c>
      <c r="K294" s="12">
        <f t="shared" si="39"/>
        <v>-2</v>
      </c>
      <c r="L294" s="12">
        <v>28</v>
      </c>
      <c r="M294" s="16" t="s">
        <v>74</v>
      </c>
      <c r="N294" s="12">
        <v>1</v>
      </c>
      <c r="O294" s="12"/>
      <c r="P294" s="12" t="s">
        <v>75</v>
      </c>
      <c r="Q294" s="12" t="s">
        <v>76</v>
      </c>
      <c r="R294" s="12" t="s">
        <v>77</v>
      </c>
      <c r="S294" s="17" t="s">
        <v>78</v>
      </c>
      <c r="T294" s="12">
        <v>28</v>
      </c>
      <c r="U294" s="12"/>
      <c r="V294" s="12">
        <v>3</v>
      </c>
      <c r="W294" s="12"/>
      <c r="X294" s="12"/>
      <c r="Y294" s="12"/>
      <c r="Z294" s="13">
        <v>17</v>
      </c>
      <c r="AA294" s="13">
        <v>2000</v>
      </c>
      <c r="AB294" s="12">
        <v>10</v>
      </c>
      <c r="AC294" s="13">
        <v>-30</v>
      </c>
      <c r="AD294" s="12"/>
      <c r="AE294" s="12">
        <v>8</v>
      </c>
      <c r="AF294" s="12">
        <v>9</v>
      </c>
      <c r="AG294" s="12"/>
      <c r="AH294" s="12"/>
      <c r="AI294" s="12"/>
      <c r="AJ294" s="13">
        <v>0</v>
      </c>
      <c r="AK294" s="16"/>
      <c r="AL294" s="12"/>
      <c r="AM294" s="18"/>
      <c r="AN294" s="18"/>
      <c r="AO294" s="18"/>
      <c r="AP294" s="18"/>
      <c r="AQ294" s="12"/>
      <c r="AR294" s="12"/>
      <c r="AS294" s="12"/>
      <c r="AT294" s="12"/>
      <c r="AU294" s="12">
        <f t="shared" si="40"/>
        <v>0</v>
      </c>
      <c r="AV294" s="12"/>
      <c r="AW294" s="12"/>
      <c r="AX294" s="12"/>
      <c r="AY294" s="12"/>
      <c r="AZ294" s="12"/>
      <c r="BA294" s="12"/>
      <c r="BB294" s="19"/>
      <c r="BC294" s="18"/>
      <c r="BD294" s="12"/>
      <c r="BE294" s="12"/>
      <c r="BF294" s="12"/>
      <c r="BG294" s="12"/>
      <c r="BH294" s="12"/>
      <c r="BI294" s="19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20"/>
      <c r="CM294" s="12"/>
      <c r="CN294" s="12"/>
      <c r="CO294" s="62"/>
      <c r="CP294" s="12"/>
      <c r="CQ294" s="12"/>
      <c r="CR294" s="12"/>
      <c r="CS294" s="12"/>
      <c r="CT294" s="12"/>
      <c r="CU294" s="12"/>
      <c r="CV294" s="12"/>
      <c r="CW294" s="12"/>
      <c r="CX294" s="22">
        <v>0</v>
      </c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23"/>
      <c r="DW294" s="23"/>
      <c r="DX294" s="23"/>
      <c r="DY294" s="23"/>
      <c r="DZ294" s="23"/>
      <c r="EA294" s="23"/>
      <c r="EB294" s="23"/>
      <c r="EC294" s="12">
        <v>0</v>
      </c>
      <c r="ED294" s="21">
        <v>0</v>
      </c>
      <c r="EE294" s="23"/>
      <c r="EF294" s="21">
        <f t="shared" si="41"/>
        <v>0</v>
      </c>
      <c r="EG294" s="28">
        <v>0</v>
      </c>
      <c r="EH294" s="23"/>
      <c r="EI294" s="23"/>
      <c r="EJ294" s="23"/>
      <c r="EK294" s="23"/>
      <c r="EL294" s="23"/>
      <c r="EM294" s="23"/>
      <c r="EN294" s="23"/>
      <c r="EO294" s="23"/>
      <c r="EP294" s="23"/>
      <c r="EQ294" s="23"/>
      <c r="ER294" s="23"/>
      <c r="ES294" s="23"/>
      <c r="ET294" s="23"/>
      <c r="EU294" s="23"/>
      <c r="EV294" s="23"/>
      <c r="EW294" s="23"/>
      <c r="EX294" s="23"/>
      <c r="EY294" s="23"/>
      <c r="EZ294" s="23"/>
      <c r="FA294" s="23"/>
      <c r="FB294" s="23"/>
      <c r="FC294" s="23"/>
      <c r="FD294" s="23"/>
      <c r="FE294" s="23"/>
      <c r="FF294" s="23"/>
      <c r="FG294" s="23"/>
      <c r="FH294" s="23"/>
      <c r="FI294" s="23"/>
      <c r="FJ294" s="23"/>
      <c r="FK294" s="23"/>
      <c r="FL294" s="23"/>
      <c r="FM294" s="23"/>
      <c r="FN294" s="23"/>
      <c r="FO294" s="23"/>
      <c r="FP294" s="23"/>
      <c r="FQ294" s="23"/>
      <c r="FR294" s="23"/>
      <c r="FS294" s="23"/>
      <c r="FT294" s="23"/>
      <c r="FU294" s="23"/>
      <c r="FV294" s="23"/>
      <c r="FW294" s="23"/>
      <c r="FX294" s="23"/>
      <c r="FY294" s="23"/>
      <c r="FZ294" s="23"/>
      <c r="GA294" s="23"/>
      <c r="GB294" s="23"/>
      <c r="GC294" s="23"/>
      <c r="GD294" s="23"/>
      <c r="GE294" s="23"/>
      <c r="GF294" s="23"/>
      <c r="GG294" s="23"/>
      <c r="GH294" s="23"/>
      <c r="GI294" s="23"/>
      <c r="GJ294" s="23"/>
      <c r="GK294" s="23"/>
      <c r="GL294" s="23"/>
      <c r="GM294" s="23"/>
      <c r="GN294" s="23"/>
      <c r="GO294" s="23"/>
      <c r="GP294" s="23"/>
      <c r="GQ294" s="23"/>
      <c r="GR294" s="23"/>
      <c r="GS294" s="23"/>
      <c r="GT294" s="23"/>
      <c r="GU294" s="23"/>
      <c r="GV294" s="23"/>
      <c r="GW294" s="23"/>
      <c r="GX294" s="23"/>
      <c r="GY294" s="23"/>
      <c r="GZ294" s="23"/>
      <c r="HA294" s="23"/>
      <c r="HB294" s="23"/>
      <c r="HC294" s="23"/>
      <c r="HD294" s="23"/>
      <c r="HE294" s="23"/>
      <c r="HF294" s="23"/>
      <c r="HG294" s="23"/>
      <c r="HH294" s="23"/>
      <c r="HI294" s="23"/>
      <c r="HJ294" s="23"/>
      <c r="HK294" s="23"/>
      <c r="HL294" s="23"/>
      <c r="HM294" s="23"/>
      <c r="HN294" s="23"/>
      <c r="HO294" s="23"/>
      <c r="HP294" s="23"/>
      <c r="HQ294" s="23"/>
      <c r="HR294" s="23"/>
      <c r="HS294" s="23"/>
      <c r="HT294" s="23"/>
      <c r="HU294" s="23"/>
      <c r="HV294" s="23"/>
      <c r="HW294" s="23"/>
      <c r="HX294" s="23"/>
      <c r="HY294" s="23"/>
      <c r="HZ294" s="23"/>
      <c r="IA294" s="23"/>
      <c r="IB294" s="23"/>
      <c r="IC294" s="23"/>
      <c r="ID294" s="23"/>
      <c r="IE294" s="23"/>
      <c r="IF294" s="23"/>
      <c r="IG294" s="23"/>
      <c r="IH294" s="23"/>
      <c r="II294" s="23"/>
      <c r="IJ294" s="23"/>
    </row>
    <row r="295" spans="1:244" x14ac:dyDescent="0.3">
      <c r="A295" s="12"/>
      <c r="B295" s="13">
        <v>2</v>
      </c>
      <c r="C295" s="12"/>
      <c r="D295" s="12">
        <v>100</v>
      </c>
      <c r="E295" s="12"/>
      <c r="F295" s="14">
        <v>44888</v>
      </c>
      <c r="G295" s="13" t="s">
        <v>73</v>
      </c>
      <c r="H295" s="12"/>
      <c r="I295" s="26">
        <v>44862</v>
      </c>
      <c r="J295" s="13">
        <f t="shared" si="38"/>
        <v>26</v>
      </c>
      <c r="K295" s="12">
        <f t="shared" si="39"/>
        <v>-2</v>
      </c>
      <c r="L295" s="12">
        <v>28</v>
      </c>
      <c r="M295" s="16" t="s">
        <v>74</v>
      </c>
      <c r="N295" s="12">
        <v>1</v>
      </c>
      <c r="O295" s="12"/>
      <c r="P295" s="12" t="s">
        <v>75</v>
      </c>
      <c r="Q295" s="12" t="s">
        <v>76</v>
      </c>
      <c r="R295" s="12" t="s">
        <v>77</v>
      </c>
      <c r="S295" s="17" t="s">
        <v>78</v>
      </c>
      <c r="T295" s="12">
        <v>28</v>
      </c>
      <c r="U295" s="12"/>
      <c r="V295" s="12">
        <v>5</v>
      </c>
      <c r="W295" s="12"/>
      <c r="X295" s="12"/>
      <c r="Y295" s="12"/>
      <c r="Z295" s="13">
        <v>32</v>
      </c>
      <c r="AA295" s="13">
        <v>1000</v>
      </c>
      <c r="AB295" s="12">
        <v>25</v>
      </c>
      <c r="AC295" s="13">
        <v>-24</v>
      </c>
      <c r="AD295" s="12"/>
      <c r="AE295" s="12">
        <v>14</v>
      </c>
      <c r="AF295" s="12">
        <v>15</v>
      </c>
      <c r="AG295" s="12">
        <v>16</v>
      </c>
      <c r="AH295" s="12">
        <v>17</v>
      </c>
      <c r="AI295" s="12"/>
      <c r="AJ295" s="13">
        <v>0</v>
      </c>
      <c r="AK295" s="16"/>
      <c r="AL295" s="12">
        <v>-105.422973632812</v>
      </c>
      <c r="AM295" s="18">
        <v>-107.040405273437</v>
      </c>
      <c r="AN295" s="18">
        <v>-107.147216796875</v>
      </c>
      <c r="AO295" s="18">
        <v>-81.8023681640625</v>
      </c>
      <c r="AP295" s="18">
        <v>-83.19091796875</v>
      </c>
      <c r="AQ295" s="12">
        <v>-94.757080078125</v>
      </c>
      <c r="AR295" s="12">
        <v>-87.2650146484375</v>
      </c>
      <c r="AS295" s="12">
        <v>-88.8214111328125</v>
      </c>
      <c r="AT295" s="12"/>
      <c r="AU295" s="12">
        <f t="shared" si="40"/>
        <v>0</v>
      </c>
      <c r="AV295" s="12"/>
      <c r="AW295" s="12"/>
      <c r="AX295" s="12"/>
      <c r="AY295" s="12"/>
      <c r="AZ295" s="12"/>
      <c r="BA295" s="12"/>
      <c r="BB295" s="19"/>
      <c r="BC295" s="18"/>
      <c r="BD295" s="12"/>
      <c r="BE295" s="12"/>
      <c r="BF295" s="12"/>
      <c r="BG295" s="12"/>
      <c r="BH295" s="12"/>
      <c r="BI295" s="19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20"/>
      <c r="CM295" s="12"/>
      <c r="CN295" s="12"/>
      <c r="CO295" s="62"/>
      <c r="CP295" s="12"/>
      <c r="CQ295" s="12"/>
      <c r="CR295" s="12"/>
      <c r="CS295" s="12"/>
      <c r="CT295" s="12"/>
      <c r="CU295" s="12"/>
      <c r="CV295" s="12"/>
      <c r="CW295" s="12"/>
      <c r="CX295" s="22">
        <v>0</v>
      </c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23"/>
      <c r="DW295" s="23"/>
      <c r="DX295" s="23"/>
      <c r="DY295" s="23"/>
      <c r="DZ295" s="23"/>
      <c r="EA295" s="23"/>
      <c r="EB295" s="23"/>
      <c r="EC295" s="12">
        <v>1</v>
      </c>
      <c r="ED295" s="12">
        <v>1</v>
      </c>
      <c r="EE295" s="23"/>
      <c r="EF295" s="21">
        <f t="shared" si="41"/>
        <v>0</v>
      </c>
      <c r="EG295" s="28">
        <v>1</v>
      </c>
      <c r="EH295" s="23"/>
      <c r="EI295" s="23"/>
      <c r="EJ295" s="23"/>
      <c r="EK295" s="23"/>
      <c r="EL295" s="23"/>
      <c r="EM295" s="23"/>
      <c r="EN295" s="23"/>
      <c r="EO295" s="23"/>
      <c r="EP295" s="23"/>
      <c r="EQ295" s="23"/>
      <c r="ER295" s="23"/>
      <c r="ES295" s="23"/>
      <c r="ET295" s="23"/>
      <c r="EU295" s="23"/>
      <c r="EV295" s="23"/>
      <c r="EW295" s="23"/>
      <c r="EX295" s="23"/>
      <c r="EY295" s="23"/>
      <c r="EZ295" s="23"/>
      <c r="FA295" s="23"/>
      <c r="FB295" s="23"/>
      <c r="FC295" s="23"/>
      <c r="FD295" s="23"/>
      <c r="FE295" s="23"/>
      <c r="FF295" s="23"/>
      <c r="FG295" s="23"/>
      <c r="FH295" s="23"/>
      <c r="FI295" s="23"/>
      <c r="FJ295" s="23"/>
      <c r="FK295" s="23"/>
      <c r="FL295" s="23"/>
      <c r="FM295" s="23"/>
      <c r="FN295" s="23"/>
      <c r="FO295" s="23"/>
      <c r="FP295" s="23"/>
      <c r="FQ295" s="23"/>
      <c r="FR295" s="23"/>
      <c r="FS295" s="23"/>
      <c r="FT295" s="23"/>
      <c r="FU295" s="23"/>
      <c r="FV295" s="23"/>
      <c r="FW295" s="23"/>
      <c r="FX295" s="23"/>
      <c r="FY295" s="23"/>
      <c r="FZ295" s="23"/>
      <c r="GA295" s="23"/>
      <c r="GB295" s="23"/>
      <c r="GC295" s="23"/>
      <c r="GD295" s="23"/>
      <c r="GE295" s="23"/>
      <c r="GF295" s="23"/>
      <c r="GG295" s="23"/>
      <c r="GH295" s="23"/>
      <c r="GI295" s="23"/>
      <c r="GJ295" s="23"/>
      <c r="GK295" s="23"/>
      <c r="GL295" s="23"/>
      <c r="GM295" s="23"/>
      <c r="GN295" s="23"/>
      <c r="GO295" s="23"/>
      <c r="GP295" s="23"/>
      <c r="GQ295" s="23"/>
      <c r="GR295" s="23"/>
      <c r="GS295" s="23"/>
      <c r="GT295" s="23"/>
      <c r="GU295" s="23"/>
      <c r="GV295" s="23"/>
      <c r="GW295" s="23"/>
      <c r="GX295" s="23"/>
      <c r="GY295" s="23"/>
      <c r="GZ295" s="23"/>
      <c r="HA295" s="23"/>
      <c r="HB295" s="23"/>
      <c r="HC295" s="23"/>
      <c r="HD295" s="23"/>
      <c r="HE295" s="23"/>
      <c r="HF295" s="23"/>
      <c r="HG295" s="23"/>
      <c r="HH295" s="23"/>
      <c r="HI295" s="23"/>
      <c r="HJ295" s="23"/>
      <c r="HK295" s="23"/>
      <c r="HL295" s="23"/>
      <c r="HM295" s="23"/>
      <c r="HN295" s="23"/>
      <c r="HO295" s="23"/>
      <c r="HP295" s="23"/>
      <c r="HQ295" s="23"/>
      <c r="HR295" s="23"/>
      <c r="HS295" s="23"/>
      <c r="HT295" s="23"/>
      <c r="HU295" s="23"/>
      <c r="HV295" s="23"/>
      <c r="HW295" s="23"/>
      <c r="HX295" s="23"/>
      <c r="HY295" s="23"/>
      <c r="HZ295" s="23"/>
      <c r="IA295" s="23"/>
      <c r="IB295" s="23"/>
      <c r="IC295" s="23"/>
      <c r="ID295" s="23"/>
      <c r="IE295" s="23"/>
      <c r="IF295" s="23"/>
      <c r="IG295" s="23"/>
      <c r="IH295" s="23"/>
      <c r="II295" s="23"/>
      <c r="IJ295" s="23"/>
    </row>
    <row r="296" spans="1:244" x14ac:dyDescent="0.3">
      <c r="A296" s="12"/>
      <c r="B296" s="13">
        <v>2</v>
      </c>
      <c r="C296" s="12"/>
      <c r="D296" s="12">
        <v>100</v>
      </c>
      <c r="E296" s="12"/>
      <c r="F296" s="14">
        <v>44888</v>
      </c>
      <c r="G296" s="13" t="s">
        <v>73</v>
      </c>
      <c r="H296" s="12"/>
      <c r="I296" s="15">
        <v>44862</v>
      </c>
      <c r="J296" s="13">
        <f t="shared" si="38"/>
        <v>26</v>
      </c>
      <c r="K296" s="12">
        <f t="shared" si="39"/>
        <v>-2</v>
      </c>
      <c r="L296" s="12">
        <v>28</v>
      </c>
      <c r="M296" s="16" t="s">
        <v>74</v>
      </c>
      <c r="N296" s="12">
        <v>1</v>
      </c>
      <c r="O296" s="12"/>
      <c r="P296" s="12" t="s">
        <v>75</v>
      </c>
      <c r="Q296" s="12" t="s">
        <v>76</v>
      </c>
      <c r="R296" s="12" t="s">
        <v>77</v>
      </c>
      <c r="S296" s="17" t="s">
        <v>78</v>
      </c>
      <c r="T296" s="12">
        <v>28</v>
      </c>
      <c r="U296" s="12"/>
      <c r="V296" s="12">
        <v>8</v>
      </c>
      <c r="W296" s="12" t="s">
        <v>83</v>
      </c>
      <c r="X296" s="12"/>
      <c r="Y296" s="12"/>
      <c r="Z296" s="13">
        <v>22</v>
      </c>
      <c r="AA296" s="13">
        <v>3000</v>
      </c>
      <c r="AB296" s="12">
        <v>25</v>
      </c>
      <c r="AC296" s="13">
        <v>-30</v>
      </c>
      <c r="AD296" s="12"/>
      <c r="AE296" s="12">
        <v>26</v>
      </c>
      <c r="AF296" s="12">
        <v>27</v>
      </c>
      <c r="AG296" s="12">
        <v>28</v>
      </c>
      <c r="AH296" s="12">
        <v>29</v>
      </c>
      <c r="AI296" s="12"/>
      <c r="AJ296" s="13">
        <v>1</v>
      </c>
      <c r="AK296" s="16"/>
      <c r="AL296" s="12">
        <v>-82.244873046875</v>
      </c>
      <c r="AM296" s="18">
        <v>-92.46826171875</v>
      </c>
      <c r="AN296" s="18">
        <v>-46.6461181640625</v>
      </c>
      <c r="AO296" s="18">
        <v>-48.4771728515625</v>
      </c>
      <c r="AP296" s="18">
        <v>-50.6134033203125</v>
      </c>
      <c r="AQ296" s="12">
        <v>-51.6357421875</v>
      </c>
      <c r="AR296" s="12">
        <v>-54.7943115234375</v>
      </c>
      <c r="AS296" s="12">
        <v>-56.182861328125</v>
      </c>
      <c r="AT296" s="12"/>
      <c r="AU296" s="12">
        <f t="shared" si="40"/>
        <v>52</v>
      </c>
      <c r="AV296" s="12">
        <v>26</v>
      </c>
      <c r="AW296" s="12">
        <v>1</v>
      </c>
      <c r="AX296" s="12">
        <v>1</v>
      </c>
      <c r="AY296" s="12" t="s">
        <v>80</v>
      </c>
      <c r="AZ296" s="12">
        <v>302.09948730468699</v>
      </c>
      <c r="BA296" s="12">
        <v>305.19909667968699</v>
      </c>
      <c r="BB296" s="19">
        <v>-39.439998626708899</v>
      </c>
      <c r="BC296" s="18">
        <v>49.922786712646399</v>
      </c>
      <c r="BD296" s="12">
        <v>1.5</v>
      </c>
      <c r="BE296" s="12">
        <v>303.59948730468699</v>
      </c>
      <c r="BF296" s="12">
        <v>34.419857025146399</v>
      </c>
      <c r="BG296" s="12">
        <v>0</v>
      </c>
      <c r="BH296" s="12">
        <v>302.09948730468699</v>
      </c>
      <c r="BI296" s="19"/>
      <c r="BJ296" s="12">
        <v>24.9613933563232</v>
      </c>
      <c r="BK296" s="12" t="s">
        <v>81</v>
      </c>
      <c r="BL296" s="12" t="s">
        <v>81</v>
      </c>
      <c r="BM296" s="12">
        <v>0.70882380008697499</v>
      </c>
      <c r="BN296" s="12">
        <v>0.95860457420349099</v>
      </c>
      <c r="BO296" s="12">
        <v>20.220588684081999</v>
      </c>
      <c r="BP296" s="12">
        <v>4.98046875E-2</v>
      </c>
      <c r="BQ296" s="12">
        <v>-8.8848037719726491</v>
      </c>
      <c r="BR296" s="12">
        <v>1.4501953125</v>
      </c>
      <c r="BS296" s="12" t="s">
        <v>81</v>
      </c>
      <c r="BT296" s="12" t="s">
        <v>81</v>
      </c>
      <c r="BU296" s="12" t="s">
        <v>81</v>
      </c>
      <c r="BV296" s="12" t="s">
        <v>81</v>
      </c>
      <c r="BW296" s="12">
        <v>141.64483642578099</v>
      </c>
      <c r="BX296" s="12" t="s">
        <v>82</v>
      </c>
      <c r="BY296" s="12" t="s">
        <v>81</v>
      </c>
      <c r="BZ296" s="12" t="s">
        <v>82</v>
      </c>
      <c r="CA296" s="12" t="s">
        <v>82</v>
      </c>
      <c r="CB296" s="12"/>
      <c r="CC296" s="12"/>
      <c r="CD296" s="12"/>
      <c r="CE296" s="20"/>
      <c r="CM296" s="12"/>
      <c r="CN296" s="12"/>
      <c r="CO296" s="62"/>
      <c r="CP296" s="12"/>
      <c r="CQ296" s="12"/>
      <c r="CR296" s="12"/>
      <c r="CS296" s="12"/>
      <c r="CT296" s="12"/>
      <c r="CU296" s="12"/>
      <c r="CV296" s="12"/>
      <c r="CW296" s="12"/>
      <c r="CX296" s="22">
        <v>0</v>
      </c>
      <c r="CY296" s="17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23"/>
      <c r="DW296" s="23"/>
      <c r="DX296" s="23"/>
      <c r="DY296" s="23"/>
      <c r="DZ296" s="23"/>
      <c r="EA296" s="23"/>
      <c r="EB296" s="23"/>
      <c r="EC296" s="17">
        <v>3</v>
      </c>
      <c r="ED296" s="12">
        <v>3</v>
      </c>
      <c r="EE296" s="23"/>
      <c r="EF296" s="21">
        <f t="shared" si="41"/>
        <v>0</v>
      </c>
      <c r="EG296" s="27">
        <v>3</v>
      </c>
      <c r="EH296" s="23"/>
      <c r="EI296" s="23"/>
      <c r="EJ296" s="23"/>
      <c r="EK296" s="23"/>
      <c r="EL296" s="23"/>
      <c r="EM296" s="23"/>
      <c r="EN296" s="23"/>
      <c r="EO296" s="23"/>
      <c r="EP296" s="23"/>
      <c r="EQ296" s="23"/>
      <c r="ER296" s="23"/>
      <c r="ES296" s="23"/>
      <c r="ET296" s="23"/>
      <c r="EU296" s="23"/>
      <c r="EV296" s="23"/>
      <c r="EW296" s="23"/>
      <c r="EX296" s="23"/>
      <c r="EY296" s="23"/>
      <c r="EZ296" s="23"/>
      <c r="FA296" s="23"/>
      <c r="FB296" s="23"/>
      <c r="FC296" s="23"/>
      <c r="FD296" s="23"/>
      <c r="FE296" s="23"/>
      <c r="FF296" s="23"/>
      <c r="FG296" s="23"/>
      <c r="FH296" s="23"/>
      <c r="FI296" s="23"/>
      <c r="FJ296" s="23"/>
      <c r="FK296" s="23"/>
      <c r="FL296" s="23"/>
      <c r="FM296" s="23"/>
      <c r="FN296" s="23"/>
      <c r="FO296" s="23"/>
      <c r="FP296" s="23"/>
      <c r="FQ296" s="23"/>
      <c r="FR296" s="23"/>
      <c r="FS296" s="23"/>
      <c r="FT296" s="23"/>
      <c r="FU296" s="23"/>
      <c r="FV296" s="23"/>
      <c r="FW296" s="23"/>
      <c r="FX296" s="23"/>
      <c r="FY296" s="23"/>
      <c r="FZ296" s="23"/>
      <c r="GA296" s="23"/>
      <c r="GB296" s="23"/>
      <c r="GC296" s="23"/>
      <c r="GD296" s="23"/>
      <c r="GE296" s="23"/>
      <c r="GF296" s="23"/>
      <c r="GG296" s="23"/>
      <c r="GH296" s="23"/>
      <c r="GI296" s="23"/>
      <c r="GJ296" s="23"/>
      <c r="GK296" s="23"/>
      <c r="GL296" s="23"/>
      <c r="GM296" s="23"/>
      <c r="GN296" s="23"/>
      <c r="GO296" s="23"/>
      <c r="GP296" s="23"/>
      <c r="GQ296" s="23"/>
      <c r="GR296" s="23"/>
      <c r="GS296" s="23"/>
      <c r="GT296" s="23"/>
      <c r="GU296" s="23"/>
      <c r="GV296" s="23"/>
      <c r="GW296" s="23"/>
      <c r="GX296" s="23"/>
      <c r="GY296" s="23"/>
      <c r="GZ296" s="23"/>
      <c r="HA296" s="23"/>
      <c r="HB296" s="23"/>
      <c r="HC296" s="23"/>
      <c r="HD296" s="23"/>
      <c r="HE296" s="23"/>
      <c r="HF296" s="23"/>
      <c r="HG296" s="23"/>
      <c r="HH296" s="23"/>
      <c r="HI296" s="23"/>
      <c r="HJ296" s="23"/>
      <c r="HK296" s="23"/>
      <c r="HL296" s="23"/>
      <c r="HM296" s="23"/>
      <c r="HN296" s="23"/>
      <c r="HO296" s="23"/>
      <c r="HP296" s="23"/>
      <c r="HQ296" s="23"/>
      <c r="HR296" s="23"/>
      <c r="HS296" s="23"/>
      <c r="HT296" s="23"/>
      <c r="HU296" s="23"/>
      <c r="HV296" s="23"/>
      <c r="HW296" s="23"/>
      <c r="HX296" s="23"/>
      <c r="HY296" s="23"/>
      <c r="HZ296" s="23"/>
      <c r="IA296" s="23"/>
      <c r="IB296" s="23"/>
      <c r="IC296" s="23"/>
      <c r="ID296" s="23"/>
      <c r="IE296" s="23"/>
      <c r="IF296" s="23"/>
      <c r="IG296" s="23"/>
      <c r="IH296" s="23"/>
      <c r="II296" s="23"/>
      <c r="IJ296" s="23"/>
    </row>
    <row r="297" spans="1:244" x14ac:dyDescent="0.3">
      <c r="A297" s="12"/>
      <c r="B297" s="13">
        <v>2</v>
      </c>
      <c r="C297" s="12"/>
      <c r="D297" s="12">
        <v>100</v>
      </c>
      <c r="E297" s="12"/>
      <c r="F297" s="14">
        <v>44888</v>
      </c>
      <c r="G297" s="13" t="s">
        <v>73</v>
      </c>
      <c r="H297" s="12"/>
      <c r="I297" s="15">
        <v>44862</v>
      </c>
      <c r="J297" s="13">
        <f t="shared" si="38"/>
        <v>26</v>
      </c>
      <c r="K297" s="12">
        <f t="shared" si="39"/>
        <v>-2</v>
      </c>
      <c r="L297" s="12">
        <v>28</v>
      </c>
      <c r="M297" s="16" t="s">
        <v>74</v>
      </c>
      <c r="N297" s="12">
        <v>1</v>
      </c>
      <c r="O297" s="12"/>
      <c r="P297" s="12" t="s">
        <v>75</v>
      </c>
      <c r="Q297" s="12" t="s">
        <v>76</v>
      </c>
      <c r="R297" s="12" t="s">
        <v>77</v>
      </c>
      <c r="S297" s="17" t="s">
        <v>78</v>
      </c>
      <c r="T297" s="12">
        <v>28</v>
      </c>
      <c r="U297" s="12"/>
      <c r="V297" s="12">
        <v>6</v>
      </c>
      <c r="W297" s="12" t="s">
        <v>83</v>
      </c>
      <c r="X297" s="12"/>
      <c r="Y297" s="12"/>
      <c r="Z297" s="13">
        <v>35</v>
      </c>
      <c r="AA297" s="13">
        <v>2400</v>
      </c>
      <c r="AB297" s="12">
        <v>20</v>
      </c>
      <c r="AC297" s="13">
        <v>-34</v>
      </c>
      <c r="AD297" s="12"/>
      <c r="AE297" s="12">
        <v>18</v>
      </c>
      <c r="AF297" s="12">
        <v>19</v>
      </c>
      <c r="AG297" s="12">
        <v>20</v>
      </c>
      <c r="AH297" s="12">
        <v>21</v>
      </c>
      <c r="AI297" s="12"/>
      <c r="AJ297" s="13">
        <v>1</v>
      </c>
      <c r="AK297" s="16">
        <f t="shared" ref="AK297:AK304" si="45">SLOPE(AL297:AP297,AL$1:AP$1)*-1000</f>
        <v>2139.5874023437304</v>
      </c>
      <c r="AL297" s="12">
        <v>-78.8726806640625</v>
      </c>
      <c r="AM297" s="18">
        <v>-92.3309326171875</v>
      </c>
      <c r="AN297" s="18">
        <v>-103.652954101562</v>
      </c>
      <c r="AO297" s="18">
        <v>-113.006591796875</v>
      </c>
      <c r="AP297" s="18">
        <v>-122.024536132812</v>
      </c>
      <c r="AQ297" s="12">
        <v>-132.06481933593699</v>
      </c>
      <c r="AR297" s="12">
        <v>-141.70837402343699</v>
      </c>
      <c r="AS297" s="12">
        <v>-155.33447265625</v>
      </c>
      <c r="AT297" s="12"/>
      <c r="AU297" s="12">
        <f t="shared" si="40"/>
        <v>34</v>
      </c>
      <c r="AV297" s="12">
        <v>17</v>
      </c>
      <c r="AW297" s="12">
        <v>1</v>
      </c>
      <c r="AX297" s="12">
        <v>1</v>
      </c>
      <c r="AY297" s="12" t="s">
        <v>80</v>
      </c>
      <c r="AZ297" s="12">
        <v>381.40051269531199</v>
      </c>
      <c r="BA297" s="12">
        <v>385.29879760742102</v>
      </c>
      <c r="BB297" s="19">
        <v>-30.2600002288818</v>
      </c>
      <c r="BC297" s="18">
        <v>42.405994415283203</v>
      </c>
      <c r="BD297" s="12">
        <v>1.798828125</v>
      </c>
      <c r="BE297" s="12">
        <v>383.19934082031199</v>
      </c>
      <c r="BF297" s="12">
        <v>31.9232082366943</v>
      </c>
      <c r="BG297" s="12">
        <v>0</v>
      </c>
      <c r="BH297" s="12">
        <v>381.40051269531199</v>
      </c>
      <c r="BI297" s="19"/>
      <c r="BJ297" s="12">
        <v>21.202997207641602</v>
      </c>
      <c r="BK297" s="12" t="s">
        <v>81</v>
      </c>
      <c r="BL297" s="12" t="s">
        <v>81</v>
      </c>
      <c r="BM297" s="12">
        <v>0.93149441480636597</v>
      </c>
      <c r="BN297" s="12">
        <v>1.18937063217163</v>
      </c>
      <c r="BO297" s="12">
        <v>10.723039627075099</v>
      </c>
      <c r="BP297" s="12">
        <v>4.98046875E-2</v>
      </c>
      <c r="BQ297" s="12">
        <v>-7.0465683937072701</v>
      </c>
      <c r="BR297" s="12">
        <v>1.9501953125</v>
      </c>
      <c r="BS297" s="12" t="s">
        <v>81</v>
      </c>
      <c r="BT297" s="12" t="s">
        <v>81</v>
      </c>
      <c r="BU297" s="12" t="s">
        <v>81</v>
      </c>
      <c r="BV297" s="12" t="s">
        <v>81</v>
      </c>
      <c r="BW297" s="12">
        <v>152.47488403320301</v>
      </c>
      <c r="BX297" s="12" t="s">
        <v>82</v>
      </c>
      <c r="BY297" s="12" t="s">
        <v>81</v>
      </c>
      <c r="BZ297" s="12" t="s">
        <v>82</v>
      </c>
      <c r="CA297" s="12" t="s">
        <v>82</v>
      </c>
      <c r="CB297" s="12"/>
      <c r="CC297" s="12"/>
      <c r="CD297" s="12"/>
      <c r="CE297" s="20"/>
      <c r="CM297" s="12"/>
      <c r="CN297" s="12"/>
      <c r="CO297" s="62"/>
      <c r="CP297" s="12"/>
      <c r="CQ297" s="12"/>
      <c r="CR297" s="12"/>
      <c r="CS297" s="12"/>
      <c r="CT297" s="12"/>
      <c r="CU297" s="12"/>
      <c r="CV297" s="12"/>
      <c r="CW297" s="12"/>
      <c r="CX297" s="22">
        <v>0</v>
      </c>
      <c r="CY297" s="17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  <c r="DQ297" s="12"/>
      <c r="DR297" s="12"/>
      <c r="DS297" s="12"/>
      <c r="DT297" s="12"/>
      <c r="DU297" s="12"/>
      <c r="DV297" s="23"/>
      <c r="DW297" s="23"/>
      <c r="DX297" s="23"/>
      <c r="DY297" s="23"/>
      <c r="DZ297" s="23"/>
      <c r="EA297" s="23"/>
      <c r="EB297" s="23"/>
      <c r="EC297" s="17">
        <v>3</v>
      </c>
      <c r="ED297" s="12">
        <v>3</v>
      </c>
      <c r="EE297" s="23"/>
      <c r="EF297" s="21">
        <f t="shared" si="41"/>
        <v>0</v>
      </c>
      <c r="EG297" s="27">
        <v>3</v>
      </c>
      <c r="EH297" s="23"/>
      <c r="EI297" s="23"/>
      <c r="EJ297" s="23"/>
      <c r="EK297" s="23"/>
      <c r="EL297" s="23"/>
      <c r="EM297" s="23"/>
      <c r="EN297" s="23"/>
      <c r="EO297" s="23"/>
      <c r="EP297" s="23"/>
      <c r="EQ297" s="23"/>
      <c r="ER297" s="23"/>
      <c r="ES297" s="23"/>
      <c r="ET297" s="23"/>
      <c r="EU297" s="23"/>
      <c r="EV297" s="23"/>
      <c r="EW297" s="23"/>
      <c r="EX297" s="23"/>
      <c r="EY297" s="23"/>
      <c r="EZ297" s="23"/>
      <c r="FA297" s="23"/>
      <c r="FB297" s="23"/>
      <c r="FC297" s="23"/>
      <c r="FD297" s="23"/>
      <c r="FE297" s="23"/>
      <c r="FF297" s="23"/>
      <c r="FG297" s="23"/>
      <c r="FH297" s="23"/>
      <c r="FI297" s="23"/>
      <c r="FJ297" s="23"/>
      <c r="FK297" s="23"/>
      <c r="FL297" s="23"/>
      <c r="FM297" s="23"/>
      <c r="FN297" s="23"/>
      <c r="FO297" s="23"/>
      <c r="FP297" s="23"/>
      <c r="FQ297" s="23"/>
      <c r="FR297" s="23"/>
      <c r="FS297" s="23"/>
      <c r="FT297" s="23"/>
      <c r="FU297" s="23"/>
      <c r="FV297" s="23"/>
      <c r="FW297" s="23"/>
      <c r="FX297" s="23"/>
      <c r="FY297" s="23"/>
      <c r="FZ297" s="23"/>
      <c r="GA297" s="23"/>
      <c r="GB297" s="23"/>
      <c r="GC297" s="23"/>
      <c r="GD297" s="23"/>
      <c r="GE297" s="23"/>
      <c r="GF297" s="23"/>
      <c r="GG297" s="23"/>
      <c r="GH297" s="23"/>
      <c r="GI297" s="23"/>
      <c r="GJ297" s="23"/>
      <c r="GK297" s="23"/>
      <c r="GL297" s="23"/>
      <c r="GM297" s="23"/>
      <c r="GN297" s="23"/>
      <c r="GO297" s="23"/>
      <c r="GP297" s="23"/>
      <c r="GQ297" s="23"/>
      <c r="GR297" s="23"/>
      <c r="GS297" s="23"/>
      <c r="GT297" s="23"/>
      <c r="GU297" s="23"/>
      <c r="GV297" s="23"/>
      <c r="GW297" s="23"/>
      <c r="GX297" s="23"/>
      <c r="GY297" s="23"/>
      <c r="GZ297" s="23"/>
      <c r="HA297" s="23"/>
      <c r="HB297" s="23"/>
      <c r="HC297" s="23"/>
      <c r="HD297" s="23"/>
      <c r="HE297" s="23"/>
      <c r="HF297" s="23"/>
      <c r="HG297" s="23"/>
      <c r="HH297" s="23"/>
      <c r="HI297" s="23"/>
      <c r="HJ297" s="23"/>
      <c r="HK297" s="23"/>
      <c r="HL297" s="23"/>
      <c r="HM297" s="23"/>
      <c r="HN297" s="23"/>
      <c r="HO297" s="23"/>
      <c r="HP297" s="23"/>
      <c r="HQ297" s="23"/>
      <c r="HR297" s="23"/>
      <c r="HS297" s="23"/>
      <c r="HT297" s="23"/>
      <c r="HU297" s="23"/>
      <c r="HV297" s="23"/>
      <c r="HW297" s="23"/>
      <c r="HX297" s="23"/>
      <c r="HY297" s="23"/>
      <c r="HZ297" s="23"/>
      <c r="IA297" s="23"/>
      <c r="IB297" s="23"/>
      <c r="IC297" s="23"/>
      <c r="ID297" s="23"/>
      <c r="IE297" s="23"/>
      <c r="IF297" s="23"/>
      <c r="IG297" s="23"/>
      <c r="IH297" s="23"/>
      <c r="II297" s="23"/>
      <c r="IJ297" s="23"/>
    </row>
    <row r="298" spans="1:244" x14ac:dyDescent="0.3">
      <c r="A298" s="12"/>
      <c r="B298" s="13">
        <v>2</v>
      </c>
      <c r="C298" s="12"/>
      <c r="D298" s="12">
        <v>100</v>
      </c>
      <c r="E298" s="12"/>
      <c r="F298" s="14">
        <v>44888</v>
      </c>
      <c r="G298" s="13" t="s">
        <v>73</v>
      </c>
      <c r="H298" s="12"/>
      <c r="I298" s="15">
        <v>44862</v>
      </c>
      <c r="J298" s="13">
        <f t="shared" si="38"/>
        <v>26</v>
      </c>
      <c r="K298" s="12">
        <f t="shared" si="39"/>
        <v>-2</v>
      </c>
      <c r="L298" s="12">
        <v>28</v>
      </c>
      <c r="M298" s="16" t="s">
        <v>74</v>
      </c>
      <c r="N298" s="12">
        <v>1</v>
      </c>
      <c r="O298" s="12"/>
      <c r="P298" s="12" t="s">
        <v>75</v>
      </c>
      <c r="Q298" s="12" t="s">
        <v>76</v>
      </c>
      <c r="R298" s="12" t="s">
        <v>77</v>
      </c>
      <c r="S298" s="17" t="s">
        <v>78</v>
      </c>
      <c r="T298" s="12">
        <v>28</v>
      </c>
      <c r="U298" s="12"/>
      <c r="V298" s="12">
        <v>4</v>
      </c>
      <c r="W298" s="12" t="s">
        <v>83</v>
      </c>
      <c r="X298" s="12"/>
      <c r="Y298" s="12"/>
      <c r="Z298" s="13">
        <v>20</v>
      </c>
      <c r="AA298" s="13">
        <v>2700</v>
      </c>
      <c r="AB298" s="12">
        <v>7</v>
      </c>
      <c r="AC298" s="13">
        <v>-26</v>
      </c>
      <c r="AD298" s="12"/>
      <c r="AE298" s="12">
        <v>10</v>
      </c>
      <c r="AF298" s="12">
        <v>11</v>
      </c>
      <c r="AG298" s="12">
        <v>12</v>
      </c>
      <c r="AH298" s="12">
        <v>13</v>
      </c>
      <c r="AI298" s="12"/>
      <c r="AJ298" s="13">
        <v>3</v>
      </c>
      <c r="AK298" s="16">
        <f t="shared" si="45"/>
        <v>2084.04541015624</v>
      </c>
      <c r="AL298" s="12">
        <v>-80.810546875</v>
      </c>
      <c r="AM298" s="18">
        <v>-104.339599609375</v>
      </c>
      <c r="AN298" s="18">
        <v>-125.48828125</v>
      </c>
      <c r="AO298" s="18">
        <v>-131.45446777343699</v>
      </c>
      <c r="AP298" s="18">
        <v>-119.354248046875</v>
      </c>
      <c r="AQ298" s="12">
        <v>-109.9853515625</v>
      </c>
      <c r="AR298" s="12">
        <v>-137.8173828125</v>
      </c>
      <c r="AS298" s="12">
        <v>-164.24560546875</v>
      </c>
      <c r="AT298" s="12"/>
      <c r="AU298" s="12">
        <f t="shared" si="40"/>
        <v>12</v>
      </c>
      <c r="AV298" s="12">
        <v>6</v>
      </c>
      <c r="AW298" s="12">
        <v>1</v>
      </c>
      <c r="AX298" s="12">
        <v>1</v>
      </c>
      <c r="AY298" s="12" t="s">
        <v>80</v>
      </c>
      <c r="AZ298" s="12">
        <v>721.5</v>
      </c>
      <c r="BA298" s="12">
        <v>725.2001953125</v>
      </c>
      <c r="BB298" s="19">
        <v>-41.990001678466697</v>
      </c>
      <c r="BC298" s="18">
        <v>59.125621795654197</v>
      </c>
      <c r="BD298" s="12">
        <v>1.7001953125</v>
      </c>
      <c r="BE298" s="12">
        <v>723.2001953125</v>
      </c>
      <c r="BF298" s="12">
        <v>31.2783298492431</v>
      </c>
      <c r="BG298" s="12">
        <v>0</v>
      </c>
      <c r="BH298" s="12">
        <v>721.5</v>
      </c>
      <c r="BI298" s="19"/>
      <c r="BJ298" s="12">
        <v>29.562810897827099</v>
      </c>
      <c r="BK298" s="12" t="s">
        <v>81</v>
      </c>
      <c r="BL298" s="12" t="s">
        <v>81</v>
      </c>
      <c r="BM298" s="12">
        <v>4.8875746726989702</v>
      </c>
      <c r="BN298" s="12">
        <v>2.3598766326904301</v>
      </c>
      <c r="BO298" s="12">
        <v>25.888481140136701</v>
      </c>
      <c r="BP298" s="12">
        <v>0.75</v>
      </c>
      <c r="BQ298" s="12">
        <v>-15.3963413238525</v>
      </c>
      <c r="BR298" s="12">
        <v>1.149658203125</v>
      </c>
      <c r="BS298" s="12" t="s">
        <v>81</v>
      </c>
      <c r="BT298" s="12" t="s">
        <v>81</v>
      </c>
      <c r="BU298" s="12" t="s">
        <v>81</v>
      </c>
      <c r="BV298" s="12" t="s">
        <v>81</v>
      </c>
      <c r="BW298" s="12">
        <v>176.10514831542901</v>
      </c>
      <c r="BX298" s="12" t="s">
        <v>82</v>
      </c>
      <c r="BY298" s="12" t="s">
        <v>81</v>
      </c>
      <c r="BZ298" s="12" t="s">
        <v>82</v>
      </c>
      <c r="CA298" s="12" t="s">
        <v>82</v>
      </c>
      <c r="CB298" s="12"/>
      <c r="CC298" s="12"/>
      <c r="CD298" s="12"/>
      <c r="CE298" s="20"/>
      <c r="CM298" s="12"/>
      <c r="CN298" s="12"/>
      <c r="CO298" s="62"/>
      <c r="CP298" s="12"/>
      <c r="CQ298" s="12"/>
      <c r="CR298" s="12"/>
      <c r="CS298" s="12"/>
      <c r="CT298" s="12"/>
      <c r="CU298" s="12"/>
      <c r="CV298" s="12"/>
      <c r="CW298" s="12"/>
      <c r="CX298" s="22">
        <v>0</v>
      </c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23"/>
      <c r="DW298" s="23"/>
      <c r="DX298" s="23"/>
      <c r="DY298" s="23"/>
      <c r="DZ298" s="23"/>
      <c r="EA298" s="23"/>
      <c r="EB298" s="23"/>
      <c r="EC298" s="21">
        <v>5</v>
      </c>
      <c r="ED298" s="12">
        <v>5</v>
      </c>
      <c r="EE298" s="23"/>
      <c r="EF298" s="21">
        <f t="shared" si="41"/>
        <v>0</v>
      </c>
      <c r="EG298" s="24">
        <v>5</v>
      </c>
      <c r="EH298" s="23"/>
      <c r="EI298" s="23"/>
      <c r="EJ298" s="23"/>
      <c r="EK298" s="23"/>
      <c r="EL298" s="23"/>
      <c r="EM298" s="23"/>
      <c r="EN298" s="23"/>
      <c r="EO298" s="23"/>
      <c r="EP298" s="23"/>
      <c r="EQ298" s="23"/>
      <c r="ER298" s="23"/>
      <c r="ES298" s="23"/>
      <c r="ET298" s="23"/>
      <c r="EU298" s="23"/>
      <c r="EV298" s="23"/>
      <c r="EW298" s="23"/>
      <c r="EX298" s="23"/>
      <c r="EY298" s="23"/>
      <c r="EZ298" s="23"/>
      <c r="FA298" s="23"/>
      <c r="FB298" s="23"/>
      <c r="FC298" s="23"/>
      <c r="FD298" s="23"/>
      <c r="FE298" s="23"/>
      <c r="FF298" s="23"/>
      <c r="FG298" s="23"/>
      <c r="FH298" s="23"/>
      <c r="FI298" s="23"/>
      <c r="FJ298" s="23"/>
      <c r="FK298" s="23"/>
      <c r="FL298" s="23"/>
      <c r="FM298" s="23"/>
      <c r="FN298" s="23"/>
      <c r="FO298" s="23"/>
      <c r="FP298" s="23"/>
      <c r="FQ298" s="23"/>
      <c r="FR298" s="23"/>
      <c r="FS298" s="23"/>
      <c r="FT298" s="23"/>
      <c r="FU298" s="23"/>
      <c r="FV298" s="23"/>
      <c r="FW298" s="23"/>
      <c r="FX298" s="23"/>
      <c r="FY298" s="23"/>
      <c r="FZ298" s="23"/>
      <c r="GA298" s="23"/>
      <c r="GB298" s="23"/>
      <c r="GC298" s="23"/>
      <c r="GD298" s="23"/>
      <c r="GE298" s="23"/>
      <c r="GF298" s="23"/>
      <c r="GG298" s="23"/>
      <c r="GH298" s="23"/>
      <c r="GI298" s="23"/>
      <c r="GJ298" s="23"/>
      <c r="GK298" s="23"/>
      <c r="GL298" s="23"/>
      <c r="GM298" s="23"/>
      <c r="GN298" s="23"/>
      <c r="GO298" s="23"/>
      <c r="GP298" s="23"/>
      <c r="GQ298" s="23"/>
      <c r="GR298" s="23"/>
      <c r="GS298" s="23"/>
      <c r="GT298" s="23"/>
      <c r="GU298" s="23"/>
      <c r="GV298" s="23"/>
      <c r="GW298" s="23"/>
      <c r="GX298" s="23"/>
      <c r="GY298" s="23"/>
      <c r="GZ298" s="23"/>
      <c r="HA298" s="23"/>
      <c r="HB298" s="23"/>
      <c r="HC298" s="23"/>
      <c r="HD298" s="23"/>
      <c r="HE298" s="23"/>
      <c r="HF298" s="23"/>
      <c r="HG298" s="23"/>
      <c r="HH298" s="23"/>
      <c r="HI298" s="23"/>
      <c r="HJ298" s="23"/>
      <c r="HK298" s="23"/>
      <c r="HL298" s="23"/>
      <c r="HM298" s="23"/>
      <c r="HN298" s="23"/>
      <c r="HO298" s="23"/>
      <c r="HP298" s="23"/>
      <c r="HQ298" s="23"/>
      <c r="HR298" s="23"/>
      <c r="HS298" s="23"/>
      <c r="HT298" s="23"/>
      <c r="HU298" s="23"/>
      <c r="HV298" s="23"/>
      <c r="HW298" s="23"/>
      <c r="HX298" s="23"/>
      <c r="HY298" s="23"/>
      <c r="HZ298" s="23"/>
      <c r="IA298" s="23"/>
      <c r="IB298" s="23"/>
      <c r="IC298" s="23"/>
      <c r="ID298" s="23"/>
      <c r="IE298" s="23"/>
      <c r="IF298" s="23"/>
      <c r="IG298" s="23"/>
      <c r="IH298" s="23"/>
      <c r="II298" s="23"/>
      <c r="IJ298" s="23"/>
    </row>
    <row r="299" spans="1:244" x14ac:dyDescent="0.3">
      <c r="A299" s="12"/>
      <c r="B299" s="13">
        <v>2</v>
      </c>
      <c r="C299" s="12"/>
      <c r="D299" s="12">
        <v>100</v>
      </c>
      <c r="E299" s="12"/>
      <c r="F299" s="14">
        <v>44889</v>
      </c>
      <c r="G299" s="13" t="s">
        <v>73</v>
      </c>
      <c r="H299" s="12"/>
      <c r="I299" s="26">
        <v>44862</v>
      </c>
      <c r="J299" s="13">
        <f t="shared" si="38"/>
        <v>27</v>
      </c>
      <c r="K299" s="12">
        <f t="shared" si="39"/>
        <v>-2</v>
      </c>
      <c r="L299" s="12">
        <v>29</v>
      </c>
      <c r="M299" s="16" t="s">
        <v>74</v>
      </c>
      <c r="N299" s="12">
        <v>1</v>
      </c>
      <c r="O299" s="12"/>
      <c r="P299" s="12" t="s">
        <v>75</v>
      </c>
      <c r="Q299" s="12" t="s">
        <v>76</v>
      </c>
      <c r="R299" s="12" t="s">
        <v>77</v>
      </c>
      <c r="S299" s="17" t="s">
        <v>78</v>
      </c>
      <c r="T299" s="12">
        <v>28</v>
      </c>
      <c r="U299" s="12"/>
      <c r="V299" s="12">
        <v>2</v>
      </c>
      <c r="W299" s="12"/>
      <c r="X299" s="12"/>
      <c r="Y299" s="12"/>
      <c r="Z299" s="13">
        <v>10</v>
      </c>
      <c r="AA299" s="13">
        <v>3000</v>
      </c>
      <c r="AB299" s="12">
        <v>15</v>
      </c>
      <c r="AC299" s="13">
        <v>-26</v>
      </c>
      <c r="AD299" s="12"/>
      <c r="AE299" s="12">
        <v>20</v>
      </c>
      <c r="AF299" s="12">
        <v>21</v>
      </c>
      <c r="AG299" s="12">
        <v>22</v>
      </c>
      <c r="AH299" s="12">
        <v>23</v>
      </c>
      <c r="AI299" s="12"/>
      <c r="AJ299" s="13">
        <v>0</v>
      </c>
      <c r="AK299" s="16">
        <f t="shared" si="45"/>
        <v>3988.6474609375</v>
      </c>
      <c r="AL299" s="12">
        <v>-78.4912109375</v>
      </c>
      <c r="AM299" s="18">
        <v>-105.560302734375</v>
      </c>
      <c r="AN299" s="18">
        <v>-137.847900390625</v>
      </c>
      <c r="AO299" s="18">
        <v>-145.20263671875</v>
      </c>
      <c r="AP299" s="18">
        <v>-158.38623046875</v>
      </c>
      <c r="AQ299" s="12">
        <v>-163.116455078125</v>
      </c>
      <c r="AR299" s="12">
        <v>-166.58020019531199</v>
      </c>
      <c r="AS299" s="12">
        <v>-195.25146484375</v>
      </c>
      <c r="AT299" s="12"/>
      <c r="AU299" s="12">
        <f t="shared" si="40"/>
        <v>0</v>
      </c>
      <c r="AV299" s="12"/>
      <c r="AW299" s="12"/>
      <c r="AX299" s="12"/>
      <c r="AY299" s="12"/>
      <c r="AZ299" s="12"/>
      <c r="BA299" s="12"/>
      <c r="BB299" s="19"/>
      <c r="BC299" s="18"/>
      <c r="BD299" s="12"/>
      <c r="BE299" s="12"/>
      <c r="BF299" s="12"/>
      <c r="BG299" s="12"/>
      <c r="BH299" s="12"/>
      <c r="BI299" s="19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20"/>
      <c r="CM299" s="12"/>
      <c r="CN299" s="12"/>
      <c r="CO299" s="62"/>
      <c r="CP299" s="12"/>
      <c r="CQ299" s="12"/>
      <c r="CR299" s="12"/>
      <c r="CS299" s="12"/>
      <c r="CT299" s="12"/>
      <c r="CU299" s="12"/>
      <c r="CV299" s="12"/>
      <c r="CW299" s="12"/>
      <c r="CX299" s="22">
        <v>0</v>
      </c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23"/>
      <c r="DW299" s="23"/>
      <c r="DX299" s="23"/>
      <c r="DY299" s="23"/>
      <c r="DZ299" s="23"/>
      <c r="EA299" s="23"/>
      <c r="EB299" s="23"/>
      <c r="EC299" s="12">
        <v>0</v>
      </c>
      <c r="ED299" s="21">
        <v>0</v>
      </c>
      <c r="EE299" s="23"/>
      <c r="EF299" s="21">
        <f t="shared" si="41"/>
        <v>0</v>
      </c>
      <c r="EG299" s="28">
        <v>0</v>
      </c>
      <c r="EH299" s="23"/>
      <c r="EI299" s="23"/>
      <c r="EJ299" s="23"/>
      <c r="EK299" s="23"/>
      <c r="EL299" s="23"/>
      <c r="EM299" s="23"/>
      <c r="EN299" s="23"/>
      <c r="EO299" s="23"/>
      <c r="EP299" s="23"/>
      <c r="EQ299" s="23"/>
      <c r="ER299" s="23"/>
      <c r="ES299" s="23"/>
      <c r="ET299" s="23"/>
      <c r="EU299" s="23"/>
      <c r="EV299" s="23"/>
      <c r="EW299" s="23"/>
      <c r="EX299" s="23"/>
      <c r="EY299" s="23"/>
      <c r="EZ299" s="23"/>
      <c r="FA299" s="23"/>
      <c r="FB299" s="23"/>
      <c r="FC299" s="23"/>
      <c r="FD299" s="23"/>
      <c r="FE299" s="23"/>
      <c r="FF299" s="23"/>
      <c r="FG299" s="23"/>
      <c r="FH299" s="23"/>
      <c r="FI299" s="23"/>
      <c r="FJ299" s="23"/>
      <c r="FK299" s="23"/>
      <c r="FL299" s="23"/>
      <c r="FM299" s="23"/>
      <c r="FN299" s="23"/>
      <c r="FO299" s="23"/>
      <c r="FP299" s="23"/>
      <c r="FQ299" s="23"/>
      <c r="FR299" s="23"/>
      <c r="FS299" s="23"/>
      <c r="FT299" s="23"/>
      <c r="FU299" s="23"/>
      <c r="FV299" s="23"/>
      <c r="FW299" s="23"/>
      <c r="FX299" s="23"/>
      <c r="FY299" s="23"/>
      <c r="FZ299" s="23"/>
      <c r="GA299" s="23"/>
      <c r="GB299" s="23"/>
      <c r="GC299" s="23"/>
      <c r="GD299" s="23"/>
      <c r="GE299" s="23"/>
      <c r="GF299" s="23"/>
      <c r="GG299" s="23"/>
      <c r="GH299" s="23"/>
      <c r="GI299" s="23"/>
      <c r="GJ299" s="23"/>
      <c r="GK299" s="23"/>
      <c r="GL299" s="23"/>
      <c r="GM299" s="23"/>
      <c r="GN299" s="23"/>
      <c r="GO299" s="23"/>
      <c r="GP299" s="23"/>
      <c r="GQ299" s="23"/>
      <c r="GR299" s="23"/>
      <c r="GS299" s="23"/>
      <c r="GT299" s="23"/>
      <c r="GU299" s="23"/>
      <c r="GV299" s="23"/>
      <c r="GW299" s="23"/>
      <c r="GX299" s="23"/>
      <c r="GY299" s="23"/>
      <c r="GZ299" s="23"/>
      <c r="HA299" s="23"/>
      <c r="HB299" s="23"/>
      <c r="HC299" s="23"/>
      <c r="HD299" s="23"/>
      <c r="HE299" s="23"/>
      <c r="HF299" s="23"/>
      <c r="HG299" s="23"/>
      <c r="HH299" s="23"/>
      <c r="HI299" s="23"/>
      <c r="HJ299" s="23"/>
      <c r="HK299" s="23"/>
      <c r="HL299" s="23"/>
      <c r="HM299" s="23"/>
      <c r="HN299" s="23"/>
      <c r="HO299" s="23"/>
      <c r="HP299" s="23"/>
      <c r="HQ299" s="23"/>
      <c r="HR299" s="23"/>
      <c r="HS299" s="23"/>
      <c r="HT299" s="23"/>
      <c r="HU299" s="23"/>
      <c r="HV299" s="23"/>
      <c r="HW299" s="23"/>
      <c r="HX299" s="23"/>
      <c r="HY299" s="23"/>
      <c r="HZ299" s="23"/>
      <c r="IA299" s="23"/>
      <c r="IB299" s="23"/>
      <c r="IC299" s="23"/>
      <c r="ID299" s="23"/>
      <c r="IE299" s="23"/>
      <c r="IF299" s="23"/>
      <c r="IG299" s="23"/>
      <c r="IH299" s="23"/>
      <c r="II299" s="23"/>
      <c r="IJ299" s="23"/>
    </row>
    <row r="300" spans="1:244" ht="14.4" customHeight="1" x14ac:dyDescent="0.3">
      <c r="A300" s="12"/>
      <c r="B300" s="13">
        <v>2</v>
      </c>
      <c r="C300" s="12"/>
      <c r="D300" s="12">
        <v>100</v>
      </c>
      <c r="E300" s="12"/>
      <c r="F300" s="14">
        <v>44889</v>
      </c>
      <c r="G300" s="13" t="s">
        <v>73</v>
      </c>
      <c r="H300" s="12"/>
      <c r="I300" s="26">
        <v>44862</v>
      </c>
      <c r="J300" s="13">
        <f t="shared" si="38"/>
        <v>27</v>
      </c>
      <c r="K300" s="12">
        <f t="shared" si="39"/>
        <v>-2</v>
      </c>
      <c r="L300" s="12">
        <v>29</v>
      </c>
      <c r="M300" s="16" t="s">
        <v>74</v>
      </c>
      <c r="N300" s="12">
        <v>1</v>
      </c>
      <c r="O300" s="12"/>
      <c r="P300" s="12" t="s">
        <v>75</v>
      </c>
      <c r="Q300" s="12" t="s">
        <v>76</v>
      </c>
      <c r="R300" s="12" t="s">
        <v>77</v>
      </c>
      <c r="S300" s="17" t="s">
        <v>78</v>
      </c>
      <c r="T300" s="12">
        <v>28</v>
      </c>
      <c r="U300" s="12"/>
      <c r="V300" s="12">
        <v>4</v>
      </c>
      <c r="W300" s="12"/>
      <c r="X300" s="12"/>
      <c r="Y300" s="12"/>
      <c r="Z300" s="13">
        <v>18</v>
      </c>
      <c r="AA300" s="13">
        <v>1800</v>
      </c>
      <c r="AB300" s="12">
        <v>9</v>
      </c>
      <c r="AC300" s="13">
        <v>-25</v>
      </c>
      <c r="AD300" s="12"/>
      <c r="AE300" s="12">
        <v>28</v>
      </c>
      <c r="AF300" s="12">
        <v>29</v>
      </c>
      <c r="AG300" s="12">
        <v>30</v>
      </c>
      <c r="AH300" s="12">
        <v>31</v>
      </c>
      <c r="AI300" s="12"/>
      <c r="AJ300" s="13">
        <v>0</v>
      </c>
      <c r="AK300" s="16">
        <f t="shared" si="45"/>
        <v>4310.60791015624</v>
      </c>
      <c r="AL300" s="12">
        <v>-75.408935546875</v>
      </c>
      <c r="AM300" s="18">
        <v>-93.841552734375</v>
      </c>
      <c r="AN300" s="18">
        <v>-112.091064453125</v>
      </c>
      <c r="AO300" s="18">
        <v>-141.03698730468699</v>
      </c>
      <c r="AP300" s="18">
        <v>-159.576416015625</v>
      </c>
      <c r="AQ300" s="12">
        <v>-173.59924316406199</v>
      </c>
      <c r="AR300" s="12">
        <v>-185.68420410156199</v>
      </c>
      <c r="AS300" s="12">
        <v>-187.33215332031199</v>
      </c>
      <c r="AT300" s="12"/>
      <c r="AU300" s="12">
        <f t="shared" si="40"/>
        <v>0</v>
      </c>
      <c r="AV300" s="12"/>
      <c r="AW300" s="12"/>
      <c r="AX300" s="12"/>
      <c r="AY300" s="12"/>
      <c r="AZ300" s="12"/>
      <c r="BA300" s="12"/>
      <c r="BB300" s="19"/>
      <c r="BC300" s="18"/>
      <c r="BD300" s="12"/>
      <c r="BE300" s="12"/>
      <c r="BF300" s="12"/>
      <c r="BG300" s="12"/>
      <c r="BH300" s="12"/>
      <c r="BI300" s="19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20"/>
      <c r="CM300" s="12"/>
      <c r="CN300" s="12"/>
      <c r="CO300" s="62"/>
      <c r="CP300" s="12"/>
      <c r="CQ300" s="12"/>
      <c r="CR300" s="12"/>
      <c r="CS300" s="12"/>
      <c r="CT300" s="12"/>
      <c r="CU300" s="12"/>
      <c r="CV300" s="12"/>
      <c r="CW300" s="12"/>
      <c r="CX300" s="22">
        <v>0</v>
      </c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23"/>
      <c r="DW300" s="23"/>
      <c r="DX300" s="23"/>
      <c r="DY300" s="23"/>
      <c r="DZ300" s="23"/>
      <c r="EA300" s="23"/>
      <c r="EB300" s="23"/>
      <c r="EC300" s="12">
        <v>0</v>
      </c>
      <c r="ED300" s="12">
        <v>0</v>
      </c>
      <c r="EE300" s="23"/>
      <c r="EF300" s="21">
        <f t="shared" si="41"/>
        <v>0</v>
      </c>
      <c r="EG300" s="28">
        <v>0</v>
      </c>
      <c r="EH300" s="23"/>
      <c r="EI300" s="23"/>
      <c r="EJ300" s="23"/>
      <c r="EK300" s="23"/>
      <c r="EL300" s="23"/>
      <c r="EM300" s="23"/>
      <c r="EN300" s="23"/>
      <c r="EO300" s="23"/>
      <c r="EP300" s="23"/>
      <c r="EQ300" s="23"/>
      <c r="ER300" s="23"/>
      <c r="ES300" s="23"/>
      <c r="ET300" s="23"/>
      <c r="EU300" s="23"/>
      <c r="EV300" s="23"/>
      <c r="EW300" s="23"/>
      <c r="EX300" s="23"/>
      <c r="EY300" s="23"/>
      <c r="EZ300" s="23"/>
      <c r="FA300" s="23"/>
      <c r="FB300" s="23"/>
      <c r="FC300" s="23"/>
      <c r="FD300" s="23"/>
      <c r="FE300" s="23"/>
      <c r="FF300" s="23"/>
      <c r="FG300" s="23"/>
      <c r="FH300" s="23"/>
      <c r="FI300" s="23"/>
      <c r="FJ300" s="23"/>
      <c r="FK300" s="23"/>
      <c r="FL300" s="23"/>
      <c r="FM300" s="23"/>
      <c r="FN300" s="23"/>
      <c r="FO300" s="23"/>
      <c r="FP300" s="23"/>
      <c r="FQ300" s="23"/>
      <c r="FR300" s="23"/>
      <c r="FS300" s="23"/>
      <c r="FT300" s="23"/>
      <c r="FU300" s="23"/>
      <c r="FV300" s="23"/>
      <c r="FW300" s="23"/>
      <c r="FX300" s="23"/>
      <c r="FY300" s="23"/>
      <c r="FZ300" s="23"/>
      <c r="GA300" s="23"/>
      <c r="GB300" s="23"/>
      <c r="GC300" s="23"/>
      <c r="GD300" s="23"/>
      <c r="GE300" s="23"/>
      <c r="GF300" s="23"/>
      <c r="GG300" s="23"/>
      <c r="GH300" s="23"/>
      <c r="GI300" s="23"/>
      <c r="GJ300" s="23"/>
      <c r="GK300" s="23"/>
      <c r="GL300" s="23"/>
      <c r="GM300" s="23"/>
      <c r="GN300" s="23"/>
      <c r="GO300" s="23"/>
      <c r="GP300" s="23"/>
      <c r="GQ300" s="23"/>
      <c r="GR300" s="23"/>
      <c r="GS300" s="23"/>
      <c r="GT300" s="23"/>
      <c r="GU300" s="23"/>
      <c r="GV300" s="23"/>
      <c r="GW300" s="23"/>
      <c r="GX300" s="23"/>
      <c r="GY300" s="23"/>
      <c r="GZ300" s="23"/>
      <c r="HA300" s="23"/>
      <c r="HB300" s="23"/>
      <c r="HC300" s="23"/>
      <c r="HD300" s="23"/>
      <c r="HE300" s="23"/>
      <c r="HF300" s="23"/>
      <c r="HG300" s="23"/>
      <c r="HH300" s="23"/>
      <c r="HI300" s="23"/>
      <c r="HJ300" s="23"/>
      <c r="HK300" s="23"/>
      <c r="HL300" s="23"/>
      <c r="HM300" s="23"/>
      <c r="HN300" s="23"/>
      <c r="HO300" s="23"/>
      <c r="HP300" s="23"/>
      <c r="HQ300" s="23"/>
      <c r="HR300" s="23"/>
      <c r="HS300" s="23"/>
      <c r="HT300" s="23"/>
      <c r="HU300" s="23"/>
      <c r="HV300" s="23"/>
      <c r="HW300" s="23"/>
      <c r="HX300" s="23"/>
      <c r="HY300" s="23"/>
      <c r="HZ300" s="23"/>
      <c r="IA300" s="23"/>
      <c r="IB300" s="23"/>
      <c r="IC300" s="23"/>
      <c r="ID300" s="23"/>
      <c r="IE300" s="23"/>
      <c r="IF300" s="23"/>
      <c r="IG300" s="23"/>
      <c r="IH300" s="23"/>
      <c r="II300" s="23"/>
      <c r="IJ300" s="23"/>
    </row>
    <row r="301" spans="1:244" x14ac:dyDescent="0.3">
      <c r="A301" s="12"/>
      <c r="B301" s="13">
        <v>2</v>
      </c>
      <c r="C301" s="12"/>
      <c r="D301" s="12">
        <v>100</v>
      </c>
      <c r="E301" s="12"/>
      <c r="F301" s="14">
        <v>44889</v>
      </c>
      <c r="G301" s="13" t="s">
        <v>73</v>
      </c>
      <c r="H301" s="12"/>
      <c r="I301" s="26">
        <v>44862</v>
      </c>
      <c r="J301" s="13">
        <f t="shared" si="38"/>
        <v>27</v>
      </c>
      <c r="K301" s="12">
        <f t="shared" si="39"/>
        <v>-2</v>
      </c>
      <c r="L301" s="12">
        <v>29</v>
      </c>
      <c r="M301" s="16" t="s">
        <v>74</v>
      </c>
      <c r="N301" s="12">
        <v>1</v>
      </c>
      <c r="O301" s="12"/>
      <c r="P301" s="12" t="s">
        <v>75</v>
      </c>
      <c r="Q301" s="12" t="s">
        <v>76</v>
      </c>
      <c r="R301" s="12" t="s">
        <v>77</v>
      </c>
      <c r="S301" s="17" t="s">
        <v>78</v>
      </c>
      <c r="T301" s="12">
        <v>28</v>
      </c>
      <c r="U301" s="12"/>
      <c r="V301" s="12">
        <v>1</v>
      </c>
      <c r="W301" s="12"/>
      <c r="X301" s="12"/>
      <c r="Y301" s="12"/>
      <c r="Z301" s="13">
        <v>27</v>
      </c>
      <c r="AA301" s="13">
        <v>1100</v>
      </c>
      <c r="AB301" s="12">
        <v>14</v>
      </c>
      <c r="AC301" s="13">
        <v>-28</v>
      </c>
      <c r="AD301" s="12"/>
      <c r="AE301" s="12">
        <v>16</v>
      </c>
      <c r="AF301" s="12">
        <v>17</v>
      </c>
      <c r="AG301" s="12">
        <v>18</v>
      </c>
      <c r="AH301" s="12">
        <v>19</v>
      </c>
      <c r="AI301" s="12"/>
      <c r="AJ301" s="13">
        <v>0</v>
      </c>
      <c r="AK301" s="16">
        <f t="shared" si="45"/>
        <v>1883.23974609372</v>
      </c>
      <c r="AL301" s="12">
        <v>-75.5157470703125</v>
      </c>
      <c r="AM301" s="18">
        <v>-84.808349609375</v>
      </c>
      <c r="AN301" s="18">
        <v>-94.90966796875</v>
      </c>
      <c r="AO301" s="18">
        <v>-104.019165039062</v>
      </c>
      <c r="AP301" s="18">
        <v>-112.991333007812</v>
      </c>
      <c r="AQ301" s="12">
        <v>-123.153686523437</v>
      </c>
      <c r="AR301" s="12">
        <v>-131.48498535156199</v>
      </c>
      <c r="AS301" s="12">
        <v>-140.27404785156199</v>
      </c>
      <c r="AT301" s="12"/>
      <c r="AU301" s="12">
        <f t="shared" si="40"/>
        <v>0</v>
      </c>
      <c r="AV301" s="12"/>
      <c r="AW301" s="12"/>
      <c r="AX301" s="12"/>
      <c r="AY301" s="12"/>
      <c r="AZ301" s="12"/>
      <c r="BA301" s="12"/>
      <c r="BB301" s="19"/>
      <c r="BC301" s="18"/>
      <c r="BD301" s="12"/>
      <c r="BE301" s="12"/>
      <c r="BF301" s="12"/>
      <c r="BG301" s="12"/>
      <c r="BH301" s="12"/>
      <c r="BI301" s="19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20"/>
      <c r="CM301" s="12"/>
      <c r="CN301" s="12"/>
      <c r="CO301" s="62"/>
      <c r="CP301" s="12"/>
      <c r="CQ301" s="12"/>
      <c r="CR301" s="12"/>
      <c r="CS301" s="12"/>
      <c r="CT301" s="12"/>
      <c r="CU301" s="12"/>
      <c r="CV301" s="12"/>
      <c r="CW301" s="12"/>
      <c r="CX301" s="22">
        <v>0</v>
      </c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  <c r="DQ301" s="12"/>
      <c r="DR301" s="12"/>
      <c r="DS301" s="12"/>
      <c r="DT301" s="12"/>
      <c r="DU301" s="12"/>
      <c r="DV301" s="23"/>
      <c r="DW301" s="23"/>
      <c r="DX301" s="23"/>
      <c r="DY301" s="23"/>
      <c r="DZ301" s="23"/>
      <c r="EA301" s="23"/>
      <c r="EB301" s="23"/>
      <c r="EC301" s="12">
        <v>1</v>
      </c>
      <c r="ED301" s="21">
        <v>1</v>
      </c>
      <c r="EE301" s="23"/>
      <c r="EF301" s="21">
        <f t="shared" si="41"/>
        <v>0</v>
      </c>
      <c r="EG301" s="28">
        <v>1</v>
      </c>
      <c r="EH301" s="23"/>
      <c r="EI301" s="23"/>
      <c r="EJ301" s="23"/>
      <c r="EK301" s="23"/>
      <c r="EL301" s="23"/>
      <c r="EM301" s="23"/>
      <c r="EN301" s="23"/>
      <c r="EO301" s="23"/>
      <c r="EP301" s="23"/>
      <c r="EQ301" s="23"/>
      <c r="ER301" s="23"/>
      <c r="ES301" s="23"/>
      <c r="ET301" s="23"/>
      <c r="EU301" s="23"/>
      <c r="EV301" s="23"/>
      <c r="EW301" s="23"/>
      <c r="EX301" s="23"/>
      <c r="EY301" s="23"/>
      <c r="EZ301" s="23"/>
      <c r="FA301" s="23"/>
      <c r="FB301" s="23"/>
      <c r="FC301" s="23"/>
      <c r="FD301" s="23"/>
      <c r="FE301" s="23"/>
      <c r="FF301" s="23"/>
      <c r="FG301" s="23"/>
      <c r="FH301" s="23"/>
      <c r="FI301" s="23"/>
      <c r="FJ301" s="23"/>
      <c r="FK301" s="23"/>
      <c r="FL301" s="23"/>
      <c r="FM301" s="23"/>
      <c r="FN301" s="23"/>
      <c r="FO301" s="23"/>
      <c r="FP301" s="23"/>
      <c r="FQ301" s="23"/>
      <c r="FR301" s="23"/>
      <c r="FS301" s="23"/>
      <c r="FT301" s="23"/>
      <c r="FU301" s="23"/>
      <c r="FV301" s="23"/>
      <c r="FW301" s="23"/>
      <c r="FX301" s="23"/>
      <c r="FY301" s="23"/>
      <c r="FZ301" s="23"/>
      <c r="GA301" s="23"/>
      <c r="GB301" s="23"/>
      <c r="GC301" s="23"/>
      <c r="GD301" s="23"/>
      <c r="GE301" s="23"/>
      <c r="GF301" s="23"/>
      <c r="GG301" s="23"/>
      <c r="GH301" s="23"/>
      <c r="GI301" s="23"/>
      <c r="GJ301" s="23"/>
      <c r="GK301" s="23"/>
      <c r="GL301" s="23"/>
      <c r="GM301" s="23"/>
      <c r="GN301" s="23"/>
      <c r="GO301" s="23"/>
      <c r="GP301" s="23"/>
      <c r="GQ301" s="23"/>
      <c r="GR301" s="23"/>
      <c r="GS301" s="23"/>
      <c r="GT301" s="23"/>
      <c r="GU301" s="23"/>
      <c r="GV301" s="23"/>
      <c r="GW301" s="23"/>
      <c r="GX301" s="23"/>
      <c r="GY301" s="23"/>
      <c r="GZ301" s="23"/>
      <c r="HA301" s="23"/>
      <c r="HB301" s="23"/>
      <c r="HC301" s="23"/>
      <c r="HD301" s="23"/>
      <c r="HE301" s="23"/>
      <c r="HF301" s="23"/>
      <c r="HG301" s="23"/>
      <c r="HH301" s="23"/>
      <c r="HI301" s="23"/>
      <c r="HJ301" s="23"/>
      <c r="HK301" s="23"/>
      <c r="HL301" s="23"/>
      <c r="HM301" s="23"/>
      <c r="HN301" s="23"/>
      <c r="HO301" s="23"/>
      <c r="HP301" s="23"/>
      <c r="HQ301" s="23"/>
      <c r="HR301" s="23"/>
      <c r="HS301" s="23"/>
      <c r="HT301" s="23"/>
      <c r="HU301" s="23"/>
      <c r="HV301" s="23"/>
      <c r="HW301" s="23"/>
      <c r="HX301" s="23"/>
      <c r="HY301" s="23"/>
      <c r="HZ301" s="23"/>
      <c r="IA301" s="23"/>
      <c r="IB301" s="23"/>
      <c r="IC301" s="23"/>
      <c r="ID301" s="23"/>
      <c r="IE301" s="23"/>
      <c r="IF301" s="23"/>
      <c r="IG301" s="23"/>
      <c r="IH301" s="23"/>
      <c r="II301" s="23"/>
      <c r="IJ301" s="23"/>
    </row>
    <row r="302" spans="1:244" ht="15" customHeight="1" x14ac:dyDescent="0.3">
      <c r="A302" s="12"/>
      <c r="B302" s="13">
        <v>2</v>
      </c>
      <c r="C302" s="12"/>
      <c r="D302" s="12">
        <v>100</v>
      </c>
      <c r="E302" s="12"/>
      <c r="F302" s="14">
        <v>44889</v>
      </c>
      <c r="G302" s="13" t="s">
        <v>73</v>
      </c>
      <c r="H302" s="12"/>
      <c r="I302" s="26">
        <v>44862</v>
      </c>
      <c r="J302" s="13">
        <f t="shared" si="38"/>
        <v>27</v>
      </c>
      <c r="K302" s="12">
        <f t="shared" si="39"/>
        <v>-2</v>
      </c>
      <c r="L302" s="12">
        <v>29</v>
      </c>
      <c r="M302" s="16" t="s">
        <v>74</v>
      </c>
      <c r="N302" s="12">
        <v>1</v>
      </c>
      <c r="O302" s="12"/>
      <c r="P302" s="12" t="s">
        <v>75</v>
      </c>
      <c r="Q302" s="12" t="s">
        <v>76</v>
      </c>
      <c r="R302" s="12" t="s">
        <v>77</v>
      </c>
      <c r="S302" s="17" t="s">
        <v>78</v>
      </c>
      <c r="T302" s="12">
        <v>28</v>
      </c>
      <c r="U302" s="12"/>
      <c r="V302" s="12">
        <v>5</v>
      </c>
      <c r="W302" s="12"/>
      <c r="X302" s="12"/>
      <c r="Y302" s="12"/>
      <c r="Z302" s="13">
        <v>15</v>
      </c>
      <c r="AA302" s="13">
        <v>4000</v>
      </c>
      <c r="AB302" s="12">
        <v>10</v>
      </c>
      <c r="AC302" s="13">
        <v>-30</v>
      </c>
      <c r="AD302" s="12"/>
      <c r="AE302" s="12">
        <v>32</v>
      </c>
      <c r="AF302" s="12">
        <v>33</v>
      </c>
      <c r="AG302" s="12">
        <v>34</v>
      </c>
      <c r="AH302" s="12">
        <v>35</v>
      </c>
      <c r="AI302" s="12"/>
      <c r="AJ302" s="13">
        <v>1</v>
      </c>
      <c r="AK302" s="16">
        <f t="shared" si="45"/>
        <v>5151.0620117187391</v>
      </c>
      <c r="AL302" s="12">
        <v>-82.7178955078125</v>
      </c>
      <c r="AM302" s="18">
        <v>-108.444213867187</v>
      </c>
      <c r="AN302" s="18">
        <v>-137.64953613281199</v>
      </c>
      <c r="AO302" s="18">
        <v>-163.360595703125</v>
      </c>
      <c r="AP302" s="18">
        <v>-184.03625488281199</v>
      </c>
      <c r="AQ302" s="12">
        <v>-190.582275390625</v>
      </c>
      <c r="AR302" s="12">
        <v>-161.224365234375</v>
      </c>
      <c r="AS302" s="12">
        <v>-71.8231201171875</v>
      </c>
      <c r="AT302" s="12"/>
      <c r="AU302" s="12">
        <f t="shared" si="40"/>
        <v>16</v>
      </c>
      <c r="AV302" s="12">
        <v>8</v>
      </c>
      <c r="AW302" s="12">
        <v>1</v>
      </c>
      <c r="AX302" s="12">
        <v>1</v>
      </c>
      <c r="AY302" s="12" t="s">
        <v>80</v>
      </c>
      <c r="AZ302" s="12">
        <v>544.40051269531205</v>
      </c>
      <c r="BA302" s="12">
        <v>549.69909667968705</v>
      </c>
      <c r="BB302" s="19">
        <v>-39.439998626708899</v>
      </c>
      <c r="BC302" s="18">
        <v>58.299861907958899</v>
      </c>
      <c r="BD302" s="12">
        <v>2.3994140625</v>
      </c>
      <c r="BE302" s="12">
        <v>546.79992675781205</v>
      </c>
      <c r="BF302" s="12">
        <v>35.869441986083899</v>
      </c>
      <c r="BG302" s="12">
        <v>0</v>
      </c>
      <c r="BH302" s="12">
        <v>544.40051269531205</v>
      </c>
      <c r="BI302" s="19"/>
      <c r="BJ302" s="12">
        <v>29.1499309539794</v>
      </c>
      <c r="BK302" s="12" t="s">
        <v>81</v>
      </c>
      <c r="BL302" s="12" t="s">
        <v>81</v>
      </c>
      <c r="BM302" s="12">
        <v>2.02211093902587</v>
      </c>
      <c r="BN302" s="12">
        <v>4.0057859420776296</v>
      </c>
      <c r="BO302" s="12">
        <v>15.0182037353515</v>
      </c>
      <c r="BP302" s="12">
        <v>0.94970703125</v>
      </c>
      <c r="BQ302" s="12">
        <v>-8.2720584869384695</v>
      </c>
      <c r="BR302" s="12">
        <v>2.25</v>
      </c>
      <c r="BS302" s="12" t="s">
        <v>81</v>
      </c>
      <c r="BT302" s="12" t="s">
        <v>81</v>
      </c>
      <c r="BU302" s="12" t="s">
        <v>81</v>
      </c>
      <c r="BV302" s="12" t="s">
        <v>81</v>
      </c>
      <c r="BW302" s="12">
        <v>266.85540771484301</v>
      </c>
      <c r="BX302" s="12" t="s">
        <v>82</v>
      </c>
      <c r="BY302" s="12" t="s">
        <v>81</v>
      </c>
      <c r="BZ302" s="12" t="s">
        <v>82</v>
      </c>
      <c r="CA302" s="12" t="s">
        <v>82</v>
      </c>
      <c r="CB302" s="12"/>
      <c r="CC302" s="12"/>
      <c r="CD302" s="12"/>
      <c r="CE302" s="20"/>
      <c r="CM302" s="12"/>
      <c r="CN302" s="12"/>
      <c r="CO302" s="62"/>
      <c r="CP302" s="12"/>
      <c r="CQ302" s="12"/>
      <c r="CR302" s="12"/>
      <c r="CS302" s="12"/>
      <c r="CT302" s="12"/>
      <c r="CU302" s="12"/>
      <c r="CV302" s="12"/>
      <c r="CW302" s="12"/>
      <c r="CX302" s="22">
        <v>0</v>
      </c>
      <c r="CY302" s="17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  <c r="DQ302" s="12"/>
      <c r="DR302" s="12"/>
      <c r="DS302" s="12"/>
      <c r="DT302" s="12"/>
      <c r="DU302" s="12"/>
      <c r="DV302" s="23"/>
      <c r="DW302" s="23"/>
      <c r="DX302" s="23"/>
      <c r="DY302" s="23"/>
      <c r="DZ302" s="23"/>
      <c r="EA302" s="23"/>
      <c r="EB302" s="23"/>
      <c r="EC302" s="17">
        <v>3</v>
      </c>
      <c r="ED302" s="12">
        <v>3</v>
      </c>
      <c r="EE302" s="29"/>
      <c r="EF302" s="21">
        <f t="shared" si="41"/>
        <v>0</v>
      </c>
      <c r="EG302" s="27">
        <v>3</v>
      </c>
      <c r="EH302" s="29"/>
      <c r="EI302" s="29"/>
      <c r="EJ302" s="29"/>
      <c r="EK302" s="29"/>
      <c r="EL302" s="29"/>
      <c r="EM302" s="29"/>
      <c r="EN302" s="29"/>
      <c r="EO302" s="29"/>
      <c r="EP302" s="29"/>
      <c r="EQ302" s="29"/>
      <c r="ER302" s="29"/>
      <c r="ES302" s="29"/>
      <c r="ET302" s="29"/>
      <c r="EU302" s="29"/>
      <c r="EV302" s="29"/>
      <c r="EW302" s="29"/>
      <c r="EX302" s="29"/>
      <c r="EY302" s="29"/>
      <c r="EZ302" s="29"/>
      <c r="FA302" s="29"/>
      <c r="FB302" s="29"/>
      <c r="FC302" s="29"/>
      <c r="FD302" s="29"/>
      <c r="FE302" s="29"/>
      <c r="FF302" s="29"/>
      <c r="FG302" s="29"/>
      <c r="FH302" s="29"/>
      <c r="FI302" s="29"/>
      <c r="FJ302" s="29"/>
      <c r="FK302" s="29"/>
      <c r="FL302" s="29"/>
      <c r="FM302" s="29"/>
      <c r="FN302" s="29"/>
      <c r="FO302" s="29"/>
      <c r="FP302" s="29"/>
      <c r="FQ302" s="29"/>
      <c r="FR302" s="29"/>
      <c r="FS302" s="29"/>
      <c r="FT302" s="29"/>
      <c r="FU302" s="29"/>
      <c r="FV302" s="29"/>
      <c r="FW302" s="29"/>
      <c r="FX302" s="29"/>
      <c r="FY302" s="29"/>
      <c r="FZ302" s="29"/>
      <c r="GA302" s="29"/>
      <c r="GB302" s="29"/>
      <c r="GC302" s="29"/>
      <c r="GD302" s="29"/>
      <c r="GE302" s="29"/>
      <c r="GF302" s="29"/>
      <c r="GG302" s="29"/>
      <c r="GH302" s="29"/>
      <c r="GI302" s="29"/>
      <c r="GJ302" s="29"/>
      <c r="GK302" s="29"/>
      <c r="GL302" s="29"/>
      <c r="GM302" s="29"/>
      <c r="GN302" s="29"/>
      <c r="GO302" s="29"/>
      <c r="GP302" s="29"/>
      <c r="GQ302" s="29"/>
      <c r="GR302" s="29"/>
      <c r="GS302" s="29"/>
      <c r="GT302" s="29"/>
      <c r="GU302" s="29"/>
      <c r="GV302" s="29"/>
      <c r="GW302" s="29"/>
      <c r="GX302" s="29"/>
      <c r="GY302" s="29"/>
      <c r="GZ302" s="29"/>
      <c r="HA302" s="29"/>
      <c r="HB302" s="29"/>
      <c r="HC302" s="29"/>
      <c r="HD302" s="29"/>
      <c r="HE302" s="29"/>
      <c r="HF302" s="29"/>
      <c r="HG302" s="29"/>
      <c r="HH302" s="29"/>
      <c r="HI302" s="29"/>
      <c r="HJ302" s="29"/>
      <c r="HK302" s="29"/>
      <c r="HL302" s="29"/>
      <c r="HM302" s="29"/>
      <c r="HN302" s="29"/>
      <c r="HO302" s="29"/>
      <c r="HP302" s="29"/>
      <c r="HQ302" s="29"/>
      <c r="HR302" s="29"/>
      <c r="HS302" s="29"/>
      <c r="HT302" s="29"/>
      <c r="HU302" s="29"/>
      <c r="HV302" s="29"/>
      <c r="HW302" s="29"/>
      <c r="HX302" s="29"/>
      <c r="HY302" s="29"/>
      <c r="HZ302" s="29"/>
      <c r="IA302" s="29"/>
      <c r="IB302" s="29"/>
      <c r="IC302" s="29"/>
      <c r="ID302" s="29"/>
      <c r="IE302" s="29"/>
      <c r="IF302" s="29"/>
      <c r="IG302" s="29"/>
      <c r="IH302" s="29"/>
      <c r="II302" s="29"/>
      <c r="IJ302" s="29"/>
    </row>
    <row r="303" spans="1:244" x14ac:dyDescent="0.3">
      <c r="A303" s="12"/>
      <c r="B303" s="13">
        <v>2</v>
      </c>
      <c r="C303" s="12"/>
      <c r="D303" s="12">
        <v>100</v>
      </c>
      <c r="E303" s="12"/>
      <c r="F303" s="14">
        <v>44889</v>
      </c>
      <c r="G303" s="13" t="s">
        <v>73</v>
      </c>
      <c r="H303" s="12"/>
      <c r="I303" s="26">
        <v>44862</v>
      </c>
      <c r="J303" s="13">
        <f t="shared" si="38"/>
        <v>27</v>
      </c>
      <c r="K303" s="12">
        <f t="shared" si="39"/>
        <v>-2</v>
      </c>
      <c r="L303" s="12">
        <v>29</v>
      </c>
      <c r="M303" s="16" t="s">
        <v>74</v>
      </c>
      <c r="N303" s="12">
        <v>1</v>
      </c>
      <c r="O303" s="12"/>
      <c r="P303" s="12" t="s">
        <v>75</v>
      </c>
      <c r="Q303" s="12" t="s">
        <v>76</v>
      </c>
      <c r="R303" s="12" t="s">
        <v>77</v>
      </c>
      <c r="S303" s="17" t="s">
        <v>78</v>
      </c>
      <c r="T303" s="12">
        <v>28</v>
      </c>
      <c r="U303" s="12"/>
      <c r="V303" s="12">
        <v>7</v>
      </c>
      <c r="W303" s="12"/>
      <c r="X303" s="12"/>
      <c r="Y303" s="12"/>
      <c r="Z303" s="13">
        <v>23</v>
      </c>
      <c r="AA303" s="13">
        <v>1600</v>
      </c>
      <c r="AB303" s="12">
        <v>6</v>
      </c>
      <c r="AC303" s="13">
        <v>-23</v>
      </c>
      <c r="AD303" s="12"/>
      <c r="AE303" s="12">
        <v>40</v>
      </c>
      <c r="AF303" s="12">
        <v>41</v>
      </c>
      <c r="AG303" s="12">
        <v>42</v>
      </c>
      <c r="AH303" s="12">
        <v>43</v>
      </c>
      <c r="AI303" s="12"/>
      <c r="AJ303" s="13">
        <v>1</v>
      </c>
      <c r="AK303" s="16">
        <f t="shared" si="45"/>
        <v>3124.69482421875</v>
      </c>
      <c r="AL303" s="12">
        <v>-58.0596923828125</v>
      </c>
      <c r="AM303" s="18">
        <v>-83.3892822265625</v>
      </c>
      <c r="AN303" s="18">
        <v>-99.945068359375</v>
      </c>
      <c r="AO303" s="18">
        <v>-112.457275390625</v>
      </c>
      <c r="AP303" s="18">
        <v>-121.64306640625</v>
      </c>
      <c r="AQ303" s="12">
        <v>-127.182006835937</v>
      </c>
      <c r="AR303" s="12">
        <v>-139.95361328125</v>
      </c>
      <c r="AS303" s="12">
        <v>-130.79833984375</v>
      </c>
      <c r="AT303" s="12"/>
      <c r="AU303" s="12">
        <f t="shared" si="40"/>
        <v>40</v>
      </c>
      <c r="AV303" s="12">
        <v>20</v>
      </c>
      <c r="AW303" s="12">
        <v>1</v>
      </c>
      <c r="AX303" s="12">
        <v>1</v>
      </c>
      <c r="AY303" s="12" t="s">
        <v>80</v>
      </c>
      <c r="AZ303" s="12">
        <v>293.5</v>
      </c>
      <c r="BA303" s="12">
        <v>297.599609375</v>
      </c>
      <c r="BB303" s="19">
        <v>-22.520000457763601</v>
      </c>
      <c r="BC303" s="18">
        <v>34.665996551513601</v>
      </c>
      <c r="BD303" s="12">
        <v>2</v>
      </c>
      <c r="BE303" s="12">
        <v>295.5</v>
      </c>
      <c r="BF303" s="12">
        <v>24.747783660888601</v>
      </c>
      <c r="BG303" s="12">
        <v>0</v>
      </c>
      <c r="BH303" s="12">
        <v>293.5</v>
      </c>
      <c r="BI303" s="19"/>
      <c r="BJ303" s="12">
        <v>17.3329982757568</v>
      </c>
      <c r="BK303" s="12" t="s">
        <v>81</v>
      </c>
      <c r="BL303" s="12" t="s">
        <v>81</v>
      </c>
      <c r="BM303" s="12">
        <v>1.0307871103286701</v>
      </c>
      <c r="BN303" s="12">
        <v>1.97152400016784</v>
      </c>
      <c r="BO303" s="12">
        <v>9.3443632125854403</v>
      </c>
      <c r="BP303" s="12">
        <v>4.98046875E-2</v>
      </c>
      <c r="BQ303" s="12">
        <v>-6.5870099067687899</v>
      </c>
      <c r="BR303" s="12">
        <v>1.8505859375</v>
      </c>
      <c r="BS303" s="12" t="s">
        <v>81</v>
      </c>
      <c r="BT303" s="12" t="s">
        <v>81</v>
      </c>
      <c r="BU303" s="12" t="s">
        <v>81</v>
      </c>
      <c r="BV303" s="12" t="s">
        <v>81</v>
      </c>
      <c r="BW303" s="12">
        <v>128.033447265625</v>
      </c>
      <c r="BX303" s="12" t="s">
        <v>82</v>
      </c>
      <c r="BY303" s="12" t="s">
        <v>81</v>
      </c>
      <c r="BZ303" s="12" t="s">
        <v>82</v>
      </c>
      <c r="CA303" s="12" t="s">
        <v>82</v>
      </c>
      <c r="CB303" s="12"/>
      <c r="CC303" s="12"/>
      <c r="CD303" s="12"/>
      <c r="CE303" s="20"/>
      <c r="CM303" s="12"/>
      <c r="CN303" s="12"/>
      <c r="CO303" s="62"/>
      <c r="CP303" s="12"/>
      <c r="CQ303" s="12"/>
      <c r="CR303" s="12"/>
      <c r="CS303" s="12"/>
      <c r="CT303" s="12"/>
      <c r="CU303" s="12"/>
      <c r="CV303" s="12"/>
      <c r="CW303" s="12"/>
      <c r="CX303" s="22">
        <v>0</v>
      </c>
      <c r="CY303" s="17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P303" s="12"/>
      <c r="DQ303" s="12"/>
      <c r="DR303" s="12"/>
      <c r="DS303" s="12"/>
      <c r="DT303" s="12"/>
      <c r="DU303" s="12"/>
      <c r="DV303" s="29"/>
      <c r="DW303" s="29"/>
      <c r="DX303" s="29"/>
      <c r="DY303" s="29"/>
      <c r="DZ303" s="29"/>
      <c r="EA303" s="29"/>
      <c r="EB303" s="29"/>
      <c r="EC303" s="17">
        <v>3</v>
      </c>
      <c r="ED303" s="12">
        <v>3</v>
      </c>
      <c r="EE303" s="23"/>
      <c r="EF303" s="21">
        <f t="shared" si="41"/>
        <v>0</v>
      </c>
      <c r="EG303" s="27">
        <v>3</v>
      </c>
      <c r="EH303" s="23"/>
      <c r="EI303" s="23"/>
      <c r="EJ303" s="23"/>
      <c r="EK303" s="23"/>
      <c r="EL303" s="23"/>
      <c r="EM303" s="23"/>
      <c r="EN303" s="23"/>
      <c r="EO303" s="23"/>
      <c r="EP303" s="23"/>
      <c r="EQ303" s="23"/>
      <c r="ER303" s="23"/>
      <c r="ES303" s="23"/>
      <c r="ET303" s="23"/>
      <c r="EU303" s="23"/>
      <c r="EV303" s="23"/>
      <c r="EW303" s="23"/>
      <c r="EX303" s="23"/>
      <c r="EY303" s="23"/>
      <c r="EZ303" s="23"/>
      <c r="FA303" s="23"/>
      <c r="FB303" s="23"/>
      <c r="FC303" s="23"/>
      <c r="FD303" s="23"/>
      <c r="FE303" s="23"/>
      <c r="FF303" s="23"/>
      <c r="FG303" s="23"/>
      <c r="FH303" s="23"/>
      <c r="FI303" s="23"/>
      <c r="FJ303" s="23"/>
      <c r="FK303" s="23"/>
      <c r="FL303" s="23"/>
      <c r="FM303" s="23"/>
      <c r="FN303" s="23"/>
      <c r="FO303" s="23"/>
      <c r="FP303" s="23"/>
      <c r="FQ303" s="23"/>
      <c r="FR303" s="23"/>
      <c r="FS303" s="23"/>
      <c r="FT303" s="23"/>
      <c r="FU303" s="23"/>
      <c r="FV303" s="23"/>
      <c r="FW303" s="23"/>
      <c r="FX303" s="23"/>
      <c r="FY303" s="23"/>
      <c r="FZ303" s="23"/>
      <c r="GA303" s="23"/>
      <c r="GB303" s="23"/>
      <c r="GC303" s="23"/>
      <c r="GD303" s="23"/>
      <c r="GE303" s="23"/>
      <c r="GF303" s="23"/>
      <c r="GG303" s="23"/>
      <c r="GH303" s="23"/>
      <c r="GI303" s="23"/>
      <c r="GJ303" s="23"/>
      <c r="GK303" s="23"/>
      <c r="GL303" s="23"/>
      <c r="GM303" s="23"/>
      <c r="GN303" s="23"/>
      <c r="GO303" s="23"/>
      <c r="GP303" s="23"/>
      <c r="GQ303" s="23"/>
      <c r="GR303" s="23"/>
      <c r="GS303" s="23"/>
      <c r="GT303" s="23"/>
      <c r="GU303" s="23"/>
      <c r="GV303" s="23"/>
      <c r="GW303" s="23"/>
      <c r="GX303" s="23"/>
      <c r="GY303" s="23"/>
      <c r="GZ303" s="23"/>
      <c r="HA303" s="23"/>
      <c r="HB303" s="23"/>
      <c r="HC303" s="23"/>
      <c r="HD303" s="23"/>
      <c r="HE303" s="23"/>
      <c r="HF303" s="23"/>
      <c r="HG303" s="23"/>
      <c r="HH303" s="23"/>
      <c r="HI303" s="23"/>
      <c r="HJ303" s="23"/>
      <c r="HK303" s="23"/>
      <c r="HL303" s="23"/>
      <c r="HM303" s="23"/>
      <c r="HN303" s="23"/>
      <c r="HO303" s="23"/>
      <c r="HP303" s="23"/>
      <c r="HQ303" s="23"/>
      <c r="HR303" s="23"/>
      <c r="HS303" s="23"/>
      <c r="HT303" s="23"/>
      <c r="HU303" s="23"/>
      <c r="HV303" s="23"/>
      <c r="HW303" s="23"/>
      <c r="HX303" s="23"/>
      <c r="HY303" s="23"/>
      <c r="HZ303" s="23"/>
      <c r="IA303" s="23"/>
      <c r="IB303" s="23"/>
      <c r="IC303" s="23"/>
      <c r="ID303" s="23"/>
      <c r="IE303" s="23"/>
      <c r="IF303" s="23"/>
      <c r="IG303" s="23"/>
      <c r="IH303" s="23"/>
      <c r="II303" s="23"/>
      <c r="IJ303" s="23"/>
    </row>
    <row r="304" spans="1:244" x14ac:dyDescent="0.3">
      <c r="A304" s="12"/>
      <c r="B304" s="13">
        <v>2</v>
      </c>
      <c r="C304" s="12"/>
      <c r="D304" s="12">
        <v>100</v>
      </c>
      <c r="E304" s="12"/>
      <c r="F304" s="14">
        <v>44889</v>
      </c>
      <c r="G304" s="13" t="s">
        <v>73</v>
      </c>
      <c r="H304" s="12"/>
      <c r="I304" s="15">
        <v>44862</v>
      </c>
      <c r="J304" s="13">
        <f t="shared" si="38"/>
        <v>27</v>
      </c>
      <c r="K304" s="12">
        <f t="shared" si="39"/>
        <v>-2</v>
      </c>
      <c r="L304" s="12">
        <v>29</v>
      </c>
      <c r="M304" s="16" t="s">
        <v>74</v>
      </c>
      <c r="N304" s="12">
        <v>1</v>
      </c>
      <c r="O304" s="12"/>
      <c r="P304" s="12" t="s">
        <v>75</v>
      </c>
      <c r="Q304" s="12" t="s">
        <v>76</v>
      </c>
      <c r="R304" s="12" t="s">
        <v>77</v>
      </c>
      <c r="S304" s="17" t="s">
        <v>78</v>
      </c>
      <c r="T304" s="12">
        <v>28</v>
      </c>
      <c r="U304" s="12"/>
      <c r="V304" s="12">
        <v>6</v>
      </c>
      <c r="W304" s="12" t="s">
        <v>84</v>
      </c>
      <c r="X304" s="12"/>
      <c r="Y304" s="12"/>
      <c r="Z304" s="13">
        <v>24</v>
      </c>
      <c r="AA304" s="13">
        <v>2900</v>
      </c>
      <c r="AB304" s="12">
        <v>6</v>
      </c>
      <c r="AC304" s="13">
        <v>-27</v>
      </c>
      <c r="AD304" s="12"/>
      <c r="AE304" s="12">
        <v>36</v>
      </c>
      <c r="AF304" s="12">
        <v>37</v>
      </c>
      <c r="AG304" s="12">
        <v>38</v>
      </c>
      <c r="AH304" s="12">
        <v>39</v>
      </c>
      <c r="AI304" s="12"/>
      <c r="AJ304" s="13">
        <v>1</v>
      </c>
      <c r="AK304" s="16">
        <f t="shared" si="45"/>
        <v>3571.16699218747</v>
      </c>
      <c r="AL304" s="12">
        <v>-63.751220703125</v>
      </c>
      <c r="AM304" s="18">
        <v>-74.8138427734375</v>
      </c>
      <c r="AN304" s="18">
        <v>-109.222412109375</v>
      </c>
      <c r="AO304" s="18">
        <v>-129.31823730468699</v>
      </c>
      <c r="AP304" s="18">
        <v>-125.778198242187</v>
      </c>
      <c r="AQ304" s="12">
        <v>-137.237548828125</v>
      </c>
      <c r="AR304" s="12">
        <v>-165.191650390625</v>
      </c>
      <c r="AS304" s="12">
        <v>-172.62268066406199</v>
      </c>
      <c r="AT304" s="12"/>
      <c r="AU304" s="12">
        <f t="shared" si="40"/>
        <v>16</v>
      </c>
      <c r="AV304" s="12">
        <v>8</v>
      </c>
      <c r="AW304" s="12">
        <v>1</v>
      </c>
      <c r="AX304" s="12">
        <v>1</v>
      </c>
      <c r="AY304" s="12" t="s">
        <v>80</v>
      </c>
      <c r="AZ304" s="12">
        <v>360.40051269531199</v>
      </c>
      <c r="BA304" s="12">
        <v>366.099609375</v>
      </c>
      <c r="BB304" s="19">
        <v>-39.439998626708899</v>
      </c>
      <c r="BC304" s="18">
        <v>55.644832611083899</v>
      </c>
      <c r="BD304" s="12">
        <v>2.5</v>
      </c>
      <c r="BE304" s="12">
        <v>362.90051269531199</v>
      </c>
      <c r="BF304" s="12">
        <v>39.668880462646399</v>
      </c>
      <c r="BG304" s="12">
        <v>0</v>
      </c>
      <c r="BH304" s="12">
        <v>360.40051269531199</v>
      </c>
      <c r="BI304" s="19"/>
      <c r="BJ304" s="12">
        <v>27.8224163055419</v>
      </c>
      <c r="BK304" s="12" t="s">
        <v>81</v>
      </c>
      <c r="BL304" s="12" t="s">
        <v>81</v>
      </c>
      <c r="BM304" s="12">
        <v>1.53206098079681</v>
      </c>
      <c r="BN304" s="12">
        <v>2.2157416343688898</v>
      </c>
      <c r="BO304" s="12">
        <v>10.8762254714965</v>
      </c>
      <c r="BP304" s="12">
        <v>0.1494140625</v>
      </c>
      <c r="BQ304" s="12">
        <v>-6.7401962280273402</v>
      </c>
      <c r="BR304" s="12">
        <v>2.6494140625</v>
      </c>
      <c r="BS304" s="12" t="s">
        <v>81</v>
      </c>
      <c r="BT304" s="12" t="s">
        <v>81</v>
      </c>
      <c r="BU304" s="12" t="s">
        <v>81</v>
      </c>
      <c r="BV304" s="12" t="s">
        <v>81</v>
      </c>
      <c r="BW304" s="12">
        <v>287.49801635742102</v>
      </c>
      <c r="BX304" s="12" t="s">
        <v>82</v>
      </c>
      <c r="BY304" s="12" t="s">
        <v>81</v>
      </c>
      <c r="BZ304" s="12" t="s">
        <v>82</v>
      </c>
      <c r="CA304" s="12" t="s">
        <v>82</v>
      </c>
      <c r="CB304" s="12"/>
      <c r="CC304" s="12"/>
      <c r="CD304" s="12"/>
      <c r="CE304" s="20"/>
      <c r="CM304" s="12"/>
      <c r="CN304" s="12"/>
      <c r="CO304" s="62"/>
      <c r="CP304" s="12"/>
      <c r="CQ304" s="12"/>
      <c r="CR304" s="12"/>
      <c r="CS304" s="12"/>
      <c r="CT304" s="12"/>
      <c r="CU304" s="12"/>
      <c r="CV304" s="12"/>
      <c r="CW304" s="12"/>
      <c r="CX304" s="22">
        <v>0</v>
      </c>
      <c r="CY304" s="17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P304" s="12"/>
      <c r="DQ304" s="12"/>
      <c r="DR304" s="12"/>
      <c r="DS304" s="12"/>
      <c r="DT304" s="12"/>
      <c r="DU304" s="12"/>
      <c r="DV304" s="23"/>
      <c r="DW304" s="23"/>
      <c r="DX304" s="23"/>
      <c r="DY304" s="23"/>
      <c r="DZ304" s="23"/>
      <c r="EA304" s="23"/>
      <c r="EB304" s="23"/>
      <c r="EC304" s="17">
        <v>3</v>
      </c>
      <c r="ED304" s="12">
        <v>3</v>
      </c>
      <c r="EE304" s="23"/>
      <c r="EF304" s="21">
        <f t="shared" si="41"/>
        <v>0</v>
      </c>
      <c r="EG304" s="27">
        <v>3</v>
      </c>
      <c r="EH304" s="23"/>
      <c r="EI304" s="23"/>
      <c r="EJ304" s="23"/>
      <c r="EK304" s="23"/>
      <c r="EL304" s="23"/>
      <c r="EM304" s="23"/>
      <c r="EN304" s="23"/>
      <c r="EO304" s="23"/>
      <c r="EP304" s="23"/>
      <c r="EQ304" s="23"/>
      <c r="ER304" s="23"/>
      <c r="ES304" s="23"/>
      <c r="ET304" s="23"/>
      <c r="EU304" s="23"/>
      <c r="EV304" s="23"/>
      <c r="EW304" s="23"/>
      <c r="EX304" s="23"/>
      <c r="EY304" s="23"/>
      <c r="EZ304" s="23"/>
      <c r="FA304" s="23"/>
      <c r="FB304" s="23"/>
      <c r="FC304" s="23"/>
      <c r="FD304" s="23"/>
      <c r="FE304" s="23"/>
      <c r="FF304" s="23"/>
      <c r="FG304" s="23"/>
      <c r="FH304" s="23"/>
      <c r="FI304" s="23"/>
      <c r="FJ304" s="23"/>
      <c r="FK304" s="23"/>
      <c r="FL304" s="23"/>
      <c r="FM304" s="23"/>
      <c r="FN304" s="23"/>
      <c r="FO304" s="23"/>
      <c r="FP304" s="23"/>
      <c r="FQ304" s="23"/>
      <c r="FR304" s="23"/>
      <c r="FS304" s="23"/>
      <c r="FT304" s="23"/>
      <c r="FU304" s="23"/>
      <c r="FV304" s="23"/>
      <c r="FW304" s="23"/>
      <c r="FX304" s="23"/>
      <c r="FY304" s="23"/>
      <c r="FZ304" s="23"/>
      <c r="GA304" s="23"/>
      <c r="GB304" s="23"/>
      <c r="GC304" s="23"/>
      <c r="GD304" s="23"/>
      <c r="GE304" s="23"/>
      <c r="GF304" s="23"/>
      <c r="GG304" s="23"/>
      <c r="GH304" s="23"/>
      <c r="GI304" s="23"/>
      <c r="GJ304" s="23"/>
      <c r="GK304" s="23"/>
      <c r="GL304" s="23"/>
      <c r="GM304" s="23"/>
      <c r="GN304" s="23"/>
      <c r="GO304" s="23"/>
      <c r="GP304" s="23"/>
      <c r="GQ304" s="23"/>
      <c r="GR304" s="23"/>
      <c r="GS304" s="23"/>
      <c r="GT304" s="23"/>
      <c r="GU304" s="23"/>
      <c r="GV304" s="23"/>
      <c r="GW304" s="23"/>
      <c r="GX304" s="23"/>
      <c r="GY304" s="23"/>
      <c r="GZ304" s="23"/>
      <c r="HA304" s="23"/>
      <c r="HB304" s="23"/>
      <c r="HC304" s="23"/>
      <c r="HD304" s="23"/>
      <c r="HE304" s="23"/>
      <c r="HF304" s="23"/>
      <c r="HG304" s="23"/>
      <c r="HH304" s="23"/>
      <c r="HI304" s="23"/>
      <c r="HJ304" s="23"/>
      <c r="HK304" s="23"/>
      <c r="HL304" s="23"/>
      <c r="HM304" s="23"/>
      <c r="HN304" s="23"/>
      <c r="HO304" s="23"/>
      <c r="HP304" s="23"/>
      <c r="HQ304" s="23"/>
      <c r="HR304" s="23"/>
      <c r="HS304" s="23"/>
      <c r="HT304" s="23"/>
      <c r="HU304" s="23"/>
      <c r="HV304" s="23"/>
      <c r="HW304" s="23"/>
      <c r="HX304" s="23"/>
      <c r="HY304" s="23"/>
      <c r="HZ304" s="23"/>
      <c r="IA304" s="23"/>
      <c r="IB304" s="23"/>
      <c r="IC304" s="23"/>
      <c r="ID304" s="23"/>
      <c r="IE304" s="23"/>
      <c r="IF304" s="23"/>
      <c r="IG304" s="23"/>
      <c r="IH304" s="23"/>
      <c r="II304" s="23"/>
      <c r="IJ304" s="23"/>
    </row>
    <row r="305" spans="1:244" x14ac:dyDescent="0.3">
      <c r="A305" s="12"/>
      <c r="B305" s="13">
        <v>2</v>
      </c>
      <c r="C305" s="12"/>
      <c r="D305" s="12">
        <v>100</v>
      </c>
      <c r="E305" s="12"/>
      <c r="F305" s="14">
        <v>44889</v>
      </c>
      <c r="G305" s="13" t="s">
        <v>73</v>
      </c>
      <c r="H305" s="12"/>
      <c r="I305" s="15">
        <v>44862</v>
      </c>
      <c r="J305" s="13">
        <f t="shared" si="38"/>
        <v>27</v>
      </c>
      <c r="K305" s="12">
        <f t="shared" si="39"/>
        <v>-2</v>
      </c>
      <c r="L305" s="12">
        <v>29</v>
      </c>
      <c r="M305" s="16" t="s">
        <v>74</v>
      </c>
      <c r="N305" s="12">
        <v>1</v>
      </c>
      <c r="O305" s="12"/>
      <c r="P305" s="12" t="s">
        <v>75</v>
      </c>
      <c r="Q305" s="12" t="s">
        <v>76</v>
      </c>
      <c r="R305" s="12" t="s">
        <v>77</v>
      </c>
      <c r="S305" s="17" t="s">
        <v>78</v>
      </c>
      <c r="T305" s="12">
        <v>28</v>
      </c>
      <c r="U305" s="12"/>
      <c r="V305" s="12">
        <v>8</v>
      </c>
      <c r="W305" s="12" t="s">
        <v>83</v>
      </c>
      <c r="X305" s="12"/>
      <c r="Y305" s="12"/>
      <c r="Z305" s="13">
        <v>47</v>
      </c>
      <c r="AA305" s="13">
        <v>3000</v>
      </c>
      <c r="AB305" s="12">
        <v>12</v>
      </c>
      <c r="AC305" s="13">
        <v>-28</v>
      </c>
      <c r="AD305" s="12"/>
      <c r="AE305" s="12">
        <v>44</v>
      </c>
      <c r="AF305" s="12">
        <v>45</v>
      </c>
      <c r="AG305" s="12">
        <v>46</v>
      </c>
      <c r="AH305" s="12">
        <v>47</v>
      </c>
      <c r="AI305" s="12"/>
      <c r="AJ305" s="13">
        <v>1</v>
      </c>
      <c r="AK305" s="16"/>
      <c r="AL305" s="12">
        <v>-80.3375244140625</v>
      </c>
      <c r="AM305" s="18">
        <v>-94.146728515625</v>
      </c>
      <c r="AN305" s="18">
        <v>-101.9287109375</v>
      </c>
      <c r="AO305" s="18">
        <v>-71.6094970703125</v>
      </c>
      <c r="AP305" s="18">
        <v>-50.96435546875</v>
      </c>
      <c r="AQ305" s="12">
        <v>-60.1959228515625</v>
      </c>
      <c r="AR305" s="12">
        <v>-56.396484375</v>
      </c>
      <c r="AS305" s="12">
        <v>-33.9202880859375</v>
      </c>
      <c r="AT305" s="12"/>
      <c r="AU305" s="12">
        <f t="shared" si="40"/>
        <v>34</v>
      </c>
      <c r="AV305" s="12">
        <v>17</v>
      </c>
      <c r="AW305" s="12">
        <v>1</v>
      </c>
      <c r="AX305" s="12">
        <v>1</v>
      </c>
      <c r="AY305" s="12" t="s">
        <v>80</v>
      </c>
      <c r="AZ305" s="12">
        <v>356.09948730468699</v>
      </c>
      <c r="BA305" s="12">
        <v>360.69909667968699</v>
      </c>
      <c r="BB305" s="19">
        <v>-28.9799995422363</v>
      </c>
      <c r="BC305" s="18">
        <v>42.1941108703613</v>
      </c>
      <c r="BD305" s="12">
        <v>2</v>
      </c>
      <c r="BE305" s="12">
        <v>358.09948730468699</v>
      </c>
      <c r="BF305" s="12">
        <v>30.3838081359863</v>
      </c>
      <c r="BG305" s="12">
        <v>0</v>
      </c>
      <c r="BH305" s="12">
        <v>356.09948730468699</v>
      </c>
      <c r="BI305" s="19"/>
      <c r="BJ305" s="12">
        <v>21.0970554351806</v>
      </c>
      <c r="BK305" s="12" t="s">
        <v>81</v>
      </c>
      <c r="BL305" s="12" t="s">
        <v>81</v>
      </c>
      <c r="BM305" s="12">
        <v>1.46319687366485</v>
      </c>
      <c r="BN305" s="12">
        <v>1.4838007688522299</v>
      </c>
      <c r="BO305" s="12">
        <v>9.1911764144897408</v>
      </c>
      <c r="BP305" s="12">
        <v>0.2509765625</v>
      </c>
      <c r="BQ305" s="12">
        <v>-7.0465683937072701</v>
      </c>
      <c r="BR305" s="12">
        <v>2.0498046875</v>
      </c>
      <c r="BS305" s="12" t="s">
        <v>81</v>
      </c>
      <c r="BT305" s="12" t="s">
        <v>81</v>
      </c>
      <c r="BU305" s="12" t="s">
        <v>81</v>
      </c>
      <c r="BV305" s="12" t="s">
        <v>81</v>
      </c>
      <c r="BW305" s="12">
        <v>176.35525512695301</v>
      </c>
      <c r="BX305" s="12" t="s">
        <v>82</v>
      </c>
      <c r="BY305" s="12" t="s">
        <v>81</v>
      </c>
      <c r="BZ305" s="12" t="s">
        <v>82</v>
      </c>
      <c r="CA305" s="12" t="s">
        <v>82</v>
      </c>
      <c r="CB305" s="12"/>
      <c r="CC305" s="12"/>
      <c r="CD305" s="12"/>
      <c r="CE305" s="20"/>
      <c r="CM305" s="12"/>
      <c r="CN305" s="12"/>
      <c r="CO305" s="62"/>
      <c r="CP305" s="12"/>
      <c r="CQ305" s="12"/>
      <c r="CR305" s="12"/>
      <c r="CS305" s="12"/>
      <c r="CT305" s="12"/>
      <c r="CU305" s="12"/>
      <c r="CV305" s="12"/>
      <c r="CW305" s="12"/>
      <c r="CX305" s="22">
        <v>0</v>
      </c>
      <c r="CY305" s="17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P305" s="12"/>
      <c r="DQ305" s="12"/>
      <c r="DR305" s="12"/>
      <c r="DS305" s="12"/>
      <c r="DT305" s="12"/>
      <c r="DU305" s="12"/>
      <c r="DV305" s="23"/>
      <c r="DW305" s="23"/>
      <c r="DX305" s="23"/>
      <c r="DY305" s="23"/>
      <c r="DZ305" s="23"/>
      <c r="EA305" s="23"/>
      <c r="EB305" s="23"/>
      <c r="EC305" s="17">
        <v>3</v>
      </c>
      <c r="ED305" s="12">
        <v>3</v>
      </c>
      <c r="EE305" s="23"/>
      <c r="EF305" s="21">
        <f t="shared" si="41"/>
        <v>0</v>
      </c>
      <c r="EG305" s="27">
        <v>3</v>
      </c>
      <c r="EH305" s="23"/>
      <c r="EI305" s="23"/>
      <c r="EJ305" s="23"/>
      <c r="EK305" s="23"/>
      <c r="EL305" s="23"/>
      <c r="EM305" s="23"/>
      <c r="EN305" s="23"/>
      <c r="EO305" s="23"/>
      <c r="EP305" s="23"/>
      <c r="EQ305" s="23"/>
      <c r="ER305" s="23"/>
      <c r="ES305" s="23"/>
      <c r="ET305" s="23"/>
      <c r="EU305" s="23"/>
      <c r="EV305" s="23"/>
      <c r="EW305" s="23"/>
      <c r="EX305" s="23"/>
      <c r="EY305" s="23"/>
      <c r="EZ305" s="23"/>
      <c r="FA305" s="23"/>
      <c r="FB305" s="23"/>
      <c r="FC305" s="23"/>
      <c r="FD305" s="23"/>
      <c r="FE305" s="23"/>
      <c r="FF305" s="23"/>
      <c r="FG305" s="23"/>
      <c r="FH305" s="23"/>
      <c r="FI305" s="23"/>
      <c r="FJ305" s="23"/>
      <c r="FK305" s="23"/>
      <c r="FL305" s="23"/>
      <c r="FM305" s="23"/>
      <c r="FN305" s="23"/>
      <c r="FO305" s="23"/>
      <c r="FP305" s="23"/>
      <c r="FQ305" s="23"/>
      <c r="FR305" s="23"/>
      <c r="FS305" s="23"/>
      <c r="FT305" s="23"/>
      <c r="FU305" s="23"/>
      <c r="FV305" s="23"/>
      <c r="FW305" s="23"/>
      <c r="FX305" s="23"/>
      <c r="FY305" s="23"/>
      <c r="FZ305" s="23"/>
      <c r="GA305" s="23"/>
      <c r="GB305" s="23"/>
      <c r="GC305" s="23"/>
      <c r="GD305" s="23"/>
      <c r="GE305" s="23"/>
      <c r="GF305" s="23"/>
      <c r="GG305" s="23"/>
      <c r="GH305" s="23"/>
      <c r="GI305" s="23"/>
      <c r="GJ305" s="23"/>
      <c r="GK305" s="23"/>
      <c r="GL305" s="23"/>
      <c r="GM305" s="23"/>
      <c r="GN305" s="23"/>
      <c r="GO305" s="23"/>
      <c r="GP305" s="23"/>
      <c r="GQ305" s="23"/>
      <c r="GR305" s="23"/>
      <c r="GS305" s="23"/>
      <c r="GT305" s="23"/>
      <c r="GU305" s="23"/>
      <c r="GV305" s="23"/>
      <c r="GW305" s="23"/>
      <c r="GX305" s="23"/>
      <c r="GY305" s="23"/>
      <c r="GZ305" s="23"/>
      <c r="HA305" s="23"/>
      <c r="HB305" s="23"/>
      <c r="HC305" s="23"/>
      <c r="HD305" s="23"/>
      <c r="HE305" s="23"/>
      <c r="HF305" s="23"/>
      <c r="HG305" s="23"/>
      <c r="HH305" s="23"/>
      <c r="HI305" s="23"/>
      <c r="HJ305" s="23"/>
      <c r="HK305" s="23"/>
      <c r="HL305" s="23"/>
      <c r="HM305" s="23"/>
      <c r="HN305" s="23"/>
      <c r="HO305" s="23"/>
      <c r="HP305" s="23"/>
      <c r="HQ305" s="23"/>
      <c r="HR305" s="23"/>
      <c r="HS305" s="23"/>
      <c r="HT305" s="23"/>
      <c r="HU305" s="23"/>
      <c r="HV305" s="23"/>
      <c r="HW305" s="23"/>
      <c r="HX305" s="23"/>
      <c r="HY305" s="23"/>
      <c r="HZ305" s="23"/>
      <c r="IA305" s="23"/>
      <c r="IB305" s="23"/>
      <c r="IC305" s="23"/>
      <c r="ID305" s="23"/>
      <c r="IE305" s="23"/>
      <c r="IF305" s="23"/>
      <c r="IG305" s="23"/>
      <c r="IH305" s="23"/>
      <c r="II305" s="23"/>
      <c r="IJ305" s="23"/>
    </row>
    <row r="306" spans="1:244" x14ac:dyDescent="0.3">
      <c r="A306" s="12"/>
      <c r="B306" s="13">
        <v>2</v>
      </c>
      <c r="C306" s="12"/>
      <c r="D306" s="12">
        <v>100</v>
      </c>
      <c r="E306" s="12"/>
      <c r="F306" s="14">
        <v>44889</v>
      </c>
      <c r="G306" s="13" t="s">
        <v>73</v>
      </c>
      <c r="H306" s="12"/>
      <c r="I306" s="15">
        <v>44862</v>
      </c>
      <c r="J306" s="13">
        <f t="shared" si="38"/>
        <v>27</v>
      </c>
      <c r="K306" s="12">
        <f t="shared" si="39"/>
        <v>-2</v>
      </c>
      <c r="L306" s="12">
        <v>29</v>
      </c>
      <c r="M306" s="16" t="s">
        <v>74</v>
      </c>
      <c r="N306" s="12">
        <v>1</v>
      </c>
      <c r="O306" s="12"/>
      <c r="P306" s="12" t="s">
        <v>75</v>
      </c>
      <c r="Q306" s="12" t="s">
        <v>76</v>
      </c>
      <c r="R306" s="12" t="s">
        <v>77</v>
      </c>
      <c r="S306" s="17" t="s">
        <v>78</v>
      </c>
      <c r="T306" s="12">
        <v>28</v>
      </c>
      <c r="U306" s="12"/>
      <c r="V306" s="12">
        <v>3</v>
      </c>
      <c r="W306" s="12" t="s">
        <v>84</v>
      </c>
      <c r="X306" s="12"/>
      <c r="Y306" s="12"/>
      <c r="Z306" s="13">
        <v>30</v>
      </c>
      <c r="AA306" s="13">
        <v>1000</v>
      </c>
      <c r="AB306" s="12">
        <v>12</v>
      </c>
      <c r="AC306" s="13">
        <v>-30</v>
      </c>
      <c r="AD306" s="12"/>
      <c r="AE306" s="12">
        <v>24</v>
      </c>
      <c r="AF306" s="12">
        <v>25</v>
      </c>
      <c r="AG306" s="12">
        <v>26</v>
      </c>
      <c r="AH306" s="12">
        <v>27</v>
      </c>
      <c r="AI306" s="12"/>
      <c r="AJ306" s="13">
        <v>3</v>
      </c>
      <c r="AK306" s="16">
        <f t="shared" ref="AK306:AK345" si="46">SLOPE(AL306:AP306,AL$1:AP$1)*-1000</f>
        <v>1968.68896484375</v>
      </c>
      <c r="AL306" s="12">
        <v>-73.1964111328125</v>
      </c>
      <c r="AM306" s="18">
        <v>-78.0792236328125</v>
      </c>
      <c r="AN306" s="18">
        <v>-75.74462890625</v>
      </c>
      <c r="AO306" s="18">
        <v>-104.278564453125</v>
      </c>
      <c r="AP306" s="18">
        <v>-109.31396484375</v>
      </c>
      <c r="AQ306" s="12">
        <v>-84.4879150390625</v>
      </c>
      <c r="AR306" s="12">
        <v>-126.03759765625</v>
      </c>
      <c r="AS306" s="12">
        <v>-170.013427734375</v>
      </c>
      <c r="AT306" s="12"/>
      <c r="AU306" s="12">
        <f t="shared" si="40"/>
        <v>36</v>
      </c>
      <c r="AV306" s="12">
        <v>18</v>
      </c>
      <c r="AW306" s="12">
        <v>1</v>
      </c>
      <c r="AX306" s="12">
        <v>1</v>
      </c>
      <c r="AY306" s="12" t="s">
        <v>80</v>
      </c>
      <c r="AZ306" s="12">
        <v>555</v>
      </c>
      <c r="BA306" s="12">
        <v>558.298828125</v>
      </c>
      <c r="BB306" s="19">
        <v>-27.860000610351499</v>
      </c>
      <c r="BC306" s="18">
        <v>38.785293579101499</v>
      </c>
      <c r="BD306" s="12">
        <v>1.599609375</v>
      </c>
      <c r="BE306" s="12">
        <v>556.599609375</v>
      </c>
      <c r="BF306" s="12">
        <v>31.094863891601499</v>
      </c>
      <c r="BG306" s="12">
        <v>0</v>
      </c>
      <c r="BH306" s="12">
        <v>555</v>
      </c>
      <c r="BI306" s="19"/>
      <c r="BJ306" s="12">
        <v>19.3926467895507</v>
      </c>
      <c r="BK306" s="12" t="s">
        <v>81</v>
      </c>
      <c r="BL306" s="12" t="s">
        <v>81</v>
      </c>
      <c r="BM306" s="12">
        <v>0.93456083536148105</v>
      </c>
      <c r="BN306" s="12">
        <v>0.92606049776077304</v>
      </c>
      <c r="BO306" s="12">
        <v>8.5784311294555593</v>
      </c>
      <c r="BP306" s="12">
        <v>4.98046875E-2</v>
      </c>
      <c r="BQ306" s="12">
        <v>-8.2720584869384695</v>
      </c>
      <c r="BR306" s="12">
        <v>1.5498046875</v>
      </c>
      <c r="BS306" s="12" t="s">
        <v>81</v>
      </c>
      <c r="BT306" s="12" t="s">
        <v>81</v>
      </c>
      <c r="BU306" s="12" t="s">
        <v>81</v>
      </c>
      <c r="BV306" s="12" t="s">
        <v>81</v>
      </c>
      <c r="BW306" s="12">
        <v>119.41056823730401</v>
      </c>
      <c r="BX306" s="12" t="s">
        <v>82</v>
      </c>
      <c r="BY306" s="12" t="s">
        <v>81</v>
      </c>
      <c r="BZ306" s="12" t="s">
        <v>82</v>
      </c>
      <c r="CA306" s="12" t="s">
        <v>82</v>
      </c>
      <c r="CB306" s="12"/>
      <c r="CC306" s="12"/>
      <c r="CD306" s="12"/>
      <c r="CE306" s="20"/>
      <c r="CM306" s="12"/>
      <c r="CN306" s="12"/>
      <c r="CO306" s="62"/>
      <c r="CP306" s="12"/>
      <c r="CQ306" s="12"/>
      <c r="CR306" s="12"/>
      <c r="CS306" s="12"/>
      <c r="CT306" s="12"/>
      <c r="CU306" s="12"/>
      <c r="CV306" s="12"/>
      <c r="CW306" s="12"/>
      <c r="CX306" s="22">
        <v>0</v>
      </c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  <c r="DQ306" s="12"/>
      <c r="DR306" s="12"/>
      <c r="DS306" s="12"/>
      <c r="DT306" s="12"/>
      <c r="DU306" s="12"/>
      <c r="DV306" s="23"/>
      <c r="DW306" s="23"/>
      <c r="DX306" s="23"/>
      <c r="DY306" s="23"/>
      <c r="DZ306" s="23"/>
      <c r="EA306" s="23"/>
      <c r="EB306" s="23"/>
      <c r="EC306" s="21">
        <v>5</v>
      </c>
      <c r="ED306" s="21">
        <v>5</v>
      </c>
      <c r="EE306" s="23"/>
      <c r="EF306" s="21">
        <f t="shared" si="41"/>
        <v>0</v>
      </c>
      <c r="EG306" s="24">
        <v>5</v>
      </c>
      <c r="EH306" s="23"/>
      <c r="EI306" s="23"/>
      <c r="EJ306" s="23"/>
      <c r="EK306" s="23"/>
      <c r="EL306" s="23"/>
      <c r="EM306" s="23"/>
      <c r="EN306" s="23"/>
      <c r="EO306" s="23"/>
      <c r="EP306" s="23"/>
      <c r="EQ306" s="23"/>
      <c r="ER306" s="23"/>
      <c r="ES306" s="23"/>
      <c r="ET306" s="23"/>
      <c r="EU306" s="23"/>
      <c r="EV306" s="23"/>
      <c r="EW306" s="23"/>
      <c r="EX306" s="23"/>
      <c r="EY306" s="23"/>
      <c r="EZ306" s="23"/>
      <c r="FA306" s="23"/>
      <c r="FB306" s="23"/>
      <c r="FC306" s="23"/>
      <c r="FD306" s="23"/>
      <c r="FE306" s="23"/>
      <c r="FF306" s="23"/>
      <c r="FG306" s="23"/>
      <c r="FH306" s="23"/>
      <c r="FI306" s="23"/>
      <c r="FJ306" s="23"/>
      <c r="FK306" s="23"/>
      <c r="FL306" s="23"/>
      <c r="FM306" s="23"/>
      <c r="FN306" s="23"/>
      <c r="FO306" s="23"/>
      <c r="FP306" s="23"/>
      <c r="FQ306" s="23"/>
      <c r="FR306" s="23"/>
      <c r="FS306" s="23"/>
      <c r="FT306" s="23"/>
      <c r="FU306" s="23"/>
      <c r="FV306" s="23"/>
      <c r="FW306" s="23"/>
      <c r="FX306" s="23"/>
      <c r="FY306" s="23"/>
      <c r="FZ306" s="23"/>
      <c r="GA306" s="23"/>
      <c r="GB306" s="23"/>
      <c r="GC306" s="23"/>
      <c r="GD306" s="23"/>
      <c r="GE306" s="23"/>
      <c r="GF306" s="23"/>
      <c r="GG306" s="23"/>
      <c r="GH306" s="23"/>
      <c r="GI306" s="23"/>
      <c r="GJ306" s="23"/>
      <c r="GK306" s="23"/>
      <c r="GL306" s="23"/>
      <c r="GM306" s="23"/>
      <c r="GN306" s="23"/>
      <c r="GO306" s="23"/>
      <c r="GP306" s="23"/>
      <c r="GQ306" s="23"/>
      <c r="GR306" s="23"/>
      <c r="GS306" s="23"/>
      <c r="GT306" s="23"/>
      <c r="GU306" s="23"/>
      <c r="GV306" s="23"/>
      <c r="GW306" s="23"/>
      <c r="GX306" s="23"/>
      <c r="GY306" s="23"/>
      <c r="GZ306" s="23"/>
      <c r="HA306" s="23"/>
      <c r="HB306" s="23"/>
      <c r="HC306" s="23"/>
      <c r="HD306" s="23"/>
      <c r="HE306" s="23"/>
      <c r="HF306" s="23"/>
      <c r="HG306" s="23"/>
      <c r="HH306" s="23"/>
      <c r="HI306" s="23"/>
      <c r="HJ306" s="23"/>
      <c r="HK306" s="23"/>
      <c r="HL306" s="23"/>
      <c r="HM306" s="23"/>
      <c r="HN306" s="23"/>
      <c r="HO306" s="23"/>
      <c r="HP306" s="23"/>
      <c r="HQ306" s="23"/>
      <c r="HR306" s="23"/>
      <c r="HS306" s="23"/>
      <c r="HT306" s="23"/>
      <c r="HU306" s="23"/>
      <c r="HV306" s="23"/>
      <c r="HW306" s="23"/>
      <c r="HX306" s="23"/>
      <c r="HY306" s="23"/>
      <c r="HZ306" s="23"/>
      <c r="IA306" s="23"/>
      <c r="IB306" s="23"/>
      <c r="IC306" s="23"/>
      <c r="ID306" s="23"/>
      <c r="IE306" s="23"/>
      <c r="IF306" s="23"/>
      <c r="IG306" s="23"/>
      <c r="IH306" s="23"/>
      <c r="II306" s="23"/>
      <c r="IJ306" s="23"/>
    </row>
    <row r="307" spans="1:244" ht="15" customHeight="1" x14ac:dyDescent="0.3">
      <c r="A307" s="12"/>
      <c r="B307" s="13">
        <v>2</v>
      </c>
      <c r="C307" s="12"/>
      <c r="D307" s="12">
        <v>100</v>
      </c>
      <c r="E307" s="12"/>
      <c r="F307" s="14">
        <v>44890</v>
      </c>
      <c r="G307" s="13" t="s">
        <v>73</v>
      </c>
      <c r="H307" s="12"/>
      <c r="I307" s="26">
        <v>44862</v>
      </c>
      <c r="J307" s="13">
        <f t="shared" si="38"/>
        <v>28</v>
      </c>
      <c r="K307" s="12">
        <f t="shared" si="39"/>
        <v>-2</v>
      </c>
      <c r="L307" s="12">
        <v>30</v>
      </c>
      <c r="M307" s="16" t="s">
        <v>74</v>
      </c>
      <c r="N307" s="12">
        <v>1</v>
      </c>
      <c r="O307" s="12"/>
      <c r="P307" s="12" t="s">
        <v>75</v>
      </c>
      <c r="Q307" s="12" t="s">
        <v>76</v>
      </c>
      <c r="R307" s="12" t="s">
        <v>77</v>
      </c>
      <c r="S307" s="17" t="s">
        <v>78</v>
      </c>
      <c r="T307" s="12">
        <v>28</v>
      </c>
      <c r="U307" s="12"/>
      <c r="V307" s="12">
        <v>2</v>
      </c>
      <c r="W307" s="12"/>
      <c r="X307" s="12"/>
      <c r="Y307" s="12"/>
      <c r="Z307" s="13">
        <v>11</v>
      </c>
      <c r="AA307" s="13">
        <v>800</v>
      </c>
      <c r="AB307" s="12">
        <v>14</v>
      </c>
      <c r="AC307" s="13">
        <v>-49</v>
      </c>
      <c r="AD307" s="12"/>
      <c r="AE307" s="12">
        <v>12</v>
      </c>
      <c r="AF307" s="12">
        <v>13</v>
      </c>
      <c r="AG307" s="12">
        <v>14</v>
      </c>
      <c r="AH307" s="12">
        <v>15</v>
      </c>
      <c r="AI307" s="12"/>
      <c r="AJ307" s="13">
        <v>0</v>
      </c>
      <c r="AK307" s="16">
        <f t="shared" si="46"/>
        <v>2047.72949218748</v>
      </c>
      <c r="AL307" s="12">
        <v>-67.0166015625</v>
      </c>
      <c r="AM307" s="18">
        <v>-72.601318359375</v>
      </c>
      <c r="AN307" s="18">
        <v>-82.672119140625</v>
      </c>
      <c r="AO307" s="18">
        <v>-92.864990234375</v>
      </c>
      <c r="AP307" s="18">
        <v>-108.078002929687</v>
      </c>
      <c r="AQ307" s="12">
        <v>-140.70129394531199</v>
      </c>
      <c r="AR307" s="12">
        <v>-166.61071777343699</v>
      </c>
      <c r="AS307" s="12">
        <v>-180.206298828125</v>
      </c>
      <c r="AT307" s="12"/>
      <c r="AU307" s="12">
        <f t="shared" si="40"/>
        <v>0</v>
      </c>
      <c r="AV307" s="12"/>
      <c r="AW307" s="12"/>
      <c r="AX307" s="12"/>
      <c r="AY307" s="12"/>
      <c r="AZ307" s="12"/>
      <c r="BA307" s="12"/>
      <c r="BB307" s="19"/>
      <c r="BC307" s="18"/>
      <c r="BD307" s="12"/>
      <c r="BE307" s="12"/>
      <c r="BF307" s="12"/>
      <c r="BG307" s="12"/>
      <c r="BH307" s="12"/>
      <c r="BI307" s="19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20"/>
      <c r="CM307" s="12"/>
      <c r="CN307" s="12"/>
      <c r="CO307" s="62"/>
      <c r="CP307" s="12"/>
      <c r="CQ307" s="12"/>
      <c r="CR307" s="12"/>
      <c r="CS307" s="12"/>
      <c r="CT307" s="12"/>
      <c r="CU307" s="12"/>
      <c r="CV307" s="12"/>
      <c r="CW307" s="12"/>
      <c r="CX307" s="22">
        <v>0</v>
      </c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  <c r="DQ307" s="12"/>
      <c r="DR307" s="12"/>
      <c r="DS307" s="12"/>
      <c r="DT307" s="12"/>
      <c r="DU307" s="12"/>
      <c r="DV307" s="23"/>
      <c r="DW307" s="23"/>
      <c r="DX307" s="23"/>
      <c r="DY307" s="23"/>
      <c r="DZ307" s="23"/>
      <c r="EA307" s="23"/>
      <c r="EB307" s="23"/>
      <c r="EC307" s="12">
        <v>0</v>
      </c>
      <c r="ED307" s="12">
        <v>0</v>
      </c>
      <c r="EE307" s="23"/>
      <c r="EF307" s="21">
        <f t="shared" si="41"/>
        <v>0</v>
      </c>
      <c r="EG307" s="28">
        <v>0</v>
      </c>
      <c r="EH307" s="23"/>
      <c r="EI307" s="23"/>
      <c r="EJ307" s="23"/>
      <c r="EK307" s="23"/>
      <c r="EL307" s="23"/>
      <c r="EM307" s="23"/>
      <c r="EN307" s="23"/>
      <c r="EO307" s="23"/>
      <c r="EP307" s="23"/>
      <c r="EQ307" s="23"/>
      <c r="ER307" s="23"/>
      <c r="ES307" s="23"/>
      <c r="ET307" s="23"/>
      <c r="EU307" s="23"/>
      <c r="EV307" s="23"/>
      <c r="EW307" s="23"/>
      <c r="EX307" s="23"/>
      <c r="EY307" s="23"/>
      <c r="EZ307" s="23"/>
      <c r="FA307" s="23"/>
      <c r="FB307" s="23"/>
      <c r="FC307" s="23"/>
      <c r="FD307" s="23"/>
      <c r="FE307" s="23"/>
      <c r="FF307" s="23"/>
      <c r="FG307" s="23"/>
      <c r="FH307" s="23"/>
      <c r="FI307" s="23"/>
      <c r="FJ307" s="23"/>
      <c r="FK307" s="23"/>
      <c r="FL307" s="23"/>
      <c r="FM307" s="23"/>
      <c r="FN307" s="23"/>
      <c r="FO307" s="23"/>
      <c r="FP307" s="23"/>
      <c r="FQ307" s="23"/>
      <c r="FR307" s="23"/>
      <c r="FS307" s="23"/>
      <c r="FT307" s="23"/>
      <c r="FU307" s="23"/>
      <c r="FV307" s="23"/>
      <c r="FW307" s="23"/>
      <c r="FX307" s="23"/>
      <c r="FY307" s="23"/>
      <c r="FZ307" s="23"/>
      <c r="GA307" s="23"/>
      <c r="GB307" s="23"/>
      <c r="GC307" s="23"/>
      <c r="GD307" s="23"/>
      <c r="GE307" s="23"/>
      <c r="GF307" s="23"/>
      <c r="GG307" s="23"/>
      <c r="GH307" s="23"/>
      <c r="GI307" s="23"/>
      <c r="GJ307" s="23"/>
      <c r="GK307" s="23"/>
      <c r="GL307" s="23"/>
      <c r="GM307" s="23"/>
      <c r="GN307" s="23"/>
      <c r="GO307" s="23"/>
      <c r="GP307" s="23"/>
      <c r="GQ307" s="23"/>
      <c r="GR307" s="23"/>
      <c r="GS307" s="23"/>
      <c r="GT307" s="23"/>
      <c r="GU307" s="23"/>
      <c r="GV307" s="23"/>
      <c r="GW307" s="23"/>
      <c r="GX307" s="23"/>
      <c r="GY307" s="23"/>
      <c r="GZ307" s="23"/>
      <c r="HA307" s="23"/>
      <c r="HB307" s="23"/>
      <c r="HC307" s="23"/>
      <c r="HD307" s="23"/>
      <c r="HE307" s="23"/>
      <c r="HF307" s="23"/>
      <c r="HG307" s="23"/>
      <c r="HH307" s="23"/>
      <c r="HI307" s="23"/>
      <c r="HJ307" s="23"/>
      <c r="HK307" s="23"/>
      <c r="HL307" s="23"/>
      <c r="HM307" s="23"/>
      <c r="HN307" s="23"/>
      <c r="HO307" s="23"/>
      <c r="HP307" s="23"/>
      <c r="HQ307" s="23"/>
      <c r="HR307" s="23"/>
      <c r="HS307" s="23"/>
      <c r="HT307" s="23"/>
      <c r="HU307" s="23"/>
      <c r="HV307" s="23"/>
      <c r="HW307" s="23"/>
      <c r="HX307" s="23"/>
      <c r="HY307" s="23"/>
      <c r="HZ307" s="23"/>
      <c r="IA307" s="23"/>
      <c r="IB307" s="23"/>
      <c r="IC307" s="23"/>
      <c r="ID307" s="23"/>
      <c r="IE307" s="23"/>
      <c r="IF307" s="23"/>
      <c r="IG307" s="23"/>
      <c r="IH307" s="23"/>
      <c r="II307" s="23"/>
      <c r="IJ307" s="23"/>
    </row>
    <row r="308" spans="1:244" x14ac:dyDescent="0.3">
      <c r="A308" s="12"/>
      <c r="B308" s="13">
        <v>2</v>
      </c>
      <c r="C308" s="12"/>
      <c r="D308" s="12">
        <v>100</v>
      </c>
      <c r="E308" s="12"/>
      <c r="F308" s="14">
        <v>44890</v>
      </c>
      <c r="G308" s="13" t="s">
        <v>73</v>
      </c>
      <c r="H308" s="12"/>
      <c r="I308" s="26">
        <v>44862</v>
      </c>
      <c r="J308" s="13">
        <f t="shared" si="38"/>
        <v>28</v>
      </c>
      <c r="K308" s="12">
        <f t="shared" si="39"/>
        <v>-2</v>
      </c>
      <c r="L308" s="12">
        <v>30</v>
      </c>
      <c r="M308" s="16" t="s">
        <v>74</v>
      </c>
      <c r="N308" s="12">
        <v>1</v>
      </c>
      <c r="O308" s="12"/>
      <c r="P308" s="12" t="s">
        <v>75</v>
      </c>
      <c r="Q308" s="12" t="s">
        <v>76</v>
      </c>
      <c r="R308" s="12" t="s">
        <v>77</v>
      </c>
      <c r="S308" s="17" t="s">
        <v>78</v>
      </c>
      <c r="T308" s="12">
        <v>28</v>
      </c>
      <c r="U308" s="12"/>
      <c r="V308" s="12">
        <v>8</v>
      </c>
      <c r="W308" s="12"/>
      <c r="X308" s="12"/>
      <c r="Y308" s="12"/>
      <c r="Z308" s="13">
        <v>17</v>
      </c>
      <c r="AA308" s="13">
        <v>2300</v>
      </c>
      <c r="AB308" s="12">
        <v>10</v>
      </c>
      <c r="AC308" s="13">
        <v>-38</v>
      </c>
      <c r="AD308" s="12"/>
      <c r="AE308" s="12">
        <v>30</v>
      </c>
      <c r="AF308" s="12">
        <v>31</v>
      </c>
      <c r="AG308" s="12">
        <v>32</v>
      </c>
      <c r="AH308" s="12">
        <v>33</v>
      </c>
      <c r="AI308" s="12"/>
      <c r="AJ308" s="13">
        <v>0</v>
      </c>
      <c r="AK308" s="16">
        <f t="shared" si="46"/>
        <v>3099.06005859373</v>
      </c>
      <c r="AL308" s="12">
        <v>-76.1260986328125</v>
      </c>
      <c r="AM308" s="18">
        <v>-88.6383056640625</v>
      </c>
      <c r="AN308" s="18">
        <v>-113.876342773437</v>
      </c>
      <c r="AO308" s="18">
        <v>-136.1083984375</v>
      </c>
      <c r="AP308" s="18">
        <v>-129.86755371093699</v>
      </c>
      <c r="AQ308" s="12">
        <v>-157.77587890625</v>
      </c>
      <c r="AR308" s="12">
        <v>-138.336181640625</v>
      </c>
      <c r="AS308" s="12">
        <v>-139.45007324218699</v>
      </c>
      <c r="AT308" s="12"/>
      <c r="AU308" s="12">
        <f t="shared" si="40"/>
        <v>0</v>
      </c>
      <c r="AV308" s="12"/>
      <c r="AW308" s="12"/>
      <c r="AX308" s="12"/>
      <c r="AY308" s="12"/>
      <c r="AZ308" s="12"/>
      <c r="BA308" s="12"/>
      <c r="BB308" s="19"/>
      <c r="BC308" s="18"/>
      <c r="BD308" s="12"/>
      <c r="BE308" s="12"/>
      <c r="BF308" s="12"/>
      <c r="BG308" s="12"/>
      <c r="BH308" s="12"/>
      <c r="BI308" s="19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20"/>
      <c r="CM308" s="12"/>
      <c r="CN308" s="12"/>
      <c r="CO308" s="62"/>
      <c r="CP308" s="12"/>
      <c r="CQ308" s="12"/>
      <c r="CR308" s="12"/>
      <c r="CS308" s="12"/>
      <c r="CT308" s="12"/>
      <c r="CU308" s="12"/>
      <c r="CV308" s="12"/>
      <c r="CW308" s="12"/>
      <c r="CX308" s="22">
        <v>0</v>
      </c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/>
      <c r="DR308" s="12"/>
      <c r="DS308" s="12"/>
      <c r="DT308" s="12"/>
      <c r="DU308" s="12"/>
      <c r="DV308" s="23"/>
      <c r="DW308" s="23"/>
      <c r="DX308" s="23"/>
      <c r="DY308" s="23"/>
      <c r="DZ308" s="23"/>
      <c r="EA308" s="23"/>
      <c r="EB308" s="23"/>
      <c r="EC308" s="12">
        <v>0</v>
      </c>
      <c r="ED308" s="21">
        <v>0</v>
      </c>
      <c r="EE308" s="23"/>
      <c r="EF308" s="21">
        <f t="shared" si="41"/>
        <v>0</v>
      </c>
      <c r="EG308" s="28">
        <v>0</v>
      </c>
      <c r="EH308" s="23"/>
      <c r="EI308" s="23"/>
      <c r="EJ308" s="23"/>
      <c r="EK308" s="23"/>
      <c r="EL308" s="23"/>
      <c r="EM308" s="23"/>
      <c r="EN308" s="23"/>
      <c r="EO308" s="23"/>
      <c r="EP308" s="23"/>
      <c r="EQ308" s="23"/>
      <c r="ER308" s="23"/>
      <c r="ES308" s="23"/>
      <c r="ET308" s="23"/>
      <c r="EU308" s="23"/>
      <c r="EV308" s="23"/>
      <c r="EW308" s="23"/>
      <c r="EX308" s="23"/>
      <c r="EY308" s="23"/>
      <c r="EZ308" s="23"/>
      <c r="FA308" s="23"/>
      <c r="FB308" s="23"/>
      <c r="FC308" s="23"/>
      <c r="FD308" s="23"/>
      <c r="FE308" s="23"/>
      <c r="FF308" s="23"/>
      <c r="FG308" s="23"/>
      <c r="FH308" s="23"/>
      <c r="FI308" s="23"/>
      <c r="FJ308" s="23"/>
      <c r="FK308" s="23"/>
      <c r="FL308" s="23"/>
      <c r="FM308" s="23"/>
      <c r="FN308" s="23"/>
      <c r="FO308" s="23"/>
      <c r="FP308" s="23"/>
      <c r="FQ308" s="23"/>
      <c r="FR308" s="23"/>
      <c r="FS308" s="23"/>
      <c r="FT308" s="23"/>
      <c r="FU308" s="23"/>
      <c r="FV308" s="23"/>
      <c r="FW308" s="23"/>
      <c r="FX308" s="23"/>
      <c r="FY308" s="23"/>
      <c r="FZ308" s="23"/>
      <c r="GA308" s="23"/>
      <c r="GB308" s="23"/>
      <c r="GC308" s="23"/>
      <c r="GD308" s="23"/>
      <c r="GE308" s="23"/>
      <c r="GF308" s="23"/>
      <c r="GG308" s="23"/>
      <c r="GH308" s="23"/>
      <c r="GI308" s="23"/>
      <c r="GJ308" s="23"/>
      <c r="GK308" s="23"/>
      <c r="GL308" s="23"/>
      <c r="GM308" s="23"/>
      <c r="GN308" s="23"/>
      <c r="GO308" s="23"/>
      <c r="GP308" s="23"/>
      <c r="GQ308" s="23"/>
      <c r="GR308" s="23"/>
      <c r="GS308" s="23"/>
      <c r="GT308" s="23"/>
      <c r="GU308" s="23"/>
      <c r="GV308" s="23"/>
      <c r="GW308" s="23"/>
      <c r="GX308" s="23"/>
      <c r="GY308" s="23"/>
      <c r="GZ308" s="23"/>
      <c r="HA308" s="23"/>
      <c r="HB308" s="23"/>
      <c r="HC308" s="23"/>
      <c r="HD308" s="23"/>
      <c r="HE308" s="23"/>
      <c r="HF308" s="23"/>
      <c r="HG308" s="23"/>
      <c r="HH308" s="23"/>
      <c r="HI308" s="23"/>
      <c r="HJ308" s="23"/>
      <c r="HK308" s="23"/>
      <c r="HL308" s="23"/>
      <c r="HM308" s="23"/>
      <c r="HN308" s="23"/>
      <c r="HO308" s="23"/>
      <c r="HP308" s="23"/>
      <c r="HQ308" s="23"/>
      <c r="HR308" s="23"/>
      <c r="HS308" s="23"/>
      <c r="HT308" s="23"/>
      <c r="HU308" s="23"/>
      <c r="HV308" s="23"/>
      <c r="HW308" s="23"/>
      <c r="HX308" s="23"/>
      <c r="HY308" s="23"/>
      <c r="HZ308" s="23"/>
      <c r="IA308" s="23"/>
      <c r="IB308" s="23"/>
      <c r="IC308" s="23"/>
      <c r="ID308" s="23"/>
      <c r="IE308" s="23"/>
      <c r="IF308" s="23"/>
      <c r="IG308" s="23"/>
      <c r="IH308" s="23"/>
      <c r="II308" s="23"/>
      <c r="IJ308" s="23"/>
    </row>
    <row r="309" spans="1:244" ht="15" customHeight="1" x14ac:dyDescent="0.3">
      <c r="A309" s="12"/>
      <c r="B309" s="13">
        <v>2</v>
      </c>
      <c r="C309" s="12"/>
      <c r="D309" s="12">
        <v>100</v>
      </c>
      <c r="E309" s="12"/>
      <c r="F309" s="14">
        <v>44890</v>
      </c>
      <c r="G309" s="13" t="s">
        <v>73</v>
      </c>
      <c r="H309" s="12"/>
      <c r="I309" s="26">
        <v>44862</v>
      </c>
      <c r="J309" s="13">
        <f t="shared" si="38"/>
        <v>28</v>
      </c>
      <c r="K309" s="12">
        <f t="shared" si="39"/>
        <v>-2</v>
      </c>
      <c r="L309" s="12">
        <v>30</v>
      </c>
      <c r="M309" s="16" t="s">
        <v>74</v>
      </c>
      <c r="N309" s="12">
        <v>1</v>
      </c>
      <c r="O309" s="12"/>
      <c r="P309" s="12" t="s">
        <v>75</v>
      </c>
      <c r="Q309" s="12" t="s">
        <v>76</v>
      </c>
      <c r="R309" s="12" t="s">
        <v>77</v>
      </c>
      <c r="S309" s="17" t="s">
        <v>78</v>
      </c>
      <c r="T309" s="12">
        <v>28</v>
      </c>
      <c r="U309" s="12"/>
      <c r="V309" s="12">
        <v>4</v>
      </c>
      <c r="W309" s="12"/>
      <c r="X309" s="12"/>
      <c r="Y309" s="12"/>
      <c r="Z309" s="13">
        <v>18</v>
      </c>
      <c r="AA309" s="13">
        <v>3000</v>
      </c>
      <c r="AB309" s="12">
        <v>8</v>
      </c>
      <c r="AC309" s="13">
        <v>-20</v>
      </c>
      <c r="AD309" s="12"/>
      <c r="AE309" s="12">
        <v>20</v>
      </c>
      <c r="AF309" s="12">
        <v>21</v>
      </c>
      <c r="AG309" s="12">
        <v>22</v>
      </c>
      <c r="AH309" s="12">
        <v>23</v>
      </c>
      <c r="AI309" s="12"/>
      <c r="AJ309" s="13">
        <v>0</v>
      </c>
      <c r="AK309" s="16">
        <f t="shared" si="46"/>
        <v>3966.6748046874795</v>
      </c>
      <c r="AL309" s="12">
        <v>-56.6558837890625</v>
      </c>
      <c r="AM309" s="18">
        <v>-77.301025390625</v>
      </c>
      <c r="AN309" s="18">
        <v>-98.4039306640625</v>
      </c>
      <c r="AO309" s="18">
        <v>-114.80712890625</v>
      </c>
      <c r="AP309" s="18">
        <v>-137.06970214843699</v>
      </c>
      <c r="AQ309" s="12">
        <v>-134.71984863281199</v>
      </c>
      <c r="AR309" s="12">
        <v>-104.18701171875</v>
      </c>
      <c r="AS309" s="12">
        <v>-96.2066650390625</v>
      </c>
      <c r="AT309" s="12"/>
      <c r="AU309" s="12">
        <f t="shared" si="40"/>
        <v>0</v>
      </c>
      <c r="AV309" s="12"/>
      <c r="AW309" s="12"/>
      <c r="AX309" s="12"/>
      <c r="AY309" s="12"/>
      <c r="AZ309" s="12"/>
      <c r="BA309" s="12"/>
      <c r="BB309" s="19"/>
      <c r="BC309" s="18"/>
      <c r="BD309" s="12"/>
      <c r="BE309" s="12"/>
      <c r="BF309" s="12"/>
      <c r="BG309" s="12"/>
      <c r="BH309" s="12"/>
      <c r="BI309" s="19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20"/>
      <c r="CM309" s="12"/>
      <c r="CN309" s="12"/>
      <c r="CO309" s="62"/>
      <c r="CP309" s="12"/>
      <c r="CQ309" s="12"/>
      <c r="CR309" s="12"/>
      <c r="CS309" s="12"/>
      <c r="CT309" s="12"/>
      <c r="CU309" s="12"/>
      <c r="CV309" s="12"/>
      <c r="CW309" s="12"/>
      <c r="CX309" s="22">
        <v>0</v>
      </c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  <c r="DQ309" s="12"/>
      <c r="DR309" s="12"/>
      <c r="DS309" s="12"/>
      <c r="DT309" s="12"/>
      <c r="DU309" s="12"/>
      <c r="DV309" s="23"/>
      <c r="DW309" s="23"/>
      <c r="DX309" s="23"/>
      <c r="DY309" s="23"/>
      <c r="DZ309" s="23"/>
      <c r="EA309" s="23"/>
      <c r="EB309" s="23"/>
      <c r="EC309" s="12">
        <v>0</v>
      </c>
      <c r="ED309" s="21">
        <v>0</v>
      </c>
      <c r="EE309" s="23"/>
      <c r="EF309" s="21">
        <f t="shared" si="41"/>
        <v>0</v>
      </c>
      <c r="EG309" s="28">
        <v>0</v>
      </c>
      <c r="EH309" s="23"/>
      <c r="EI309" s="23"/>
      <c r="EJ309" s="23"/>
      <c r="EK309" s="23"/>
      <c r="EL309" s="23"/>
      <c r="EM309" s="23"/>
      <c r="EN309" s="23"/>
      <c r="EO309" s="23"/>
      <c r="EP309" s="23"/>
      <c r="EQ309" s="23"/>
      <c r="ER309" s="23"/>
      <c r="ES309" s="23"/>
      <c r="ET309" s="23"/>
      <c r="EU309" s="23"/>
      <c r="EV309" s="23"/>
      <c r="EW309" s="23"/>
      <c r="EX309" s="23"/>
      <c r="EY309" s="23"/>
      <c r="EZ309" s="23"/>
      <c r="FA309" s="23"/>
      <c r="FB309" s="23"/>
      <c r="FC309" s="23"/>
      <c r="FD309" s="23"/>
      <c r="FE309" s="23"/>
      <c r="FF309" s="23"/>
      <c r="FG309" s="23"/>
      <c r="FH309" s="23"/>
      <c r="FI309" s="23"/>
      <c r="FJ309" s="23"/>
      <c r="FK309" s="23"/>
      <c r="FL309" s="23"/>
      <c r="FM309" s="23"/>
      <c r="FN309" s="23"/>
      <c r="FO309" s="23"/>
      <c r="FP309" s="23"/>
      <c r="FQ309" s="23"/>
      <c r="FR309" s="23"/>
      <c r="FS309" s="23"/>
      <c r="FT309" s="23"/>
      <c r="FU309" s="23"/>
      <c r="FV309" s="23"/>
      <c r="FW309" s="23"/>
      <c r="FX309" s="23"/>
      <c r="FY309" s="23"/>
      <c r="FZ309" s="23"/>
      <c r="GA309" s="23"/>
      <c r="GB309" s="23"/>
      <c r="GC309" s="23"/>
      <c r="GD309" s="23"/>
      <c r="GE309" s="23"/>
      <c r="GF309" s="23"/>
      <c r="GG309" s="23"/>
      <c r="GH309" s="23"/>
      <c r="GI309" s="23"/>
      <c r="GJ309" s="23"/>
      <c r="GK309" s="23"/>
      <c r="GL309" s="23"/>
      <c r="GM309" s="23"/>
      <c r="GN309" s="23"/>
      <c r="GO309" s="23"/>
      <c r="GP309" s="23"/>
      <c r="GQ309" s="23"/>
      <c r="GR309" s="23"/>
      <c r="GS309" s="23"/>
      <c r="GT309" s="23"/>
      <c r="GU309" s="23"/>
      <c r="GV309" s="23"/>
      <c r="GW309" s="23"/>
      <c r="GX309" s="23"/>
      <c r="GY309" s="23"/>
      <c r="GZ309" s="23"/>
      <c r="HA309" s="23"/>
      <c r="HB309" s="23"/>
      <c r="HC309" s="23"/>
      <c r="HD309" s="23"/>
      <c r="HE309" s="23"/>
      <c r="HF309" s="23"/>
      <c r="HG309" s="23"/>
      <c r="HH309" s="23"/>
      <c r="HI309" s="23"/>
      <c r="HJ309" s="23"/>
      <c r="HK309" s="23"/>
      <c r="HL309" s="23"/>
      <c r="HM309" s="23"/>
      <c r="HN309" s="23"/>
      <c r="HO309" s="23"/>
      <c r="HP309" s="23"/>
      <c r="HQ309" s="23"/>
      <c r="HR309" s="23"/>
      <c r="HS309" s="23"/>
      <c r="HT309" s="23"/>
      <c r="HU309" s="23"/>
      <c r="HV309" s="23"/>
      <c r="HW309" s="23"/>
      <c r="HX309" s="23"/>
      <c r="HY309" s="23"/>
      <c r="HZ309" s="23"/>
      <c r="IA309" s="23"/>
      <c r="IB309" s="23"/>
      <c r="IC309" s="23"/>
      <c r="ID309" s="23"/>
      <c r="IE309" s="23"/>
      <c r="IF309" s="23"/>
      <c r="IG309" s="23"/>
      <c r="IH309" s="23"/>
      <c r="II309" s="23"/>
      <c r="IJ309" s="23"/>
    </row>
    <row r="310" spans="1:244" x14ac:dyDescent="0.3">
      <c r="A310" s="12"/>
      <c r="B310" s="13">
        <v>2</v>
      </c>
      <c r="C310" s="12"/>
      <c r="D310" s="12">
        <v>100</v>
      </c>
      <c r="E310" s="12"/>
      <c r="F310" s="14">
        <v>44890</v>
      </c>
      <c r="G310" s="13" t="s">
        <v>73</v>
      </c>
      <c r="H310" s="12"/>
      <c r="I310" s="15">
        <v>44862</v>
      </c>
      <c r="J310" s="13">
        <f t="shared" si="38"/>
        <v>28</v>
      </c>
      <c r="K310" s="12">
        <f t="shared" si="39"/>
        <v>-2</v>
      </c>
      <c r="L310" s="12">
        <v>30</v>
      </c>
      <c r="M310" s="16" t="s">
        <v>74</v>
      </c>
      <c r="N310" s="12">
        <v>1</v>
      </c>
      <c r="O310" s="12"/>
      <c r="P310" s="12" t="s">
        <v>75</v>
      </c>
      <c r="Q310" s="12" t="s">
        <v>76</v>
      </c>
      <c r="R310" s="12" t="s">
        <v>77</v>
      </c>
      <c r="S310" s="17" t="s">
        <v>78</v>
      </c>
      <c r="T310" s="12">
        <v>28</v>
      </c>
      <c r="U310" s="12"/>
      <c r="V310" s="12">
        <v>7</v>
      </c>
      <c r="W310" s="12" t="s">
        <v>83</v>
      </c>
      <c r="X310" s="12"/>
      <c r="Y310" s="12"/>
      <c r="Z310" s="13">
        <v>24</v>
      </c>
      <c r="AA310" s="13">
        <v>2500</v>
      </c>
      <c r="AB310" s="12">
        <v>27</v>
      </c>
      <c r="AC310" s="13">
        <v>-43</v>
      </c>
      <c r="AD310" s="12"/>
      <c r="AE310" s="30">
        <v>26</v>
      </c>
      <c r="AF310" s="12">
        <v>27</v>
      </c>
      <c r="AG310" s="12">
        <v>28</v>
      </c>
      <c r="AH310" s="12">
        <v>29</v>
      </c>
      <c r="AI310" s="12"/>
      <c r="AJ310" s="13">
        <v>0</v>
      </c>
      <c r="AK310" s="16">
        <f t="shared" si="46"/>
        <v>909.11865234375</v>
      </c>
      <c r="AL310" s="12">
        <v>-61.920166015625</v>
      </c>
      <c r="AM310" s="18">
        <v>-60.2264404296875</v>
      </c>
      <c r="AN310" s="18">
        <v>-65.3228759765625</v>
      </c>
      <c r="AO310" s="18">
        <v>-75.042724609375</v>
      </c>
      <c r="AP310" s="18">
        <v>-77.239990234375</v>
      </c>
      <c r="AQ310" s="12">
        <v>-84.5184326171875</v>
      </c>
      <c r="AR310" s="12">
        <v>-88.348388671875</v>
      </c>
      <c r="AS310" s="12">
        <v>-91.5985107421875</v>
      </c>
      <c r="AT310" s="12"/>
      <c r="AU310" s="12">
        <f t="shared" si="40"/>
        <v>0</v>
      </c>
      <c r="AV310" s="12"/>
      <c r="AW310" s="12"/>
      <c r="AX310" s="12"/>
      <c r="AY310" s="12"/>
      <c r="AZ310" s="12"/>
      <c r="BA310" s="12"/>
      <c r="BB310" s="19"/>
      <c r="BC310" s="18"/>
      <c r="BD310" s="12"/>
      <c r="BE310" s="12"/>
      <c r="BF310" s="12"/>
      <c r="BG310" s="12"/>
      <c r="BH310" s="12"/>
      <c r="BI310" s="19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20"/>
      <c r="CM310" s="12"/>
      <c r="CN310" s="12"/>
      <c r="CO310" s="62"/>
      <c r="CP310" s="12"/>
      <c r="CQ310" s="12"/>
      <c r="CR310" s="12"/>
      <c r="CS310" s="12"/>
      <c r="CT310" s="12"/>
      <c r="CU310" s="12"/>
      <c r="CV310" s="12"/>
      <c r="CW310" s="12"/>
      <c r="CX310" s="22" t="s">
        <v>85</v>
      </c>
      <c r="CY310" s="12" t="s">
        <v>86</v>
      </c>
      <c r="CZ310" s="12"/>
      <c r="DA310" s="12"/>
      <c r="DB310" s="12"/>
      <c r="DC310" s="12"/>
      <c r="DD310" s="12"/>
      <c r="DE310" s="12"/>
      <c r="DF310" s="12" t="s">
        <v>87</v>
      </c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  <c r="DQ310" s="12"/>
      <c r="DR310" s="12"/>
      <c r="DS310" s="12"/>
      <c r="DT310" s="12"/>
      <c r="DU310" s="12"/>
      <c r="DV310" s="23"/>
      <c r="DW310" s="23"/>
      <c r="DX310" s="23"/>
      <c r="DY310" s="23"/>
      <c r="DZ310" s="23"/>
      <c r="EA310" s="23"/>
      <c r="EB310" s="23"/>
      <c r="EC310" s="12">
        <v>3</v>
      </c>
      <c r="ED310" s="12">
        <v>3</v>
      </c>
      <c r="EE310" s="23"/>
      <c r="EF310" s="21">
        <f t="shared" si="41"/>
        <v>0</v>
      </c>
      <c r="EG310" s="28">
        <v>3</v>
      </c>
      <c r="EH310" s="23"/>
      <c r="EI310" s="23"/>
      <c r="EJ310" s="23"/>
      <c r="EK310" s="23"/>
      <c r="EL310" s="23"/>
      <c r="EM310" s="23"/>
      <c r="EN310" s="23"/>
      <c r="EO310" s="23"/>
      <c r="EP310" s="23"/>
      <c r="EQ310" s="23"/>
      <c r="ER310" s="23"/>
      <c r="ES310" s="23"/>
      <c r="ET310" s="23"/>
      <c r="EU310" s="23"/>
      <c r="EV310" s="23"/>
      <c r="EW310" s="23"/>
      <c r="EX310" s="23"/>
      <c r="EY310" s="23"/>
      <c r="EZ310" s="23"/>
      <c r="FA310" s="23"/>
      <c r="FB310" s="23"/>
      <c r="FC310" s="23"/>
      <c r="FD310" s="23"/>
      <c r="FE310" s="23"/>
      <c r="FF310" s="23"/>
      <c r="FG310" s="23"/>
      <c r="FH310" s="23"/>
      <c r="FI310" s="23"/>
      <c r="FJ310" s="23"/>
      <c r="FK310" s="23"/>
      <c r="FL310" s="23"/>
      <c r="FM310" s="23"/>
      <c r="FN310" s="23"/>
      <c r="FO310" s="23"/>
      <c r="FP310" s="23"/>
      <c r="FQ310" s="23"/>
      <c r="FR310" s="23"/>
      <c r="FS310" s="23"/>
      <c r="FT310" s="23"/>
      <c r="FU310" s="23"/>
      <c r="FV310" s="23"/>
      <c r="FW310" s="23"/>
      <c r="FX310" s="23"/>
      <c r="FY310" s="23"/>
      <c r="FZ310" s="23"/>
      <c r="GA310" s="23"/>
      <c r="GB310" s="23"/>
      <c r="GC310" s="23"/>
      <c r="GD310" s="23"/>
      <c r="GE310" s="23"/>
      <c r="GF310" s="23"/>
      <c r="GG310" s="23"/>
      <c r="GH310" s="23"/>
      <c r="GI310" s="23"/>
      <c r="GJ310" s="23"/>
      <c r="GK310" s="23"/>
      <c r="GL310" s="23"/>
      <c r="GM310" s="23"/>
      <c r="GN310" s="23"/>
      <c r="GO310" s="23"/>
      <c r="GP310" s="23"/>
      <c r="GQ310" s="23"/>
      <c r="GR310" s="23"/>
      <c r="GS310" s="23"/>
      <c r="GT310" s="23"/>
      <c r="GU310" s="23"/>
      <c r="GV310" s="23"/>
      <c r="GW310" s="23"/>
      <c r="GX310" s="23"/>
      <c r="GY310" s="23"/>
      <c r="GZ310" s="23"/>
      <c r="HA310" s="23"/>
      <c r="HB310" s="23"/>
      <c r="HC310" s="23"/>
      <c r="HD310" s="23"/>
      <c r="HE310" s="23"/>
      <c r="HF310" s="23"/>
      <c r="HG310" s="23"/>
      <c r="HH310" s="23"/>
      <c r="HI310" s="23"/>
      <c r="HJ310" s="23"/>
      <c r="HK310" s="23"/>
      <c r="HL310" s="23"/>
      <c r="HM310" s="23"/>
      <c r="HN310" s="23"/>
      <c r="HO310" s="23"/>
      <c r="HP310" s="23"/>
      <c r="HQ310" s="23"/>
      <c r="HR310" s="23"/>
      <c r="HS310" s="23"/>
      <c r="HT310" s="23"/>
      <c r="HU310" s="23"/>
      <c r="HV310" s="23"/>
      <c r="HW310" s="23"/>
      <c r="HX310" s="23"/>
      <c r="HY310" s="23"/>
      <c r="HZ310" s="23"/>
      <c r="IA310" s="23"/>
      <c r="IB310" s="23"/>
      <c r="IC310" s="23"/>
      <c r="ID310" s="23"/>
      <c r="IE310" s="23"/>
      <c r="IF310" s="23"/>
      <c r="IG310" s="23"/>
      <c r="IH310" s="23"/>
      <c r="II310" s="23"/>
      <c r="IJ310" s="23"/>
    </row>
    <row r="311" spans="1:244" ht="15" customHeight="1" x14ac:dyDescent="0.3">
      <c r="A311" s="12"/>
      <c r="B311" s="13">
        <v>2</v>
      </c>
      <c r="C311" s="12"/>
      <c r="D311" s="12">
        <v>100</v>
      </c>
      <c r="E311" s="12"/>
      <c r="F311" s="14">
        <v>44890</v>
      </c>
      <c r="G311" s="13" t="s">
        <v>73</v>
      </c>
      <c r="H311" s="12"/>
      <c r="I311" s="26">
        <v>44862</v>
      </c>
      <c r="J311" s="13">
        <f t="shared" si="38"/>
        <v>28</v>
      </c>
      <c r="K311" s="12">
        <f t="shared" si="39"/>
        <v>-2</v>
      </c>
      <c r="L311" s="12">
        <v>30</v>
      </c>
      <c r="M311" s="16" t="s">
        <v>74</v>
      </c>
      <c r="N311" s="12">
        <v>1</v>
      </c>
      <c r="O311" s="12"/>
      <c r="P311" s="12" t="s">
        <v>75</v>
      </c>
      <c r="Q311" s="12" t="s">
        <v>76</v>
      </c>
      <c r="R311" s="12" t="s">
        <v>77</v>
      </c>
      <c r="S311" s="17" t="s">
        <v>78</v>
      </c>
      <c r="T311" s="12">
        <v>28</v>
      </c>
      <c r="U311" s="12"/>
      <c r="V311" s="12">
        <v>3</v>
      </c>
      <c r="W311" s="12"/>
      <c r="X311" s="12"/>
      <c r="Y311" s="12"/>
      <c r="Z311" s="13">
        <v>18</v>
      </c>
      <c r="AA311" s="13">
        <v>2000</v>
      </c>
      <c r="AB311" s="12">
        <v>10</v>
      </c>
      <c r="AC311" s="13">
        <v>-30</v>
      </c>
      <c r="AD311" s="12"/>
      <c r="AE311" s="12">
        <v>16</v>
      </c>
      <c r="AF311" s="12">
        <v>17</v>
      </c>
      <c r="AG311" s="12">
        <v>18</v>
      </c>
      <c r="AH311" s="12">
        <v>19</v>
      </c>
      <c r="AI311" s="12"/>
      <c r="AJ311" s="13">
        <v>1</v>
      </c>
      <c r="AK311" s="16">
        <f t="shared" si="46"/>
        <v>4007.26318359375</v>
      </c>
      <c r="AL311" s="12">
        <v>-72.6470947265625</v>
      </c>
      <c r="AM311" s="18">
        <v>-90.7745361328125</v>
      </c>
      <c r="AN311" s="18">
        <v>-111.175537109375</v>
      </c>
      <c r="AO311" s="18">
        <v>-129.180908203125</v>
      </c>
      <c r="AP311" s="18">
        <v>-153.62548828125</v>
      </c>
      <c r="AQ311" s="12">
        <v>-159.86633300781199</v>
      </c>
      <c r="AR311" s="12">
        <v>-173.41613769531199</v>
      </c>
      <c r="AS311" s="12">
        <v>-183.013916015625</v>
      </c>
      <c r="AT311" s="12"/>
      <c r="AU311" s="12">
        <f t="shared" si="40"/>
        <v>28</v>
      </c>
      <c r="AV311" s="12">
        <v>14</v>
      </c>
      <c r="AW311" s="12">
        <v>1</v>
      </c>
      <c r="AX311" s="12">
        <v>1</v>
      </c>
      <c r="AY311" s="12" t="s">
        <v>80</v>
      </c>
      <c r="AZ311" s="12">
        <v>351.90051269531199</v>
      </c>
      <c r="BA311" s="12">
        <v>356.30078125</v>
      </c>
      <c r="BB311" s="19">
        <v>-28.9799995422363</v>
      </c>
      <c r="BC311" s="18">
        <v>43.8115425109863</v>
      </c>
      <c r="BD311" s="12">
        <v>2.099609375</v>
      </c>
      <c r="BE311" s="12">
        <v>354.00012207031199</v>
      </c>
      <c r="BF311" s="12">
        <v>28.8579292297363</v>
      </c>
      <c r="BG311" s="12">
        <v>0</v>
      </c>
      <c r="BH311" s="12">
        <v>351.90051269531199</v>
      </c>
      <c r="BI311" s="19"/>
      <c r="BJ311" s="12">
        <v>21.9057712554931</v>
      </c>
      <c r="BK311" s="12" t="s">
        <v>81</v>
      </c>
      <c r="BL311" s="12" t="s">
        <v>81</v>
      </c>
      <c r="BM311" s="12">
        <v>1.41621112823486</v>
      </c>
      <c r="BN311" s="12">
        <v>2.1672017574310298</v>
      </c>
      <c r="BO311" s="12">
        <v>11.4889707565307</v>
      </c>
      <c r="BP311" s="12">
        <v>0.1494140625</v>
      </c>
      <c r="BQ311" s="12">
        <v>-8.9502429962158203</v>
      </c>
      <c r="BR311" s="12">
        <v>2.14990234375</v>
      </c>
      <c r="BS311" s="12" t="s">
        <v>81</v>
      </c>
      <c r="BT311" s="12" t="s">
        <v>81</v>
      </c>
      <c r="BU311" s="12" t="s">
        <v>81</v>
      </c>
      <c r="BV311" s="12" t="s">
        <v>81</v>
      </c>
      <c r="BW311" s="12">
        <v>169.368408203125</v>
      </c>
      <c r="BX311" s="12" t="s">
        <v>82</v>
      </c>
      <c r="BY311" s="12" t="s">
        <v>81</v>
      </c>
      <c r="BZ311" s="12" t="s">
        <v>82</v>
      </c>
      <c r="CA311" s="12" t="s">
        <v>82</v>
      </c>
      <c r="CB311" s="12"/>
      <c r="CC311" s="12"/>
      <c r="CD311" s="12"/>
      <c r="CE311" s="20"/>
      <c r="CM311" s="12"/>
      <c r="CN311" s="12"/>
      <c r="CO311" s="62"/>
      <c r="CP311" s="12"/>
      <c r="CQ311" s="12"/>
      <c r="CR311" s="12"/>
      <c r="CS311" s="12"/>
      <c r="CT311" s="12"/>
      <c r="CU311" s="12"/>
      <c r="CV311" s="12"/>
      <c r="CW311" s="12"/>
      <c r="CX311" s="22">
        <v>0</v>
      </c>
      <c r="CY311" s="17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  <c r="DQ311" s="12"/>
      <c r="DR311" s="12"/>
      <c r="DS311" s="12"/>
      <c r="DT311" s="12"/>
      <c r="DU311" s="12"/>
      <c r="DV311" s="23"/>
      <c r="DW311" s="23"/>
      <c r="DX311" s="23"/>
      <c r="DY311" s="23"/>
      <c r="DZ311" s="23"/>
      <c r="EA311" s="23"/>
      <c r="EB311" s="23"/>
      <c r="EC311" s="17">
        <v>3</v>
      </c>
      <c r="ED311" s="12">
        <v>3</v>
      </c>
      <c r="EE311" s="23"/>
      <c r="EF311" s="21">
        <f t="shared" si="41"/>
        <v>0</v>
      </c>
      <c r="EG311" s="27">
        <v>3</v>
      </c>
      <c r="EH311" s="23"/>
      <c r="EI311" s="23"/>
      <c r="EJ311" s="23"/>
      <c r="EK311" s="23"/>
      <c r="EL311" s="23"/>
      <c r="EM311" s="23"/>
      <c r="EN311" s="23"/>
      <c r="EO311" s="23"/>
      <c r="EP311" s="23"/>
      <c r="EQ311" s="23"/>
      <c r="ER311" s="23"/>
      <c r="ES311" s="23"/>
      <c r="ET311" s="23"/>
      <c r="EU311" s="23"/>
      <c r="EV311" s="23"/>
      <c r="EW311" s="23"/>
      <c r="EX311" s="23"/>
      <c r="EY311" s="23"/>
      <c r="EZ311" s="23"/>
      <c r="FA311" s="23"/>
      <c r="FB311" s="23"/>
      <c r="FC311" s="23"/>
      <c r="FD311" s="23"/>
      <c r="FE311" s="23"/>
      <c r="FF311" s="23"/>
      <c r="FG311" s="23"/>
      <c r="FH311" s="23"/>
      <c r="FI311" s="23"/>
      <c r="FJ311" s="23"/>
      <c r="FK311" s="23"/>
      <c r="FL311" s="23"/>
      <c r="FM311" s="23"/>
      <c r="FN311" s="23"/>
      <c r="FO311" s="23"/>
      <c r="FP311" s="23"/>
      <c r="FQ311" s="23"/>
      <c r="FR311" s="23"/>
      <c r="FS311" s="23"/>
      <c r="FT311" s="23"/>
      <c r="FU311" s="23"/>
      <c r="FV311" s="23"/>
      <c r="FW311" s="23"/>
      <c r="FX311" s="23"/>
      <c r="FY311" s="23"/>
      <c r="FZ311" s="23"/>
      <c r="GA311" s="23"/>
      <c r="GB311" s="23"/>
      <c r="GC311" s="23"/>
      <c r="GD311" s="23"/>
      <c r="GE311" s="23"/>
      <c r="GF311" s="23"/>
      <c r="GG311" s="23"/>
      <c r="GH311" s="23"/>
      <c r="GI311" s="23"/>
      <c r="GJ311" s="23"/>
      <c r="GK311" s="23"/>
      <c r="GL311" s="23"/>
      <c r="GM311" s="23"/>
      <c r="GN311" s="23"/>
      <c r="GO311" s="23"/>
      <c r="GP311" s="23"/>
      <c r="GQ311" s="23"/>
      <c r="GR311" s="23"/>
      <c r="GS311" s="23"/>
      <c r="GT311" s="23"/>
      <c r="GU311" s="23"/>
      <c r="GV311" s="23"/>
      <c r="GW311" s="23"/>
      <c r="GX311" s="23"/>
      <c r="GY311" s="23"/>
      <c r="GZ311" s="23"/>
      <c r="HA311" s="23"/>
      <c r="HB311" s="23"/>
      <c r="HC311" s="23"/>
      <c r="HD311" s="23"/>
      <c r="HE311" s="23"/>
      <c r="HF311" s="23"/>
      <c r="HG311" s="23"/>
      <c r="HH311" s="23"/>
      <c r="HI311" s="23"/>
      <c r="HJ311" s="23"/>
      <c r="HK311" s="23"/>
      <c r="HL311" s="23"/>
      <c r="HM311" s="23"/>
      <c r="HN311" s="23"/>
      <c r="HO311" s="23"/>
      <c r="HP311" s="23"/>
      <c r="HQ311" s="23"/>
      <c r="HR311" s="23"/>
      <c r="HS311" s="23"/>
      <c r="HT311" s="23"/>
      <c r="HU311" s="23"/>
      <c r="HV311" s="23"/>
      <c r="HW311" s="23"/>
      <c r="HX311" s="23"/>
      <c r="HY311" s="23"/>
      <c r="HZ311" s="23"/>
      <c r="IA311" s="23"/>
      <c r="IB311" s="23"/>
      <c r="IC311" s="23"/>
      <c r="ID311" s="23"/>
      <c r="IE311" s="23"/>
      <c r="IF311" s="23"/>
      <c r="IG311" s="23"/>
      <c r="IH311" s="23"/>
      <c r="II311" s="23"/>
      <c r="IJ311" s="23"/>
    </row>
    <row r="312" spans="1:244" ht="15" customHeight="1" x14ac:dyDescent="0.3">
      <c r="A312" s="12"/>
      <c r="B312" s="13">
        <v>2</v>
      </c>
      <c r="C312" s="12"/>
      <c r="D312" s="12">
        <v>100</v>
      </c>
      <c r="E312" s="12"/>
      <c r="F312" s="14">
        <v>44890</v>
      </c>
      <c r="G312" s="13" t="s">
        <v>73</v>
      </c>
      <c r="H312" s="12"/>
      <c r="I312" s="26">
        <v>44862</v>
      </c>
      <c r="J312" s="13">
        <f t="shared" si="38"/>
        <v>28</v>
      </c>
      <c r="K312" s="12">
        <f t="shared" si="39"/>
        <v>-2</v>
      </c>
      <c r="L312" s="12">
        <v>30</v>
      </c>
      <c r="M312" s="16" t="s">
        <v>74</v>
      </c>
      <c r="N312" s="12">
        <v>1</v>
      </c>
      <c r="O312" s="12"/>
      <c r="P312" s="12" t="s">
        <v>75</v>
      </c>
      <c r="Q312" s="12" t="s">
        <v>76</v>
      </c>
      <c r="R312" s="12" t="s">
        <v>77</v>
      </c>
      <c r="S312" s="17" t="s">
        <v>78</v>
      </c>
      <c r="T312" s="12">
        <v>28</v>
      </c>
      <c r="U312" s="12"/>
      <c r="V312" s="12">
        <v>1</v>
      </c>
      <c r="W312" s="12"/>
      <c r="X312" s="12"/>
      <c r="Y312" s="12"/>
      <c r="Z312" s="13">
        <v>28</v>
      </c>
      <c r="AA312" s="13">
        <v>2000</v>
      </c>
      <c r="AB312" s="12">
        <v>17</v>
      </c>
      <c r="AC312" s="13">
        <v>-30</v>
      </c>
      <c r="AD312" s="12"/>
      <c r="AE312" s="12">
        <v>8</v>
      </c>
      <c r="AF312" s="12">
        <v>9</v>
      </c>
      <c r="AG312" s="12">
        <v>10</v>
      </c>
      <c r="AH312" s="12">
        <v>11</v>
      </c>
      <c r="AI312" s="12"/>
      <c r="AJ312" s="13">
        <v>1</v>
      </c>
      <c r="AK312" s="16">
        <f t="shared" si="46"/>
        <v>1506.34765625</v>
      </c>
      <c r="AL312" s="12">
        <v>-66.0247802734375</v>
      </c>
      <c r="AM312" s="18">
        <v>-87.8448486328125</v>
      </c>
      <c r="AN312" s="18">
        <v>-88.134765625</v>
      </c>
      <c r="AO312" s="18">
        <v>-88.6688232421875</v>
      </c>
      <c r="AP312" s="18">
        <v>-103.271484375</v>
      </c>
      <c r="AQ312" s="12">
        <v>-106.048583984375</v>
      </c>
      <c r="AR312" s="12">
        <v>-122.039794921875</v>
      </c>
      <c r="AS312" s="12">
        <v>-121.261596679687</v>
      </c>
      <c r="AT312" s="12"/>
      <c r="AU312" s="12">
        <f t="shared" si="40"/>
        <v>18</v>
      </c>
      <c r="AV312" s="12">
        <v>9</v>
      </c>
      <c r="AW312" s="12">
        <v>1</v>
      </c>
      <c r="AX312" s="12">
        <v>1</v>
      </c>
      <c r="AY312" s="12" t="s">
        <v>80</v>
      </c>
      <c r="AZ312" s="12">
        <v>336.90051269531199</v>
      </c>
      <c r="BA312" s="12">
        <v>341.39959716796801</v>
      </c>
      <c r="BB312" s="19">
        <v>-40.720001220703097</v>
      </c>
      <c r="BC312" s="18">
        <v>57.260528564453097</v>
      </c>
      <c r="BD312" s="12">
        <v>2.099609375</v>
      </c>
      <c r="BE312" s="12">
        <v>339.00012207031199</v>
      </c>
      <c r="BF312" s="12">
        <v>34.021392822265597</v>
      </c>
      <c r="BG312" s="12">
        <v>0</v>
      </c>
      <c r="BH312" s="12">
        <v>336.90051269531199</v>
      </c>
      <c r="BI312" s="19"/>
      <c r="BJ312" s="12">
        <v>28.630264282226499</v>
      </c>
      <c r="BK312" s="12" t="s">
        <v>81</v>
      </c>
      <c r="BL312" s="12" t="s">
        <v>81</v>
      </c>
      <c r="BM312" s="12">
        <v>1.1348670721053999</v>
      </c>
      <c r="BN312" s="12">
        <v>1.96932196617126</v>
      </c>
      <c r="BO312" s="12">
        <v>19.114078521728501</v>
      </c>
      <c r="BP312" s="12">
        <v>0.24951171875</v>
      </c>
      <c r="BQ312" s="12">
        <v>-10.163834571838301</v>
      </c>
      <c r="BR312" s="12">
        <v>1.85009765625</v>
      </c>
      <c r="BS312" s="12" t="s">
        <v>81</v>
      </c>
      <c r="BT312" s="12" t="s">
        <v>81</v>
      </c>
      <c r="BU312" s="12" t="s">
        <v>81</v>
      </c>
      <c r="BV312" s="12" t="s">
        <v>81</v>
      </c>
      <c r="BW312" s="12">
        <v>224.90773010253901</v>
      </c>
      <c r="BX312" s="12" t="s">
        <v>82</v>
      </c>
      <c r="BY312" s="12" t="s">
        <v>81</v>
      </c>
      <c r="BZ312" s="12" t="s">
        <v>82</v>
      </c>
      <c r="CA312" s="12" t="s">
        <v>82</v>
      </c>
      <c r="CB312" s="12"/>
      <c r="CC312" s="12"/>
      <c r="CD312" s="12"/>
      <c r="CE312" s="20"/>
      <c r="CM312" s="12"/>
      <c r="CN312" s="12"/>
      <c r="CO312" s="62"/>
      <c r="CP312" s="12"/>
      <c r="CQ312" s="12"/>
      <c r="CR312" s="12"/>
      <c r="CS312" s="12"/>
      <c r="CT312" s="12"/>
      <c r="CU312" s="12"/>
      <c r="CV312" s="12"/>
      <c r="CW312" s="12"/>
      <c r="CX312" s="22">
        <v>0</v>
      </c>
      <c r="CY312" s="17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  <c r="DQ312" s="12"/>
      <c r="DR312" s="12"/>
      <c r="DS312" s="12"/>
      <c r="DT312" s="12"/>
      <c r="DU312" s="12"/>
      <c r="DV312" s="23"/>
      <c r="DW312" s="23"/>
      <c r="DX312" s="23"/>
      <c r="DY312" s="23"/>
      <c r="DZ312" s="23"/>
      <c r="EA312" s="23"/>
      <c r="EB312" s="23"/>
      <c r="EC312" s="17">
        <v>3</v>
      </c>
      <c r="ED312" s="12">
        <v>3</v>
      </c>
      <c r="EE312" s="23"/>
      <c r="EF312" s="21">
        <f t="shared" si="41"/>
        <v>0</v>
      </c>
      <c r="EG312" s="27">
        <v>3</v>
      </c>
      <c r="EH312" s="23"/>
      <c r="EI312" s="23"/>
      <c r="EJ312" s="23"/>
      <c r="EK312" s="23"/>
      <c r="EL312" s="23"/>
      <c r="EM312" s="23"/>
      <c r="EN312" s="23"/>
      <c r="EO312" s="23"/>
      <c r="EP312" s="23"/>
      <c r="EQ312" s="23"/>
      <c r="ER312" s="23"/>
      <c r="ES312" s="23"/>
      <c r="ET312" s="23"/>
      <c r="EU312" s="23"/>
      <c r="EV312" s="23"/>
      <c r="EW312" s="23"/>
      <c r="EX312" s="23"/>
      <c r="EY312" s="23"/>
      <c r="EZ312" s="23"/>
      <c r="FA312" s="23"/>
      <c r="FB312" s="23"/>
      <c r="FC312" s="23"/>
      <c r="FD312" s="23"/>
      <c r="FE312" s="23"/>
      <c r="FF312" s="23"/>
      <c r="FG312" s="23"/>
      <c r="FH312" s="23"/>
      <c r="FI312" s="23"/>
      <c r="FJ312" s="23"/>
      <c r="FK312" s="23"/>
      <c r="FL312" s="23"/>
      <c r="FM312" s="23"/>
      <c r="FN312" s="23"/>
      <c r="FO312" s="23"/>
      <c r="FP312" s="23"/>
      <c r="FQ312" s="23"/>
      <c r="FR312" s="23"/>
      <c r="FS312" s="23"/>
      <c r="FT312" s="23"/>
      <c r="FU312" s="23"/>
      <c r="FV312" s="23"/>
      <c r="FW312" s="23"/>
      <c r="FX312" s="23"/>
      <c r="FY312" s="23"/>
      <c r="FZ312" s="23"/>
      <c r="GA312" s="23"/>
      <c r="GB312" s="23"/>
      <c r="GC312" s="23"/>
      <c r="GD312" s="23"/>
      <c r="GE312" s="23"/>
      <c r="GF312" s="23"/>
      <c r="GG312" s="23"/>
      <c r="GH312" s="23"/>
      <c r="GI312" s="23"/>
      <c r="GJ312" s="23"/>
      <c r="GK312" s="23"/>
      <c r="GL312" s="23"/>
      <c r="GM312" s="23"/>
      <c r="GN312" s="23"/>
      <c r="GO312" s="23"/>
      <c r="GP312" s="23"/>
      <c r="GQ312" s="23"/>
      <c r="GR312" s="23"/>
      <c r="GS312" s="23"/>
      <c r="GT312" s="23"/>
      <c r="GU312" s="23"/>
      <c r="GV312" s="23"/>
      <c r="GW312" s="23"/>
      <c r="GX312" s="23"/>
      <c r="GY312" s="23"/>
      <c r="GZ312" s="23"/>
      <c r="HA312" s="23"/>
      <c r="HB312" s="23"/>
      <c r="HC312" s="23"/>
      <c r="HD312" s="23"/>
      <c r="HE312" s="23"/>
      <c r="HF312" s="23"/>
      <c r="HG312" s="23"/>
      <c r="HH312" s="23"/>
      <c r="HI312" s="23"/>
      <c r="HJ312" s="23"/>
      <c r="HK312" s="23"/>
      <c r="HL312" s="23"/>
      <c r="HM312" s="23"/>
      <c r="HN312" s="23"/>
      <c r="HO312" s="23"/>
      <c r="HP312" s="23"/>
      <c r="HQ312" s="23"/>
      <c r="HR312" s="23"/>
      <c r="HS312" s="23"/>
      <c r="HT312" s="23"/>
      <c r="HU312" s="23"/>
      <c r="HV312" s="23"/>
      <c r="HW312" s="23"/>
      <c r="HX312" s="23"/>
      <c r="HY312" s="23"/>
      <c r="HZ312" s="23"/>
      <c r="IA312" s="23"/>
      <c r="IB312" s="23"/>
      <c r="IC312" s="23"/>
      <c r="ID312" s="23"/>
      <c r="IE312" s="23"/>
      <c r="IF312" s="23"/>
      <c r="IG312" s="23"/>
      <c r="IH312" s="23"/>
      <c r="II312" s="23"/>
      <c r="IJ312" s="23"/>
    </row>
    <row r="313" spans="1:244" x14ac:dyDescent="0.3">
      <c r="A313" s="12"/>
      <c r="B313" s="13">
        <v>1</v>
      </c>
      <c r="C313" s="51"/>
      <c r="D313" s="12" t="s">
        <v>170</v>
      </c>
      <c r="E313" s="12"/>
      <c r="F313" s="14">
        <v>44895</v>
      </c>
      <c r="G313" s="13">
        <v>995.3</v>
      </c>
      <c r="H313" s="12"/>
      <c r="I313" s="15">
        <v>44840</v>
      </c>
      <c r="J313" s="13">
        <f t="shared" si="38"/>
        <v>55</v>
      </c>
      <c r="K313" s="12">
        <f t="shared" si="39"/>
        <v>1</v>
      </c>
      <c r="L313" s="12">
        <v>54</v>
      </c>
      <c r="M313" s="16" t="s">
        <v>74</v>
      </c>
      <c r="N313" s="12">
        <v>1</v>
      </c>
      <c r="O313" s="12"/>
      <c r="P313" s="12" t="s">
        <v>75</v>
      </c>
      <c r="Q313" s="12" t="s">
        <v>76</v>
      </c>
      <c r="R313" s="12" t="s">
        <v>77</v>
      </c>
      <c r="S313" s="17" t="s">
        <v>109</v>
      </c>
      <c r="T313" s="12">
        <v>28</v>
      </c>
      <c r="U313" s="12"/>
      <c r="V313" s="12">
        <v>4</v>
      </c>
      <c r="W313" s="12" t="s">
        <v>84</v>
      </c>
      <c r="X313" s="12"/>
      <c r="Y313" s="12"/>
      <c r="Z313" s="13">
        <v>142</v>
      </c>
      <c r="AA313" s="13">
        <v>500</v>
      </c>
      <c r="AB313" s="12">
        <v>12</v>
      </c>
      <c r="AC313" s="13">
        <v>-50</v>
      </c>
      <c r="AD313" s="12"/>
      <c r="AE313" s="12">
        <v>12</v>
      </c>
      <c r="AF313" s="12">
        <v>13</v>
      </c>
      <c r="AG313" s="12">
        <v>14</v>
      </c>
      <c r="AH313" s="12">
        <v>15</v>
      </c>
      <c r="AI313" s="12"/>
      <c r="AJ313" s="13">
        <v>5</v>
      </c>
      <c r="AK313" s="16">
        <f t="shared" si="46"/>
        <v>627.74658203125</v>
      </c>
      <c r="AL313" s="12">
        <v>-64.1632080078125</v>
      </c>
      <c r="AM313" s="18">
        <v>-67.2760009765625</v>
      </c>
      <c r="AN313" s="18">
        <v>-70.1141357421875</v>
      </c>
      <c r="AO313" s="18">
        <v>-73.486328125</v>
      </c>
      <c r="AP313" s="18">
        <v>-76.751708984375</v>
      </c>
      <c r="AQ313" s="12">
        <v>-80.5511474609375</v>
      </c>
      <c r="AR313" s="12">
        <v>-83.4503173828125</v>
      </c>
      <c r="AS313" s="12">
        <v>-86.73095703125</v>
      </c>
      <c r="AT313" s="12"/>
      <c r="AU313" s="12">
        <f t="shared" si="40"/>
        <v>56</v>
      </c>
      <c r="AV313" s="12">
        <v>28</v>
      </c>
      <c r="AW313" s="12">
        <v>1</v>
      </c>
      <c r="AX313" s="12">
        <v>1</v>
      </c>
      <c r="AY313" s="12" t="s">
        <v>80</v>
      </c>
      <c r="AZ313" s="12">
        <v>683.5</v>
      </c>
      <c r="BA313" s="12">
        <v>687.20306396484295</v>
      </c>
      <c r="BB313" s="19">
        <v>-30.899999618530199</v>
      </c>
      <c r="BC313" s="18">
        <v>77.118873596191406</v>
      </c>
      <c r="BD313" s="12">
        <v>1.6015625</v>
      </c>
      <c r="BE313" s="12">
        <v>685.1015625</v>
      </c>
      <c r="BF313" s="12">
        <v>4.5175538063049299</v>
      </c>
      <c r="BG313" s="12">
        <v>0</v>
      </c>
      <c r="BH313" s="12">
        <v>683.5</v>
      </c>
      <c r="BI313" s="19">
        <v>1.6290751695632899</v>
      </c>
      <c r="BJ313" s="12">
        <v>38.559436798095703</v>
      </c>
      <c r="BK313" s="12">
        <v>1.01376128196716</v>
      </c>
      <c r="BL313" s="12">
        <v>2.6428363323211599</v>
      </c>
      <c r="BM313" s="12">
        <v>1.21856808662414</v>
      </c>
      <c r="BN313" s="12">
        <v>8.8327150344848597</v>
      </c>
      <c r="BO313" s="12">
        <v>115.78125</v>
      </c>
      <c r="BP313" s="12">
        <v>1.150390625</v>
      </c>
      <c r="BQ313" s="12">
        <v>-49.0625</v>
      </c>
      <c r="BR313" s="12">
        <v>0.748046875</v>
      </c>
      <c r="BS313" s="12">
        <v>59.250202178955</v>
      </c>
      <c r="BT313" s="12">
        <v>1.0047744512557899</v>
      </c>
      <c r="BU313" s="12">
        <v>-38.778629302978501</v>
      </c>
      <c r="BV313" s="12">
        <v>1.6129846572875901</v>
      </c>
      <c r="BW313" s="12">
        <v>138.00335693359301</v>
      </c>
      <c r="BX313" s="12" t="s">
        <v>82</v>
      </c>
      <c r="BY313" s="12" t="s">
        <v>81</v>
      </c>
      <c r="BZ313" s="12" t="s">
        <v>82</v>
      </c>
      <c r="CA313" s="12" t="s">
        <v>82</v>
      </c>
      <c r="CB313" s="12"/>
      <c r="CC313" s="12" t="s">
        <v>453</v>
      </c>
      <c r="CD313" s="12"/>
      <c r="CE313" s="20">
        <v>-8.5749999999999993</v>
      </c>
      <c r="CF313" s="21">
        <v>0</v>
      </c>
      <c r="CG313" s="21">
        <v>-0.30499999999999999</v>
      </c>
      <c r="CH313" s="21">
        <v>1.6</v>
      </c>
      <c r="CI313" s="21">
        <v>194.05699999999999</v>
      </c>
      <c r="CJ313" s="21">
        <v>3.25</v>
      </c>
      <c r="CK313" s="21">
        <v>2.0209999999999999</v>
      </c>
      <c r="CL313" s="21">
        <v>-3.5089999999999999</v>
      </c>
      <c r="CM313" s="12">
        <v>2.1749999999999998</v>
      </c>
      <c r="CN313" s="12">
        <v>-5.3659999999999997</v>
      </c>
      <c r="CO313" s="62">
        <f t="shared" ref="CO313:CO318" si="47">(CL313*CK313+CN313*CM313)/(CL313+CN313)</f>
        <v>2.114111436619718</v>
      </c>
      <c r="CP313" s="12">
        <v>-4.2999999999999997E-2</v>
      </c>
      <c r="CQ313" s="12">
        <v>0</v>
      </c>
      <c r="CR313" s="12">
        <v>0</v>
      </c>
      <c r="CS313" s="12">
        <v>0</v>
      </c>
      <c r="CT313" s="12">
        <v>0</v>
      </c>
      <c r="CU313" s="12">
        <v>0</v>
      </c>
      <c r="CV313" s="12">
        <v>0</v>
      </c>
      <c r="CW313" s="12">
        <v>0</v>
      </c>
      <c r="CX313" s="22">
        <v>0.17199999999999999</v>
      </c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  <c r="DQ313" s="12"/>
      <c r="DR313" s="12"/>
      <c r="DS313" s="12"/>
      <c r="DT313" s="12"/>
      <c r="DU313" s="12"/>
      <c r="DV313" s="23"/>
      <c r="DW313" s="23"/>
      <c r="DX313" s="23"/>
      <c r="DY313" s="23"/>
      <c r="DZ313" s="23"/>
      <c r="EA313" s="23"/>
      <c r="EB313" s="23"/>
      <c r="EC313" s="32">
        <v>6</v>
      </c>
      <c r="ED313" s="12">
        <v>6</v>
      </c>
      <c r="EE313" s="23"/>
      <c r="EF313" s="21">
        <f t="shared" si="41"/>
        <v>0</v>
      </c>
      <c r="EG313" s="36">
        <v>6</v>
      </c>
      <c r="EH313" s="23"/>
      <c r="EI313" s="23"/>
      <c r="EJ313" s="23"/>
      <c r="EK313" s="23"/>
      <c r="EL313" s="23"/>
      <c r="EM313" s="23"/>
      <c r="EN313" s="23"/>
      <c r="EO313" s="23"/>
      <c r="EP313" s="23"/>
      <c r="EQ313" s="23"/>
      <c r="ER313" s="23"/>
      <c r="ES313" s="23"/>
      <c r="ET313" s="23"/>
      <c r="EU313" s="23"/>
      <c r="EV313" s="23"/>
      <c r="EW313" s="23"/>
      <c r="EX313" s="23"/>
      <c r="EY313" s="23"/>
      <c r="EZ313" s="23"/>
      <c r="FA313" s="23"/>
      <c r="FB313" s="23"/>
      <c r="FC313" s="23"/>
      <c r="FD313" s="23"/>
      <c r="FE313" s="23"/>
      <c r="FF313" s="23"/>
      <c r="FG313" s="23"/>
      <c r="FH313" s="23"/>
      <c r="FI313" s="23"/>
      <c r="FJ313" s="23"/>
      <c r="FK313" s="23"/>
      <c r="FL313" s="23"/>
      <c r="FM313" s="23"/>
      <c r="FN313" s="23"/>
      <c r="FO313" s="23"/>
      <c r="FP313" s="23"/>
      <c r="FQ313" s="23"/>
      <c r="FR313" s="23"/>
      <c r="FS313" s="23"/>
      <c r="FT313" s="23"/>
      <c r="FU313" s="23"/>
      <c r="FV313" s="23"/>
      <c r="FW313" s="23"/>
      <c r="FX313" s="23"/>
      <c r="FY313" s="23"/>
      <c r="FZ313" s="23"/>
      <c r="GA313" s="23"/>
      <c r="GB313" s="23"/>
      <c r="GC313" s="23"/>
      <c r="GD313" s="23"/>
      <c r="GE313" s="23"/>
      <c r="GF313" s="23"/>
      <c r="GG313" s="23"/>
      <c r="GH313" s="23"/>
      <c r="GI313" s="23"/>
      <c r="GJ313" s="23"/>
      <c r="GK313" s="23"/>
      <c r="GL313" s="23"/>
      <c r="GM313" s="23"/>
      <c r="GN313" s="23"/>
      <c r="GO313" s="23"/>
      <c r="GP313" s="23"/>
      <c r="GQ313" s="23"/>
      <c r="GR313" s="23"/>
      <c r="GS313" s="23"/>
      <c r="GT313" s="23"/>
      <c r="GU313" s="23"/>
      <c r="GV313" s="23"/>
      <c r="GW313" s="23"/>
      <c r="GX313" s="23"/>
      <c r="GY313" s="23"/>
      <c r="GZ313" s="23"/>
      <c r="HA313" s="23"/>
      <c r="HB313" s="23"/>
      <c r="HC313" s="23"/>
      <c r="HD313" s="23"/>
      <c r="HE313" s="23"/>
      <c r="HF313" s="23"/>
      <c r="HG313" s="23"/>
      <c r="HH313" s="23"/>
      <c r="HI313" s="23"/>
      <c r="HJ313" s="23"/>
      <c r="HK313" s="23"/>
      <c r="HL313" s="23"/>
      <c r="HM313" s="23"/>
      <c r="HN313" s="23"/>
      <c r="HO313" s="23"/>
      <c r="HP313" s="23"/>
      <c r="HQ313" s="23"/>
      <c r="HR313" s="23"/>
      <c r="HS313" s="23"/>
      <c r="HT313" s="23"/>
      <c r="HU313" s="23"/>
      <c r="HV313" s="23"/>
      <c r="HW313" s="23"/>
      <c r="HX313" s="23"/>
      <c r="HY313" s="23"/>
      <c r="HZ313" s="23"/>
      <c r="IA313" s="23"/>
      <c r="IB313" s="23"/>
      <c r="IC313" s="23"/>
      <c r="ID313" s="23"/>
      <c r="IE313" s="23"/>
      <c r="IF313" s="23"/>
      <c r="IG313" s="23"/>
      <c r="IH313" s="23"/>
      <c r="II313" s="23"/>
      <c r="IJ313" s="23"/>
    </row>
    <row r="314" spans="1:244" x14ac:dyDescent="0.3">
      <c r="A314" s="12"/>
      <c r="B314" s="13">
        <v>1</v>
      </c>
      <c r="C314" s="51"/>
      <c r="D314" s="12" t="s">
        <v>170</v>
      </c>
      <c r="E314" s="12"/>
      <c r="F314" s="14">
        <v>44895</v>
      </c>
      <c r="G314" s="13">
        <v>995.3</v>
      </c>
      <c r="H314" s="12"/>
      <c r="I314" s="15">
        <v>44840</v>
      </c>
      <c r="J314" s="13">
        <f t="shared" si="38"/>
        <v>55</v>
      </c>
      <c r="K314" s="12">
        <f t="shared" si="39"/>
        <v>1</v>
      </c>
      <c r="L314" s="12">
        <v>54</v>
      </c>
      <c r="M314" s="16" t="s">
        <v>74</v>
      </c>
      <c r="N314" s="12">
        <v>1</v>
      </c>
      <c r="O314" s="12"/>
      <c r="P314" s="12" t="s">
        <v>75</v>
      </c>
      <c r="Q314" s="12" t="s">
        <v>76</v>
      </c>
      <c r="R314" s="12" t="s">
        <v>77</v>
      </c>
      <c r="S314" s="17" t="s">
        <v>109</v>
      </c>
      <c r="T314" s="12">
        <v>28</v>
      </c>
      <c r="U314" s="12"/>
      <c r="V314" s="12">
        <v>2</v>
      </c>
      <c r="W314" s="12" t="s">
        <v>83</v>
      </c>
      <c r="X314" s="12"/>
      <c r="Y314" s="12"/>
      <c r="Z314" s="13">
        <v>62</v>
      </c>
      <c r="AA314" s="13">
        <v>850</v>
      </c>
      <c r="AB314" s="12">
        <v>16</v>
      </c>
      <c r="AC314" s="13">
        <v>-35</v>
      </c>
      <c r="AD314" s="12"/>
      <c r="AE314" s="12">
        <v>4</v>
      </c>
      <c r="AF314" s="12">
        <v>5</v>
      </c>
      <c r="AG314" s="12">
        <v>6</v>
      </c>
      <c r="AH314" s="12">
        <v>7</v>
      </c>
      <c r="AI314" s="12"/>
      <c r="AJ314" s="13">
        <v>4</v>
      </c>
      <c r="AK314" s="16">
        <f t="shared" si="46"/>
        <v>1415.71044921875</v>
      </c>
      <c r="AL314" s="12">
        <v>-67.352294921875</v>
      </c>
      <c r="AM314" s="18">
        <v>-75.714111328125</v>
      </c>
      <c r="AN314" s="18">
        <v>-83.2672119140625</v>
      </c>
      <c r="AO314" s="18">
        <v>-89.2486572265625</v>
      </c>
      <c r="AP314" s="18">
        <v>-95.977783203125</v>
      </c>
      <c r="AQ314" s="12">
        <v>-100.601196289062</v>
      </c>
      <c r="AR314" s="12">
        <v>-104.461669921875</v>
      </c>
      <c r="AS314" s="12">
        <v>-108.749389648437</v>
      </c>
      <c r="AT314" s="12"/>
      <c r="AU314" s="12">
        <f t="shared" si="40"/>
        <v>32</v>
      </c>
      <c r="AV314" s="12">
        <v>16</v>
      </c>
      <c r="AW314" s="12">
        <v>1</v>
      </c>
      <c r="AX314" s="12">
        <v>1</v>
      </c>
      <c r="AY314" s="12" t="s">
        <v>80</v>
      </c>
      <c r="AZ314" s="12">
        <v>403.40051269531199</v>
      </c>
      <c r="BA314" s="12">
        <v>407.29879760742102</v>
      </c>
      <c r="BB314" s="19">
        <v>-35.290000915527301</v>
      </c>
      <c r="BC314" s="18">
        <v>68.752525329589801</v>
      </c>
      <c r="BD314" s="12">
        <v>1.69921875</v>
      </c>
      <c r="BE314" s="12">
        <v>405.09973144531199</v>
      </c>
      <c r="BF314" s="12">
        <v>5.5201025009155202</v>
      </c>
      <c r="BG314" s="12">
        <v>0</v>
      </c>
      <c r="BH314" s="12">
        <v>403.40051269531199</v>
      </c>
      <c r="BI314" s="19">
        <v>2.1327879428863499</v>
      </c>
      <c r="BJ314" s="12">
        <v>34.376262664794901</v>
      </c>
      <c r="BK314" s="12">
        <v>0.91623860597610496</v>
      </c>
      <c r="BL314" s="12">
        <v>3.0490264892578098</v>
      </c>
      <c r="BM314" s="12">
        <v>3.2881760597228999</v>
      </c>
      <c r="BN314" s="12">
        <v>7.3274383544921804</v>
      </c>
      <c r="BO314" s="12">
        <v>68.167892456054602</v>
      </c>
      <c r="BP314" s="12">
        <v>1.1494140625</v>
      </c>
      <c r="BQ314" s="12">
        <v>-36.305145263671797</v>
      </c>
      <c r="BR314" s="12">
        <v>0.9501953125</v>
      </c>
      <c r="BS314" s="12">
        <v>47.482341766357401</v>
      </c>
      <c r="BT314" s="12">
        <v>1.1604231595993</v>
      </c>
      <c r="BU314" s="12" t="s">
        <v>81</v>
      </c>
      <c r="BV314" s="12" t="s">
        <v>81</v>
      </c>
      <c r="BW314" s="12">
        <v>151.95184326171801</v>
      </c>
      <c r="BX314" s="12" t="s">
        <v>82</v>
      </c>
      <c r="BY314" s="12" t="s">
        <v>81</v>
      </c>
      <c r="BZ314" s="12" t="s">
        <v>82</v>
      </c>
      <c r="CA314" s="12" t="s">
        <v>82</v>
      </c>
      <c r="CB314" s="12"/>
      <c r="CC314" s="12" t="s">
        <v>454</v>
      </c>
      <c r="CD314" s="12"/>
      <c r="CE314" s="20">
        <v>-18.25</v>
      </c>
      <c r="CF314" s="21">
        <v>0</v>
      </c>
      <c r="CG314" s="21">
        <v>0.122</v>
      </c>
      <c r="CH314" s="21">
        <v>0.60599999999999998</v>
      </c>
      <c r="CI314" s="21">
        <v>133.136</v>
      </c>
      <c r="CJ314" s="21">
        <v>2.85</v>
      </c>
      <c r="CK314" s="21">
        <v>2.3479999999999999</v>
      </c>
      <c r="CL314" s="21">
        <v>-5.8209999999999997</v>
      </c>
      <c r="CM314" s="12">
        <v>2.246</v>
      </c>
      <c r="CN314" s="12">
        <v>-14.778</v>
      </c>
      <c r="CO314" s="62">
        <f t="shared" si="47"/>
        <v>2.2748238263993397</v>
      </c>
      <c r="CP314" s="12">
        <v>0.72699999999999998</v>
      </c>
      <c r="CQ314" s="12">
        <v>0</v>
      </c>
      <c r="CR314" s="12">
        <v>0</v>
      </c>
      <c r="CS314" s="12">
        <v>0</v>
      </c>
      <c r="CT314" s="12">
        <v>0</v>
      </c>
      <c r="CU314" s="12">
        <v>0</v>
      </c>
      <c r="CV314" s="12">
        <v>0</v>
      </c>
      <c r="CW314" s="12">
        <v>0</v>
      </c>
      <c r="CX314" s="22">
        <v>0.73099999999999998</v>
      </c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23"/>
      <c r="DW314" s="23"/>
      <c r="DX314" s="23"/>
      <c r="DY314" s="23"/>
      <c r="DZ314" s="23"/>
      <c r="EA314" s="23"/>
      <c r="EB314" s="23"/>
      <c r="EC314" s="12">
        <v>7</v>
      </c>
      <c r="ED314" s="12">
        <v>7</v>
      </c>
      <c r="EE314" s="23"/>
      <c r="EF314" s="21">
        <f t="shared" si="41"/>
        <v>0</v>
      </c>
      <c r="EG314" s="28">
        <v>7</v>
      </c>
      <c r="EH314" s="23"/>
      <c r="EI314" s="23"/>
      <c r="EJ314" s="23"/>
      <c r="EK314" s="23"/>
      <c r="EL314" s="23"/>
      <c r="EM314" s="23"/>
      <c r="EN314" s="23"/>
      <c r="EO314" s="23"/>
      <c r="EP314" s="23"/>
      <c r="EQ314" s="23"/>
      <c r="ER314" s="23"/>
      <c r="ES314" s="23"/>
      <c r="ET314" s="23"/>
      <c r="EU314" s="23"/>
      <c r="EV314" s="23"/>
      <c r="EW314" s="23"/>
      <c r="EX314" s="23"/>
      <c r="EY314" s="23"/>
      <c r="EZ314" s="23"/>
      <c r="FA314" s="23"/>
      <c r="FB314" s="23"/>
      <c r="FC314" s="23"/>
      <c r="FD314" s="23"/>
      <c r="FE314" s="23"/>
      <c r="FF314" s="23"/>
      <c r="FG314" s="23"/>
      <c r="FH314" s="23"/>
      <c r="FI314" s="23"/>
      <c r="FJ314" s="23"/>
      <c r="FK314" s="23"/>
      <c r="FL314" s="23"/>
      <c r="FM314" s="23"/>
      <c r="FN314" s="23"/>
      <c r="FO314" s="23"/>
      <c r="FP314" s="23"/>
      <c r="FQ314" s="23"/>
      <c r="FR314" s="23"/>
      <c r="FS314" s="23"/>
      <c r="FT314" s="23"/>
      <c r="FU314" s="23"/>
      <c r="FV314" s="23"/>
      <c r="FW314" s="23"/>
      <c r="FX314" s="23"/>
      <c r="FY314" s="23"/>
      <c r="FZ314" s="23"/>
      <c r="GA314" s="23"/>
      <c r="GB314" s="23"/>
      <c r="GC314" s="23"/>
      <c r="GD314" s="23"/>
      <c r="GE314" s="23"/>
      <c r="GF314" s="23"/>
      <c r="GG314" s="23"/>
      <c r="GH314" s="23"/>
      <c r="GI314" s="23"/>
      <c r="GJ314" s="23"/>
      <c r="GK314" s="23"/>
      <c r="GL314" s="23"/>
      <c r="GM314" s="23"/>
      <c r="GN314" s="23"/>
      <c r="GO314" s="23"/>
      <c r="GP314" s="23"/>
      <c r="GQ314" s="23"/>
      <c r="GR314" s="23"/>
      <c r="GS314" s="23"/>
      <c r="GT314" s="23"/>
      <c r="GU314" s="23"/>
      <c r="GV314" s="23"/>
      <c r="GW314" s="23"/>
      <c r="GX314" s="23"/>
      <c r="GY314" s="23"/>
      <c r="GZ314" s="23"/>
      <c r="HA314" s="23"/>
      <c r="HB314" s="23"/>
      <c r="HC314" s="23"/>
      <c r="HD314" s="23"/>
      <c r="HE314" s="23"/>
      <c r="HF314" s="23"/>
      <c r="HG314" s="23"/>
      <c r="HH314" s="23"/>
      <c r="HI314" s="23"/>
      <c r="HJ314" s="23"/>
      <c r="HK314" s="23"/>
      <c r="HL314" s="23"/>
      <c r="HM314" s="23"/>
      <c r="HN314" s="23"/>
      <c r="HO314" s="23"/>
      <c r="HP314" s="23"/>
      <c r="HQ314" s="23"/>
      <c r="HR314" s="23"/>
      <c r="HS314" s="23"/>
      <c r="HT314" s="23"/>
      <c r="HU314" s="23"/>
      <c r="HV314" s="23"/>
      <c r="HW314" s="23"/>
      <c r="HX314" s="23"/>
      <c r="HY314" s="23"/>
      <c r="HZ314" s="23"/>
      <c r="IA314" s="23"/>
      <c r="IB314" s="23"/>
      <c r="IC314" s="23"/>
      <c r="ID314" s="23"/>
      <c r="IE314" s="23"/>
      <c r="IF314" s="23"/>
      <c r="IG314" s="23"/>
      <c r="IH314" s="23"/>
      <c r="II314" s="23"/>
      <c r="IJ314" s="23"/>
    </row>
    <row r="315" spans="1:244" ht="14.4" customHeight="1" x14ac:dyDescent="0.3">
      <c r="A315" s="12"/>
      <c r="B315" s="13">
        <v>1</v>
      </c>
      <c r="C315" s="51"/>
      <c r="D315" s="12" t="s">
        <v>170</v>
      </c>
      <c r="E315" s="12"/>
      <c r="F315" s="14">
        <v>44895</v>
      </c>
      <c r="G315" s="13">
        <v>995.3</v>
      </c>
      <c r="H315" s="12"/>
      <c r="I315" s="15">
        <v>44840</v>
      </c>
      <c r="J315" s="13">
        <f t="shared" si="38"/>
        <v>55</v>
      </c>
      <c r="K315" s="12">
        <f t="shared" si="39"/>
        <v>1</v>
      </c>
      <c r="L315" s="12">
        <v>54</v>
      </c>
      <c r="M315" s="16" t="s">
        <v>74</v>
      </c>
      <c r="N315" s="12">
        <v>1</v>
      </c>
      <c r="O315" s="12"/>
      <c r="P315" s="12" t="s">
        <v>75</v>
      </c>
      <c r="Q315" s="12" t="s">
        <v>76</v>
      </c>
      <c r="R315" s="12" t="s">
        <v>77</v>
      </c>
      <c r="S315" s="17" t="s">
        <v>109</v>
      </c>
      <c r="T315" s="12">
        <v>28</v>
      </c>
      <c r="U315" s="12"/>
      <c r="V315" s="12">
        <v>3</v>
      </c>
      <c r="W315" s="12" t="s">
        <v>83</v>
      </c>
      <c r="X315" s="12"/>
      <c r="Y315" s="12"/>
      <c r="Z315" s="13">
        <v>27</v>
      </c>
      <c r="AA315" s="13">
        <v>2000</v>
      </c>
      <c r="AB315" s="12">
        <v>19</v>
      </c>
      <c r="AC315" s="13">
        <v>-40</v>
      </c>
      <c r="AD315" s="12"/>
      <c r="AE315" s="12">
        <v>8</v>
      </c>
      <c r="AF315" s="12">
        <v>9</v>
      </c>
      <c r="AG315" s="12">
        <v>10</v>
      </c>
      <c r="AH315" s="12">
        <v>11</v>
      </c>
      <c r="AI315" s="12"/>
      <c r="AJ315" s="13">
        <v>4</v>
      </c>
      <c r="AK315" s="16">
        <f t="shared" si="46"/>
        <v>989.3798828125</v>
      </c>
      <c r="AL315" s="12">
        <v>-66.58935546875</v>
      </c>
      <c r="AM315" s="18">
        <v>-72.8302001953125</v>
      </c>
      <c r="AN315" s="18">
        <v>-80.596923828125</v>
      </c>
      <c r="AO315" s="18">
        <v>-83.2061767578125</v>
      </c>
      <c r="AP315" s="18">
        <v>-86.1358642578125</v>
      </c>
      <c r="AQ315" s="12">
        <v>-93.5821533203125</v>
      </c>
      <c r="AR315" s="12">
        <v>-95.52001953125</v>
      </c>
      <c r="AS315" s="12">
        <v>-102.874755859375</v>
      </c>
      <c r="AT315" s="12"/>
      <c r="AU315" s="12">
        <f t="shared" si="40"/>
        <v>40</v>
      </c>
      <c r="AV315" s="12">
        <v>20</v>
      </c>
      <c r="AW315" s="12">
        <v>1</v>
      </c>
      <c r="AX315" s="12">
        <v>1</v>
      </c>
      <c r="AY315" s="12" t="s">
        <v>80</v>
      </c>
      <c r="AZ315" s="12">
        <v>283.5</v>
      </c>
      <c r="BA315" s="12">
        <v>287.19909667968699</v>
      </c>
      <c r="BB315" s="19">
        <v>-28.1800003051757</v>
      </c>
      <c r="BC315" s="18">
        <v>47.772285461425703</v>
      </c>
      <c r="BD315" s="12">
        <v>1.69921875</v>
      </c>
      <c r="BE315" s="12">
        <v>285.19921875</v>
      </c>
      <c r="BF315" s="12">
        <v>4.4525828361511204</v>
      </c>
      <c r="BG315" s="12">
        <v>0</v>
      </c>
      <c r="BH315" s="12">
        <v>283.5</v>
      </c>
      <c r="BI315" s="19">
        <v>2.6316001415252601</v>
      </c>
      <c r="BJ315" s="12">
        <v>23.886142730712798</v>
      </c>
      <c r="BK315" s="12">
        <v>0.65000790357589699</v>
      </c>
      <c r="BL315" s="12">
        <v>3.2816081047058101</v>
      </c>
      <c r="BM315" s="12">
        <v>2.07750415802002</v>
      </c>
      <c r="BN315" s="12">
        <v>2.36624908447265</v>
      </c>
      <c r="BO315" s="12">
        <v>42.279411315917898</v>
      </c>
      <c r="BP315" s="12">
        <v>0.5498046875</v>
      </c>
      <c r="BQ315" s="12">
        <v>-21.446079254150298</v>
      </c>
      <c r="BR315" s="12">
        <v>1.2509765625</v>
      </c>
      <c r="BS315" s="12">
        <v>34.743846893310497</v>
      </c>
      <c r="BT315" s="12">
        <v>1.1839962005615201</v>
      </c>
      <c r="BU315" s="12" t="s">
        <v>81</v>
      </c>
      <c r="BV315" s="12" t="s">
        <v>81</v>
      </c>
      <c r="BW315" s="12">
        <v>117.67478942871</v>
      </c>
      <c r="BX315" s="12" t="s">
        <v>82</v>
      </c>
      <c r="BY315" s="12" t="s">
        <v>81</v>
      </c>
      <c r="BZ315" s="12" t="s">
        <v>82</v>
      </c>
      <c r="CA315" s="12" t="s">
        <v>82</v>
      </c>
      <c r="CB315" s="12"/>
      <c r="CC315" s="12" t="s">
        <v>455</v>
      </c>
      <c r="CD315" s="12"/>
      <c r="CE315" s="20">
        <v>-12.023999999999999</v>
      </c>
      <c r="CF315" s="21">
        <v>0</v>
      </c>
      <c r="CG315" s="21">
        <v>3.1E-2</v>
      </c>
      <c r="CH315" s="21">
        <v>1.04</v>
      </c>
      <c r="CI315" s="21">
        <v>236.00299999999999</v>
      </c>
      <c r="CJ315" s="21">
        <v>3.65</v>
      </c>
      <c r="CK315" s="21">
        <v>2.1360000000000001</v>
      </c>
      <c r="CL315" s="21">
        <v>-4.2190000000000003</v>
      </c>
      <c r="CM315" s="12">
        <v>2.2200000000000002</v>
      </c>
      <c r="CN315" s="12">
        <v>-10.303000000000001</v>
      </c>
      <c r="CO315" s="62">
        <f t="shared" si="47"/>
        <v>2.195595923426525</v>
      </c>
      <c r="CP315" s="12">
        <v>0.16800000000000001</v>
      </c>
      <c r="CQ315" s="12">
        <v>0</v>
      </c>
      <c r="CR315" s="12">
        <v>0</v>
      </c>
      <c r="CS315" s="12">
        <v>0</v>
      </c>
      <c r="CT315" s="12">
        <v>0</v>
      </c>
      <c r="CU315" s="12">
        <v>0</v>
      </c>
      <c r="CV315" s="12">
        <v>0</v>
      </c>
      <c r="CW315" s="12">
        <v>0</v>
      </c>
      <c r="CX315" s="22">
        <v>0.93799999999999994</v>
      </c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  <c r="DQ315" s="12"/>
      <c r="DR315" s="12"/>
      <c r="DS315" s="12"/>
      <c r="DT315" s="12"/>
      <c r="DU315" s="12"/>
      <c r="DV315" s="23"/>
      <c r="DW315" s="23"/>
      <c r="DX315" s="23"/>
      <c r="DY315" s="23"/>
      <c r="DZ315" s="23"/>
      <c r="EA315" s="23"/>
      <c r="EB315" s="23"/>
      <c r="EC315" s="12">
        <v>7</v>
      </c>
      <c r="ED315" s="12">
        <v>7</v>
      </c>
      <c r="EE315" s="23"/>
      <c r="EF315" s="21">
        <f t="shared" si="41"/>
        <v>0</v>
      </c>
      <c r="EG315" s="28">
        <v>7</v>
      </c>
      <c r="EH315" s="23"/>
      <c r="EI315" s="23"/>
      <c r="EJ315" s="23"/>
      <c r="EK315" s="23"/>
      <c r="EL315" s="23"/>
      <c r="EM315" s="23"/>
      <c r="EN315" s="23"/>
      <c r="EO315" s="23"/>
      <c r="EP315" s="23"/>
      <c r="EQ315" s="23"/>
      <c r="ER315" s="23"/>
      <c r="ES315" s="23"/>
      <c r="ET315" s="23"/>
      <c r="EU315" s="23"/>
      <c r="EV315" s="23"/>
      <c r="EW315" s="23"/>
      <c r="EX315" s="23"/>
      <c r="EY315" s="23"/>
      <c r="EZ315" s="23"/>
      <c r="FA315" s="23"/>
      <c r="FB315" s="23"/>
      <c r="FC315" s="23"/>
      <c r="FD315" s="23"/>
      <c r="FE315" s="23"/>
      <c r="FF315" s="23"/>
      <c r="FG315" s="23"/>
      <c r="FH315" s="23"/>
      <c r="FI315" s="23"/>
      <c r="FJ315" s="23"/>
      <c r="FK315" s="23"/>
      <c r="FL315" s="23"/>
      <c r="FM315" s="23"/>
      <c r="FN315" s="23"/>
      <c r="FO315" s="23"/>
      <c r="FP315" s="23"/>
      <c r="FQ315" s="23"/>
      <c r="FR315" s="23"/>
      <c r="FS315" s="23"/>
      <c r="FT315" s="23"/>
      <c r="FU315" s="23"/>
      <c r="FV315" s="23"/>
      <c r="FW315" s="23"/>
      <c r="FX315" s="23"/>
      <c r="FY315" s="23"/>
      <c r="FZ315" s="23"/>
      <c r="GA315" s="23"/>
      <c r="GB315" s="23"/>
      <c r="GC315" s="23"/>
      <c r="GD315" s="23"/>
      <c r="GE315" s="23"/>
      <c r="GF315" s="23"/>
      <c r="GG315" s="23"/>
      <c r="GH315" s="23"/>
      <c r="GI315" s="23"/>
      <c r="GJ315" s="23"/>
      <c r="GK315" s="23"/>
      <c r="GL315" s="23"/>
      <c r="GM315" s="23"/>
      <c r="GN315" s="23"/>
      <c r="GO315" s="23"/>
      <c r="GP315" s="23"/>
      <c r="GQ315" s="23"/>
      <c r="GR315" s="23"/>
      <c r="GS315" s="23"/>
      <c r="GT315" s="23"/>
      <c r="GU315" s="23"/>
      <c r="GV315" s="23"/>
      <c r="GW315" s="23"/>
      <c r="GX315" s="23"/>
      <c r="GY315" s="23"/>
      <c r="GZ315" s="23"/>
      <c r="HA315" s="23"/>
      <c r="HB315" s="23"/>
      <c r="HC315" s="23"/>
      <c r="HD315" s="23"/>
      <c r="HE315" s="23"/>
      <c r="HF315" s="23"/>
      <c r="HG315" s="23"/>
      <c r="HH315" s="23"/>
      <c r="HI315" s="23"/>
      <c r="HJ315" s="23"/>
      <c r="HK315" s="23"/>
      <c r="HL315" s="23"/>
      <c r="HM315" s="23"/>
      <c r="HN315" s="23"/>
      <c r="HO315" s="23"/>
      <c r="HP315" s="23"/>
      <c r="HQ315" s="23"/>
      <c r="HR315" s="23"/>
      <c r="HS315" s="23"/>
      <c r="HT315" s="23"/>
      <c r="HU315" s="23"/>
      <c r="HV315" s="23"/>
      <c r="HW315" s="23"/>
      <c r="HX315" s="23"/>
      <c r="HY315" s="23"/>
      <c r="HZ315" s="23"/>
      <c r="IA315" s="23"/>
      <c r="IB315" s="23"/>
      <c r="IC315" s="23"/>
      <c r="ID315" s="23"/>
      <c r="IE315" s="23"/>
      <c r="IF315" s="23"/>
      <c r="IG315" s="23"/>
      <c r="IH315" s="23"/>
      <c r="II315" s="23"/>
      <c r="IJ315" s="23"/>
    </row>
    <row r="316" spans="1:244" ht="15" customHeight="1" x14ac:dyDescent="0.3">
      <c r="A316" s="12"/>
      <c r="B316" s="13">
        <v>1</v>
      </c>
      <c r="C316" s="51"/>
      <c r="D316" s="12" t="s">
        <v>170</v>
      </c>
      <c r="E316" s="12"/>
      <c r="F316" s="14">
        <v>44895</v>
      </c>
      <c r="G316" s="13">
        <v>995.3</v>
      </c>
      <c r="H316" s="12"/>
      <c r="I316" s="15">
        <v>44840</v>
      </c>
      <c r="J316" s="13">
        <f t="shared" si="38"/>
        <v>55</v>
      </c>
      <c r="K316" s="12">
        <f t="shared" si="39"/>
        <v>1</v>
      </c>
      <c r="L316" s="12">
        <v>54</v>
      </c>
      <c r="M316" s="16" t="s">
        <v>74</v>
      </c>
      <c r="N316" s="12">
        <v>1</v>
      </c>
      <c r="O316" s="12"/>
      <c r="P316" s="12" t="s">
        <v>75</v>
      </c>
      <c r="Q316" s="12" t="s">
        <v>76</v>
      </c>
      <c r="R316" s="12" t="s">
        <v>77</v>
      </c>
      <c r="S316" s="17" t="s">
        <v>109</v>
      </c>
      <c r="T316" s="12">
        <v>28</v>
      </c>
      <c r="U316" s="12"/>
      <c r="V316" s="12">
        <v>10</v>
      </c>
      <c r="W316" s="12" t="s">
        <v>83</v>
      </c>
      <c r="X316" s="12"/>
      <c r="Y316" s="12"/>
      <c r="Z316" s="13">
        <v>112</v>
      </c>
      <c r="AA316" s="13">
        <v>1200</v>
      </c>
      <c r="AB316" s="12">
        <v>20</v>
      </c>
      <c r="AC316" s="13">
        <v>-42</v>
      </c>
      <c r="AD316" s="12"/>
      <c r="AE316" s="12">
        <v>30</v>
      </c>
      <c r="AF316" s="12">
        <v>31</v>
      </c>
      <c r="AG316" s="12">
        <v>32</v>
      </c>
      <c r="AH316" s="12">
        <v>33</v>
      </c>
      <c r="AI316" s="12"/>
      <c r="AJ316" s="13">
        <v>11</v>
      </c>
      <c r="AK316" s="16">
        <f t="shared" si="46"/>
        <v>1466.0644531249802</v>
      </c>
      <c r="AL316" s="12">
        <v>-72.81494140625</v>
      </c>
      <c r="AM316" s="18">
        <v>-80.38330078125</v>
      </c>
      <c r="AN316" s="18">
        <v>-88.5772705078125</v>
      </c>
      <c r="AO316" s="18">
        <v>-96.221923828125</v>
      </c>
      <c r="AP316" s="18">
        <v>-101.547241210937</v>
      </c>
      <c r="AQ316" s="12">
        <v>-106.4453125</v>
      </c>
      <c r="AR316" s="12">
        <v>-105.987548828125</v>
      </c>
      <c r="AS316" s="12">
        <v>-114.913940429687</v>
      </c>
      <c r="AT316" s="12"/>
      <c r="AU316" s="12">
        <f t="shared" si="40"/>
        <v>22</v>
      </c>
      <c r="AV316" s="12">
        <v>11</v>
      </c>
      <c r="AW316" s="12">
        <v>1</v>
      </c>
      <c r="AX316" s="12">
        <v>1</v>
      </c>
      <c r="AY316" s="12" t="s">
        <v>80</v>
      </c>
      <c r="AZ316" s="12">
        <v>607.7001953125</v>
      </c>
      <c r="BA316" s="12">
        <v>611.39959716796795</v>
      </c>
      <c r="BB316" s="19">
        <v>-39.439998626708899</v>
      </c>
      <c r="BC316" s="18">
        <v>63.472591400146399</v>
      </c>
      <c r="BD316" s="12">
        <v>1.7001953125</v>
      </c>
      <c r="BE316" s="12">
        <v>609.400390625</v>
      </c>
      <c r="BF316" s="12">
        <v>24.715269088745099</v>
      </c>
      <c r="BG316" s="12">
        <v>0</v>
      </c>
      <c r="BH316" s="12">
        <v>607.7001953125</v>
      </c>
      <c r="BI316" s="19">
        <v>2.90896415710449</v>
      </c>
      <c r="BJ316" s="12">
        <v>31.7362957000732</v>
      </c>
      <c r="BK316" s="12">
        <v>0.41963592171669001</v>
      </c>
      <c r="BL316" s="12">
        <v>3.3286001682281401</v>
      </c>
      <c r="BM316" s="12">
        <v>40.498935699462798</v>
      </c>
      <c r="BN316" s="12">
        <v>4.5521697998046804</v>
      </c>
      <c r="BO316" s="12">
        <v>38.756126403808501</v>
      </c>
      <c r="BP316" s="12">
        <v>1.0498046875</v>
      </c>
      <c r="BQ316" s="12">
        <v>-24.87864112854</v>
      </c>
      <c r="BR316" s="12">
        <v>0.94970703125</v>
      </c>
      <c r="BS316" s="12" t="s">
        <v>81</v>
      </c>
      <c r="BT316" s="12" t="s">
        <v>81</v>
      </c>
      <c r="BU316" s="12" t="s">
        <v>81</v>
      </c>
      <c r="BV316" s="12" t="s">
        <v>81</v>
      </c>
      <c r="BW316" s="12">
        <v>167.12187194824199</v>
      </c>
      <c r="BX316" s="12" t="s">
        <v>82</v>
      </c>
      <c r="BY316" s="12" t="s">
        <v>81</v>
      </c>
      <c r="BZ316" s="12" t="s">
        <v>82</v>
      </c>
      <c r="CA316" s="12" t="s">
        <v>82</v>
      </c>
      <c r="CB316" s="12"/>
      <c r="CC316" s="12" t="s">
        <v>456</v>
      </c>
      <c r="CD316" s="12"/>
      <c r="CE316" s="20">
        <v>-10.651</v>
      </c>
      <c r="CF316" s="21">
        <v>0</v>
      </c>
      <c r="CG316" s="21">
        <v>0.27500000000000002</v>
      </c>
      <c r="CH316" s="21">
        <v>0.83099999999999996</v>
      </c>
      <c r="CI316" s="21">
        <v>127.095</v>
      </c>
      <c r="CJ316" s="21">
        <v>3.85</v>
      </c>
      <c r="CK316" s="21">
        <v>2.8479999999999999</v>
      </c>
      <c r="CL316" s="21">
        <v>-4.3760000000000003</v>
      </c>
      <c r="CM316" s="12">
        <v>2.7519999999999998</v>
      </c>
      <c r="CN316" s="12">
        <v>-8.24</v>
      </c>
      <c r="CO316" s="62">
        <f t="shared" si="47"/>
        <v>2.7852986683576413</v>
      </c>
      <c r="CP316" s="12">
        <v>0.56599999999999995</v>
      </c>
      <c r="CQ316" s="12">
        <v>0</v>
      </c>
      <c r="CR316" s="12">
        <v>0</v>
      </c>
      <c r="CS316" s="12">
        <v>0</v>
      </c>
      <c r="CT316" s="12">
        <v>0</v>
      </c>
      <c r="CU316" s="12">
        <v>0</v>
      </c>
      <c r="CV316" s="12">
        <v>0</v>
      </c>
      <c r="CW316" s="12">
        <v>0</v>
      </c>
      <c r="CX316" s="22">
        <v>0.623</v>
      </c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  <c r="DQ316" s="12"/>
      <c r="DR316" s="12"/>
      <c r="DS316" s="12"/>
      <c r="DT316" s="12"/>
      <c r="DU316" s="12"/>
      <c r="DV316" s="23"/>
      <c r="DW316" s="23"/>
      <c r="DX316" s="23"/>
      <c r="DY316" s="23"/>
      <c r="DZ316" s="23"/>
      <c r="EA316" s="23"/>
      <c r="EB316" s="23"/>
      <c r="EC316" s="12">
        <v>9</v>
      </c>
      <c r="ED316" s="12">
        <v>9</v>
      </c>
      <c r="EE316" s="23"/>
      <c r="EF316" s="21">
        <f t="shared" si="41"/>
        <v>0</v>
      </c>
      <c r="EG316" s="28">
        <v>9</v>
      </c>
      <c r="EH316" s="23"/>
      <c r="EI316" s="23"/>
      <c r="EJ316" s="23"/>
      <c r="EK316" s="23"/>
      <c r="EL316" s="23"/>
      <c r="EM316" s="23"/>
      <c r="EN316" s="23"/>
      <c r="EO316" s="23"/>
      <c r="EP316" s="23"/>
      <c r="EQ316" s="23"/>
      <c r="ER316" s="23"/>
      <c r="ES316" s="23"/>
      <c r="ET316" s="23"/>
      <c r="EU316" s="23"/>
      <c r="EV316" s="23"/>
      <c r="EW316" s="23"/>
      <c r="EX316" s="23"/>
      <c r="EY316" s="23"/>
      <c r="EZ316" s="23"/>
      <c r="FA316" s="23"/>
      <c r="FB316" s="23"/>
      <c r="FC316" s="23"/>
      <c r="FD316" s="23"/>
      <c r="FE316" s="23"/>
      <c r="FF316" s="23"/>
      <c r="FG316" s="23"/>
      <c r="FH316" s="23"/>
      <c r="FI316" s="23"/>
      <c r="FJ316" s="23"/>
      <c r="FK316" s="23"/>
      <c r="FL316" s="23"/>
      <c r="FM316" s="23"/>
      <c r="FN316" s="23"/>
      <c r="FO316" s="23"/>
      <c r="FP316" s="23"/>
      <c r="FQ316" s="23"/>
      <c r="FR316" s="23"/>
      <c r="FS316" s="23"/>
      <c r="FT316" s="23"/>
      <c r="FU316" s="23"/>
      <c r="FV316" s="23"/>
      <c r="FW316" s="23"/>
      <c r="FX316" s="23"/>
      <c r="FY316" s="23"/>
      <c r="FZ316" s="23"/>
      <c r="GA316" s="23"/>
      <c r="GB316" s="23"/>
      <c r="GC316" s="23"/>
      <c r="GD316" s="23"/>
      <c r="GE316" s="23"/>
      <c r="GF316" s="23"/>
      <c r="GG316" s="23"/>
      <c r="GH316" s="23"/>
      <c r="GI316" s="23"/>
      <c r="GJ316" s="23"/>
      <c r="GK316" s="23"/>
      <c r="GL316" s="23"/>
      <c r="GM316" s="23"/>
      <c r="GN316" s="23"/>
      <c r="GO316" s="23"/>
      <c r="GP316" s="23"/>
      <c r="GQ316" s="23"/>
      <c r="GR316" s="23"/>
      <c r="GS316" s="23"/>
      <c r="GT316" s="23"/>
      <c r="GU316" s="23"/>
      <c r="GV316" s="23"/>
      <c r="GW316" s="23"/>
      <c r="GX316" s="23"/>
      <c r="GY316" s="23"/>
      <c r="GZ316" s="23"/>
      <c r="HA316" s="23"/>
      <c r="HB316" s="23"/>
      <c r="HC316" s="23"/>
      <c r="HD316" s="23"/>
      <c r="HE316" s="23"/>
      <c r="HF316" s="23"/>
      <c r="HG316" s="23"/>
      <c r="HH316" s="23"/>
      <c r="HI316" s="23"/>
      <c r="HJ316" s="23"/>
      <c r="HK316" s="23"/>
      <c r="HL316" s="23"/>
      <c r="HM316" s="23"/>
      <c r="HN316" s="23"/>
      <c r="HO316" s="23"/>
      <c r="HP316" s="23"/>
      <c r="HQ316" s="23"/>
      <c r="HR316" s="23"/>
      <c r="HS316" s="23"/>
      <c r="HT316" s="23"/>
      <c r="HU316" s="23"/>
      <c r="HV316" s="23"/>
      <c r="HW316" s="23"/>
      <c r="HX316" s="23"/>
      <c r="HY316" s="23"/>
      <c r="HZ316" s="23"/>
      <c r="IA316" s="23"/>
      <c r="IB316" s="23"/>
      <c r="IC316" s="23"/>
      <c r="ID316" s="23"/>
      <c r="IE316" s="23"/>
      <c r="IF316" s="23"/>
      <c r="IG316" s="23"/>
      <c r="IH316" s="23"/>
      <c r="II316" s="23"/>
      <c r="IJ316" s="23"/>
    </row>
    <row r="317" spans="1:244" x14ac:dyDescent="0.3">
      <c r="A317" s="12"/>
      <c r="B317" s="13">
        <v>1</v>
      </c>
      <c r="C317" s="51"/>
      <c r="D317" s="12" t="s">
        <v>170</v>
      </c>
      <c r="E317" s="12"/>
      <c r="F317" s="14">
        <v>44895</v>
      </c>
      <c r="G317" s="13">
        <v>995.3</v>
      </c>
      <c r="H317" s="12"/>
      <c r="I317" s="15">
        <v>44840</v>
      </c>
      <c r="J317" s="13">
        <f t="shared" si="38"/>
        <v>55</v>
      </c>
      <c r="K317" s="12">
        <f t="shared" si="39"/>
        <v>1</v>
      </c>
      <c r="L317" s="12">
        <v>54</v>
      </c>
      <c r="M317" s="16" t="s">
        <v>74</v>
      </c>
      <c r="N317" s="12">
        <v>1</v>
      </c>
      <c r="O317" s="12"/>
      <c r="P317" s="12" t="s">
        <v>75</v>
      </c>
      <c r="Q317" s="12" t="s">
        <v>76</v>
      </c>
      <c r="R317" s="12" t="s">
        <v>77</v>
      </c>
      <c r="S317" s="17" t="s">
        <v>109</v>
      </c>
      <c r="T317" s="12">
        <v>28</v>
      </c>
      <c r="U317" s="12"/>
      <c r="V317" s="12">
        <v>5</v>
      </c>
      <c r="W317" s="12" t="s">
        <v>83</v>
      </c>
      <c r="X317" s="12"/>
      <c r="Y317" s="12"/>
      <c r="Z317" s="13">
        <v>31</v>
      </c>
      <c r="AA317" s="13">
        <v>1700</v>
      </c>
      <c r="AB317" s="12">
        <v>14</v>
      </c>
      <c r="AC317" s="13">
        <v>-31</v>
      </c>
      <c r="AD317" s="12"/>
      <c r="AE317" s="12">
        <v>16</v>
      </c>
      <c r="AF317" s="12">
        <v>17</v>
      </c>
      <c r="AG317" s="12">
        <v>18</v>
      </c>
      <c r="AH317" s="12">
        <v>19</v>
      </c>
      <c r="AI317" s="12"/>
      <c r="AJ317" s="13">
        <v>1</v>
      </c>
      <c r="AK317" s="16">
        <f t="shared" si="46"/>
        <v>2592.7734375</v>
      </c>
      <c r="AL317" s="12">
        <v>-68.2830810546875</v>
      </c>
      <c r="AM317" s="18">
        <v>-83.892822265625</v>
      </c>
      <c r="AN317" s="18">
        <v>-98.114013671875</v>
      </c>
      <c r="AO317" s="18">
        <v>-109.19189453125</v>
      </c>
      <c r="AP317" s="18">
        <v>-120.452880859375</v>
      </c>
      <c r="AQ317" s="12">
        <v>-132.64465332031199</v>
      </c>
      <c r="AR317" s="12">
        <v>-142.486572265625</v>
      </c>
      <c r="AS317" s="12">
        <v>-154.95300292968699</v>
      </c>
      <c r="AT317" s="12"/>
      <c r="AU317" s="12">
        <f t="shared" si="40"/>
        <v>20</v>
      </c>
      <c r="AV317" s="12">
        <v>10</v>
      </c>
      <c r="AW317" s="12">
        <v>1</v>
      </c>
      <c r="AX317" s="12">
        <v>1</v>
      </c>
      <c r="AY317" s="12" t="s">
        <v>80</v>
      </c>
      <c r="AZ317" s="12">
        <v>408.79998779296801</v>
      </c>
      <c r="BA317" s="12">
        <v>412.50109863281199</v>
      </c>
      <c r="BB317" s="19">
        <v>-38.4799995422363</v>
      </c>
      <c r="BC317" s="18">
        <v>51.4499702453613</v>
      </c>
      <c r="BD317" s="12">
        <v>1.7001953125</v>
      </c>
      <c r="BE317" s="12">
        <v>410.50018310546801</v>
      </c>
      <c r="BF317" s="12">
        <v>37.9306831359863</v>
      </c>
      <c r="BG317" s="12">
        <v>3.6005859375</v>
      </c>
      <c r="BH317" s="12">
        <v>412.40057373046801</v>
      </c>
      <c r="BI317" s="19"/>
      <c r="BJ317" s="12">
        <v>25.7249851226806</v>
      </c>
      <c r="BK317" s="12" t="s">
        <v>81</v>
      </c>
      <c r="BL317" s="12" t="s">
        <v>81</v>
      </c>
      <c r="BM317" s="12">
        <v>2.0830991268157901</v>
      </c>
      <c r="BN317" s="12">
        <v>1.16435778141021</v>
      </c>
      <c r="BO317" s="12">
        <v>9.4975490570068306</v>
      </c>
      <c r="BP317" s="12">
        <v>0.25</v>
      </c>
      <c r="BQ317" s="12">
        <v>-13.327205657958901</v>
      </c>
      <c r="BR317" s="12">
        <v>1.75</v>
      </c>
      <c r="BS317" s="12" t="s">
        <v>81</v>
      </c>
      <c r="BT317" s="12" t="s">
        <v>81</v>
      </c>
      <c r="BU317" s="12" t="s">
        <v>81</v>
      </c>
      <c r="BV317" s="12" t="s">
        <v>81</v>
      </c>
      <c r="BW317" s="12">
        <v>172.75405883789</v>
      </c>
      <c r="BX317" s="12" t="s">
        <v>82</v>
      </c>
      <c r="BY317" s="12" t="s">
        <v>81</v>
      </c>
      <c r="BZ317" s="12" t="s">
        <v>82</v>
      </c>
      <c r="CA317" s="12" t="s">
        <v>82</v>
      </c>
      <c r="CB317" s="12"/>
      <c r="CC317" s="12" t="s">
        <v>457</v>
      </c>
      <c r="CD317" s="12"/>
      <c r="CE317" s="20">
        <v>-25.664999999999999</v>
      </c>
      <c r="CF317" s="21">
        <v>0</v>
      </c>
      <c r="CG317" s="21">
        <v>0.51900000000000002</v>
      </c>
      <c r="CH317" s="21">
        <v>0.47599999999999998</v>
      </c>
      <c r="CI317" s="21">
        <v>122.14400000000001</v>
      </c>
      <c r="CJ317" s="21">
        <v>2.15</v>
      </c>
      <c r="CK317" s="21">
        <v>1.716</v>
      </c>
      <c r="CL317" s="21">
        <v>-9.7759999999999998</v>
      </c>
      <c r="CM317" s="12">
        <v>1.962</v>
      </c>
      <c r="CN317" s="12">
        <v>-19.358000000000001</v>
      </c>
      <c r="CO317" s="62">
        <f t="shared" si="47"/>
        <v>1.8794539713050045</v>
      </c>
      <c r="CP317" s="12">
        <v>0.8</v>
      </c>
      <c r="CQ317" s="12">
        <v>0</v>
      </c>
      <c r="CR317" s="12">
        <v>0</v>
      </c>
      <c r="CS317" s="12">
        <v>0</v>
      </c>
      <c r="CT317" s="12">
        <v>0</v>
      </c>
      <c r="CU317" s="12">
        <v>0</v>
      </c>
      <c r="CV317" s="12">
        <v>0</v>
      </c>
      <c r="CW317" s="12">
        <v>0</v>
      </c>
      <c r="CX317" s="22">
        <v>0.161</v>
      </c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23"/>
      <c r="DW317" s="23"/>
      <c r="DX317" s="23"/>
      <c r="DY317" s="23"/>
      <c r="DZ317" s="23"/>
      <c r="EA317" s="23"/>
      <c r="EB317" s="23"/>
      <c r="EC317" s="12">
        <v>4</v>
      </c>
      <c r="ED317" s="12">
        <v>4</v>
      </c>
      <c r="EE317" s="23"/>
      <c r="EF317" s="21">
        <f t="shared" si="41"/>
        <v>0</v>
      </c>
      <c r="EG317" s="28">
        <v>4</v>
      </c>
      <c r="EH317" s="23"/>
      <c r="EI317" s="23"/>
      <c r="EJ317" s="23"/>
      <c r="EK317" s="23"/>
      <c r="EL317" s="23"/>
      <c r="EM317" s="23"/>
      <c r="EN317" s="23"/>
      <c r="EO317" s="23"/>
      <c r="EP317" s="23"/>
      <c r="EQ317" s="23"/>
      <c r="ER317" s="23"/>
      <c r="ES317" s="23"/>
      <c r="ET317" s="23"/>
      <c r="EU317" s="23"/>
      <c r="EV317" s="23"/>
      <c r="EW317" s="23"/>
      <c r="EX317" s="23"/>
      <c r="EY317" s="23"/>
      <c r="EZ317" s="23"/>
      <c r="FA317" s="23"/>
      <c r="FB317" s="23"/>
      <c r="FC317" s="23"/>
      <c r="FD317" s="23"/>
      <c r="FE317" s="23"/>
      <c r="FF317" s="23"/>
      <c r="FG317" s="23"/>
      <c r="FH317" s="23"/>
      <c r="FI317" s="23"/>
      <c r="FJ317" s="23"/>
      <c r="FK317" s="23"/>
      <c r="FL317" s="23"/>
      <c r="FM317" s="23"/>
      <c r="FN317" s="23"/>
      <c r="FO317" s="23"/>
      <c r="FP317" s="23"/>
      <c r="FQ317" s="23"/>
      <c r="FR317" s="23"/>
      <c r="FS317" s="23"/>
      <c r="FT317" s="23"/>
      <c r="FU317" s="23"/>
      <c r="FV317" s="23"/>
      <c r="FW317" s="23"/>
      <c r="FX317" s="23"/>
      <c r="FY317" s="23"/>
      <c r="FZ317" s="23"/>
      <c r="GA317" s="23"/>
      <c r="GB317" s="23"/>
      <c r="GC317" s="23"/>
      <c r="GD317" s="23"/>
      <c r="GE317" s="23"/>
      <c r="GF317" s="23"/>
      <c r="GG317" s="23"/>
      <c r="GH317" s="23"/>
      <c r="GI317" s="23"/>
      <c r="GJ317" s="23"/>
      <c r="GK317" s="23"/>
      <c r="GL317" s="23"/>
      <c r="GM317" s="23"/>
      <c r="GN317" s="23"/>
      <c r="GO317" s="23"/>
      <c r="GP317" s="23"/>
      <c r="GQ317" s="23"/>
      <c r="GR317" s="23"/>
      <c r="GS317" s="23"/>
      <c r="GT317" s="23"/>
      <c r="GU317" s="23"/>
      <c r="GV317" s="23"/>
      <c r="GW317" s="23"/>
      <c r="GX317" s="23"/>
      <c r="GY317" s="23"/>
      <c r="GZ317" s="23"/>
      <c r="HA317" s="23"/>
      <c r="HB317" s="23"/>
      <c r="HC317" s="23"/>
      <c r="HD317" s="23"/>
      <c r="HE317" s="23"/>
      <c r="HF317" s="23"/>
      <c r="HG317" s="23"/>
      <c r="HH317" s="23"/>
      <c r="HI317" s="23"/>
      <c r="HJ317" s="23"/>
      <c r="HK317" s="23"/>
      <c r="HL317" s="23"/>
      <c r="HM317" s="23"/>
      <c r="HN317" s="23"/>
      <c r="HO317" s="23"/>
      <c r="HP317" s="23"/>
      <c r="HQ317" s="23"/>
      <c r="HR317" s="23"/>
      <c r="HS317" s="23"/>
      <c r="HT317" s="23"/>
      <c r="HU317" s="23"/>
      <c r="HV317" s="23"/>
      <c r="HW317" s="23"/>
      <c r="HX317" s="23"/>
      <c r="HY317" s="23"/>
      <c r="HZ317" s="23"/>
      <c r="IA317" s="23"/>
      <c r="IB317" s="23"/>
      <c r="IC317" s="23"/>
      <c r="ID317" s="23"/>
      <c r="IE317" s="23"/>
      <c r="IF317" s="23"/>
      <c r="IG317" s="23"/>
      <c r="IH317" s="23"/>
      <c r="II317" s="23"/>
      <c r="IJ317" s="23"/>
    </row>
    <row r="318" spans="1:244" x14ac:dyDescent="0.3">
      <c r="A318" s="12"/>
      <c r="B318" s="13">
        <v>1</v>
      </c>
      <c r="C318" s="51"/>
      <c r="D318" s="12" t="s">
        <v>170</v>
      </c>
      <c r="E318" s="12"/>
      <c r="F318" s="14">
        <v>44895</v>
      </c>
      <c r="G318" s="13">
        <v>995.3</v>
      </c>
      <c r="H318" s="12"/>
      <c r="I318" s="15">
        <v>44840</v>
      </c>
      <c r="J318" s="13">
        <f t="shared" si="38"/>
        <v>55</v>
      </c>
      <c r="K318" s="12">
        <f t="shared" si="39"/>
        <v>1</v>
      </c>
      <c r="L318" s="12">
        <v>54</v>
      </c>
      <c r="M318" s="16" t="s">
        <v>74</v>
      </c>
      <c r="N318" s="12">
        <v>1</v>
      </c>
      <c r="O318" s="12"/>
      <c r="P318" s="12" t="s">
        <v>75</v>
      </c>
      <c r="Q318" s="12" t="s">
        <v>76</v>
      </c>
      <c r="R318" s="12" t="s">
        <v>77</v>
      </c>
      <c r="S318" s="17" t="s">
        <v>109</v>
      </c>
      <c r="T318" s="12">
        <v>28</v>
      </c>
      <c r="U318" s="12"/>
      <c r="V318" s="12">
        <v>8</v>
      </c>
      <c r="W318" s="12" t="s">
        <v>83</v>
      </c>
      <c r="X318" s="12"/>
      <c r="Y318" s="12"/>
      <c r="Z318" s="13">
        <v>48</v>
      </c>
      <c r="AA318" s="13">
        <v>1000</v>
      </c>
      <c r="AB318" s="12">
        <v>9</v>
      </c>
      <c r="AC318" s="13">
        <v>-27</v>
      </c>
      <c r="AD318" s="12"/>
      <c r="AE318" s="12">
        <v>25</v>
      </c>
      <c r="AF318" s="12">
        <v>26</v>
      </c>
      <c r="AG318" s="12">
        <v>27</v>
      </c>
      <c r="AH318" s="12">
        <v>28</v>
      </c>
      <c r="AI318" s="12"/>
      <c r="AJ318" s="13">
        <v>3</v>
      </c>
      <c r="AK318" s="16">
        <f t="shared" si="46"/>
        <v>1549.6826171875</v>
      </c>
      <c r="AL318" s="12">
        <v>-75.469970703125</v>
      </c>
      <c r="AM318" s="18">
        <v>-82.5042724609375</v>
      </c>
      <c r="AN318" s="18">
        <v>-90.301513671875</v>
      </c>
      <c r="AO318" s="18">
        <v>-98.8311767578125</v>
      </c>
      <c r="AP318" s="18">
        <v>-106.048583984375</v>
      </c>
      <c r="AQ318" s="12">
        <v>-109.588623046875</v>
      </c>
      <c r="AR318" s="12">
        <v>-118.148803710937</v>
      </c>
      <c r="AS318" s="12">
        <v>-121.490478515625</v>
      </c>
      <c r="AT318" s="12"/>
      <c r="AU318" s="12">
        <f t="shared" si="40"/>
        <v>58</v>
      </c>
      <c r="AV318" s="12">
        <v>29</v>
      </c>
      <c r="AW318" s="12">
        <v>1</v>
      </c>
      <c r="AX318" s="12">
        <v>1</v>
      </c>
      <c r="AY318" s="12" t="s">
        <v>80</v>
      </c>
      <c r="AZ318" s="12">
        <v>374.5</v>
      </c>
      <c r="BA318" s="12">
        <v>376.90255737304602</v>
      </c>
      <c r="BB318" s="19">
        <v>-27.860000610351499</v>
      </c>
      <c r="BC318" s="18">
        <v>38.327529907226499</v>
      </c>
      <c r="BD318" s="12">
        <v>1.19921875</v>
      </c>
      <c r="BE318" s="12">
        <v>375.69921875</v>
      </c>
      <c r="BF318" s="12">
        <v>34.161880493163999</v>
      </c>
      <c r="BG318" s="12">
        <v>0</v>
      </c>
      <c r="BH318" s="12">
        <v>374.5</v>
      </c>
      <c r="BI318" s="19"/>
      <c r="BJ318" s="12">
        <v>19.1637649536132</v>
      </c>
      <c r="BK318" s="12" t="s">
        <v>81</v>
      </c>
      <c r="BL318" s="12" t="s">
        <v>81</v>
      </c>
      <c r="BM318" s="12">
        <v>0.60716480016708396</v>
      </c>
      <c r="BN318" s="12">
        <v>0.82936733961105302</v>
      </c>
      <c r="BO318" s="12">
        <v>6.875</v>
      </c>
      <c r="BP318" s="12">
        <v>0.150390625</v>
      </c>
      <c r="BQ318" s="12">
        <v>-5.78125</v>
      </c>
      <c r="BR318" s="12">
        <v>0.951171875</v>
      </c>
      <c r="BS318" s="12" t="s">
        <v>81</v>
      </c>
      <c r="BT318" s="12" t="s">
        <v>81</v>
      </c>
      <c r="BU318" s="12" t="s">
        <v>81</v>
      </c>
      <c r="BV318" s="12" t="s">
        <v>81</v>
      </c>
      <c r="BW318" s="12">
        <v>88.368309020995994</v>
      </c>
      <c r="BX318" s="12" t="s">
        <v>82</v>
      </c>
      <c r="BY318" s="12" t="s">
        <v>81</v>
      </c>
      <c r="BZ318" s="12" t="s">
        <v>82</v>
      </c>
      <c r="CA318" s="12" t="s">
        <v>82</v>
      </c>
      <c r="CB318" s="12"/>
      <c r="CC318" s="12" t="s">
        <v>458</v>
      </c>
      <c r="CD318" s="12"/>
      <c r="CE318" s="20">
        <v>-13.153</v>
      </c>
      <c r="CF318" s="21">
        <v>0</v>
      </c>
      <c r="CG318" s="21">
        <v>-6.0999999999999999E-2</v>
      </c>
      <c r="CH318" s="21">
        <v>0.72599999999999998</v>
      </c>
      <c r="CI318" s="21">
        <v>119.27</v>
      </c>
      <c r="CJ318" s="21">
        <v>2</v>
      </c>
      <c r="CK318" s="21">
        <v>1.3180000000000001</v>
      </c>
      <c r="CL318" s="21">
        <v>-4.6150000000000002</v>
      </c>
      <c r="CM318" s="12">
        <v>1.734</v>
      </c>
      <c r="CN318" s="12">
        <v>-9.1739999999999995</v>
      </c>
      <c r="CO318" s="62">
        <f t="shared" si="47"/>
        <v>1.5947701791282904</v>
      </c>
      <c r="CP318" s="12">
        <v>0.504</v>
      </c>
      <c r="CQ318" s="12">
        <v>0</v>
      </c>
      <c r="CR318" s="12">
        <v>0</v>
      </c>
      <c r="CS318" s="12">
        <v>0</v>
      </c>
      <c r="CT318" s="12">
        <v>0</v>
      </c>
      <c r="CU318" s="12">
        <v>0</v>
      </c>
      <c r="CV318" s="12">
        <v>0</v>
      </c>
      <c r="CW318" s="12">
        <v>0</v>
      </c>
      <c r="CX318" s="22">
        <v>0.191</v>
      </c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  <c r="DQ318" s="12"/>
      <c r="DR318" s="12"/>
      <c r="DS318" s="12"/>
      <c r="DT318" s="12"/>
      <c r="DU318" s="12"/>
      <c r="DV318" s="23"/>
      <c r="DW318" s="23"/>
      <c r="DX318" s="23"/>
      <c r="DY318" s="23"/>
      <c r="DZ318" s="23"/>
      <c r="EA318" s="23"/>
      <c r="EB318" s="23"/>
      <c r="EC318" s="32">
        <v>6</v>
      </c>
      <c r="ED318" s="12">
        <v>6</v>
      </c>
      <c r="EE318" s="23"/>
      <c r="EF318" s="21">
        <f t="shared" si="41"/>
        <v>0</v>
      </c>
      <c r="EG318" s="36">
        <v>6</v>
      </c>
      <c r="EH318" s="23"/>
      <c r="EI318" s="23"/>
      <c r="EJ318" s="23"/>
      <c r="EK318" s="23"/>
      <c r="EL318" s="23"/>
      <c r="EM318" s="23"/>
      <c r="EN318" s="23"/>
      <c r="EO318" s="23"/>
      <c r="EP318" s="23"/>
      <c r="EQ318" s="23"/>
      <c r="ER318" s="23"/>
      <c r="ES318" s="23"/>
      <c r="ET318" s="23"/>
      <c r="EU318" s="23"/>
      <c r="EV318" s="23"/>
      <c r="EW318" s="23"/>
      <c r="EX318" s="23"/>
      <c r="EY318" s="23"/>
      <c r="EZ318" s="23"/>
      <c r="FA318" s="23"/>
      <c r="FB318" s="23"/>
      <c r="FC318" s="23"/>
      <c r="FD318" s="23"/>
      <c r="FE318" s="23"/>
      <c r="FF318" s="23"/>
      <c r="FG318" s="23"/>
      <c r="FH318" s="23"/>
      <c r="FI318" s="23"/>
      <c r="FJ318" s="23"/>
      <c r="FK318" s="23"/>
      <c r="FL318" s="23"/>
      <c r="FM318" s="23"/>
      <c r="FN318" s="23"/>
      <c r="FO318" s="23"/>
      <c r="FP318" s="23"/>
      <c r="FQ318" s="23"/>
      <c r="FR318" s="23"/>
      <c r="FS318" s="23"/>
      <c r="FT318" s="23"/>
      <c r="FU318" s="23"/>
      <c r="FV318" s="23"/>
      <c r="FW318" s="23"/>
      <c r="FX318" s="23"/>
      <c r="FY318" s="23"/>
      <c r="FZ318" s="23"/>
      <c r="GA318" s="23"/>
      <c r="GB318" s="23"/>
      <c r="GC318" s="23"/>
      <c r="GD318" s="23"/>
      <c r="GE318" s="23"/>
      <c r="GF318" s="23"/>
      <c r="GG318" s="23"/>
      <c r="GH318" s="23"/>
      <c r="GI318" s="23"/>
      <c r="GJ318" s="23"/>
      <c r="GK318" s="23"/>
      <c r="GL318" s="23"/>
      <c r="GM318" s="23"/>
      <c r="GN318" s="23"/>
      <c r="GO318" s="23"/>
      <c r="GP318" s="23"/>
      <c r="GQ318" s="23"/>
      <c r="GR318" s="23"/>
      <c r="GS318" s="23"/>
      <c r="GT318" s="23"/>
      <c r="GU318" s="23"/>
      <c r="GV318" s="23"/>
      <c r="GW318" s="23"/>
      <c r="GX318" s="23"/>
      <c r="GY318" s="23"/>
      <c r="GZ318" s="23"/>
      <c r="HA318" s="23"/>
      <c r="HB318" s="23"/>
      <c r="HC318" s="23"/>
      <c r="HD318" s="23"/>
      <c r="HE318" s="23"/>
      <c r="HF318" s="23"/>
      <c r="HG318" s="23"/>
      <c r="HH318" s="23"/>
      <c r="HI318" s="23"/>
      <c r="HJ318" s="23"/>
      <c r="HK318" s="23"/>
      <c r="HL318" s="23"/>
      <c r="HM318" s="23"/>
      <c r="HN318" s="23"/>
      <c r="HO318" s="23"/>
      <c r="HP318" s="23"/>
      <c r="HQ318" s="23"/>
      <c r="HR318" s="23"/>
      <c r="HS318" s="23"/>
      <c r="HT318" s="23"/>
      <c r="HU318" s="23"/>
      <c r="HV318" s="23"/>
      <c r="HW318" s="23"/>
      <c r="HX318" s="23"/>
      <c r="HY318" s="23"/>
      <c r="HZ318" s="23"/>
      <c r="IA318" s="23"/>
      <c r="IB318" s="23"/>
      <c r="IC318" s="23"/>
      <c r="ID318" s="23"/>
      <c r="IE318" s="23"/>
      <c r="IF318" s="23"/>
      <c r="IG318" s="23"/>
      <c r="IH318" s="23"/>
      <c r="II318" s="23"/>
      <c r="IJ318" s="23"/>
    </row>
    <row r="319" spans="1:244" x14ac:dyDescent="0.3">
      <c r="A319" s="12"/>
      <c r="B319" s="13">
        <v>1</v>
      </c>
      <c r="C319" s="51"/>
      <c r="D319" s="12" t="s">
        <v>170</v>
      </c>
      <c r="E319" s="12"/>
      <c r="F319" s="14">
        <v>44895</v>
      </c>
      <c r="G319" s="13">
        <v>995.3</v>
      </c>
      <c r="H319" s="12"/>
      <c r="I319" s="15">
        <v>44840</v>
      </c>
      <c r="J319" s="13">
        <f t="shared" si="38"/>
        <v>55</v>
      </c>
      <c r="K319" s="12">
        <f t="shared" si="39"/>
        <v>1</v>
      </c>
      <c r="L319" s="12">
        <v>54</v>
      </c>
      <c r="M319" s="16" t="s">
        <v>74</v>
      </c>
      <c r="N319" s="12">
        <v>1</v>
      </c>
      <c r="O319" s="12"/>
      <c r="P319" s="12" t="s">
        <v>75</v>
      </c>
      <c r="Q319" s="12" t="s">
        <v>76</v>
      </c>
      <c r="R319" s="12" t="s">
        <v>77</v>
      </c>
      <c r="S319" s="17" t="s">
        <v>109</v>
      </c>
      <c r="T319" s="12">
        <v>28</v>
      </c>
      <c r="U319" s="12"/>
      <c r="V319" s="12">
        <v>1</v>
      </c>
      <c r="W319" s="12"/>
      <c r="X319" s="12"/>
      <c r="Y319" s="12"/>
      <c r="Z319" s="13">
        <v>35</v>
      </c>
      <c r="AA319" s="13">
        <v>2400</v>
      </c>
      <c r="AB319" s="12">
        <v>17</v>
      </c>
      <c r="AC319" s="13">
        <v>-43</v>
      </c>
      <c r="AD319" s="12"/>
      <c r="AE319" s="12">
        <v>0</v>
      </c>
      <c r="AF319" s="12">
        <v>1</v>
      </c>
      <c r="AG319" s="12">
        <v>2</v>
      </c>
      <c r="AH319" s="12">
        <v>3</v>
      </c>
      <c r="AI319" s="12"/>
      <c r="AJ319" s="13">
        <v>11</v>
      </c>
      <c r="AK319" s="16">
        <f t="shared" si="46"/>
        <v>2791.7480468749691</v>
      </c>
      <c r="AL319" s="12">
        <v>-79.010009765625</v>
      </c>
      <c r="AM319" s="18">
        <v>-95.0775146484375</v>
      </c>
      <c r="AN319" s="18">
        <v>-112.136840820312</v>
      </c>
      <c r="AO319" s="18">
        <v>-128.86047363281199</v>
      </c>
      <c r="AP319" s="18">
        <v>-131.91223144531199</v>
      </c>
      <c r="AQ319" s="12">
        <v>-144.012451171875</v>
      </c>
      <c r="AR319" s="12">
        <v>-165.72570800781199</v>
      </c>
      <c r="AS319" s="12">
        <v>-178.03955078125</v>
      </c>
      <c r="AT319" s="12"/>
      <c r="AU319" s="12">
        <f t="shared" si="40"/>
        <v>8</v>
      </c>
      <c r="AV319" s="12">
        <v>4</v>
      </c>
      <c r="AW319" s="12">
        <v>1</v>
      </c>
      <c r="AX319" s="12">
        <v>1</v>
      </c>
      <c r="AY319" s="12" t="s">
        <v>80</v>
      </c>
      <c r="AZ319" s="12">
        <v>612</v>
      </c>
      <c r="BA319" s="12">
        <v>616.00012207031205</v>
      </c>
      <c r="BB319" s="19">
        <v>-40.720001220703097</v>
      </c>
      <c r="BC319" s="18">
        <v>95.865264892578097</v>
      </c>
      <c r="BD319" s="12">
        <v>1.60009765625</v>
      </c>
      <c r="BE319" s="12">
        <v>613.60009765625</v>
      </c>
      <c r="BF319" s="12">
        <v>8.6307668685912997</v>
      </c>
      <c r="BG319" s="12">
        <v>0</v>
      </c>
      <c r="BH319" s="12">
        <v>612</v>
      </c>
      <c r="BI319" s="19">
        <v>1.8366783857345499</v>
      </c>
      <c r="BJ319" s="12">
        <v>47.932632446288999</v>
      </c>
      <c r="BK319" s="12">
        <v>1.0607448816299401</v>
      </c>
      <c r="BL319" s="12">
        <v>2.8974232673645002</v>
      </c>
      <c r="BM319" s="12">
        <v>0.84909915924072299</v>
      </c>
      <c r="BN319" s="12">
        <v>22.2995796203613</v>
      </c>
      <c r="BO319" s="12">
        <v>190.09146118164</v>
      </c>
      <c r="BP319" s="12">
        <v>1.150146484375</v>
      </c>
      <c r="BQ319" s="12">
        <v>-49.847560882568303</v>
      </c>
      <c r="BR319" s="12">
        <v>0.849853515625</v>
      </c>
      <c r="BS319" s="12">
        <v>75.790229797363196</v>
      </c>
      <c r="BT319" s="12">
        <v>0.94351726770401001</v>
      </c>
      <c r="BU319" s="12" t="s">
        <v>81</v>
      </c>
      <c r="BV319" s="12" t="s">
        <v>81</v>
      </c>
      <c r="BW319" s="12">
        <v>190.34851074218699</v>
      </c>
      <c r="BX319" s="12" t="s">
        <v>82</v>
      </c>
      <c r="BY319" s="12" t="s">
        <v>81</v>
      </c>
      <c r="BZ319" s="12" t="s">
        <v>82</v>
      </c>
      <c r="CA319" s="12" t="s">
        <v>82</v>
      </c>
      <c r="CB319" s="12"/>
      <c r="CC319" s="12"/>
      <c r="CD319" s="12"/>
      <c r="CE319" s="20"/>
      <c r="CM319" s="12"/>
      <c r="CN319" s="12"/>
      <c r="CO319" s="62"/>
      <c r="CP319" s="12"/>
      <c r="CQ319" s="12"/>
      <c r="CR319" s="12"/>
      <c r="CS319" s="12"/>
      <c r="CT319" s="12"/>
      <c r="CU319" s="12"/>
      <c r="CV319" s="12"/>
      <c r="CW319" s="12"/>
      <c r="CX319" s="22">
        <v>0</v>
      </c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23"/>
      <c r="DW319" s="23"/>
      <c r="DX319" s="23"/>
      <c r="DY319" s="23"/>
      <c r="DZ319" s="23"/>
      <c r="EA319" s="23"/>
      <c r="EB319" s="23"/>
      <c r="EC319" s="12">
        <v>7</v>
      </c>
      <c r="ED319" s="12">
        <v>7</v>
      </c>
      <c r="EE319" s="23"/>
      <c r="EF319" s="21">
        <f t="shared" si="41"/>
        <v>0</v>
      </c>
      <c r="EG319" s="28">
        <v>7</v>
      </c>
      <c r="EH319" s="23"/>
      <c r="EI319" s="23"/>
      <c r="EJ319" s="23"/>
      <c r="EK319" s="23"/>
      <c r="EL319" s="23"/>
      <c r="EM319" s="23"/>
      <c r="EN319" s="23"/>
      <c r="EO319" s="23"/>
      <c r="EP319" s="23"/>
      <c r="EQ319" s="23"/>
      <c r="ER319" s="23"/>
      <c r="ES319" s="23"/>
      <c r="ET319" s="23"/>
      <c r="EU319" s="23"/>
      <c r="EV319" s="23"/>
      <c r="EW319" s="23"/>
      <c r="EX319" s="23"/>
      <c r="EY319" s="23"/>
      <c r="EZ319" s="23"/>
      <c r="FA319" s="23"/>
      <c r="FB319" s="23"/>
      <c r="FC319" s="23"/>
      <c r="FD319" s="23"/>
      <c r="FE319" s="23"/>
      <c r="FF319" s="23"/>
      <c r="FG319" s="23"/>
      <c r="FH319" s="23"/>
      <c r="FI319" s="23"/>
      <c r="FJ319" s="23"/>
      <c r="FK319" s="23"/>
      <c r="FL319" s="23"/>
      <c r="FM319" s="23"/>
      <c r="FN319" s="23"/>
      <c r="FO319" s="23"/>
      <c r="FP319" s="23"/>
      <c r="FQ319" s="23"/>
      <c r="FR319" s="23"/>
      <c r="FS319" s="23"/>
      <c r="FT319" s="23"/>
      <c r="FU319" s="23"/>
      <c r="FV319" s="23"/>
      <c r="FW319" s="23"/>
      <c r="FX319" s="23"/>
      <c r="FY319" s="23"/>
      <c r="FZ319" s="23"/>
      <c r="GA319" s="23"/>
      <c r="GB319" s="23"/>
      <c r="GC319" s="23"/>
      <c r="GD319" s="23"/>
      <c r="GE319" s="23"/>
      <c r="GF319" s="23"/>
      <c r="GG319" s="23"/>
      <c r="GH319" s="23"/>
      <c r="GI319" s="23"/>
      <c r="GJ319" s="23"/>
      <c r="GK319" s="23"/>
      <c r="GL319" s="23"/>
      <c r="GM319" s="23"/>
      <c r="GN319" s="23"/>
      <c r="GO319" s="23"/>
      <c r="GP319" s="23"/>
      <c r="GQ319" s="23"/>
      <c r="GR319" s="23"/>
      <c r="GS319" s="23"/>
      <c r="GT319" s="23"/>
      <c r="GU319" s="23"/>
      <c r="GV319" s="23"/>
      <c r="GW319" s="23"/>
      <c r="GX319" s="23"/>
      <c r="GY319" s="23"/>
      <c r="GZ319" s="23"/>
      <c r="HA319" s="23"/>
      <c r="HB319" s="23"/>
      <c r="HC319" s="23"/>
      <c r="HD319" s="23"/>
      <c r="HE319" s="23"/>
      <c r="HF319" s="23"/>
      <c r="HG319" s="23"/>
      <c r="HH319" s="23"/>
      <c r="HI319" s="23"/>
      <c r="HJ319" s="23"/>
      <c r="HK319" s="23"/>
      <c r="HL319" s="23"/>
      <c r="HM319" s="23"/>
      <c r="HN319" s="23"/>
      <c r="HO319" s="23"/>
      <c r="HP319" s="23"/>
      <c r="HQ319" s="23"/>
      <c r="HR319" s="23"/>
      <c r="HS319" s="23"/>
      <c r="HT319" s="23"/>
      <c r="HU319" s="23"/>
      <c r="HV319" s="23"/>
      <c r="HW319" s="23"/>
      <c r="HX319" s="23"/>
      <c r="HY319" s="23"/>
      <c r="HZ319" s="23"/>
      <c r="IA319" s="23"/>
      <c r="IB319" s="23"/>
      <c r="IC319" s="23"/>
      <c r="ID319" s="23"/>
      <c r="IE319" s="23"/>
      <c r="IF319" s="23"/>
      <c r="IG319" s="23"/>
      <c r="IH319" s="23"/>
      <c r="II319" s="23"/>
      <c r="IJ319" s="23"/>
    </row>
    <row r="320" spans="1:244" ht="14.4" customHeight="1" x14ac:dyDescent="0.3">
      <c r="A320" s="12"/>
      <c r="B320" s="13">
        <v>1</v>
      </c>
      <c r="C320" s="51"/>
      <c r="D320" s="12" t="s">
        <v>170</v>
      </c>
      <c r="E320" s="12"/>
      <c r="F320" s="14">
        <v>44895</v>
      </c>
      <c r="G320" s="13">
        <v>995.3</v>
      </c>
      <c r="H320" s="12"/>
      <c r="I320" s="15">
        <v>44840</v>
      </c>
      <c r="J320" s="13">
        <f t="shared" si="38"/>
        <v>55</v>
      </c>
      <c r="K320" s="12">
        <f t="shared" si="39"/>
        <v>1</v>
      </c>
      <c r="L320" s="12">
        <v>54</v>
      </c>
      <c r="M320" s="16" t="s">
        <v>74</v>
      </c>
      <c r="N320" s="12">
        <v>1</v>
      </c>
      <c r="O320" s="12"/>
      <c r="P320" s="12" t="s">
        <v>75</v>
      </c>
      <c r="Q320" s="12" t="s">
        <v>76</v>
      </c>
      <c r="R320" s="12" t="s">
        <v>77</v>
      </c>
      <c r="S320" s="17" t="s">
        <v>109</v>
      </c>
      <c r="T320" s="12">
        <v>28</v>
      </c>
      <c r="U320" s="12"/>
      <c r="V320" s="12">
        <v>7</v>
      </c>
      <c r="W320" s="12"/>
      <c r="X320" s="12"/>
      <c r="Y320" s="12"/>
      <c r="Z320" s="13">
        <v>57</v>
      </c>
      <c r="AA320" s="13">
        <v>920</v>
      </c>
      <c r="AB320" s="12">
        <v>9</v>
      </c>
      <c r="AC320" s="13">
        <v>-38</v>
      </c>
      <c r="AD320" s="12"/>
      <c r="AE320" s="12">
        <v>21</v>
      </c>
      <c r="AF320" s="12">
        <v>22</v>
      </c>
      <c r="AG320" s="12">
        <v>23</v>
      </c>
      <c r="AH320" s="12">
        <v>24</v>
      </c>
      <c r="AI320" s="12"/>
      <c r="AJ320" s="13">
        <v>12</v>
      </c>
      <c r="AK320" s="16">
        <f t="shared" si="46"/>
        <v>159.3017578125</v>
      </c>
      <c r="AL320" s="12">
        <v>-83.5723876953125</v>
      </c>
      <c r="AM320" s="18">
        <v>-91.1865234375</v>
      </c>
      <c r="AN320" s="18">
        <v>-92.926025390625</v>
      </c>
      <c r="AO320" s="18">
        <v>-87.34130859375</v>
      </c>
      <c r="AP320" s="18">
        <v>-89.4775390625</v>
      </c>
      <c r="AQ320" s="12">
        <v>-92.620849609375</v>
      </c>
      <c r="AR320" s="12">
        <v>-94.54345703125</v>
      </c>
      <c r="AS320" s="12">
        <v>-104.4921875</v>
      </c>
      <c r="AT320" s="12"/>
      <c r="AU320" s="12">
        <f t="shared" si="40"/>
        <v>38</v>
      </c>
      <c r="AV320" s="12">
        <v>19</v>
      </c>
      <c r="AW320" s="12">
        <v>1</v>
      </c>
      <c r="AX320" s="12">
        <v>1</v>
      </c>
      <c r="AY320" s="12" t="s">
        <v>80</v>
      </c>
      <c r="AZ320" s="12">
        <v>634</v>
      </c>
      <c r="BA320" s="12">
        <v>637.902587890625</v>
      </c>
      <c r="BB320" s="19">
        <v>-34.009998321533203</v>
      </c>
      <c r="BC320" s="18">
        <v>65.000602722167898</v>
      </c>
      <c r="BD320" s="12">
        <v>1.69921875</v>
      </c>
      <c r="BE320" s="12">
        <v>635.69921875</v>
      </c>
      <c r="BF320" s="12">
        <v>10.2215480804443</v>
      </c>
      <c r="BG320" s="12">
        <v>0</v>
      </c>
      <c r="BH320" s="12">
        <v>634</v>
      </c>
      <c r="BI320" s="19">
        <v>2.36701083183288</v>
      </c>
      <c r="BJ320" s="12">
        <v>32.500301361083899</v>
      </c>
      <c r="BK320" s="12">
        <v>0.80846273899078402</v>
      </c>
      <c r="BL320" s="12">
        <v>3.1754736900329501</v>
      </c>
      <c r="BM320" s="12">
        <v>7.9684958457946697</v>
      </c>
      <c r="BN320" s="12">
        <v>3.1534276008605899</v>
      </c>
      <c r="BO320" s="12">
        <v>62.806373596191399</v>
      </c>
      <c r="BP320" s="12">
        <v>1.0498046875</v>
      </c>
      <c r="BQ320" s="12">
        <v>-32.169116973876903</v>
      </c>
      <c r="BR320" s="12">
        <v>1.4501953125</v>
      </c>
      <c r="BS320" s="12" t="s">
        <v>81</v>
      </c>
      <c r="BT320" s="12" t="s">
        <v>81</v>
      </c>
      <c r="BU320" s="12" t="s">
        <v>81</v>
      </c>
      <c r="BV320" s="12" t="s">
        <v>81</v>
      </c>
      <c r="BW320" s="12">
        <v>157.35057067871</v>
      </c>
      <c r="BX320" s="12" t="s">
        <v>82</v>
      </c>
      <c r="BY320" s="12" t="s">
        <v>81</v>
      </c>
      <c r="BZ320" s="12" t="s">
        <v>82</v>
      </c>
      <c r="CA320" s="12" t="s">
        <v>82</v>
      </c>
      <c r="CB320" s="12"/>
      <c r="CC320" s="12"/>
      <c r="CD320" s="12"/>
      <c r="CE320" s="20"/>
      <c r="CM320" s="12"/>
      <c r="CN320" s="12"/>
      <c r="CO320" s="62"/>
      <c r="CP320" s="12"/>
      <c r="CQ320" s="12"/>
      <c r="CR320" s="12"/>
      <c r="CS320" s="12"/>
      <c r="CT320" s="12"/>
      <c r="CU320" s="12"/>
      <c r="CV320" s="12"/>
      <c r="CW320" s="12"/>
      <c r="CX320" s="22">
        <v>0</v>
      </c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23"/>
      <c r="DW320" s="23"/>
      <c r="DX320" s="23"/>
      <c r="DY320" s="23"/>
      <c r="DZ320" s="23"/>
      <c r="EA320" s="23"/>
      <c r="EB320" s="23"/>
      <c r="EC320" s="21">
        <v>7</v>
      </c>
      <c r="ED320" s="12">
        <v>7</v>
      </c>
      <c r="EE320" s="23"/>
      <c r="EF320" s="21">
        <f t="shared" si="41"/>
        <v>0</v>
      </c>
      <c r="EG320" s="24">
        <v>7</v>
      </c>
      <c r="EH320" s="23"/>
      <c r="EI320" s="23"/>
      <c r="EJ320" s="23"/>
      <c r="EK320" s="23"/>
      <c r="EL320" s="23"/>
      <c r="EM320" s="23"/>
      <c r="EN320" s="23"/>
      <c r="EO320" s="23"/>
      <c r="EP320" s="23"/>
      <c r="EQ320" s="23"/>
      <c r="ER320" s="23"/>
      <c r="ES320" s="23"/>
      <c r="ET320" s="23"/>
      <c r="EU320" s="23"/>
      <c r="EV320" s="23"/>
      <c r="EW320" s="23"/>
      <c r="EX320" s="23"/>
      <c r="EY320" s="23"/>
      <c r="EZ320" s="23"/>
      <c r="FA320" s="23"/>
      <c r="FB320" s="23"/>
      <c r="FC320" s="23"/>
      <c r="FD320" s="23"/>
      <c r="FE320" s="23"/>
      <c r="FF320" s="23"/>
      <c r="FG320" s="23"/>
      <c r="FH320" s="23"/>
      <c r="FI320" s="23"/>
      <c r="FJ320" s="23"/>
      <c r="FK320" s="23"/>
      <c r="FL320" s="23"/>
      <c r="FM320" s="23"/>
      <c r="FN320" s="23"/>
      <c r="FO320" s="23"/>
      <c r="FP320" s="23"/>
      <c r="FQ320" s="23"/>
      <c r="FR320" s="23"/>
      <c r="FS320" s="23"/>
      <c r="FT320" s="23"/>
      <c r="FU320" s="23"/>
      <c r="FV320" s="23"/>
      <c r="FW320" s="23"/>
      <c r="FX320" s="23"/>
      <c r="FY320" s="23"/>
      <c r="FZ320" s="23"/>
      <c r="GA320" s="23"/>
      <c r="GB320" s="23"/>
      <c r="GC320" s="23"/>
      <c r="GD320" s="23"/>
      <c r="GE320" s="23"/>
      <c r="GF320" s="23"/>
      <c r="GG320" s="23"/>
      <c r="GH320" s="23"/>
      <c r="GI320" s="23"/>
      <c r="GJ320" s="23"/>
      <c r="GK320" s="23"/>
      <c r="GL320" s="23"/>
      <c r="GM320" s="23"/>
      <c r="GN320" s="23"/>
      <c r="GO320" s="23"/>
      <c r="GP320" s="23"/>
      <c r="GQ320" s="23"/>
      <c r="GR320" s="23"/>
      <c r="GS320" s="23"/>
      <c r="GT320" s="23"/>
      <c r="GU320" s="23"/>
      <c r="GV320" s="23"/>
      <c r="GW320" s="23"/>
      <c r="GX320" s="23"/>
      <c r="GY320" s="23"/>
      <c r="GZ320" s="23"/>
      <c r="HA320" s="23"/>
      <c r="HB320" s="23"/>
      <c r="HC320" s="23"/>
      <c r="HD320" s="23"/>
      <c r="HE320" s="23"/>
      <c r="HF320" s="23"/>
      <c r="HG320" s="23"/>
      <c r="HH320" s="23"/>
      <c r="HI320" s="23"/>
      <c r="HJ320" s="23"/>
      <c r="HK320" s="23"/>
      <c r="HL320" s="23"/>
      <c r="HM320" s="23"/>
      <c r="HN320" s="23"/>
      <c r="HO320" s="23"/>
      <c r="HP320" s="23"/>
      <c r="HQ320" s="23"/>
      <c r="HR320" s="23"/>
      <c r="HS320" s="23"/>
      <c r="HT320" s="23"/>
      <c r="HU320" s="23"/>
      <c r="HV320" s="23"/>
      <c r="HW320" s="23"/>
      <c r="HX320" s="23"/>
      <c r="HY320" s="23"/>
      <c r="HZ320" s="23"/>
      <c r="IA320" s="23"/>
      <c r="IB320" s="23"/>
      <c r="IC320" s="23"/>
      <c r="ID320" s="23"/>
      <c r="IE320" s="23"/>
      <c r="IF320" s="23"/>
      <c r="IG320" s="23"/>
      <c r="IH320" s="23"/>
      <c r="II320" s="23"/>
      <c r="IJ320" s="23"/>
    </row>
    <row r="321" spans="1:244" x14ac:dyDescent="0.3">
      <c r="A321" s="12"/>
      <c r="B321" s="13">
        <v>1</v>
      </c>
      <c r="C321" s="51"/>
      <c r="D321" s="12" t="s">
        <v>170</v>
      </c>
      <c r="E321" s="12"/>
      <c r="F321" s="14">
        <v>44896</v>
      </c>
      <c r="G321" s="13">
        <v>995.3</v>
      </c>
      <c r="H321" s="12"/>
      <c r="I321" s="15">
        <v>44840</v>
      </c>
      <c r="J321" s="13">
        <f t="shared" si="38"/>
        <v>56</v>
      </c>
      <c r="K321" s="12">
        <f t="shared" si="39"/>
        <v>1</v>
      </c>
      <c r="L321" s="12">
        <v>55</v>
      </c>
      <c r="M321" s="16" t="s">
        <v>74</v>
      </c>
      <c r="N321" s="12">
        <v>1</v>
      </c>
      <c r="O321" s="12"/>
      <c r="P321" s="12" t="s">
        <v>75</v>
      </c>
      <c r="Q321" s="12" t="s">
        <v>76</v>
      </c>
      <c r="R321" s="12" t="s">
        <v>77</v>
      </c>
      <c r="S321" s="17" t="s">
        <v>109</v>
      </c>
      <c r="T321" s="12">
        <v>28</v>
      </c>
      <c r="U321" s="12"/>
      <c r="V321" s="12">
        <v>2</v>
      </c>
      <c r="W321" s="12" t="s">
        <v>83</v>
      </c>
      <c r="X321" s="12"/>
      <c r="Y321" s="12"/>
      <c r="Z321" s="13">
        <v>67</v>
      </c>
      <c r="AA321" s="13">
        <v>1500</v>
      </c>
      <c r="AB321" s="12">
        <v>7</v>
      </c>
      <c r="AC321" s="13">
        <v>-40</v>
      </c>
      <c r="AD321" s="12"/>
      <c r="AE321" s="12">
        <v>4</v>
      </c>
      <c r="AF321" s="12">
        <v>5</v>
      </c>
      <c r="AG321" s="12">
        <v>6</v>
      </c>
      <c r="AH321" s="12">
        <v>7</v>
      </c>
      <c r="AI321" s="12"/>
      <c r="AJ321" s="13">
        <v>8</v>
      </c>
      <c r="AK321" s="16">
        <f t="shared" si="46"/>
        <v>1427.001953125</v>
      </c>
      <c r="AL321" s="12">
        <v>-64.5904541015625</v>
      </c>
      <c r="AM321" s="18">
        <v>-72.7691650390625</v>
      </c>
      <c r="AN321" s="18">
        <v>-80.810546875</v>
      </c>
      <c r="AO321" s="18">
        <v>-87.4786376953125</v>
      </c>
      <c r="AP321" s="18">
        <v>-92.9107666015625</v>
      </c>
      <c r="AQ321" s="12">
        <v>-97.137451171875</v>
      </c>
      <c r="AR321" s="12">
        <v>-98.541259765625</v>
      </c>
      <c r="AS321" s="12">
        <v>-104.141235351562</v>
      </c>
      <c r="AT321" s="12"/>
      <c r="AU321" s="12">
        <f t="shared" si="40"/>
        <v>16</v>
      </c>
      <c r="AV321" s="12">
        <v>8</v>
      </c>
      <c r="AW321" s="12">
        <v>1</v>
      </c>
      <c r="AX321" s="12">
        <v>1</v>
      </c>
      <c r="AY321" s="12" t="s">
        <v>80</v>
      </c>
      <c r="AZ321" s="12">
        <v>555.09948730468705</v>
      </c>
      <c r="BA321" s="12">
        <v>558.599609375</v>
      </c>
      <c r="BB321" s="19">
        <v>-39.439998626708899</v>
      </c>
      <c r="BC321" s="18">
        <v>91.213073730468693</v>
      </c>
      <c r="BD321" s="12">
        <v>1.5</v>
      </c>
      <c r="BE321" s="12">
        <v>556.59948730468705</v>
      </c>
      <c r="BF321" s="12">
        <v>1.6592383384704501</v>
      </c>
      <c r="BG321" s="12">
        <v>0</v>
      </c>
      <c r="BH321" s="12">
        <v>555.09948730468705</v>
      </c>
      <c r="BI321" s="19">
        <v>1.3869539499282799</v>
      </c>
      <c r="BJ321" s="12">
        <v>45.606536865234297</v>
      </c>
      <c r="BK321" s="12">
        <v>1.04310691356658</v>
      </c>
      <c r="BL321" s="12">
        <v>2.4300608634948699</v>
      </c>
      <c r="BM321" s="12">
        <v>0.76306366920471203</v>
      </c>
      <c r="BN321" s="12">
        <v>4.8160638809204102</v>
      </c>
      <c r="BO321" s="12">
        <v>166.66667175292901</v>
      </c>
      <c r="BP321" s="12">
        <v>1.150390625</v>
      </c>
      <c r="BQ321" s="12">
        <v>-68.167892456054602</v>
      </c>
      <c r="BR321" s="12">
        <v>0.650390625</v>
      </c>
      <c r="BS321" s="12">
        <v>63.591739654541001</v>
      </c>
      <c r="BT321" s="12">
        <v>0.93393921852111805</v>
      </c>
      <c r="BU321" s="12">
        <v>-51.193649291992102</v>
      </c>
      <c r="BV321" s="12">
        <v>1.4368876218795701</v>
      </c>
      <c r="BW321" s="12">
        <v>142.33927917480401</v>
      </c>
      <c r="BX321" s="12" t="s">
        <v>82</v>
      </c>
      <c r="BY321" s="12" t="s">
        <v>81</v>
      </c>
      <c r="BZ321" s="12" t="s">
        <v>82</v>
      </c>
      <c r="CA321" s="12" t="s">
        <v>82</v>
      </c>
      <c r="CB321" s="12"/>
      <c r="CC321" s="12" t="s">
        <v>504</v>
      </c>
      <c r="CD321" s="12"/>
      <c r="CE321" s="20">
        <v>-11.23</v>
      </c>
      <c r="CF321" s="21">
        <v>0</v>
      </c>
      <c r="CG321" s="21">
        <v>0.214</v>
      </c>
      <c r="CH321" s="21">
        <v>0.39500000000000002</v>
      </c>
      <c r="CI321" s="21">
        <v>45.61</v>
      </c>
      <c r="CJ321" s="21">
        <v>2.35</v>
      </c>
      <c r="CK321" s="21">
        <v>1.7949999999999999</v>
      </c>
      <c r="CL321" s="21">
        <v>-2.2730000000000001</v>
      </c>
      <c r="CM321" s="12">
        <v>1.954</v>
      </c>
      <c r="CN321" s="12">
        <v>-10.443</v>
      </c>
      <c r="CO321" s="62">
        <f>(CL321*CK321+CN321*CM321)/(CL321+CN321)</f>
        <v>1.9255785624410191</v>
      </c>
      <c r="CP321" s="12">
        <v>0.74</v>
      </c>
      <c r="CQ321" s="12">
        <v>0</v>
      </c>
      <c r="CR321" s="12">
        <v>0</v>
      </c>
      <c r="CS321" s="12">
        <v>0</v>
      </c>
      <c r="CT321" s="12">
        <v>0</v>
      </c>
      <c r="CU321" s="12">
        <v>0</v>
      </c>
      <c r="CV321" s="12">
        <v>0</v>
      </c>
      <c r="CW321" s="12">
        <v>0</v>
      </c>
      <c r="CX321" s="22">
        <v>0.3</v>
      </c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23"/>
      <c r="DW321" s="23"/>
      <c r="DX321" s="23"/>
      <c r="DY321" s="23"/>
      <c r="DZ321" s="23"/>
      <c r="EA321" s="23"/>
      <c r="EB321" s="23"/>
      <c r="EC321" s="12">
        <v>8</v>
      </c>
      <c r="ED321" s="12">
        <v>8</v>
      </c>
      <c r="EE321" s="23"/>
      <c r="EF321" s="21">
        <f t="shared" si="41"/>
        <v>0</v>
      </c>
      <c r="EG321" s="28">
        <v>8</v>
      </c>
      <c r="EH321" s="23"/>
      <c r="EI321" s="23"/>
      <c r="EJ321" s="23"/>
      <c r="EK321" s="23"/>
      <c r="EL321" s="23"/>
      <c r="EM321" s="23"/>
      <c r="EN321" s="23"/>
      <c r="EO321" s="23"/>
      <c r="EP321" s="23"/>
      <c r="EQ321" s="23"/>
      <c r="ER321" s="23"/>
      <c r="ES321" s="23"/>
      <c r="ET321" s="23"/>
      <c r="EU321" s="23"/>
      <c r="EV321" s="23"/>
      <c r="EW321" s="23"/>
      <c r="EX321" s="23"/>
      <c r="EY321" s="23"/>
      <c r="EZ321" s="23"/>
      <c r="FA321" s="23"/>
      <c r="FB321" s="23"/>
      <c r="FC321" s="23"/>
      <c r="FD321" s="23"/>
      <c r="FE321" s="23"/>
      <c r="FF321" s="23"/>
      <c r="FG321" s="23"/>
      <c r="FH321" s="23"/>
      <c r="FI321" s="23"/>
      <c r="FJ321" s="23"/>
      <c r="FK321" s="23"/>
      <c r="FL321" s="23"/>
      <c r="FM321" s="23"/>
      <c r="FN321" s="23"/>
      <c r="FO321" s="23"/>
      <c r="FP321" s="23"/>
      <c r="FQ321" s="23"/>
      <c r="FR321" s="23"/>
      <c r="FS321" s="23"/>
      <c r="FT321" s="23"/>
      <c r="FU321" s="23"/>
      <c r="FV321" s="23"/>
      <c r="FW321" s="23"/>
      <c r="FX321" s="23"/>
      <c r="FY321" s="23"/>
      <c r="FZ321" s="23"/>
      <c r="GA321" s="23"/>
      <c r="GB321" s="23"/>
      <c r="GC321" s="23"/>
      <c r="GD321" s="23"/>
      <c r="GE321" s="23"/>
      <c r="GF321" s="23"/>
      <c r="GG321" s="23"/>
      <c r="GH321" s="23"/>
      <c r="GI321" s="23"/>
      <c r="GJ321" s="23"/>
      <c r="GK321" s="23"/>
      <c r="GL321" s="23"/>
      <c r="GM321" s="23"/>
      <c r="GN321" s="23"/>
      <c r="GO321" s="23"/>
      <c r="GP321" s="23"/>
      <c r="GQ321" s="23"/>
      <c r="GR321" s="23"/>
      <c r="GS321" s="23"/>
      <c r="GT321" s="23"/>
      <c r="GU321" s="23"/>
      <c r="GV321" s="23"/>
      <c r="GW321" s="23"/>
      <c r="GX321" s="23"/>
      <c r="GY321" s="23"/>
      <c r="GZ321" s="23"/>
      <c r="HA321" s="23"/>
      <c r="HB321" s="23"/>
      <c r="HC321" s="23"/>
      <c r="HD321" s="23"/>
      <c r="HE321" s="23"/>
      <c r="HF321" s="23"/>
      <c r="HG321" s="23"/>
      <c r="HH321" s="23"/>
      <c r="HI321" s="23"/>
      <c r="HJ321" s="23"/>
      <c r="HK321" s="23"/>
      <c r="HL321" s="23"/>
      <c r="HM321" s="23"/>
      <c r="HN321" s="23"/>
      <c r="HO321" s="23"/>
      <c r="HP321" s="23"/>
      <c r="HQ321" s="23"/>
      <c r="HR321" s="23"/>
      <c r="HS321" s="23"/>
      <c r="HT321" s="23"/>
      <c r="HU321" s="23"/>
      <c r="HV321" s="23"/>
      <c r="HW321" s="23"/>
      <c r="HX321" s="23"/>
      <c r="HY321" s="23"/>
      <c r="HZ321" s="23"/>
      <c r="IA321" s="23"/>
      <c r="IB321" s="23"/>
      <c r="IC321" s="23"/>
      <c r="ID321" s="23"/>
      <c r="IE321" s="23"/>
      <c r="IF321" s="23"/>
      <c r="IG321" s="23"/>
      <c r="IH321" s="23"/>
      <c r="II321" s="23"/>
      <c r="IJ321" s="23"/>
    </row>
    <row r="322" spans="1:244" ht="14.4" customHeight="1" x14ac:dyDescent="0.3">
      <c r="A322" s="12"/>
      <c r="B322" s="13">
        <v>1</v>
      </c>
      <c r="C322" s="51"/>
      <c r="D322" s="12" t="s">
        <v>170</v>
      </c>
      <c r="E322" s="12"/>
      <c r="F322" s="14">
        <v>44896</v>
      </c>
      <c r="G322" s="13">
        <v>995.3</v>
      </c>
      <c r="H322" s="12"/>
      <c r="I322" s="15">
        <v>44840</v>
      </c>
      <c r="J322" s="13">
        <f t="shared" ref="J322:J385" si="48">F322-I322</f>
        <v>56</v>
      </c>
      <c r="K322" s="12">
        <f t="shared" ref="K322:K385" si="49">J322-L322</f>
        <v>1</v>
      </c>
      <c r="L322" s="12">
        <v>55</v>
      </c>
      <c r="M322" s="16" t="s">
        <v>74</v>
      </c>
      <c r="N322" s="12">
        <v>1</v>
      </c>
      <c r="O322" s="12"/>
      <c r="P322" s="12" t="s">
        <v>75</v>
      </c>
      <c r="Q322" s="12" t="s">
        <v>76</v>
      </c>
      <c r="R322" s="12" t="s">
        <v>77</v>
      </c>
      <c r="S322" s="17" t="s">
        <v>109</v>
      </c>
      <c r="T322" s="12">
        <v>28</v>
      </c>
      <c r="U322" s="12"/>
      <c r="V322" s="12">
        <v>9</v>
      </c>
      <c r="W322" s="12" t="s">
        <v>83</v>
      </c>
      <c r="X322" s="12"/>
      <c r="Y322" s="12"/>
      <c r="Z322" s="13">
        <v>66</v>
      </c>
      <c r="AA322" s="13">
        <v>550</v>
      </c>
      <c r="AB322" s="12">
        <v>7</v>
      </c>
      <c r="AC322" s="13">
        <v>-42</v>
      </c>
      <c r="AD322" s="12"/>
      <c r="AE322" s="12">
        <v>26</v>
      </c>
      <c r="AF322" s="12">
        <v>27</v>
      </c>
      <c r="AG322" s="12">
        <v>28</v>
      </c>
      <c r="AH322" s="12">
        <v>29</v>
      </c>
      <c r="AI322" s="12"/>
      <c r="AJ322" s="13">
        <v>11</v>
      </c>
      <c r="AK322" s="16">
        <f t="shared" si="46"/>
        <v>954.58984375</v>
      </c>
      <c r="AL322" s="12">
        <v>-61.981201171875</v>
      </c>
      <c r="AM322" s="18">
        <v>-66.986083984375</v>
      </c>
      <c r="AN322" s="18">
        <v>-71.807861328125</v>
      </c>
      <c r="AO322" s="18">
        <v>-76.84326171875</v>
      </c>
      <c r="AP322" s="18">
        <v>-80.9173583984375</v>
      </c>
      <c r="AQ322" s="12">
        <v>-84.2437744140625</v>
      </c>
      <c r="AR322" s="12">
        <v>-87.9669189453125</v>
      </c>
      <c r="AS322" s="12">
        <v>-91.6748046875</v>
      </c>
      <c r="AT322" s="12"/>
      <c r="AU322" s="12">
        <f t="shared" ref="AU322:AU385" si="50">AV322*2</f>
        <v>24</v>
      </c>
      <c r="AV322" s="12">
        <v>12</v>
      </c>
      <c r="AW322" s="12">
        <v>1</v>
      </c>
      <c r="AX322" s="12">
        <v>1</v>
      </c>
      <c r="AY322" s="12" t="s">
        <v>80</v>
      </c>
      <c r="AZ322" s="12">
        <v>597.40051269531205</v>
      </c>
      <c r="BA322" s="12">
        <v>601.099609375</v>
      </c>
      <c r="BB322" s="19">
        <v>-30.819999694824201</v>
      </c>
      <c r="BC322" s="18">
        <v>78.457939147949205</v>
      </c>
      <c r="BD322" s="12">
        <v>1.599609375</v>
      </c>
      <c r="BE322" s="12">
        <v>599.00012207031205</v>
      </c>
      <c r="BF322" s="12">
        <v>1.6604541540145801</v>
      </c>
      <c r="BG322" s="12">
        <v>0</v>
      </c>
      <c r="BH322" s="12">
        <v>597.40051269531205</v>
      </c>
      <c r="BI322" s="19">
        <v>1.5384263992309499</v>
      </c>
      <c r="BJ322" s="12">
        <v>39.228969573974602</v>
      </c>
      <c r="BK322" s="12">
        <v>1.03120577335357</v>
      </c>
      <c r="BL322" s="12">
        <v>2.5696320533752401</v>
      </c>
      <c r="BM322" s="12">
        <v>1.07967329025268</v>
      </c>
      <c r="BN322" s="12">
        <v>6.4427247047424299</v>
      </c>
      <c r="BO322" s="12">
        <v>164.82843017578099</v>
      </c>
      <c r="BP322" s="12">
        <v>1.0498046875</v>
      </c>
      <c r="BQ322" s="12">
        <v>-49.479167938232401</v>
      </c>
      <c r="BR322" s="12">
        <v>0.5498046875</v>
      </c>
      <c r="BS322" s="12">
        <v>82.891532897949205</v>
      </c>
      <c r="BT322" s="12">
        <v>0.69063872098922696</v>
      </c>
      <c r="BU322" s="12">
        <v>-41.269168853759702</v>
      </c>
      <c r="BV322" s="12">
        <v>1.5104191303253101</v>
      </c>
      <c r="BW322" s="12">
        <v>128.98085021972599</v>
      </c>
      <c r="BX322" s="12" t="s">
        <v>82</v>
      </c>
      <c r="BY322" s="12" t="s">
        <v>81</v>
      </c>
      <c r="BZ322" s="12" t="s">
        <v>82</v>
      </c>
      <c r="CA322" s="12" t="s">
        <v>82</v>
      </c>
      <c r="CB322" s="12"/>
      <c r="CC322" s="12" t="s">
        <v>505</v>
      </c>
      <c r="CD322" s="12"/>
      <c r="CE322" s="20">
        <v>-20.172000000000001</v>
      </c>
      <c r="CF322" s="21">
        <v>0</v>
      </c>
      <c r="CG322" s="21">
        <v>0.48799999999999999</v>
      </c>
      <c r="CH322" s="21">
        <v>0.40899999999999997</v>
      </c>
      <c r="CI322" s="21">
        <v>71.581000000000003</v>
      </c>
      <c r="CJ322" s="21">
        <v>1.65</v>
      </c>
      <c r="CK322" s="21">
        <v>1.083</v>
      </c>
      <c r="CL322" s="21">
        <v>-8.65</v>
      </c>
      <c r="CM322" s="12">
        <v>2.1789999999999998</v>
      </c>
      <c r="CN322" s="12">
        <v>-13.577999999999999</v>
      </c>
      <c r="CO322" s="62">
        <f>(CL322*CK322+CN322*CM322)/(CL322+CN322)</f>
        <v>1.7524928918481193</v>
      </c>
      <c r="CP322" s="12">
        <v>0.81899999999999995</v>
      </c>
      <c r="CQ322" s="12">
        <v>0</v>
      </c>
      <c r="CR322" s="12">
        <v>0</v>
      </c>
      <c r="CS322" s="12">
        <v>0</v>
      </c>
      <c r="CT322" s="12">
        <v>0</v>
      </c>
      <c r="CU322" s="12">
        <v>0</v>
      </c>
      <c r="CV322" s="12">
        <v>0</v>
      </c>
      <c r="CW322" s="12">
        <v>0</v>
      </c>
      <c r="CX322" s="22">
        <v>0.27200000000000002</v>
      </c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23"/>
      <c r="DW322" s="23"/>
      <c r="DX322" s="23"/>
      <c r="DY322" s="23"/>
      <c r="DZ322" s="23"/>
      <c r="EA322" s="23"/>
      <c r="EB322" s="23"/>
      <c r="EC322" s="12">
        <v>8</v>
      </c>
      <c r="ED322" s="12">
        <v>8</v>
      </c>
      <c r="EE322" s="23"/>
      <c r="EF322" s="21">
        <f t="shared" ref="EF322:EF385" si="51">EC322-ED322</f>
        <v>0</v>
      </c>
      <c r="EG322" s="28">
        <v>8</v>
      </c>
      <c r="EH322" s="23"/>
      <c r="EI322" s="23"/>
      <c r="EJ322" s="23"/>
      <c r="EK322" s="23"/>
      <c r="EL322" s="23"/>
      <c r="EM322" s="23"/>
      <c r="EN322" s="23"/>
      <c r="EO322" s="23"/>
      <c r="EP322" s="23"/>
      <c r="EQ322" s="23"/>
      <c r="ER322" s="23"/>
      <c r="ES322" s="23"/>
      <c r="ET322" s="23"/>
      <c r="EU322" s="23"/>
      <c r="EV322" s="23"/>
      <c r="EW322" s="23"/>
      <c r="EX322" s="23"/>
      <c r="EY322" s="23"/>
      <c r="EZ322" s="23"/>
      <c r="FA322" s="23"/>
      <c r="FB322" s="23"/>
      <c r="FC322" s="23"/>
      <c r="FD322" s="23"/>
      <c r="FE322" s="23"/>
      <c r="FF322" s="23"/>
      <c r="FG322" s="23"/>
      <c r="FH322" s="23"/>
      <c r="FI322" s="23"/>
      <c r="FJ322" s="23"/>
      <c r="FK322" s="23"/>
      <c r="FL322" s="23"/>
      <c r="FM322" s="23"/>
      <c r="FN322" s="23"/>
      <c r="FO322" s="23"/>
      <c r="FP322" s="23"/>
      <c r="FQ322" s="23"/>
      <c r="FR322" s="23"/>
      <c r="FS322" s="23"/>
      <c r="FT322" s="23"/>
      <c r="FU322" s="23"/>
      <c r="FV322" s="23"/>
      <c r="FW322" s="23"/>
      <c r="FX322" s="23"/>
      <c r="FY322" s="23"/>
      <c r="FZ322" s="23"/>
      <c r="GA322" s="23"/>
      <c r="GB322" s="23"/>
      <c r="GC322" s="23"/>
      <c r="GD322" s="23"/>
      <c r="GE322" s="23"/>
      <c r="GF322" s="23"/>
      <c r="GG322" s="23"/>
      <c r="GH322" s="23"/>
      <c r="GI322" s="23"/>
      <c r="GJ322" s="23"/>
      <c r="GK322" s="23"/>
      <c r="GL322" s="23"/>
      <c r="GM322" s="23"/>
      <c r="GN322" s="23"/>
      <c r="GO322" s="23"/>
      <c r="GP322" s="23"/>
      <c r="GQ322" s="23"/>
      <c r="GR322" s="23"/>
      <c r="GS322" s="23"/>
      <c r="GT322" s="23"/>
      <c r="GU322" s="23"/>
      <c r="GV322" s="23"/>
      <c r="GW322" s="23"/>
      <c r="GX322" s="23"/>
      <c r="GY322" s="23"/>
      <c r="GZ322" s="23"/>
      <c r="HA322" s="23"/>
      <c r="HB322" s="23"/>
      <c r="HC322" s="23"/>
      <c r="HD322" s="23"/>
      <c r="HE322" s="23"/>
      <c r="HF322" s="23"/>
      <c r="HG322" s="23"/>
      <c r="HH322" s="23"/>
      <c r="HI322" s="23"/>
      <c r="HJ322" s="23"/>
      <c r="HK322" s="23"/>
      <c r="HL322" s="23"/>
      <c r="HM322" s="23"/>
      <c r="HN322" s="23"/>
      <c r="HO322" s="23"/>
      <c r="HP322" s="23"/>
      <c r="HQ322" s="23"/>
      <c r="HR322" s="23"/>
      <c r="HS322" s="23"/>
      <c r="HT322" s="23"/>
      <c r="HU322" s="23"/>
      <c r="HV322" s="23"/>
      <c r="HW322" s="23"/>
      <c r="HX322" s="23"/>
      <c r="HY322" s="23"/>
      <c r="HZ322" s="23"/>
      <c r="IA322" s="23"/>
      <c r="IB322" s="23"/>
      <c r="IC322" s="23"/>
      <c r="ID322" s="23"/>
      <c r="IE322" s="23"/>
      <c r="IF322" s="23"/>
      <c r="IG322" s="23"/>
      <c r="IH322" s="23"/>
      <c r="II322" s="23"/>
      <c r="IJ322" s="23"/>
    </row>
    <row r="323" spans="1:244" ht="15" customHeight="1" x14ac:dyDescent="0.3">
      <c r="A323" s="12"/>
      <c r="B323" s="13">
        <v>1</v>
      </c>
      <c r="C323" s="51"/>
      <c r="D323" s="12" t="s">
        <v>170</v>
      </c>
      <c r="E323" s="12"/>
      <c r="F323" s="14">
        <v>44896</v>
      </c>
      <c r="G323" s="13">
        <v>995.3</v>
      </c>
      <c r="H323" s="12"/>
      <c r="I323" s="15">
        <v>44840</v>
      </c>
      <c r="J323" s="13">
        <f t="shared" si="48"/>
        <v>56</v>
      </c>
      <c r="K323" s="12">
        <f t="shared" si="49"/>
        <v>1</v>
      </c>
      <c r="L323" s="12">
        <v>55</v>
      </c>
      <c r="M323" s="16" t="s">
        <v>74</v>
      </c>
      <c r="N323" s="12">
        <v>1</v>
      </c>
      <c r="O323" s="12"/>
      <c r="P323" s="12" t="s">
        <v>75</v>
      </c>
      <c r="Q323" s="12" t="s">
        <v>76</v>
      </c>
      <c r="R323" s="12" t="s">
        <v>77</v>
      </c>
      <c r="S323" s="17" t="s">
        <v>109</v>
      </c>
      <c r="T323" s="12">
        <v>28</v>
      </c>
      <c r="U323" s="12"/>
      <c r="V323" s="12">
        <v>4</v>
      </c>
      <c r="W323" s="12" t="s">
        <v>83</v>
      </c>
      <c r="X323" s="12"/>
      <c r="Y323" s="12"/>
      <c r="Z323" s="13">
        <v>66</v>
      </c>
      <c r="AA323" s="13">
        <v>1000</v>
      </c>
      <c r="AB323" s="12">
        <v>6</v>
      </c>
      <c r="AC323" s="13">
        <v>-40</v>
      </c>
      <c r="AD323" s="12"/>
      <c r="AE323" s="12">
        <v>40</v>
      </c>
      <c r="AF323" s="12">
        <v>41</v>
      </c>
      <c r="AG323" s="12">
        <v>42</v>
      </c>
      <c r="AH323" s="12">
        <v>43</v>
      </c>
      <c r="AI323" s="12"/>
      <c r="AJ323" s="13">
        <v>4</v>
      </c>
      <c r="AK323" s="16">
        <f t="shared" si="46"/>
        <v>1246.337890625</v>
      </c>
      <c r="AL323" s="12">
        <v>-70.9075927734375</v>
      </c>
      <c r="AM323" s="18">
        <v>-77.3162841796875</v>
      </c>
      <c r="AN323" s="18">
        <v>-85.5255126953125</v>
      </c>
      <c r="AO323" s="18">
        <v>-91.3848876953125</v>
      </c>
      <c r="AP323" s="18">
        <v>-95.03173828125</v>
      </c>
      <c r="AQ323" s="12">
        <v>-100.2197265625</v>
      </c>
      <c r="AR323" s="12">
        <v>-104.583740234375</v>
      </c>
      <c r="AS323" s="12">
        <v>-106.50634765625</v>
      </c>
      <c r="AT323" s="12"/>
      <c r="AU323" s="12">
        <f t="shared" si="50"/>
        <v>30</v>
      </c>
      <c r="AV323" s="12">
        <v>15</v>
      </c>
      <c r="AW323" s="12">
        <v>1</v>
      </c>
      <c r="AX323" s="12">
        <v>1</v>
      </c>
      <c r="AY323" s="12" t="s">
        <v>80</v>
      </c>
      <c r="AZ323" s="12">
        <v>693.19921875</v>
      </c>
      <c r="BA323" s="12">
        <v>697.19909667968705</v>
      </c>
      <c r="BB323" s="19">
        <v>-29.2199993133544</v>
      </c>
      <c r="BC323" s="18">
        <v>60.149566650390597</v>
      </c>
      <c r="BD323" s="12">
        <v>1.701171875</v>
      </c>
      <c r="BE323" s="12">
        <v>694.900390625</v>
      </c>
      <c r="BF323" s="12">
        <v>6.7590622901916504</v>
      </c>
      <c r="BG323" s="12">
        <v>0</v>
      </c>
      <c r="BH323" s="12">
        <v>693.19921875</v>
      </c>
      <c r="BI323" s="19">
        <v>2.38752841949462</v>
      </c>
      <c r="BJ323" s="12">
        <v>30.074783325195298</v>
      </c>
      <c r="BK323" s="12">
        <v>0.82795405387878396</v>
      </c>
      <c r="BL323" s="12">
        <v>3.21548247337341</v>
      </c>
      <c r="BM323" s="12">
        <v>7.7306270599365199</v>
      </c>
      <c r="BN323" s="12">
        <v>8.6446809768676705</v>
      </c>
      <c r="BO323" s="12">
        <v>53.786056518554602</v>
      </c>
      <c r="BP323" s="12">
        <v>1.05078125</v>
      </c>
      <c r="BQ323" s="12">
        <v>-25.2403850555419</v>
      </c>
      <c r="BR323" s="12">
        <v>0.849609375</v>
      </c>
      <c r="BS323" s="12" t="s">
        <v>81</v>
      </c>
      <c r="BT323" s="12" t="s">
        <v>81</v>
      </c>
      <c r="BU323" s="12" t="s">
        <v>81</v>
      </c>
      <c r="BV323" s="12" t="s">
        <v>81</v>
      </c>
      <c r="BW323" s="12">
        <v>146.10877990722599</v>
      </c>
      <c r="BX323" s="12" t="s">
        <v>82</v>
      </c>
      <c r="BY323" s="12" t="s">
        <v>81</v>
      </c>
      <c r="BZ323" s="12" t="s">
        <v>82</v>
      </c>
      <c r="CA323" s="12" t="s">
        <v>82</v>
      </c>
      <c r="CB323" s="12"/>
      <c r="CC323" s="12" t="s">
        <v>506</v>
      </c>
      <c r="CD323" s="12"/>
      <c r="CE323" s="20">
        <v>-18.158000000000001</v>
      </c>
      <c r="CF323" s="21">
        <v>0</v>
      </c>
      <c r="CG323" s="21">
        <v>0</v>
      </c>
      <c r="CH323" s="21">
        <v>0.499</v>
      </c>
      <c r="CI323" s="21">
        <v>159.13999999999999</v>
      </c>
      <c r="CJ323" s="21">
        <v>2.25</v>
      </c>
      <c r="CK323" s="21">
        <v>1.7869999999999999</v>
      </c>
      <c r="CL323" s="21">
        <v>-5.7880000000000003</v>
      </c>
      <c r="CM323" s="12">
        <v>1.8109999999999999</v>
      </c>
      <c r="CN323" s="12">
        <v>-13.612</v>
      </c>
      <c r="CO323" s="62">
        <f>(CL323*CK323+CN323*CM323)/(CL323+CN323)</f>
        <v>1.8038395876288664</v>
      </c>
      <c r="CP323" s="12">
        <v>0.60699999999999998</v>
      </c>
      <c r="CQ323" s="12">
        <v>0</v>
      </c>
      <c r="CR323" s="12">
        <v>0</v>
      </c>
      <c r="CS323" s="12">
        <v>0</v>
      </c>
      <c r="CT323" s="12">
        <v>0</v>
      </c>
      <c r="CU323" s="12">
        <v>0</v>
      </c>
      <c r="CV323" s="12">
        <v>0</v>
      </c>
      <c r="CW323" s="12">
        <v>0</v>
      </c>
      <c r="CX323" s="22">
        <v>0.53900000000000003</v>
      </c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23"/>
      <c r="DW323" s="23"/>
      <c r="DX323" s="23"/>
      <c r="DY323" s="23"/>
      <c r="DZ323" s="23"/>
      <c r="EA323" s="23"/>
      <c r="EB323" s="23"/>
      <c r="EC323" s="12">
        <v>7</v>
      </c>
      <c r="ED323" s="21">
        <v>7</v>
      </c>
      <c r="EE323" s="23"/>
      <c r="EF323" s="21">
        <f t="shared" si="51"/>
        <v>0</v>
      </c>
      <c r="EG323" s="28">
        <v>7</v>
      </c>
      <c r="EH323" s="23"/>
      <c r="EI323" s="23"/>
      <c r="EJ323" s="23"/>
      <c r="EK323" s="23"/>
      <c r="EL323" s="23"/>
      <c r="EM323" s="23"/>
      <c r="EN323" s="23"/>
      <c r="EO323" s="23"/>
      <c r="EP323" s="23"/>
      <c r="EQ323" s="23"/>
      <c r="ER323" s="23"/>
      <c r="ES323" s="23"/>
      <c r="ET323" s="23"/>
      <c r="EU323" s="23"/>
      <c r="EV323" s="23"/>
      <c r="EW323" s="23"/>
      <c r="EX323" s="23"/>
      <c r="EY323" s="23"/>
      <c r="EZ323" s="23"/>
      <c r="FA323" s="23"/>
      <c r="FB323" s="23"/>
      <c r="FC323" s="23"/>
      <c r="FD323" s="23"/>
      <c r="FE323" s="23"/>
      <c r="FF323" s="23"/>
      <c r="FG323" s="23"/>
      <c r="FH323" s="23"/>
      <c r="FI323" s="23"/>
      <c r="FJ323" s="23"/>
      <c r="FK323" s="23"/>
      <c r="FL323" s="23"/>
      <c r="FM323" s="23"/>
      <c r="FN323" s="23"/>
      <c r="FO323" s="23"/>
      <c r="FP323" s="23"/>
      <c r="FQ323" s="23"/>
      <c r="FR323" s="23"/>
      <c r="FS323" s="23"/>
      <c r="FT323" s="23"/>
      <c r="FU323" s="23"/>
      <c r="FV323" s="23"/>
      <c r="FW323" s="23"/>
      <c r="FX323" s="23"/>
      <c r="FY323" s="23"/>
      <c r="FZ323" s="23"/>
      <c r="GA323" s="23"/>
      <c r="GB323" s="23"/>
      <c r="GC323" s="23"/>
      <c r="GD323" s="23"/>
      <c r="GE323" s="23"/>
      <c r="GF323" s="23"/>
      <c r="GG323" s="23"/>
      <c r="GH323" s="23"/>
      <c r="GI323" s="23"/>
      <c r="GJ323" s="23"/>
      <c r="GK323" s="23"/>
      <c r="GL323" s="23"/>
      <c r="GM323" s="23"/>
      <c r="GN323" s="23"/>
      <c r="GO323" s="23"/>
      <c r="GP323" s="23"/>
      <c r="GQ323" s="23"/>
      <c r="GR323" s="23"/>
      <c r="GS323" s="23"/>
      <c r="GT323" s="23"/>
      <c r="GU323" s="23"/>
      <c r="GV323" s="23"/>
      <c r="GW323" s="23"/>
      <c r="GX323" s="23"/>
      <c r="GY323" s="23"/>
      <c r="GZ323" s="23"/>
      <c r="HA323" s="23"/>
      <c r="HB323" s="23"/>
      <c r="HC323" s="23"/>
      <c r="HD323" s="23"/>
      <c r="HE323" s="23"/>
      <c r="HF323" s="23"/>
      <c r="HG323" s="23"/>
      <c r="HH323" s="23"/>
      <c r="HI323" s="23"/>
      <c r="HJ323" s="23"/>
      <c r="HK323" s="23"/>
      <c r="HL323" s="23"/>
      <c r="HM323" s="23"/>
      <c r="HN323" s="23"/>
      <c r="HO323" s="23"/>
      <c r="HP323" s="23"/>
      <c r="HQ323" s="23"/>
      <c r="HR323" s="23"/>
      <c r="HS323" s="23"/>
      <c r="HT323" s="23"/>
      <c r="HU323" s="23"/>
      <c r="HV323" s="23"/>
      <c r="HW323" s="23"/>
      <c r="HX323" s="23"/>
      <c r="HY323" s="23"/>
      <c r="HZ323" s="23"/>
      <c r="IA323" s="23"/>
      <c r="IB323" s="23"/>
      <c r="IC323" s="23"/>
      <c r="ID323" s="23"/>
      <c r="IE323" s="23"/>
      <c r="IF323" s="23"/>
      <c r="IG323" s="23"/>
      <c r="IH323" s="23"/>
      <c r="II323" s="23"/>
      <c r="IJ323" s="23"/>
    </row>
    <row r="324" spans="1:244" s="12" customFormat="1" ht="15" customHeight="1" x14ac:dyDescent="0.3">
      <c r="B324" s="13">
        <v>1</v>
      </c>
      <c r="C324" s="51"/>
      <c r="D324" s="12" t="s">
        <v>170</v>
      </c>
      <c r="F324" s="14">
        <v>44896</v>
      </c>
      <c r="G324" s="13">
        <v>995.3</v>
      </c>
      <c r="I324" s="15">
        <v>44840</v>
      </c>
      <c r="J324" s="13">
        <f t="shared" si="48"/>
        <v>56</v>
      </c>
      <c r="K324" s="12">
        <f t="shared" si="49"/>
        <v>1</v>
      </c>
      <c r="L324" s="12">
        <v>55</v>
      </c>
      <c r="M324" s="16" t="s">
        <v>74</v>
      </c>
      <c r="N324" s="12">
        <v>1</v>
      </c>
      <c r="P324" s="12" t="s">
        <v>75</v>
      </c>
      <c r="Q324" s="12" t="s">
        <v>76</v>
      </c>
      <c r="R324" s="12" t="s">
        <v>77</v>
      </c>
      <c r="S324" s="17" t="s">
        <v>109</v>
      </c>
      <c r="T324" s="12">
        <v>28</v>
      </c>
      <c r="V324" s="12">
        <v>2</v>
      </c>
      <c r="Z324" s="13">
        <v>77</v>
      </c>
      <c r="AA324" s="13">
        <v>1000</v>
      </c>
      <c r="AB324" s="12">
        <v>23</v>
      </c>
      <c r="AC324" s="13">
        <v>-42</v>
      </c>
      <c r="AE324" s="12">
        <v>34</v>
      </c>
      <c r="AF324" s="12">
        <v>35</v>
      </c>
      <c r="AG324" s="12">
        <v>36</v>
      </c>
      <c r="AH324" s="12">
        <v>37</v>
      </c>
      <c r="AJ324" s="13">
        <v>9</v>
      </c>
      <c r="AK324" s="16">
        <f t="shared" si="46"/>
        <v>748.9013671875</v>
      </c>
      <c r="AL324" s="12">
        <v>-65.8111572265625</v>
      </c>
      <c r="AM324" s="18">
        <v>-69.1070556640625</v>
      </c>
      <c r="AN324" s="18">
        <v>-70.8770751953125</v>
      </c>
      <c r="AO324" s="18">
        <v>-77.3162841796875</v>
      </c>
      <c r="AP324" s="18">
        <v>-80.4290771484375</v>
      </c>
      <c r="AQ324" s="12">
        <v>-80.8258056640625</v>
      </c>
      <c r="AR324" s="12">
        <v>-83.740234375</v>
      </c>
      <c r="AS324" s="12">
        <v>-87.2650146484375</v>
      </c>
      <c r="AU324" s="12">
        <f t="shared" si="50"/>
        <v>32</v>
      </c>
      <c r="AV324" s="12">
        <v>16</v>
      </c>
      <c r="AW324" s="12">
        <v>1</v>
      </c>
      <c r="AX324" s="12">
        <v>1</v>
      </c>
      <c r="AY324" s="12" t="s">
        <v>80</v>
      </c>
      <c r="AZ324" s="12">
        <v>512.69921875</v>
      </c>
      <c r="BA324" s="12">
        <v>516.00012207031205</v>
      </c>
      <c r="BB324" s="19">
        <v>-36.25</v>
      </c>
      <c r="BC324" s="18">
        <v>90.418701171875</v>
      </c>
      <c r="BD324" s="12">
        <v>1.5</v>
      </c>
      <c r="BE324" s="12">
        <v>514.19921875</v>
      </c>
      <c r="BF324" s="12">
        <v>-1.0882568359375</v>
      </c>
      <c r="BG324" s="12">
        <v>3.201171875</v>
      </c>
      <c r="BH324" s="12">
        <v>515.900390625</v>
      </c>
      <c r="BI324" s="19">
        <v>1.1280817985534599</v>
      </c>
      <c r="BJ324" s="12">
        <v>45.2093505859375</v>
      </c>
      <c r="BK324" s="12">
        <v>1.0562056303024201</v>
      </c>
      <c r="BL324" s="12">
        <v>2.1842873096465998</v>
      </c>
      <c r="BM324" s="12">
        <v>0.67531377077102706</v>
      </c>
      <c r="BN324" s="12">
        <v>2.03896880149841</v>
      </c>
      <c r="BO324" s="12">
        <v>198.76803588867099</v>
      </c>
      <c r="BP324" s="12">
        <v>1.05078125</v>
      </c>
      <c r="BQ324" s="12">
        <v>-82.873771667480398</v>
      </c>
      <c r="BR324" s="12">
        <v>0.4501953125</v>
      </c>
      <c r="BS324" s="12">
        <v>109.76319122314401</v>
      </c>
      <c r="BT324" s="12">
        <v>0.60244387388229403</v>
      </c>
      <c r="BU324" s="12">
        <v>-61.502872467041001</v>
      </c>
      <c r="BV324" s="12">
        <v>1.1528449058532699</v>
      </c>
      <c r="BW324" s="12">
        <v>111.103424072265</v>
      </c>
      <c r="BX324" s="12" t="s">
        <v>82</v>
      </c>
      <c r="BY324" s="12" t="s">
        <v>81</v>
      </c>
      <c r="BZ324" s="12" t="s">
        <v>82</v>
      </c>
      <c r="CA324" s="12" t="s">
        <v>82</v>
      </c>
      <c r="CE324" s="20"/>
      <c r="CF324" s="21"/>
      <c r="CG324" s="21"/>
      <c r="CH324" s="21"/>
      <c r="CI324" s="21"/>
      <c r="CJ324" s="21"/>
      <c r="CK324" s="21"/>
      <c r="CL324" s="21"/>
      <c r="CO324" s="62"/>
      <c r="CX324" s="22">
        <v>0</v>
      </c>
      <c r="DV324" s="23"/>
      <c r="DW324" s="23"/>
      <c r="DX324" s="23"/>
      <c r="DY324" s="23"/>
      <c r="DZ324" s="23"/>
      <c r="EA324" s="23"/>
      <c r="EB324" s="23"/>
      <c r="EC324" s="21">
        <v>7</v>
      </c>
      <c r="ED324" s="12">
        <v>7</v>
      </c>
      <c r="EE324" s="23"/>
      <c r="EF324" s="21">
        <f t="shared" si="51"/>
        <v>0</v>
      </c>
      <c r="EG324" s="24">
        <v>7</v>
      </c>
      <c r="EH324" s="23"/>
      <c r="EI324" s="23"/>
      <c r="EJ324" s="23"/>
      <c r="EK324" s="23"/>
      <c r="EL324" s="23"/>
      <c r="EM324" s="23"/>
      <c r="EN324" s="23"/>
      <c r="EO324" s="23"/>
      <c r="EP324" s="23"/>
      <c r="EQ324" s="23"/>
      <c r="ER324" s="23"/>
      <c r="ES324" s="23"/>
      <c r="ET324" s="23"/>
      <c r="EU324" s="23"/>
      <c r="EV324" s="23"/>
      <c r="EW324" s="23"/>
      <c r="EX324" s="23"/>
      <c r="EY324" s="23"/>
      <c r="EZ324" s="23"/>
      <c r="FA324" s="23"/>
      <c r="FB324" s="23"/>
      <c r="FC324" s="23"/>
      <c r="FD324" s="23"/>
      <c r="FE324" s="23"/>
      <c r="FF324" s="23"/>
      <c r="FG324" s="23"/>
      <c r="FH324" s="23"/>
      <c r="FI324" s="23"/>
      <c r="FJ324" s="23"/>
      <c r="FK324" s="23"/>
      <c r="FL324" s="23"/>
      <c r="FM324" s="23"/>
      <c r="FN324" s="23"/>
      <c r="FO324" s="23"/>
      <c r="FP324" s="23"/>
      <c r="FQ324" s="23"/>
      <c r="FR324" s="23"/>
      <c r="FS324" s="23"/>
      <c r="FT324" s="23"/>
      <c r="FU324" s="23"/>
      <c r="FV324" s="23"/>
      <c r="FW324" s="23"/>
      <c r="FX324" s="23"/>
      <c r="FY324" s="23"/>
      <c r="FZ324" s="23"/>
      <c r="GA324" s="23"/>
      <c r="GB324" s="23"/>
      <c r="GC324" s="23"/>
      <c r="GD324" s="23"/>
      <c r="GE324" s="23"/>
      <c r="GF324" s="23"/>
      <c r="GG324" s="23"/>
      <c r="GH324" s="23"/>
      <c r="GI324" s="23"/>
      <c r="GJ324" s="23"/>
      <c r="GK324" s="23"/>
      <c r="GL324" s="23"/>
      <c r="GM324" s="23"/>
      <c r="GN324" s="23"/>
      <c r="GO324" s="23"/>
      <c r="GP324" s="23"/>
      <c r="GQ324" s="23"/>
      <c r="GR324" s="23"/>
      <c r="GS324" s="23"/>
      <c r="GT324" s="23"/>
      <c r="GU324" s="23"/>
      <c r="GV324" s="23"/>
      <c r="GW324" s="23"/>
      <c r="GX324" s="23"/>
      <c r="GY324" s="23"/>
      <c r="GZ324" s="23"/>
      <c r="HA324" s="23"/>
      <c r="HB324" s="23"/>
      <c r="HC324" s="23"/>
      <c r="HD324" s="23"/>
      <c r="HE324" s="23"/>
      <c r="HF324" s="23"/>
      <c r="HG324" s="23"/>
      <c r="HH324" s="23"/>
      <c r="HI324" s="23"/>
      <c r="HJ324" s="23"/>
      <c r="HK324" s="23"/>
      <c r="HL324" s="23"/>
      <c r="HM324" s="23"/>
      <c r="HN324" s="23"/>
      <c r="HO324" s="23"/>
      <c r="HP324" s="23"/>
      <c r="HQ324" s="23"/>
      <c r="HR324" s="23"/>
      <c r="HS324" s="23"/>
      <c r="HT324" s="23"/>
      <c r="HU324" s="23"/>
      <c r="HV324" s="23"/>
      <c r="HW324" s="23"/>
      <c r="HX324" s="23"/>
      <c r="HY324" s="23"/>
      <c r="HZ324" s="23"/>
      <c r="IA324" s="23"/>
      <c r="IB324" s="23"/>
      <c r="IC324" s="23"/>
      <c r="ID324" s="23"/>
      <c r="IE324" s="23"/>
      <c r="IF324" s="23"/>
      <c r="IG324" s="23"/>
      <c r="IH324" s="23"/>
      <c r="II324" s="23"/>
      <c r="IJ324" s="23"/>
    </row>
    <row r="325" spans="1:244" s="12" customFormat="1" x14ac:dyDescent="0.3">
      <c r="B325" s="13">
        <v>1</v>
      </c>
      <c r="C325" s="51"/>
      <c r="D325" s="12" t="s">
        <v>170</v>
      </c>
      <c r="F325" s="14">
        <v>44896</v>
      </c>
      <c r="G325" s="13">
        <v>995.3</v>
      </c>
      <c r="I325" s="15">
        <v>44840</v>
      </c>
      <c r="J325" s="13">
        <f t="shared" si="48"/>
        <v>56</v>
      </c>
      <c r="K325" s="12">
        <f t="shared" si="49"/>
        <v>1</v>
      </c>
      <c r="L325" s="12">
        <v>55</v>
      </c>
      <c r="M325" s="16" t="s">
        <v>74</v>
      </c>
      <c r="N325" s="12">
        <v>1</v>
      </c>
      <c r="P325" s="12" t="s">
        <v>75</v>
      </c>
      <c r="Q325" s="12" t="s">
        <v>76</v>
      </c>
      <c r="R325" s="12" t="s">
        <v>77</v>
      </c>
      <c r="S325" s="17" t="s">
        <v>109</v>
      </c>
      <c r="T325" s="12">
        <v>28</v>
      </c>
      <c r="V325" s="12">
        <v>3</v>
      </c>
      <c r="W325" s="12" t="s">
        <v>83</v>
      </c>
      <c r="Z325" s="13">
        <v>67</v>
      </c>
      <c r="AA325" s="13">
        <v>1300</v>
      </c>
      <c r="AB325" s="12">
        <v>11</v>
      </c>
      <c r="AC325" s="13">
        <v>-35</v>
      </c>
      <c r="AE325" s="12">
        <v>8</v>
      </c>
      <c r="AF325" s="12">
        <v>9</v>
      </c>
      <c r="AG325" s="12">
        <v>10</v>
      </c>
      <c r="AH325" s="12">
        <v>11</v>
      </c>
      <c r="AJ325" s="13">
        <v>9</v>
      </c>
      <c r="AK325" s="16">
        <f t="shared" si="46"/>
        <v>1567.3828125</v>
      </c>
      <c r="AL325" s="12">
        <v>-69.5648193359375</v>
      </c>
      <c r="AM325" s="18">
        <v>-73.394775390625</v>
      </c>
      <c r="AN325" s="18">
        <v>-81.11572265625</v>
      </c>
      <c r="AO325" s="18">
        <v>-91.796875</v>
      </c>
      <c r="AP325" s="18">
        <v>-99.54833984375</v>
      </c>
      <c r="AQ325" s="12">
        <v>-101.4404296875</v>
      </c>
      <c r="AR325" s="12">
        <v>-116.500854492187</v>
      </c>
      <c r="AS325" s="12">
        <v>-116.378784179687</v>
      </c>
      <c r="AU325" s="12">
        <f t="shared" si="50"/>
        <v>26</v>
      </c>
      <c r="AV325" s="12">
        <v>13</v>
      </c>
      <c r="AW325" s="12">
        <v>1</v>
      </c>
      <c r="AX325" s="12">
        <v>1</v>
      </c>
      <c r="AY325" s="12" t="s">
        <v>80</v>
      </c>
      <c r="AZ325" s="12">
        <v>659.5</v>
      </c>
      <c r="BA325" s="12">
        <v>663.69909667968705</v>
      </c>
      <c r="BB325" s="19">
        <v>-36.569999694824197</v>
      </c>
      <c r="BC325" s="18">
        <v>74.518608093261705</v>
      </c>
      <c r="BD325" s="12">
        <v>1.599609375</v>
      </c>
      <c r="BE325" s="12">
        <v>661.099609375</v>
      </c>
      <c r="BF325" s="12">
        <v>0.98650389909744296</v>
      </c>
      <c r="BG325" s="12">
        <v>0</v>
      </c>
      <c r="BH325" s="12">
        <v>659.5</v>
      </c>
      <c r="BI325" s="19">
        <v>2.5073363780975302</v>
      </c>
      <c r="BJ325" s="12">
        <v>37.259304046630803</v>
      </c>
      <c r="BK325" s="12">
        <v>0.94726520776748702</v>
      </c>
      <c r="BL325" s="12">
        <v>3.4546015262603702</v>
      </c>
      <c r="BM325" s="12">
        <v>2.0391268730163499</v>
      </c>
      <c r="BN325" s="12">
        <v>26.995897293090799</v>
      </c>
      <c r="BO325" s="12">
        <v>98.805145263671804</v>
      </c>
      <c r="BP325" s="12">
        <v>1.0498046875</v>
      </c>
      <c r="BQ325" s="12">
        <v>-25.888481140136701</v>
      </c>
      <c r="BR325" s="12">
        <v>0.9501953125</v>
      </c>
      <c r="BS325" s="12">
        <v>66.883529663085895</v>
      </c>
      <c r="BT325" s="12">
        <v>0.87037503719329801</v>
      </c>
      <c r="BU325" s="12" t="s">
        <v>81</v>
      </c>
      <c r="BV325" s="12" t="s">
        <v>81</v>
      </c>
      <c r="BW325" s="12">
        <v>181.18705749511699</v>
      </c>
      <c r="BX325" s="12" t="s">
        <v>82</v>
      </c>
      <c r="BY325" s="12" t="s">
        <v>81</v>
      </c>
      <c r="BZ325" s="12" t="s">
        <v>82</v>
      </c>
      <c r="CA325" s="12" t="s">
        <v>82</v>
      </c>
      <c r="CC325" s="12" t="s">
        <v>507</v>
      </c>
      <c r="CE325" s="20">
        <v>-11.505000000000001</v>
      </c>
      <c r="CF325" s="21">
        <v>0</v>
      </c>
      <c r="CG325" s="21">
        <v>6.0999999999999999E-2</v>
      </c>
      <c r="CH325" s="21">
        <v>0.438</v>
      </c>
      <c r="CI325" s="21">
        <v>-27.667000000000002</v>
      </c>
      <c r="CJ325" s="21">
        <v>2.2000000000000002</v>
      </c>
      <c r="CK325" s="21">
        <v>1.516</v>
      </c>
      <c r="CL325" s="21">
        <v>-4.391</v>
      </c>
      <c r="CM325" s="12">
        <v>3.1819999999999999</v>
      </c>
      <c r="CN325" s="12">
        <v>-7.6619999999999999</v>
      </c>
      <c r="CO325" s="62">
        <f>(CL325*CK325+CN325*CM325)/(CL325+CN325)</f>
        <v>2.575063469675599</v>
      </c>
      <c r="CP325" s="12">
        <v>0.81499999999999995</v>
      </c>
      <c r="CQ325" s="12">
        <v>0</v>
      </c>
      <c r="CR325" s="12">
        <v>0</v>
      </c>
      <c r="CS325" s="12">
        <v>0</v>
      </c>
      <c r="CT325" s="12">
        <v>0</v>
      </c>
      <c r="CU325" s="12">
        <v>0</v>
      </c>
      <c r="CV325" s="12">
        <v>0</v>
      </c>
      <c r="CW325" s="12">
        <v>0</v>
      </c>
      <c r="CX325" s="22">
        <v>0.28000000000000003</v>
      </c>
      <c r="CY325" s="21"/>
      <c r="DV325" s="23"/>
      <c r="DW325" s="23"/>
      <c r="DX325" s="23"/>
      <c r="DY325" s="23"/>
      <c r="DZ325" s="23"/>
      <c r="EA325" s="23"/>
      <c r="EB325" s="23"/>
      <c r="EC325" s="12">
        <v>8</v>
      </c>
      <c r="ED325" s="12">
        <v>8</v>
      </c>
      <c r="EE325" s="23"/>
      <c r="EF325" s="21">
        <f t="shared" si="51"/>
        <v>0</v>
      </c>
      <c r="EG325" s="28">
        <v>8</v>
      </c>
      <c r="EH325" s="23"/>
      <c r="EI325" s="23"/>
      <c r="EJ325" s="23"/>
      <c r="EK325" s="23"/>
      <c r="EL325" s="23"/>
      <c r="EM325" s="23"/>
      <c r="EN325" s="23"/>
      <c r="EO325" s="23"/>
      <c r="EP325" s="23"/>
      <c r="EQ325" s="23"/>
      <c r="ER325" s="23"/>
      <c r="ES325" s="23"/>
      <c r="ET325" s="23"/>
      <c r="EU325" s="23"/>
      <c r="EV325" s="23"/>
      <c r="EW325" s="23"/>
      <c r="EX325" s="23"/>
      <c r="EY325" s="23"/>
      <c r="EZ325" s="23"/>
      <c r="FA325" s="23"/>
      <c r="FB325" s="23"/>
      <c r="FC325" s="23"/>
      <c r="FD325" s="23"/>
      <c r="FE325" s="23"/>
      <c r="FF325" s="23"/>
      <c r="FG325" s="23"/>
      <c r="FH325" s="23"/>
      <c r="FI325" s="23"/>
      <c r="FJ325" s="23"/>
      <c r="FK325" s="23"/>
      <c r="FL325" s="23"/>
      <c r="FM325" s="23"/>
      <c r="FN325" s="23"/>
      <c r="FO325" s="23"/>
      <c r="FP325" s="23"/>
      <c r="FQ325" s="23"/>
      <c r="FR325" s="23"/>
      <c r="FS325" s="23"/>
      <c r="FT325" s="23"/>
      <c r="FU325" s="23"/>
      <c r="FV325" s="23"/>
      <c r="FW325" s="23"/>
      <c r="FX325" s="23"/>
      <c r="FY325" s="23"/>
      <c r="FZ325" s="23"/>
      <c r="GA325" s="23"/>
      <c r="GB325" s="23"/>
      <c r="GC325" s="23"/>
      <c r="GD325" s="23"/>
      <c r="GE325" s="23"/>
      <c r="GF325" s="23"/>
      <c r="GG325" s="23"/>
      <c r="GH325" s="23"/>
      <c r="GI325" s="23"/>
      <c r="GJ325" s="23"/>
      <c r="GK325" s="23"/>
      <c r="GL325" s="23"/>
      <c r="GM325" s="23"/>
      <c r="GN325" s="23"/>
      <c r="GO325" s="23"/>
      <c r="GP325" s="23"/>
      <c r="GQ325" s="23"/>
      <c r="GR325" s="23"/>
      <c r="GS325" s="23"/>
      <c r="GT325" s="23"/>
      <c r="GU325" s="23"/>
      <c r="GV325" s="23"/>
      <c r="GW325" s="23"/>
      <c r="GX325" s="23"/>
      <c r="GY325" s="23"/>
      <c r="GZ325" s="23"/>
      <c r="HA325" s="23"/>
      <c r="HB325" s="23"/>
      <c r="HC325" s="23"/>
      <c r="HD325" s="23"/>
      <c r="HE325" s="23"/>
      <c r="HF325" s="23"/>
      <c r="HG325" s="23"/>
      <c r="HH325" s="23"/>
      <c r="HI325" s="23"/>
      <c r="HJ325" s="23"/>
      <c r="HK325" s="23"/>
      <c r="HL325" s="23"/>
      <c r="HM325" s="23"/>
      <c r="HN325" s="23"/>
      <c r="HO325" s="23"/>
      <c r="HP325" s="23"/>
      <c r="HQ325" s="23"/>
      <c r="HR325" s="23"/>
      <c r="HS325" s="23"/>
      <c r="HT325" s="23"/>
      <c r="HU325" s="23"/>
      <c r="HV325" s="23"/>
      <c r="HW325" s="23"/>
      <c r="HX325" s="23"/>
      <c r="HY325" s="23"/>
      <c r="HZ325" s="23"/>
      <c r="IA325" s="23"/>
      <c r="IB325" s="23"/>
      <c r="IC325" s="23"/>
      <c r="ID325" s="23"/>
      <c r="IE325" s="23"/>
      <c r="IF325" s="23"/>
      <c r="IG325" s="23"/>
      <c r="IH325" s="23"/>
      <c r="II325" s="23"/>
      <c r="IJ325" s="23"/>
    </row>
    <row r="326" spans="1:244" s="12" customFormat="1" ht="15" customHeight="1" x14ac:dyDescent="0.3">
      <c r="B326" s="13">
        <v>1</v>
      </c>
      <c r="C326" s="51"/>
      <c r="D326" s="12" t="s">
        <v>170</v>
      </c>
      <c r="F326" s="14">
        <v>44896</v>
      </c>
      <c r="G326" s="13">
        <v>995.3</v>
      </c>
      <c r="I326" s="15">
        <v>44840</v>
      </c>
      <c r="J326" s="13">
        <f t="shared" si="48"/>
        <v>56</v>
      </c>
      <c r="K326" s="12">
        <f t="shared" si="49"/>
        <v>1</v>
      </c>
      <c r="L326" s="12">
        <v>55</v>
      </c>
      <c r="M326" s="16" t="s">
        <v>74</v>
      </c>
      <c r="N326" s="12">
        <v>1</v>
      </c>
      <c r="P326" s="12" t="s">
        <v>75</v>
      </c>
      <c r="Q326" s="12" t="s">
        <v>76</v>
      </c>
      <c r="R326" s="12" t="s">
        <v>77</v>
      </c>
      <c r="S326" s="17" t="s">
        <v>109</v>
      </c>
      <c r="T326" s="12">
        <v>28</v>
      </c>
      <c r="V326" s="12">
        <v>8</v>
      </c>
      <c r="W326" s="12" t="s">
        <v>84</v>
      </c>
      <c r="Z326" s="13">
        <v>37</v>
      </c>
      <c r="AA326" s="13">
        <v>1300</v>
      </c>
      <c r="AB326" s="12">
        <v>15</v>
      </c>
      <c r="AC326" s="13">
        <v>-35</v>
      </c>
      <c r="AE326" s="12">
        <v>22</v>
      </c>
      <c r="AF326" s="12">
        <v>23</v>
      </c>
      <c r="AG326" s="12">
        <v>24</v>
      </c>
      <c r="AH326" s="12">
        <v>25</v>
      </c>
      <c r="AJ326" s="13">
        <v>10</v>
      </c>
      <c r="AK326" s="16">
        <f t="shared" si="46"/>
        <v>2652.58789062497</v>
      </c>
      <c r="AL326" s="12">
        <v>-78.7506103515625</v>
      </c>
      <c r="AM326" s="18">
        <v>-89.0350341796875</v>
      </c>
      <c r="AN326" s="18">
        <v>-102.310180664062</v>
      </c>
      <c r="AO326" s="18">
        <v>-116.561889648437</v>
      </c>
      <c r="AP326" s="18">
        <v>-131.30187988281199</v>
      </c>
      <c r="AQ326" s="12">
        <v>-114.410400390625</v>
      </c>
      <c r="AR326" s="12">
        <v>-127.731323242187</v>
      </c>
      <c r="AS326" s="12">
        <v>-124.542236328125</v>
      </c>
      <c r="AU326" s="12">
        <f t="shared" si="50"/>
        <v>24</v>
      </c>
      <c r="AV326" s="12">
        <v>12</v>
      </c>
      <c r="AW326" s="12">
        <v>1</v>
      </c>
      <c r="AX326" s="12">
        <v>1</v>
      </c>
      <c r="AY326" s="12" t="s">
        <v>80</v>
      </c>
      <c r="AZ326" s="12">
        <v>553.90051269531205</v>
      </c>
      <c r="BA326" s="12">
        <v>557.89959716796795</v>
      </c>
      <c r="BB326" s="19">
        <v>-30.819999694824201</v>
      </c>
      <c r="BC326" s="18">
        <v>85.934745788574205</v>
      </c>
      <c r="BD326" s="12">
        <v>1.599609375</v>
      </c>
      <c r="BE326" s="12">
        <v>555.50012207031205</v>
      </c>
      <c r="BF326" s="12">
        <v>1.7367480993270801</v>
      </c>
      <c r="BG326" s="12">
        <v>0</v>
      </c>
      <c r="BH326" s="12">
        <v>553.90051269531205</v>
      </c>
      <c r="BI326" s="19">
        <v>1.6583220958709699</v>
      </c>
      <c r="BJ326" s="12">
        <v>42.967372894287102</v>
      </c>
      <c r="BK326" s="12">
        <v>1.09115827083587</v>
      </c>
      <c r="BL326" s="12">
        <v>2.7494804859161301</v>
      </c>
      <c r="BM326" s="12">
        <v>0.86502277851104703</v>
      </c>
      <c r="BN326" s="12">
        <v>8.4877614974975497</v>
      </c>
      <c r="BO326" s="12">
        <v>162.99018859863199</v>
      </c>
      <c r="BP326" s="12">
        <v>1.1494140625</v>
      </c>
      <c r="BQ326" s="12">
        <v>-50.091911315917898</v>
      </c>
      <c r="BR326" s="12">
        <v>0.9501953125</v>
      </c>
      <c r="BS326" s="12">
        <v>80.563087463378906</v>
      </c>
      <c r="BT326" s="12">
        <v>0.81862539052963301</v>
      </c>
      <c r="BU326" s="12">
        <v>-39.423915863037102</v>
      </c>
      <c r="BV326" s="12">
        <v>1.7471777200698799</v>
      </c>
      <c r="BW326" s="12">
        <v>155.227935791015</v>
      </c>
      <c r="BX326" s="12" t="s">
        <v>82</v>
      </c>
      <c r="BY326" s="12" t="s">
        <v>81</v>
      </c>
      <c r="BZ326" s="12" t="s">
        <v>82</v>
      </c>
      <c r="CA326" s="12" t="s">
        <v>82</v>
      </c>
      <c r="CE326" s="20"/>
      <c r="CF326" s="21"/>
      <c r="CG326" s="21"/>
      <c r="CH326" s="21"/>
      <c r="CI326" s="21"/>
      <c r="CJ326" s="21"/>
      <c r="CK326" s="21"/>
      <c r="CL326" s="21"/>
      <c r="CO326" s="62"/>
      <c r="CX326" s="22">
        <v>0</v>
      </c>
      <c r="DV326" s="23"/>
      <c r="DW326" s="23"/>
      <c r="DX326" s="23"/>
      <c r="DY326" s="23"/>
      <c r="DZ326" s="23"/>
      <c r="EA326" s="23"/>
      <c r="EB326" s="23"/>
      <c r="EC326" s="21">
        <v>7</v>
      </c>
      <c r="ED326" s="12">
        <v>7</v>
      </c>
      <c r="EE326" s="23"/>
      <c r="EF326" s="21">
        <f t="shared" si="51"/>
        <v>0</v>
      </c>
      <c r="EG326" s="24">
        <v>7</v>
      </c>
      <c r="EH326" s="23"/>
      <c r="EI326" s="23"/>
      <c r="EJ326" s="23"/>
      <c r="EK326" s="23"/>
      <c r="EL326" s="23"/>
      <c r="EM326" s="23"/>
      <c r="EN326" s="23"/>
      <c r="EO326" s="23"/>
      <c r="EP326" s="23"/>
      <c r="EQ326" s="23"/>
      <c r="ER326" s="23"/>
      <c r="ES326" s="23"/>
      <c r="ET326" s="23"/>
      <c r="EU326" s="23"/>
      <c r="EV326" s="23"/>
      <c r="EW326" s="23"/>
      <c r="EX326" s="23"/>
      <c r="EY326" s="23"/>
      <c r="EZ326" s="23"/>
      <c r="FA326" s="23"/>
      <c r="FB326" s="23"/>
      <c r="FC326" s="23"/>
      <c r="FD326" s="23"/>
      <c r="FE326" s="23"/>
      <c r="FF326" s="23"/>
      <c r="FG326" s="23"/>
      <c r="FH326" s="23"/>
      <c r="FI326" s="23"/>
      <c r="FJ326" s="23"/>
      <c r="FK326" s="23"/>
      <c r="FL326" s="23"/>
      <c r="FM326" s="23"/>
      <c r="FN326" s="23"/>
      <c r="FO326" s="23"/>
      <c r="FP326" s="23"/>
      <c r="FQ326" s="23"/>
      <c r="FR326" s="23"/>
      <c r="FS326" s="23"/>
      <c r="FT326" s="23"/>
      <c r="FU326" s="23"/>
      <c r="FV326" s="23"/>
      <c r="FW326" s="23"/>
      <c r="FX326" s="23"/>
      <c r="FY326" s="23"/>
      <c r="FZ326" s="23"/>
      <c r="GA326" s="23"/>
      <c r="GB326" s="23"/>
      <c r="GC326" s="23"/>
      <c r="GD326" s="23"/>
      <c r="GE326" s="23"/>
      <c r="GF326" s="23"/>
      <c r="GG326" s="23"/>
      <c r="GH326" s="23"/>
      <c r="GI326" s="23"/>
      <c r="GJ326" s="23"/>
      <c r="GK326" s="23"/>
      <c r="GL326" s="23"/>
      <c r="GM326" s="23"/>
      <c r="GN326" s="23"/>
      <c r="GO326" s="23"/>
      <c r="GP326" s="23"/>
      <c r="GQ326" s="23"/>
      <c r="GR326" s="23"/>
      <c r="GS326" s="23"/>
      <c r="GT326" s="23"/>
      <c r="GU326" s="23"/>
      <c r="GV326" s="23"/>
      <c r="GW326" s="23"/>
      <c r="GX326" s="23"/>
      <c r="GY326" s="23"/>
      <c r="GZ326" s="23"/>
      <c r="HA326" s="23"/>
      <c r="HB326" s="23"/>
      <c r="HC326" s="23"/>
      <c r="HD326" s="23"/>
      <c r="HE326" s="23"/>
      <c r="HF326" s="23"/>
      <c r="HG326" s="23"/>
      <c r="HH326" s="23"/>
      <c r="HI326" s="23"/>
      <c r="HJ326" s="23"/>
      <c r="HK326" s="23"/>
      <c r="HL326" s="23"/>
      <c r="HM326" s="23"/>
      <c r="HN326" s="23"/>
      <c r="HO326" s="23"/>
      <c r="HP326" s="23"/>
      <c r="HQ326" s="23"/>
      <c r="HR326" s="23"/>
      <c r="HS326" s="23"/>
      <c r="HT326" s="23"/>
      <c r="HU326" s="23"/>
      <c r="HV326" s="23"/>
      <c r="HW326" s="23"/>
      <c r="HX326" s="23"/>
      <c r="HY326" s="23"/>
      <c r="HZ326" s="23"/>
      <c r="IA326" s="23"/>
      <c r="IB326" s="23"/>
      <c r="IC326" s="23"/>
      <c r="ID326" s="23"/>
      <c r="IE326" s="23"/>
      <c r="IF326" s="23"/>
      <c r="IG326" s="23"/>
      <c r="IH326" s="23"/>
      <c r="II326" s="23"/>
      <c r="IJ326" s="23"/>
    </row>
    <row r="327" spans="1:244" s="12" customFormat="1" ht="14.4" customHeight="1" x14ac:dyDescent="0.3">
      <c r="B327" s="13">
        <v>1</v>
      </c>
      <c r="C327" s="51"/>
      <c r="D327" s="12" t="s">
        <v>170</v>
      </c>
      <c r="F327" s="14">
        <v>44896</v>
      </c>
      <c r="G327" s="13">
        <v>995.3</v>
      </c>
      <c r="I327" s="15">
        <v>44840</v>
      </c>
      <c r="J327" s="13">
        <f t="shared" si="48"/>
        <v>56</v>
      </c>
      <c r="K327" s="12">
        <f t="shared" si="49"/>
        <v>1</v>
      </c>
      <c r="L327" s="12">
        <v>55</v>
      </c>
      <c r="M327" s="16" t="s">
        <v>74</v>
      </c>
      <c r="N327" s="12">
        <v>1</v>
      </c>
      <c r="P327" s="12" t="s">
        <v>75</v>
      </c>
      <c r="Q327" s="12" t="s">
        <v>76</v>
      </c>
      <c r="R327" s="12" t="s">
        <v>77</v>
      </c>
      <c r="S327" s="17" t="s">
        <v>109</v>
      </c>
      <c r="T327" s="12">
        <v>28</v>
      </c>
      <c r="V327" s="12">
        <v>1</v>
      </c>
      <c r="W327" s="12" t="s">
        <v>83</v>
      </c>
      <c r="Z327" s="13">
        <v>40</v>
      </c>
      <c r="AA327" s="13">
        <v>1000</v>
      </c>
      <c r="AB327" s="12">
        <v>11</v>
      </c>
      <c r="AC327" s="13">
        <v>-22</v>
      </c>
      <c r="AE327" s="12">
        <v>0</v>
      </c>
      <c r="AF327" s="12">
        <v>1</v>
      </c>
      <c r="AG327" s="12">
        <v>2</v>
      </c>
      <c r="AH327" s="12">
        <v>3</v>
      </c>
      <c r="AJ327" s="13">
        <v>5</v>
      </c>
      <c r="AK327" s="16">
        <f t="shared" si="46"/>
        <v>2216.49169921873</v>
      </c>
      <c r="AL327" s="12">
        <v>-77.972412109375</v>
      </c>
      <c r="AM327" s="18">
        <v>-88.5467529296875</v>
      </c>
      <c r="AN327" s="18">
        <v>-93.9788818359375</v>
      </c>
      <c r="AO327" s="18">
        <v>-117.49267578125</v>
      </c>
      <c r="AP327" s="18">
        <v>-118.911743164062</v>
      </c>
      <c r="AQ327" s="12">
        <v>-131.89697265625</v>
      </c>
      <c r="AR327" s="12">
        <v>-134.01794433593699</v>
      </c>
      <c r="AS327" s="12">
        <v>-135.14709472656199</v>
      </c>
      <c r="AU327" s="12">
        <f t="shared" si="50"/>
        <v>18</v>
      </c>
      <c r="AV327" s="12">
        <v>9</v>
      </c>
      <c r="AW327" s="12">
        <v>1</v>
      </c>
      <c r="AX327" s="12">
        <v>1</v>
      </c>
      <c r="AY327" s="12" t="s">
        <v>80</v>
      </c>
      <c r="AZ327" s="12">
        <v>608.59948730468705</v>
      </c>
      <c r="BA327" s="12">
        <v>612.80078125</v>
      </c>
      <c r="BB327" s="19">
        <v>-39.439998626708899</v>
      </c>
      <c r="BC327" s="18">
        <v>72.048034667968693</v>
      </c>
      <c r="BD327" s="12">
        <v>1.900390625</v>
      </c>
      <c r="BE327" s="12">
        <v>610.49987792968705</v>
      </c>
      <c r="BF327" s="12">
        <v>25.722349166870099</v>
      </c>
      <c r="BG327" s="12">
        <v>0</v>
      </c>
      <c r="BH327" s="12">
        <v>608.59948730468705</v>
      </c>
      <c r="BI327" s="19">
        <v>2.93286728858947</v>
      </c>
      <c r="BJ327" s="12">
        <v>36.024017333984297</v>
      </c>
      <c r="BK327" s="12">
        <v>0.68969279527664196</v>
      </c>
      <c r="BL327" s="12">
        <v>3.6225600242614702</v>
      </c>
      <c r="BM327" s="12">
        <v>5.0537462234496999</v>
      </c>
      <c r="BN327" s="12">
        <v>8.5966567993163991</v>
      </c>
      <c r="BO327" s="12">
        <v>50.398284912109297</v>
      </c>
      <c r="BP327" s="12">
        <v>1.150390625</v>
      </c>
      <c r="BQ327" s="12">
        <v>-27.267156600952099</v>
      </c>
      <c r="BR327" s="12">
        <v>1.25</v>
      </c>
      <c r="BS327" s="12" t="s">
        <v>81</v>
      </c>
      <c r="BT327" s="12" t="s">
        <v>81</v>
      </c>
      <c r="BU327" s="12" t="s">
        <v>81</v>
      </c>
      <c r="BV327" s="12" t="s">
        <v>81</v>
      </c>
      <c r="BW327" s="12">
        <v>205.657943725585</v>
      </c>
      <c r="BX327" s="12" t="s">
        <v>82</v>
      </c>
      <c r="BY327" s="12" t="s">
        <v>81</v>
      </c>
      <c r="BZ327" s="12" t="s">
        <v>82</v>
      </c>
      <c r="CA327" s="12" t="s">
        <v>82</v>
      </c>
      <c r="CC327" s="12" t="s">
        <v>508</v>
      </c>
      <c r="CE327" s="20">
        <v>-12.512</v>
      </c>
      <c r="CF327" s="21">
        <v>0</v>
      </c>
      <c r="CG327" s="21">
        <v>0.24399999999999999</v>
      </c>
      <c r="CH327" s="21">
        <v>0.38</v>
      </c>
      <c r="CI327" s="21">
        <v>47.033999999999999</v>
      </c>
      <c r="CJ327" s="21">
        <v>2.25</v>
      </c>
      <c r="CK327" s="21">
        <v>1.887</v>
      </c>
      <c r="CL327" s="21">
        <v>-3.3460000000000001</v>
      </c>
      <c r="CM327" s="12">
        <v>2.1480000000000001</v>
      </c>
      <c r="CN327" s="12">
        <v>-10.616</v>
      </c>
      <c r="CO327" s="62">
        <f>(CL327*CK327+CN327*CM327)/(CL327+CN327)</f>
        <v>2.0854512247529007</v>
      </c>
      <c r="CP327" s="12">
        <v>0.84799999999999998</v>
      </c>
      <c r="CQ327" s="12">
        <v>0</v>
      </c>
      <c r="CR327" s="12">
        <v>0</v>
      </c>
      <c r="CS327" s="12">
        <v>0</v>
      </c>
      <c r="CT327" s="12">
        <v>0</v>
      </c>
      <c r="CU327" s="12">
        <v>0</v>
      </c>
      <c r="CV327" s="12">
        <v>0</v>
      </c>
      <c r="CW327" s="12">
        <v>0</v>
      </c>
      <c r="CX327" s="22">
        <v>1.1990000000000001</v>
      </c>
      <c r="CY327" s="21"/>
      <c r="DV327" s="23"/>
      <c r="DW327" s="23"/>
      <c r="DX327" s="23"/>
      <c r="DY327" s="23"/>
      <c r="DZ327" s="23"/>
      <c r="EA327" s="23"/>
      <c r="EB327" s="23"/>
      <c r="EC327" s="12">
        <v>7</v>
      </c>
      <c r="ED327" s="21">
        <v>7</v>
      </c>
      <c r="EE327" s="23"/>
      <c r="EF327" s="21">
        <f t="shared" si="51"/>
        <v>0</v>
      </c>
      <c r="EG327" s="28">
        <v>7</v>
      </c>
      <c r="EH327" s="23"/>
      <c r="EI327" s="23"/>
      <c r="EJ327" s="23"/>
      <c r="EK327" s="23"/>
      <c r="EL327" s="23"/>
      <c r="EM327" s="23"/>
      <c r="EN327" s="23"/>
      <c r="EO327" s="23"/>
      <c r="EP327" s="23"/>
      <c r="EQ327" s="23"/>
      <c r="ER327" s="23"/>
      <c r="ES327" s="23"/>
      <c r="ET327" s="23"/>
      <c r="EU327" s="23"/>
      <c r="EV327" s="23"/>
      <c r="EW327" s="23"/>
      <c r="EX327" s="23"/>
      <c r="EY327" s="23"/>
      <c r="EZ327" s="23"/>
      <c r="FA327" s="23"/>
      <c r="FB327" s="23"/>
      <c r="FC327" s="23"/>
      <c r="FD327" s="23"/>
      <c r="FE327" s="23"/>
      <c r="FF327" s="23"/>
      <c r="FG327" s="23"/>
      <c r="FH327" s="23"/>
      <c r="FI327" s="23"/>
      <c r="FJ327" s="23"/>
      <c r="FK327" s="23"/>
      <c r="FL327" s="23"/>
      <c r="FM327" s="23"/>
      <c r="FN327" s="23"/>
      <c r="FO327" s="23"/>
      <c r="FP327" s="23"/>
      <c r="FQ327" s="23"/>
      <c r="FR327" s="23"/>
      <c r="FS327" s="23"/>
      <c r="FT327" s="23"/>
      <c r="FU327" s="23"/>
      <c r="FV327" s="23"/>
      <c r="FW327" s="23"/>
      <c r="FX327" s="23"/>
      <c r="FY327" s="23"/>
      <c r="FZ327" s="23"/>
      <c r="GA327" s="23"/>
      <c r="GB327" s="23"/>
      <c r="GC327" s="23"/>
      <c r="GD327" s="23"/>
      <c r="GE327" s="23"/>
      <c r="GF327" s="23"/>
      <c r="GG327" s="23"/>
      <c r="GH327" s="23"/>
      <c r="GI327" s="23"/>
      <c r="GJ327" s="23"/>
      <c r="GK327" s="23"/>
      <c r="GL327" s="23"/>
      <c r="GM327" s="23"/>
      <c r="GN327" s="23"/>
      <c r="GO327" s="23"/>
      <c r="GP327" s="23"/>
      <c r="GQ327" s="23"/>
      <c r="GR327" s="23"/>
      <c r="GS327" s="23"/>
      <c r="GT327" s="23"/>
      <c r="GU327" s="23"/>
      <c r="GV327" s="23"/>
      <c r="GW327" s="23"/>
      <c r="GX327" s="23"/>
      <c r="GY327" s="23"/>
      <c r="GZ327" s="23"/>
      <c r="HA327" s="23"/>
      <c r="HB327" s="23"/>
      <c r="HC327" s="23"/>
      <c r="HD327" s="23"/>
      <c r="HE327" s="23"/>
      <c r="HF327" s="23"/>
      <c r="HG327" s="23"/>
      <c r="HH327" s="23"/>
      <c r="HI327" s="23"/>
      <c r="HJ327" s="23"/>
      <c r="HK327" s="23"/>
      <c r="HL327" s="23"/>
      <c r="HM327" s="23"/>
      <c r="HN327" s="23"/>
      <c r="HO327" s="23"/>
      <c r="HP327" s="23"/>
      <c r="HQ327" s="23"/>
      <c r="HR327" s="23"/>
      <c r="HS327" s="23"/>
      <c r="HT327" s="23"/>
      <c r="HU327" s="23"/>
      <c r="HV327" s="23"/>
      <c r="HW327" s="23"/>
      <c r="HX327" s="23"/>
      <c r="HY327" s="23"/>
      <c r="HZ327" s="23"/>
      <c r="IA327" s="23"/>
      <c r="IB327" s="23"/>
      <c r="IC327" s="23"/>
      <c r="ID327" s="23"/>
      <c r="IE327" s="23"/>
      <c r="IF327" s="23"/>
      <c r="IG327" s="23"/>
      <c r="IH327" s="23"/>
      <c r="II327" s="23"/>
      <c r="IJ327" s="23"/>
    </row>
    <row r="328" spans="1:244" s="12" customFormat="1" x14ac:dyDescent="0.3">
      <c r="B328" s="13">
        <v>1</v>
      </c>
      <c r="C328" s="51"/>
      <c r="D328" s="12" t="s">
        <v>170</v>
      </c>
      <c r="F328" s="14">
        <v>44896</v>
      </c>
      <c r="G328" s="13">
        <v>995.3</v>
      </c>
      <c r="I328" s="15">
        <v>44840</v>
      </c>
      <c r="J328" s="13">
        <f t="shared" si="48"/>
        <v>56</v>
      </c>
      <c r="K328" s="12">
        <f t="shared" si="49"/>
        <v>1</v>
      </c>
      <c r="L328" s="12">
        <v>55</v>
      </c>
      <c r="M328" s="16" t="s">
        <v>74</v>
      </c>
      <c r="N328" s="12">
        <v>1</v>
      </c>
      <c r="P328" s="12" t="s">
        <v>75</v>
      </c>
      <c r="Q328" s="12" t="s">
        <v>76</v>
      </c>
      <c r="R328" s="12" t="s">
        <v>77</v>
      </c>
      <c r="S328" s="17" t="s">
        <v>109</v>
      </c>
      <c r="T328" s="12">
        <v>28</v>
      </c>
      <c r="V328" s="12">
        <v>4</v>
      </c>
      <c r="W328" s="12" t="s">
        <v>83</v>
      </c>
      <c r="Z328" s="13">
        <v>28</v>
      </c>
      <c r="AA328" s="13">
        <v>1400</v>
      </c>
      <c r="AB328" s="12">
        <v>13</v>
      </c>
      <c r="AC328" s="13">
        <v>-36</v>
      </c>
      <c r="AE328" s="12">
        <v>12</v>
      </c>
      <c r="AF328" s="12">
        <v>13</v>
      </c>
      <c r="AG328" s="12">
        <v>14</v>
      </c>
      <c r="AH328" s="12">
        <v>15</v>
      </c>
      <c r="AJ328" s="13">
        <v>9</v>
      </c>
      <c r="AK328" s="16">
        <f t="shared" si="46"/>
        <v>2757.26318359375</v>
      </c>
      <c r="AL328" s="12">
        <v>-56.488037109375</v>
      </c>
      <c r="AM328" s="18">
        <v>-61.431884765625</v>
      </c>
      <c r="AN328" s="18">
        <v>-55.6793212890625</v>
      </c>
      <c r="AO328" s="18">
        <v>-91.8121337890625</v>
      </c>
      <c r="AP328" s="18">
        <v>-110.2294921875</v>
      </c>
      <c r="AQ328" s="12">
        <v>-98.6175537109375</v>
      </c>
      <c r="AR328" s="12">
        <v>-109.542846679687</v>
      </c>
      <c r="AS328" s="12">
        <v>-106.307983398437</v>
      </c>
      <c r="AU328" s="12">
        <f t="shared" si="50"/>
        <v>12</v>
      </c>
      <c r="AV328" s="12">
        <v>6</v>
      </c>
      <c r="AW328" s="12">
        <v>1</v>
      </c>
      <c r="AX328" s="12">
        <v>1</v>
      </c>
      <c r="AY328" s="12" t="s">
        <v>80</v>
      </c>
      <c r="AZ328" s="12">
        <v>590.40002441406205</v>
      </c>
      <c r="BA328" s="12">
        <v>594.39959716796795</v>
      </c>
      <c r="BB328" s="19">
        <v>-29.2199993133544</v>
      </c>
      <c r="BC328" s="18">
        <v>49.346343994140597</v>
      </c>
      <c r="BD328" s="12">
        <v>1.89990234375</v>
      </c>
      <c r="BE328" s="12">
        <v>592.29992675781205</v>
      </c>
      <c r="BF328" s="12">
        <v>19.4848918914794</v>
      </c>
      <c r="BG328" s="12">
        <v>0</v>
      </c>
      <c r="BH328" s="12">
        <v>590.40002441406205</v>
      </c>
      <c r="BI328" s="19">
        <v>3.3779048919677699</v>
      </c>
      <c r="BJ328" s="12">
        <v>24.673171997070298</v>
      </c>
      <c r="BK328" s="12">
        <v>0.24828872084617601</v>
      </c>
      <c r="BL328" s="12">
        <v>3.6261935234069802</v>
      </c>
      <c r="BM328" s="12">
        <v>2.55778503417968</v>
      </c>
      <c r="BN328" s="12">
        <v>2.5426757335662802</v>
      </c>
      <c r="BO328" s="12">
        <v>21.951219558715799</v>
      </c>
      <c r="BP328" s="12">
        <v>5.0048828125E-2</v>
      </c>
      <c r="BQ328" s="12">
        <v>-19.817073822021399</v>
      </c>
      <c r="BR328" s="12">
        <v>1.550048828125</v>
      </c>
      <c r="BS328" s="12" t="s">
        <v>81</v>
      </c>
      <c r="BT328" s="12" t="s">
        <v>81</v>
      </c>
      <c r="BU328" s="12" t="s">
        <v>81</v>
      </c>
      <c r="BV328" s="12" t="s">
        <v>81</v>
      </c>
      <c r="BW328" s="12">
        <v>145.86640930175699</v>
      </c>
      <c r="BX328" s="12" t="s">
        <v>82</v>
      </c>
      <c r="BY328" s="12" t="s">
        <v>81</v>
      </c>
      <c r="BZ328" s="12" t="s">
        <v>82</v>
      </c>
      <c r="CA328" s="12" t="s">
        <v>82</v>
      </c>
      <c r="CC328" s="12" t="s">
        <v>509</v>
      </c>
      <c r="CE328" s="20">
        <v>-17.303000000000001</v>
      </c>
      <c r="CF328" s="21">
        <v>0</v>
      </c>
      <c r="CG328" s="21">
        <v>6.0999999999999999E-2</v>
      </c>
      <c r="CH328" s="21">
        <v>0.46600000000000003</v>
      </c>
      <c r="CI328" s="21">
        <v>143.16900000000001</v>
      </c>
      <c r="CJ328" s="21">
        <v>1.65</v>
      </c>
      <c r="CK328" s="21">
        <v>1.2210000000000001</v>
      </c>
      <c r="CL328" s="21">
        <v>-5.1879999999999997</v>
      </c>
      <c r="CM328" s="12">
        <v>1.5780000000000001</v>
      </c>
      <c r="CN328" s="12">
        <v>-12.827999999999999</v>
      </c>
      <c r="CO328" s="62">
        <f>(CL328*CK328+CN328*CM328)/(CL328+CN328)</f>
        <v>1.4751960479573714</v>
      </c>
      <c r="CP328" s="12">
        <v>0.53100000000000003</v>
      </c>
      <c r="CQ328" s="12">
        <v>0</v>
      </c>
      <c r="CR328" s="12">
        <v>0</v>
      </c>
      <c r="CS328" s="12">
        <v>0</v>
      </c>
      <c r="CT328" s="12">
        <v>0</v>
      </c>
      <c r="CU328" s="12">
        <v>0</v>
      </c>
      <c r="CV328" s="12">
        <v>0</v>
      </c>
      <c r="CW328" s="12">
        <v>0</v>
      </c>
      <c r="CX328" s="22">
        <v>0.112</v>
      </c>
      <c r="CY328" s="21"/>
      <c r="DV328" s="23"/>
      <c r="DW328" s="23"/>
      <c r="DX328" s="23"/>
      <c r="DY328" s="23"/>
      <c r="DZ328" s="23"/>
      <c r="EA328" s="23"/>
      <c r="EB328" s="23"/>
      <c r="EC328" s="12">
        <v>8</v>
      </c>
      <c r="ED328" s="12">
        <v>8</v>
      </c>
      <c r="EE328" s="23"/>
      <c r="EF328" s="21">
        <f t="shared" si="51"/>
        <v>0</v>
      </c>
      <c r="EG328" s="28">
        <v>8</v>
      </c>
      <c r="EH328" s="23"/>
      <c r="EI328" s="23"/>
      <c r="EJ328" s="23"/>
      <c r="EK328" s="23"/>
      <c r="EL328" s="23"/>
      <c r="EM328" s="23"/>
      <c r="EN328" s="23"/>
      <c r="EO328" s="23"/>
      <c r="EP328" s="23"/>
      <c r="EQ328" s="23"/>
      <c r="ER328" s="23"/>
      <c r="ES328" s="23"/>
      <c r="ET328" s="23"/>
      <c r="EU328" s="23"/>
      <c r="EV328" s="23"/>
      <c r="EW328" s="23"/>
      <c r="EX328" s="23"/>
      <c r="EY328" s="23"/>
      <c r="EZ328" s="23"/>
      <c r="FA328" s="23"/>
      <c r="FB328" s="23"/>
      <c r="FC328" s="23"/>
      <c r="FD328" s="23"/>
      <c r="FE328" s="23"/>
      <c r="FF328" s="23"/>
      <c r="FG328" s="23"/>
      <c r="FH328" s="23"/>
      <c r="FI328" s="23"/>
      <c r="FJ328" s="23"/>
      <c r="FK328" s="23"/>
      <c r="FL328" s="23"/>
      <c r="FM328" s="23"/>
      <c r="FN328" s="23"/>
      <c r="FO328" s="23"/>
      <c r="FP328" s="23"/>
      <c r="FQ328" s="23"/>
      <c r="FR328" s="23"/>
      <c r="FS328" s="23"/>
      <c r="FT328" s="23"/>
      <c r="FU328" s="23"/>
      <c r="FV328" s="23"/>
      <c r="FW328" s="23"/>
      <c r="FX328" s="23"/>
      <c r="FY328" s="23"/>
      <c r="FZ328" s="23"/>
      <c r="GA328" s="23"/>
      <c r="GB328" s="23"/>
      <c r="GC328" s="23"/>
      <c r="GD328" s="23"/>
      <c r="GE328" s="23"/>
      <c r="GF328" s="23"/>
      <c r="GG328" s="23"/>
      <c r="GH328" s="23"/>
      <c r="GI328" s="23"/>
      <c r="GJ328" s="23"/>
      <c r="GK328" s="23"/>
      <c r="GL328" s="23"/>
      <c r="GM328" s="23"/>
      <c r="GN328" s="23"/>
      <c r="GO328" s="23"/>
      <c r="GP328" s="23"/>
      <c r="GQ328" s="23"/>
      <c r="GR328" s="23"/>
      <c r="GS328" s="23"/>
      <c r="GT328" s="23"/>
      <c r="GU328" s="23"/>
      <c r="GV328" s="23"/>
      <c r="GW328" s="23"/>
      <c r="GX328" s="23"/>
      <c r="GY328" s="23"/>
      <c r="GZ328" s="23"/>
      <c r="HA328" s="23"/>
      <c r="HB328" s="23"/>
      <c r="HC328" s="23"/>
      <c r="HD328" s="23"/>
      <c r="HE328" s="23"/>
      <c r="HF328" s="23"/>
      <c r="HG328" s="23"/>
      <c r="HH328" s="23"/>
      <c r="HI328" s="23"/>
      <c r="HJ328" s="23"/>
      <c r="HK328" s="23"/>
      <c r="HL328" s="23"/>
      <c r="HM328" s="23"/>
      <c r="HN328" s="23"/>
      <c r="HO328" s="23"/>
      <c r="HP328" s="23"/>
      <c r="HQ328" s="23"/>
      <c r="HR328" s="23"/>
      <c r="HS328" s="23"/>
      <c r="HT328" s="23"/>
      <c r="HU328" s="23"/>
      <c r="HV328" s="23"/>
      <c r="HW328" s="23"/>
      <c r="HX328" s="23"/>
      <c r="HY328" s="23"/>
      <c r="HZ328" s="23"/>
      <c r="IA328" s="23"/>
      <c r="IB328" s="23"/>
      <c r="IC328" s="23"/>
      <c r="ID328" s="23"/>
      <c r="IE328" s="23"/>
      <c r="IF328" s="23"/>
      <c r="IG328" s="23"/>
      <c r="IH328" s="23"/>
      <c r="II328" s="23"/>
      <c r="IJ328" s="23"/>
    </row>
    <row r="329" spans="1:244" s="12" customFormat="1" ht="15" customHeight="1" x14ac:dyDescent="0.3">
      <c r="B329" s="13">
        <v>1</v>
      </c>
      <c r="C329" s="51"/>
      <c r="D329" s="12" t="s">
        <v>170</v>
      </c>
      <c r="F329" s="14">
        <v>44896</v>
      </c>
      <c r="G329" s="13">
        <v>995.3</v>
      </c>
      <c r="I329" s="15">
        <v>44840</v>
      </c>
      <c r="J329" s="13">
        <f t="shared" si="48"/>
        <v>56</v>
      </c>
      <c r="K329" s="12">
        <f t="shared" si="49"/>
        <v>1</v>
      </c>
      <c r="L329" s="12">
        <v>55</v>
      </c>
      <c r="M329" s="16" t="s">
        <v>74</v>
      </c>
      <c r="N329" s="12">
        <v>1</v>
      </c>
      <c r="P329" s="12" t="s">
        <v>75</v>
      </c>
      <c r="Q329" s="12" t="s">
        <v>76</v>
      </c>
      <c r="R329" s="12" t="s">
        <v>77</v>
      </c>
      <c r="S329" s="17" t="s">
        <v>109</v>
      </c>
      <c r="T329" s="12">
        <v>28</v>
      </c>
      <c r="V329" s="12">
        <v>6</v>
      </c>
      <c r="W329" s="12" t="s">
        <v>83</v>
      </c>
      <c r="Z329" s="13">
        <v>78</v>
      </c>
      <c r="AA329" s="13">
        <v>790</v>
      </c>
      <c r="AB329" s="12">
        <v>8</v>
      </c>
      <c r="AC329" s="13">
        <v>-40</v>
      </c>
      <c r="AE329" s="12">
        <v>44</v>
      </c>
      <c r="AF329" s="12">
        <v>46</v>
      </c>
      <c r="AG329" s="12">
        <v>47</v>
      </c>
      <c r="AH329" s="12">
        <v>48</v>
      </c>
      <c r="AJ329" s="13">
        <v>5</v>
      </c>
      <c r="AK329" s="16">
        <f t="shared" si="46"/>
        <v>996.39892578125</v>
      </c>
      <c r="AL329" s="12">
        <v>-63.232421875</v>
      </c>
      <c r="AM329" s="18">
        <v>-65.7196044921875</v>
      </c>
      <c r="AN329" s="18">
        <v>-74.1424560546875</v>
      </c>
      <c r="AO329" s="18">
        <v>-76.7822265625</v>
      </c>
      <c r="AP329" s="18">
        <v>-82.611083984375</v>
      </c>
      <c r="AQ329" s="12">
        <v>-86.48681640625</v>
      </c>
      <c r="AR329" s="12">
        <v>-87.2802734375</v>
      </c>
      <c r="AS329" s="12">
        <v>-90.423583984375</v>
      </c>
      <c r="AU329" s="12">
        <f t="shared" si="50"/>
        <v>22</v>
      </c>
      <c r="AV329" s="12">
        <v>11</v>
      </c>
      <c r="AW329" s="12">
        <v>1</v>
      </c>
      <c r="AX329" s="12">
        <v>1</v>
      </c>
      <c r="AY329" s="12" t="s">
        <v>80</v>
      </c>
      <c r="AZ329" s="12">
        <v>703.90051269531205</v>
      </c>
      <c r="BA329" s="12">
        <v>707.69909667968705</v>
      </c>
      <c r="BB329" s="19">
        <v>-31.780000686645501</v>
      </c>
      <c r="BC329" s="18">
        <v>79.951995849609304</v>
      </c>
      <c r="BD329" s="12">
        <v>1.599609375</v>
      </c>
      <c r="BE329" s="12">
        <v>705.50012207031205</v>
      </c>
      <c r="BF329" s="12">
        <v>2.2389843463897701</v>
      </c>
      <c r="BG329" s="12">
        <v>0</v>
      </c>
      <c r="BH329" s="12">
        <v>703.90051269531205</v>
      </c>
      <c r="BI329" s="19">
        <v>1.7376947402954099</v>
      </c>
      <c r="BJ329" s="12">
        <v>39.975997924804602</v>
      </c>
      <c r="BK329" s="12">
        <v>1.0060735940933201</v>
      </c>
      <c r="BL329" s="12">
        <v>2.7437682151794398</v>
      </c>
      <c r="BM329" s="12">
        <v>1.32099020481109</v>
      </c>
      <c r="BN329" s="12">
        <v>7.4974093437194798</v>
      </c>
      <c r="BO329" s="12">
        <v>116.268379211425</v>
      </c>
      <c r="BP329" s="12">
        <v>1.1494140625</v>
      </c>
      <c r="BQ329" s="12">
        <v>-45.802696228027301</v>
      </c>
      <c r="BR329" s="12">
        <v>0.75</v>
      </c>
      <c r="BS329" s="12">
        <v>73.650245666503906</v>
      </c>
      <c r="BT329" s="12">
        <v>0.82859325408935502</v>
      </c>
      <c r="BU329" s="12" t="s">
        <v>81</v>
      </c>
      <c r="BV329" s="12" t="s">
        <v>81</v>
      </c>
      <c r="BW329" s="12">
        <v>148.885971069335</v>
      </c>
      <c r="BX329" s="12" t="s">
        <v>82</v>
      </c>
      <c r="BY329" s="12" t="s">
        <v>81</v>
      </c>
      <c r="BZ329" s="12" t="s">
        <v>82</v>
      </c>
      <c r="CA329" s="12" t="s">
        <v>82</v>
      </c>
      <c r="CB329" s="21"/>
      <c r="CE329" s="20"/>
      <c r="CF329" s="21"/>
      <c r="CG329" s="21"/>
      <c r="CH329" s="21"/>
      <c r="CI329" s="21"/>
      <c r="CJ329" s="21"/>
      <c r="CK329" s="21"/>
      <c r="CL329" s="21"/>
      <c r="CO329" s="62"/>
      <c r="CR329" s="21"/>
      <c r="CS329" s="21"/>
      <c r="CT329" s="21"/>
      <c r="CX329" s="22">
        <v>0</v>
      </c>
      <c r="CY329" s="21"/>
      <c r="DV329" s="23"/>
      <c r="DW329" s="23"/>
      <c r="DX329" s="23"/>
      <c r="DY329" s="23"/>
      <c r="DZ329" s="23"/>
      <c r="EA329" s="23"/>
      <c r="EB329" s="23"/>
      <c r="EC329" s="21">
        <v>5</v>
      </c>
      <c r="ED329" s="12">
        <v>5</v>
      </c>
      <c r="EE329" s="23"/>
      <c r="EF329" s="21">
        <f t="shared" si="51"/>
        <v>0</v>
      </c>
      <c r="EG329" s="24">
        <v>5</v>
      </c>
      <c r="EH329" s="23"/>
      <c r="EI329" s="23"/>
      <c r="EJ329" s="23"/>
      <c r="EK329" s="23"/>
      <c r="EL329" s="23"/>
      <c r="EM329" s="23"/>
      <c r="EN329" s="23"/>
      <c r="EO329" s="23"/>
      <c r="EP329" s="23"/>
      <c r="EQ329" s="23"/>
      <c r="ER329" s="23"/>
      <c r="ES329" s="23"/>
      <c r="ET329" s="23"/>
      <c r="EU329" s="23"/>
      <c r="EV329" s="23"/>
      <c r="EW329" s="23"/>
      <c r="EX329" s="23"/>
      <c r="EY329" s="23"/>
      <c r="EZ329" s="23"/>
      <c r="FA329" s="23"/>
      <c r="FB329" s="23"/>
      <c r="FC329" s="23"/>
      <c r="FD329" s="23"/>
      <c r="FE329" s="23"/>
      <c r="FF329" s="23"/>
      <c r="FG329" s="23"/>
      <c r="FH329" s="23"/>
      <c r="FI329" s="23"/>
      <c r="FJ329" s="23"/>
      <c r="FK329" s="23"/>
      <c r="FL329" s="23"/>
      <c r="FM329" s="23"/>
      <c r="FN329" s="23"/>
      <c r="FO329" s="23"/>
      <c r="FP329" s="23"/>
      <c r="FQ329" s="23"/>
      <c r="FR329" s="23"/>
      <c r="FS329" s="23"/>
      <c r="FT329" s="23"/>
      <c r="FU329" s="23"/>
      <c r="FV329" s="23"/>
      <c r="FW329" s="23"/>
      <c r="FX329" s="23"/>
      <c r="FY329" s="23"/>
      <c r="FZ329" s="23"/>
      <c r="GA329" s="23"/>
      <c r="GB329" s="23"/>
      <c r="GC329" s="23"/>
      <c r="GD329" s="23"/>
      <c r="GE329" s="23"/>
      <c r="GF329" s="23"/>
      <c r="GG329" s="23"/>
      <c r="GH329" s="23"/>
      <c r="GI329" s="23"/>
      <c r="GJ329" s="23"/>
      <c r="GK329" s="23"/>
      <c r="GL329" s="23"/>
      <c r="GM329" s="23"/>
      <c r="GN329" s="23"/>
      <c r="GO329" s="23"/>
      <c r="GP329" s="23"/>
      <c r="GQ329" s="23"/>
      <c r="GR329" s="23"/>
      <c r="GS329" s="23"/>
      <c r="GT329" s="23"/>
      <c r="GU329" s="23"/>
      <c r="GV329" s="23"/>
      <c r="GW329" s="23"/>
      <c r="GX329" s="23"/>
      <c r="GY329" s="23"/>
      <c r="GZ329" s="23"/>
      <c r="HA329" s="23"/>
      <c r="HB329" s="23"/>
      <c r="HC329" s="23"/>
      <c r="HD329" s="23"/>
      <c r="HE329" s="23"/>
      <c r="HF329" s="23"/>
      <c r="HG329" s="23"/>
      <c r="HH329" s="23"/>
      <c r="HI329" s="23"/>
      <c r="HJ329" s="23"/>
      <c r="HK329" s="23"/>
      <c r="HL329" s="23"/>
      <c r="HM329" s="23"/>
      <c r="HN329" s="23"/>
      <c r="HO329" s="23"/>
      <c r="HP329" s="23"/>
      <c r="HQ329" s="23"/>
      <c r="HR329" s="23"/>
      <c r="HS329" s="23"/>
      <c r="HT329" s="23"/>
      <c r="HU329" s="23"/>
      <c r="HV329" s="23"/>
      <c r="HW329" s="23"/>
      <c r="HX329" s="23"/>
      <c r="HY329" s="23"/>
      <c r="HZ329" s="23"/>
      <c r="IA329" s="23"/>
      <c r="IB329" s="23"/>
      <c r="IC329" s="23"/>
      <c r="ID329" s="23"/>
      <c r="IE329" s="23"/>
      <c r="IF329" s="23"/>
      <c r="IG329" s="23"/>
      <c r="IH329" s="23"/>
      <c r="II329" s="23"/>
      <c r="IJ329" s="23"/>
    </row>
    <row r="330" spans="1:244" s="12" customFormat="1" x14ac:dyDescent="0.3">
      <c r="B330" s="13">
        <v>1</v>
      </c>
      <c r="C330" s="51"/>
      <c r="D330" s="12" t="s">
        <v>170</v>
      </c>
      <c r="F330" s="14">
        <v>44896</v>
      </c>
      <c r="G330" s="13">
        <v>995.3</v>
      </c>
      <c r="I330" s="15">
        <v>44840</v>
      </c>
      <c r="J330" s="13">
        <f t="shared" si="48"/>
        <v>56</v>
      </c>
      <c r="K330" s="12">
        <f t="shared" si="49"/>
        <v>1</v>
      </c>
      <c r="L330" s="12">
        <v>55</v>
      </c>
      <c r="M330" s="16" t="s">
        <v>74</v>
      </c>
      <c r="N330" s="12">
        <v>1</v>
      </c>
      <c r="P330" s="12" t="s">
        <v>75</v>
      </c>
      <c r="Q330" s="12" t="s">
        <v>76</v>
      </c>
      <c r="R330" s="12" t="s">
        <v>77</v>
      </c>
      <c r="S330" s="17" t="s">
        <v>109</v>
      </c>
      <c r="T330" s="12">
        <v>28</v>
      </c>
      <c r="V330" s="12">
        <v>7</v>
      </c>
      <c r="Z330" s="13">
        <v>20</v>
      </c>
      <c r="AA330" s="13">
        <v>3000</v>
      </c>
      <c r="AB330" s="12">
        <v>7</v>
      </c>
      <c r="AC330" s="13">
        <v>-30</v>
      </c>
      <c r="AE330" s="12">
        <v>18</v>
      </c>
      <c r="AF330" s="12">
        <v>19</v>
      </c>
      <c r="AG330" s="12">
        <v>20</v>
      </c>
      <c r="AH330" s="12">
        <v>21</v>
      </c>
      <c r="AJ330" s="13">
        <v>9</v>
      </c>
      <c r="AK330" s="16">
        <f t="shared" si="46"/>
        <v>3751.8310546875</v>
      </c>
      <c r="AL330" s="12">
        <v>-79.803466796875</v>
      </c>
      <c r="AM330" s="18">
        <v>-108.917236328125</v>
      </c>
      <c r="AN330" s="18">
        <v>-133.30078125</v>
      </c>
      <c r="AO330" s="18">
        <v>-159.85107421875</v>
      </c>
      <c r="AP330" s="18">
        <v>-148.13232421875</v>
      </c>
      <c r="AQ330" s="12">
        <v>-94.4061279296875</v>
      </c>
      <c r="AR330" s="12">
        <v>-119.781494140625</v>
      </c>
      <c r="AS330" s="12">
        <v>-69.244384765625</v>
      </c>
      <c r="AU330" s="12">
        <f t="shared" si="50"/>
        <v>10</v>
      </c>
      <c r="AV330" s="12">
        <v>5</v>
      </c>
      <c r="AW330" s="12">
        <v>1</v>
      </c>
      <c r="AX330" s="12">
        <v>1</v>
      </c>
      <c r="AY330" s="12" t="s">
        <v>80</v>
      </c>
      <c r="AZ330" s="12">
        <v>563.29998779296795</v>
      </c>
      <c r="BA330" s="12">
        <v>567.60009765625</v>
      </c>
      <c r="BB330" s="19">
        <v>-37.889999389648402</v>
      </c>
      <c r="BC330" s="18">
        <v>84.887069702148395</v>
      </c>
      <c r="BD330" s="12">
        <v>1.80029296875</v>
      </c>
      <c r="BE330" s="12">
        <v>565.10028076171795</v>
      </c>
      <c r="BF330" s="12">
        <v>11.080307960510201</v>
      </c>
      <c r="BG330" s="12">
        <v>0</v>
      </c>
      <c r="BH330" s="12">
        <v>563.29998779296795</v>
      </c>
      <c r="BI330" s="19">
        <v>2.3962023258209202</v>
      </c>
      <c r="BJ330" s="12">
        <v>42.443534851074197</v>
      </c>
      <c r="BK330" s="12">
        <v>0.94664990901946999</v>
      </c>
      <c r="BL330" s="12">
        <v>3.34285235404968</v>
      </c>
      <c r="BM330" s="12">
        <v>3.5130379199981601</v>
      </c>
      <c r="BN330" s="12">
        <v>8.6107406616210902</v>
      </c>
      <c r="BO330" s="12">
        <v>91.158538818359304</v>
      </c>
      <c r="BP330" s="12">
        <v>1.050048828125</v>
      </c>
      <c r="BQ330" s="12">
        <v>-36.432926177978501</v>
      </c>
      <c r="BR330" s="12">
        <v>0.749755859375</v>
      </c>
      <c r="BS330" s="12" t="s">
        <v>81</v>
      </c>
      <c r="BT330" s="12" t="s">
        <v>81</v>
      </c>
      <c r="BU330" s="12" t="s">
        <v>81</v>
      </c>
      <c r="BV330" s="12" t="s">
        <v>81</v>
      </c>
      <c r="BW330" s="12">
        <v>211.091537475585</v>
      </c>
      <c r="BX330" s="12" t="s">
        <v>82</v>
      </c>
      <c r="BY330" s="12" t="s">
        <v>81</v>
      </c>
      <c r="BZ330" s="12" t="s">
        <v>82</v>
      </c>
      <c r="CA330" s="12" t="s">
        <v>82</v>
      </c>
      <c r="CE330" s="20"/>
      <c r="CF330" s="21"/>
      <c r="CG330" s="21"/>
      <c r="CH330" s="21"/>
      <c r="CI330" s="21"/>
      <c r="CJ330" s="21"/>
      <c r="CK330" s="21"/>
      <c r="CL330" s="21"/>
      <c r="CO330" s="62"/>
      <c r="CX330" s="22">
        <v>0</v>
      </c>
      <c r="DV330" s="23"/>
      <c r="DW330" s="23"/>
      <c r="DX330" s="23"/>
      <c r="DY330" s="23"/>
      <c r="DZ330" s="23"/>
      <c r="EA330" s="23"/>
      <c r="EB330" s="23"/>
      <c r="EC330" s="21">
        <v>7</v>
      </c>
      <c r="ED330" s="12">
        <v>7</v>
      </c>
      <c r="EE330" s="23"/>
      <c r="EF330" s="21">
        <f t="shared" si="51"/>
        <v>0</v>
      </c>
      <c r="EG330" s="24">
        <v>7</v>
      </c>
      <c r="EH330" s="23"/>
      <c r="EI330" s="23"/>
      <c r="EJ330" s="23"/>
      <c r="EK330" s="23"/>
      <c r="EL330" s="23"/>
      <c r="EM330" s="23"/>
      <c r="EN330" s="23"/>
      <c r="EO330" s="23"/>
      <c r="EP330" s="23"/>
      <c r="EQ330" s="23"/>
      <c r="ER330" s="23"/>
      <c r="ES330" s="23"/>
      <c r="ET330" s="23"/>
      <c r="EU330" s="23"/>
      <c r="EV330" s="23"/>
      <c r="EW330" s="23"/>
      <c r="EX330" s="23"/>
      <c r="EY330" s="23"/>
      <c r="EZ330" s="23"/>
      <c r="FA330" s="23"/>
      <c r="FB330" s="23"/>
      <c r="FC330" s="23"/>
      <c r="FD330" s="23"/>
      <c r="FE330" s="23"/>
      <c r="FF330" s="23"/>
      <c r="FG330" s="23"/>
      <c r="FH330" s="23"/>
      <c r="FI330" s="23"/>
      <c r="FJ330" s="23"/>
      <c r="FK330" s="23"/>
      <c r="FL330" s="23"/>
      <c r="FM330" s="23"/>
      <c r="FN330" s="23"/>
      <c r="FO330" s="23"/>
      <c r="FP330" s="23"/>
      <c r="FQ330" s="23"/>
      <c r="FR330" s="23"/>
      <c r="FS330" s="23"/>
      <c r="FT330" s="23"/>
      <c r="FU330" s="23"/>
      <c r="FV330" s="23"/>
      <c r="FW330" s="23"/>
      <c r="FX330" s="23"/>
      <c r="FY330" s="23"/>
      <c r="FZ330" s="23"/>
      <c r="GA330" s="23"/>
      <c r="GB330" s="23"/>
      <c r="GC330" s="23"/>
      <c r="GD330" s="23"/>
      <c r="GE330" s="23"/>
      <c r="GF330" s="23"/>
      <c r="GG330" s="23"/>
      <c r="GH330" s="23"/>
      <c r="GI330" s="23"/>
      <c r="GJ330" s="23"/>
      <c r="GK330" s="23"/>
      <c r="GL330" s="23"/>
      <c r="GM330" s="23"/>
      <c r="GN330" s="23"/>
      <c r="GO330" s="23"/>
      <c r="GP330" s="23"/>
      <c r="GQ330" s="23"/>
      <c r="GR330" s="23"/>
      <c r="GS330" s="23"/>
      <c r="GT330" s="23"/>
      <c r="GU330" s="23"/>
      <c r="GV330" s="23"/>
      <c r="GW330" s="23"/>
      <c r="GX330" s="23"/>
      <c r="GY330" s="23"/>
      <c r="GZ330" s="23"/>
      <c r="HA330" s="23"/>
      <c r="HB330" s="23"/>
      <c r="HC330" s="23"/>
      <c r="HD330" s="23"/>
      <c r="HE330" s="23"/>
      <c r="HF330" s="23"/>
      <c r="HG330" s="23"/>
      <c r="HH330" s="23"/>
      <c r="HI330" s="23"/>
      <c r="HJ330" s="23"/>
      <c r="HK330" s="23"/>
      <c r="HL330" s="23"/>
      <c r="HM330" s="23"/>
      <c r="HN330" s="23"/>
      <c r="HO330" s="23"/>
      <c r="HP330" s="23"/>
      <c r="HQ330" s="23"/>
      <c r="HR330" s="23"/>
      <c r="HS330" s="23"/>
      <c r="HT330" s="23"/>
      <c r="HU330" s="23"/>
      <c r="HV330" s="23"/>
      <c r="HW330" s="23"/>
      <c r="HX330" s="23"/>
      <c r="HY330" s="23"/>
      <c r="HZ330" s="23"/>
      <c r="IA330" s="23"/>
      <c r="IB330" s="23"/>
      <c r="IC330" s="23"/>
      <c r="ID330" s="23"/>
      <c r="IE330" s="23"/>
      <c r="IF330" s="23"/>
      <c r="IG330" s="23"/>
      <c r="IH330" s="23"/>
      <c r="II330" s="23"/>
      <c r="IJ330" s="23"/>
    </row>
    <row r="331" spans="1:244" s="12" customFormat="1" x14ac:dyDescent="0.3">
      <c r="B331" s="13">
        <v>1</v>
      </c>
      <c r="C331" s="51"/>
      <c r="D331" s="12" t="s">
        <v>170</v>
      </c>
      <c r="F331" s="14">
        <v>44896</v>
      </c>
      <c r="G331" s="13">
        <v>995.3</v>
      </c>
      <c r="I331" s="15">
        <v>44840</v>
      </c>
      <c r="J331" s="13">
        <f t="shared" si="48"/>
        <v>56</v>
      </c>
      <c r="K331" s="12">
        <f t="shared" si="49"/>
        <v>1</v>
      </c>
      <c r="L331" s="12">
        <v>55</v>
      </c>
      <c r="M331" s="16" t="s">
        <v>74</v>
      </c>
      <c r="N331" s="12">
        <v>1</v>
      </c>
      <c r="P331" s="12" t="s">
        <v>75</v>
      </c>
      <c r="Q331" s="12" t="s">
        <v>76</v>
      </c>
      <c r="R331" s="12" t="s">
        <v>77</v>
      </c>
      <c r="S331" s="17" t="s">
        <v>109</v>
      </c>
      <c r="T331" s="12">
        <v>28</v>
      </c>
      <c r="V331" s="12">
        <v>8</v>
      </c>
      <c r="Z331" s="13">
        <v>53</v>
      </c>
      <c r="AA331" s="13">
        <v>800</v>
      </c>
      <c r="AB331" s="12">
        <v>12</v>
      </c>
      <c r="AC331" s="13">
        <v>-21</v>
      </c>
      <c r="AE331" s="12">
        <v>50</v>
      </c>
      <c r="AF331" s="12">
        <v>51</v>
      </c>
      <c r="AG331" s="12">
        <v>52</v>
      </c>
      <c r="AH331" s="12">
        <v>53</v>
      </c>
      <c r="AJ331" s="13">
        <v>6</v>
      </c>
      <c r="AK331" s="16">
        <f t="shared" si="46"/>
        <v>338.7451171875</v>
      </c>
      <c r="AL331" s="12">
        <v>-72.69287109375</v>
      </c>
      <c r="AM331" s="18">
        <v>-73.211669921875</v>
      </c>
      <c r="AN331" s="18">
        <v>-74.1119384765625</v>
      </c>
      <c r="AO331" s="18">
        <v>-75.50048828125</v>
      </c>
      <c r="AP331" s="18">
        <v>-80.01708984375</v>
      </c>
      <c r="AQ331" s="12">
        <v>-73.760986328125</v>
      </c>
      <c r="AR331" s="12">
        <v>-78.369140625</v>
      </c>
      <c r="AS331" s="12">
        <v>-82.7484130859375</v>
      </c>
      <c r="AU331" s="12">
        <f t="shared" si="50"/>
        <v>84</v>
      </c>
      <c r="AV331" s="12">
        <v>42</v>
      </c>
      <c r="AW331" s="12">
        <v>1</v>
      </c>
      <c r="AX331" s="12">
        <v>1</v>
      </c>
      <c r="AY331" s="12" t="s">
        <v>80</v>
      </c>
      <c r="AZ331" s="12">
        <v>392.39849853515602</v>
      </c>
      <c r="BA331" s="12">
        <v>396.29684448242102</v>
      </c>
      <c r="BB331" s="19">
        <v>-30.819999694824201</v>
      </c>
      <c r="BC331" s="18">
        <v>58.041679382324197</v>
      </c>
      <c r="BD331" s="12">
        <v>1.80078125</v>
      </c>
      <c r="BE331" s="12">
        <v>394.19927978515602</v>
      </c>
      <c r="BF331" s="12">
        <v>10.174858093261699</v>
      </c>
      <c r="BG331" s="12">
        <v>0</v>
      </c>
      <c r="BH331" s="12">
        <v>392.39849853515602</v>
      </c>
      <c r="BI331" s="19">
        <v>2.5842599868774401</v>
      </c>
      <c r="BJ331" s="12">
        <v>29.020839691162099</v>
      </c>
      <c r="BK331" s="12">
        <v>0.64804345369339</v>
      </c>
      <c r="BL331" s="12">
        <v>3.2323036193847599</v>
      </c>
      <c r="BM331" s="12">
        <v>4.9382977485656703</v>
      </c>
      <c r="BN331" s="12">
        <v>4.67868900299072</v>
      </c>
      <c r="BO331" s="12">
        <v>36.057693481445298</v>
      </c>
      <c r="BP331" s="12">
        <v>5.078125E-2</v>
      </c>
      <c r="BQ331" s="12">
        <v>-27.03125</v>
      </c>
      <c r="BR331" s="12">
        <v>1.150390625</v>
      </c>
      <c r="BS331" s="12" t="s">
        <v>81</v>
      </c>
      <c r="BT331" s="12" t="s">
        <v>81</v>
      </c>
      <c r="BU331" s="12" t="s">
        <v>81</v>
      </c>
      <c r="BV331" s="12" t="s">
        <v>81</v>
      </c>
      <c r="BW331" s="12">
        <v>146.88430786132801</v>
      </c>
      <c r="BX331" s="12" t="s">
        <v>82</v>
      </c>
      <c r="BY331" s="12" t="s">
        <v>81</v>
      </c>
      <c r="BZ331" s="12" t="s">
        <v>82</v>
      </c>
      <c r="CA331" s="12" t="s">
        <v>82</v>
      </c>
      <c r="CE331" s="20"/>
      <c r="CF331" s="21"/>
      <c r="CG331" s="21"/>
      <c r="CH331" s="21"/>
      <c r="CI331" s="21"/>
      <c r="CJ331" s="21"/>
      <c r="CK331" s="21"/>
      <c r="CL331" s="21"/>
      <c r="CO331" s="62"/>
      <c r="CX331" s="22">
        <v>0</v>
      </c>
      <c r="DV331" s="23"/>
      <c r="DW331" s="23"/>
      <c r="DX331" s="23"/>
      <c r="DY331" s="23"/>
      <c r="DZ331" s="23"/>
      <c r="EA331" s="23"/>
      <c r="EB331" s="23"/>
      <c r="EC331" s="21">
        <v>7</v>
      </c>
      <c r="ED331" s="12">
        <v>7</v>
      </c>
      <c r="EE331" s="23"/>
      <c r="EF331" s="21">
        <f t="shared" si="51"/>
        <v>0</v>
      </c>
      <c r="EG331" s="24">
        <v>7</v>
      </c>
      <c r="EH331" s="23"/>
      <c r="EI331" s="23"/>
      <c r="EJ331" s="23"/>
      <c r="EK331" s="23"/>
      <c r="EL331" s="23"/>
      <c r="EM331" s="23"/>
      <c r="EN331" s="23"/>
      <c r="EO331" s="23"/>
      <c r="EP331" s="23"/>
      <c r="EQ331" s="23"/>
      <c r="ER331" s="23"/>
      <c r="ES331" s="23"/>
      <c r="ET331" s="23"/>
      <c r="EU331" s="23"/>
      <c r="EV331" s="23"/>
      <c r="EW331" s="23"/>
      <c r="EX331" s="23"/>
      <c r="EY331" s="23"/>
      <c r="EZ331" s="23"/>
      <c r="FA331" s="23"/>
      <c r="FB331" s="23"/>
      <c r="FC331" s="23"/>
      <c r="FD331" s="23"/>
      <c r="FE331" s="23"/>
      <c r="FF331" s="23"/>
      <c r="FG331" s="23"/>
      <c r="FH331" s="23"/>
      <c r="FI331" s="23"/>
      <c r="FJ331" s="23"/>
      <c r="FK331" s="23"/>
      <c r="FL331" s="23"/>
      <c r="FM331" s="23"/>
      <c r="FN331" s="23"/>
      <c r="FO331" s="23"/>
      <c r="FP331" s="23"/>
      <c r="FQ331" s="23"/>
      <c r="FR331" s="23"/>
      <c r="FS331" s="23"/>
      <c r="FT331" s="23"/>
      <c r="FU331" s="23"/>
      <c r="FV331" s="23"/>
      <c r="FW331" s="23"/>
      <c r="FX331" s="23"/>
      <c r="FY331" s="23"/>
      <c r="FZ331" s="23"/>
      <c r="GA331" s="23"/>
      <c r="GB331" s="23"/>
      <c r="GC331" s="23"/>
      <c r="GD331" s="23"/>
      <c r="GE331" s="23"/>
      <c r="GF331" s="23"/>
      <c r="GG331" s="23"/>
      <c r="GH331" s="23"/>
      <c r="GI331" s="23"/>
      <c r="GJ331" s="23"/>
      <c r="GK331" s="23"/>
      <c r="GL331" s="23"/>
      <c r="GM331" s="23"/>
      <c r="GN331" s="23"/>
      <c r="GO331" s="23"/>
      <c r="GP331" s="23"/>
      <c r="GQ331" s="23"/>
      <c r="GR331" s="23"/>
      <c r="GS331" s="23"/>
      <c r="GT331" s="23"/>
      <c r="GU331" s="23"/>
      <c r="GV331" s="23"/>
      <c r="GW331" s="23"/>
      <c r="GX331" s="23"/>
      <c r="GY331" s="23"/>
      <c r="GZ331" s="23"/>
      <c r="HA331" s="23"/>
      <c r="HB331" s="23"/>
      <c r="HC331" s="23"/>
      <c r="HD331" s="23"/>
      <c r="HE331" s="23"/>
      <c r="HF331" s="23"/>
      <c r="HG331" s="23"/>
      <c r="HH331" s="23"/>
      <c r="HI331" s="23"/>
      <c r="HJ331" s="23"/>
      <c r="HK331" s="23"/>
      <c r="HL331" s="23"/>
      <c r="HM331" s="23"/>
      <c r="HN331" s="23"/>
      <c r="HO331" s="23"/>
      <c r="HP331" s="23"/>
      <c r="HQ331" s="23"/>
      <c r="HR331" s="23"/>
      <c r="HS331" s="23"/>
      <c r="HT331" s="23"/>
      <c r="HU331" s="23"/>
      <c r="HV331" s="23"/>
      <c r="HW331" s="23"/>
      <c r="HX331" s="23"/>
      <c r="HY331" s="23"/>
      <c r="HZ331" s="23"/>
      <c r="IA331" s="23"/>
      <c r="IB331" s="23"/>
      <c r="IC331" s="23"/>
      <c r="ID331" s="23"/>
      <c r="IE331" s="23"/>
      <c r="IF331" s="23"/>
      <c r="IG331" s="23"/>
      <c r="IH331" s="23"/>
      <c r="II331" s="23"/>
      <c r="IJ331" s="23"/>
    </row>
    <row r="332" spans="1:244" s="12" customFormat="1" ht="15" customHeight="1" x14ac:dyDescent="0.3">
      <c r="B332" s="13">
        <v>1</v>
      </c>
      <c r="C332" s="51"/>
      <c r="D332" s="12" t="s">
        <v>170</v>
      </c>
      <c r="F332" s="14">
        <v>44896</v>
      </c>
      <c r="G332" s="13">
        <v>995.3</v>
      </c>
      <c r="I332" s="15">
        <v>44840</v>
      </c>
      <c r="J332" s="13">
        <f t="shared" si="48"/>
        <v>56</v>
      </c>
      <c r="K332" s="12">
        <f t="shared" si="49"/>
        <v>1</v>
      </c>
      <c r="L332" s="12">
        <v>55</v>
      </c>
      <c r="M332" s="16" t="s">
        <v>74</v>
      </c>
      <c r="N332" s="12">
        <v>1</v>
      </c>
      <c r="P332" s="12" t="s">
        <v>75</v>
      </c>
      <c r="Q332" s="12" t="s">
        <v>76</v>
      </c>
      <c r="R332" s="12" t="s">
        <v>77</v>
      </c>
      <c r="S332" s="17" t="s">
        <v>109</v>
      </c>
      <c r="T332" s="12">
        <v>28</v>
      </c>
      <c r="V332" s="12">
        <v>1</v>
      </c>
      <c r="Z332" s="13">
        <v>48</v>
      </c>
      <c r="AA332" s="13">
        <v>1400</v>
      </c>
      <c r="AB332" s="12">
        <v>18</v>
      </c>
      <c r="AC332" s="13">
        <v>-28</v>
      </c>
      <c r="AE332" s="12">
        <v>30</v>
      </c>
      <c r="AF332" s="12">
        <v>31</v>
      </c>
      <c r="AG332" s="12">
        <v>32</v>
      </c>
      <c r="AH332" s="12">
        <v>33</v>
      </c>
      <c r="AJ332" s="13">
        <v>4</v>
      </c>
      <c r="AK332" s="16">
        <f t="shared" si="46"/>
        <v>1716.00341796875</v>
      </c>
      <c r="AL332" s="12">
        <v>-64.361572265625</v>
      </c>
      <c r="AM332" s="18">
        <v>-75.5615234375</v>
      </c>
      <c r="AN332" s="18">
        <v>-83.9080810546875</v>
      </c>
      <c r="AO332" s="18">
        <v>-92.4835205078125</v>
      </c>
      <c r="AP332" s="18">
        <v>-98.8006591796875</v>
      </c>
      <c r="AQ332" s="12">
        <v>-105.056762695312</v>
      </c>
      <c r="AR332" s="12">
        <v>-110.824584960937</v>
      </c>
      <c r="AS332" s="12">
        <v>-114.74609375</v>
      </c>
      <c r="AU332" s="12">
        <f t="shared" si="50"/>
        <v>16</v>
      </c>
      <c r="AV332" s="12">
        <v>8</v>
      </c>
      <c r="AW332" s="12">
        <v>1</v>
      </c>
      <c r="AX332" s="12">
        <v>1</v>
      </c>
      <c r="AY332" s="12" t="s">
        <v>80</v>
      </c>
      <c r="AZ332" s="12">
        <v>621.2001953125</v>
      </c>
      <c r="BA332" s="12">
        <v>626.00109863281205</v>
      </c>
      <c r="BB332" s="19">
        <v>-28.2600002288818</v>
      </c>
      <c r="BC332" s="18">
        <v>53.848987579345703</v>
      </c>
      <c r="BD332" s="12">
        <v>2.2001953125</v>
      </c>
      <c r="BE332" s="12">
        <v>623.400390625</v>
      </c>
      <c r="BF332" s="12">
        <v>19.3946437835693</v>
      </c>
      <c r="BG332" s="12">
        <v>0</v>
      </c>
      <c r="BH332" s="12">
        <v>621.2001953125</v>
      </c>
      <c r="BI332" s="19">
        <v>3.9155893325805602</v>
      </c>
      <c r="BJ332" s="12">
        <v>26.924493789672798</v>
      </c>
      <c r="BK332" s="12">
        <v>0.59543716907501198</v>
      </c>
      <c r="BL332" s="12">
        <v>4.5110263824462802</v>
      </c>
      <c r="BM332" s="12">
        <v>5.5323810577392498</v>
      </c>
      <c r="BN332" s="12">
        <v>5.3576884269714302</v>
      </c>
      <c r="BO332" s="12">
        <v>27.7267150878906</v>
      </c>
      <c r="BP332" s="12">
        <v>1.0498046875</v>
      </c>
      <c r="BQ332" s="12">
        <v>-15.625</v>
      </c>
      <c r="BR332" s="12">
        <v>1.1494140625</v>
      </c>
      <c r="BS332" s="12" t="s">
        <v>81</v>
      </c>
      <c r="BT332" s="12" t="s">
        <v>81</v>
      </c>
      <c r="BU332" s="12" t="s">
        <v>81</v>
      </c>
      <c r="BV332" s="12" t="s">
        <v>81</v>
      </c>
      <c r="BW332" s="12">
        <v>188.70355224609301</v>
      </c>
      <c r="BX332" s="12" t="s">
        <v>82</v>
      </c>
      <c r="BY332" s="12" t="s">
        <v>81</v>
      </c>
      <c r="BZ332" s="12" t="s">
        <v>82</v>
      </c>
      <c r="CA332" s="12" t="s">
        <v>82</v>
      </c>
      <c r="CE332" s="20"/>
      <c r="CF332" s="21"/>
      <c r="CG332" s="21"/>
      <c r="CH332" s="21"/>
      <c r="CI332" s="21"/>
      <c r="CJ332" s="21"/>
      <c r="CK332" s="21"/>
      <c r="CL332" s="21"/>
      <c r="CO332" s="62"/>
      <c r="CX332" s="22">
        <v>0</v>
      </c>
      <c r="DV332" s="23"/>
      <c r="DW332" s="23"/>
      <c r="DX332" s="23"/>
      <c r="DY332" s="23"/>
      <c r="DZ332" s="23"/>
      <c r="EA332" s="23"/>
      <c r="EB332" s="23"/>
      <c r="EC332" s="21">
        <v>5</v>
      </c>
      <c r="ED332" s="12">
        <v>5</v>
      </c>
      <c r="EE332" s="23"/>
      <c r="EF332" s="21">
        <f t="shared" si="51"/>
        <v>0</v>
      </c>
      <c r="EG332" s="24">
        <v>5</v>
      </c>
      <c r="EH332" s="23"/>
      <c r="EI332" s="23"/>
      <c r="EJ332" s="23"/>
      <c r="EK332" s="23"/>
      <c r="EL332" s="23"/>
      <c r="EM332" s="23"/>
      <c r="EN332" s="23"/>
      <c r="EO332" s="23"/>
      <c r="EP332" s="23"/>
      <c r="EQ332" s="23"/>
      <c r="ER332" s="23"/>
      <c r="ES332" s="23"/>
      <c r="ET332" s="23"/>
      <c r="EU332" s="23"/>
      <c r="EV332" s="23"/>
      <c r="EW332" s="23"/>
      <c r="EX332" s="23"/>
      <c r="EY332" s="23"/>
      <c r="EZ332" s="23"/>
      <c r="FA332" s="23"/>
      <c r="FB332" s="23"/>
      <c r="FC332" s="23"/>
      <c r="FD332" s="23"/>
      <c r="FE332" s="23"/>
      <c r="FF332" s="23"/>
      <c r="FG332" s="23"/>
      <c r="FH332" s="23"/>
      <c r="FI332" s="23"/>
      <c r="FJ332" s="23"/>
      <c r="FK332" s="23"/>
      <c r="FL332" s="23"/>
      <c r="FM332" s="23"/>
      <c r="FN332" s="23"/>
      <c r="FO332" s="23"/>
      <c r="FP332" s="23"/>
      <c r="FQ332" s="23"/>
      <c r="FR332" s="23"/>
      <c r="FS332" s="23"/>
      <c r="FT332" s="23"/>
      <c r="FU332" s="23"/>
      <c r="FV332" s="23"/>
      <c r="FW332" s="23"/>
      <c r="FX332" s="23"/>
      <c r="FY332" s="23"/>
      <c r="FZ332" s="23"/>
      <c r="GA332" s="23"/>
      <c r="GB332" s="23"/>
      <c r="GC332" s="23"/>
      <c r="GD332" s="23"/>
      <c r="GE332" s="23"/>
      <c r="GF332" s="23"/>
      <c r="GG332" s="23"/>
      <c r="GH332" s="23"/>
      <c r="GI332" s="23"/>
      <c r="GJ332" s="23"/>
      <c r="GK332" s="23"/>
      <c r="GL332" s="23"/>
      <c r="GM332" s="23"/>
      <c r="GN332" s="23"/>
      <c r="GO332" s="23"/>
      <c r="GP332" s="23"/>
      <c r="GQ332" s="23"/>
      <c r="GR332" s="23"/>
      <c r="GS332" s="23"/>
      <c r="GT332" s="23"/>
      <c r="GU332" s="23"/>
      <c r="GV332" s="23"/>
      <c r="GW332" s="23"/>
      <c r="GX332" s="23"/>
      <c r="GY332" s="23"/>
      <c r="GZ332" s="23"/>
      <c r="HA332" s="23"/>
      <c r="HB332" s="23"/>
      <c r="HC332" s="23"/>
      <c r="HD332" s="23"/>
      <c r="HE332" s="23"/>
      <c r="HF332" s="23"/>
      <c r="HG332" s="23"/>
      <c r="HH332" s="23"/>
      <c r="HI332" s="23"/>
      <c r="HJ332" s="23"/>
      <c r="HK332" s="23"/>
      <c r="HL332" s="23"/>
      <c r="HM332" s="23"/>
      <c r="HN332" s="23"/>
      <c r="HO332" s="23"/>
      <c r="HP332" s="23"/>
      <c r="HQ332" s="23"/>
      <c r="HR332" s="23"/>
      <c r="HS332" s="23"/>
      <c r="HT332" s="23"/>
      <c r="HU332" s="23"/>
      <c r="HV332" s="23"/>
      <c r="HW332" s="23"/>
      <c r="HX332" s="23"/>
      <c r="HY332" s="23"/>
      <c r="HZ332" s="23"/>
      <c r="IA332" s="23"/>
      <c r="IB332" s="23"/>
      <c r="IC332" s="23"/>
      <c r="ID332" s="23"/>
      <c r="IE332" s="23"/>
      <c r="IF332" s="23"/>
      <c r="IG332" s="23"/>
      <c r="IH332" s="23"/>
      <c r="II332" s="23"/>
      <c r="IJ332" s="23"/>
    </row>
    <row r="333" spans="1:244" s="12" customFormat="1" ht="15" customHeight="1" x14ac:dyDescent="0.3">
      <c r="B333" s="13">
        <v>1</v>
      </c>
      <c r="C333" s="51"/>
      <c r="D333" s="12" t="s">
        <v>170</v>
      </c>
      <c r="F333" s="14">
        <v>44902</v>
      </c>
      <c r="G333" s="13">
        <v>995.3</v>
      </c>
      <c r="I333" s="15">
        <v>44840</v>
      </c>
      <c r="J333" s="13">
        <f t="shared" si="48"/>
        <v>62</v>
      </c>
      <c r="K333" s="12">
        <f t="shared" si="49"/>
        <v>1</v>
      </c>
      <c r="L333" s="12">
        <v>61</v>
      </c>
      <c r="M333" s="16" t="s">
        <v>74</v>
      </c>
      <c r="N333" s="12">
        <v>1</v>
      </c>
      <c r="P333" s="12" t="s">
        <v>75</v>
      </c>
      <c r="Q333" s="12" t="s">
        <v>76</v>
      </c>
      <c r="R333" s="12" t="s">
        <v>77</v>
      </c>
      <c r="S333" s="17" t="s">
        <v>109</v>
      </c>
      <c r="T333" s="12">
        <v>28</v>
      </c>
      <c r="V333" s="12">
        <v>9</v>
      </c>
      <c r="W333" s="12" t="s">
        <v>83</v>
      </c>
      <c r="Z333" s="13">
        <v>120</v>
      </c>
      <c r="AA333" s="13">
        <v>700</v>
      </c>
      <c r="AB333" s="12">
        <v>7</v>
      </c>
      <c r="AC333" s="13">
        <v>-36</v>
      </c>
      <c r="AE333" s="12">
        <v>22</v>
      </c>
      <c r="AF333" s="12">
        <v>24</v>
      </c>
      <c r="AG333" s="12">
        <v>25</v>
      </c>
      <c r="AH333" s="12">
        <v>26</v>
      </c>
      <c r="AJ333" s="13">
        <v>8</v>
      </c>
      <c r="AK333" s="16">
        <f t="shared" si="46"/>
        <v>1040.0390625</v>
      </c>
      <c r="AL333" s="12">
        <v>-57.67822265625</v>
      </c>
      <c r="AM333" s="18">
        <v>-64.14794921875</v>
      </c>
      <c r="AN333" s="18">
        <v>-70.220947265625</v>
      </c>
      <c r="AO333" s="18">
        <v>-74.798583984375</v>
      </c>
      <c r="AP333" s="18">
        <v>-78.3538818359375</v>
      </c>
      <c r="AQ333" s="12">
        <v>-80.5511474609375</v>
      </c>
      <c r="AR333" s="12">
        <v>-84.1064453125</v>
      </c>
      <c r="AS333" s="12">
        <v>-86.6546630859375</v>
      </c>
      <c r="AU333" s="12">
        <f t="shared" si="50"/>
        <v>30</v>
      </c>
      <c r="AV333" s="12">
        <v>15</v>
      </c>
      <c r="AW333" s="12">
        <v>1</v>
      </c>
      <c r="AX333" s="12">
        <v>1</v>
      </c>
      <c r="AY333" s="12" t="s">
        <v>80</v>
      </c>
      <c r="AZ333" s="12">
        <v>698.801025390625</v>
      </c>
      <c r="BA333" s="12">
        <v>702.599609375</v>
      </c>
      <c r="BB333" s="19">
        <v>-28.579999923706001</v>
      </c>
      <c r="BC333" s="18">
        <v>69.046310424804602</v>
      </c>
      <c r="BD333" s="12">
        <v>1.69921875</v>
      </c>
      <c r="BE333" s="12">
        <v>700.500244140625</v>
      </c>
      <c r="BF333" s="12">
        <v>3.7539501190185498</v>
      </c>
      <c r="BG333" s="12">
        <v>3.69921875</v>
      </c>
      <c r="BH333" s="12">
        <v>702.500244140625</v>
      </c>
      <c r="BI333" s="19">
        <v>1.78131651878356</v>
      </c>
      <c r="BJ333" s="12">
        <v>34.523155212402301</v>
      </c>
      <c r="BK333" s="12">
        <v>0.97352921962738004</v>
      </c>
      <c r="BL333" s="12">
        <v>2.7548458576202299</v>
      </c>
      <c r="BM333" s="12">
        <v>1.75466656684875</v>
      </c>
      <c r="BN333" s="12">
        <v>114.4140625</v>
      </c>
      <c r="BO333" s="12">
        <v>83.180145263671804</v>
      </c>
      <c r="BP333" s="12">
        <v>1.1494140625</v>
      </c>
      <c r="BQ333" s="12">
        <v>-45.189952850341697</v>
      </c>
      <c r="BR333" s="12">
        <v>0.9501953125</v>
      </c>
      <c r="BS333" s="12" t="s">
        <v>81</v>
      </c>
      <c r="BT333" s="12" t="s">
        <v>81</v>
      </c>
      <c r="BU333" s="12">
        <v>-38.362415313720703</v>
      </c>
      <c r="BV333" s="12">
        <v>1.47152495384216</v>
      </c>
      <c r="BW333" s="12">
        <v>134.27101135253901</v>
      </c>
      <c r="BX333" s="12" t="s">
        <v>82</v>
      </c>
      <c r="BY333" s="12" t="s">
        <v>81</v>
      </c>
      <c r="BZ333" s="12" t="s">
        <v>82</v>
      </c>
      <c r="CA333" s="12" t="s">
        <v>82</v>
      </c>
      <c r="CC333" s="12" t="s">
        <v>629</v>
      </c>
      <c r="CE333" s="20">
        <v>-12.726000000000001</v>
      </c>
      <c r="CF333" s="21">
        <v>0</v>
      </c>
      <c r="CG333" s="21">
        <v>0.122</v>
      </c>
      <c r="CH333" s="21">
        <v>0.47599999999999998</v>
      </c>
      <c r="CI333" s="21">
        <v>-506.346</v>
      </c>
      <c r="CJ333" s="21">
        <v>3.2</v>
      </c>
      <c r="CK333" s="21">
        <v>3.4</v>
      </c>
      <c r="CL333" s="21">
        <v>-7.9489999999999998</v>
      </c>
      <c r="CM333" s="12">
        <v>413.14100000000002</v>
      </c>
      <c r="CN333" s="12">
        <v>-3.4249999999999998</v>
      </c>
      <c r="CO333" s="62">
        <f t="shared" ref="CO333:CO338" si="52">(CL333*CK333+CN333*CM333)/(CL333+CN333)</f>
        <v>126.78341172850359</v>
      </c>
      <c r="CP333" s="12">
        <v>0.77700000000000002</v>
      </c>
      <c r="CQ333" s="12">
        <v>0</v>
      </c>
      <c r="CR333" s="12">
        <v>0</v>
      </c>
      <c r="CS333" s="12">
        <v>0</v>
      </c>
      <c r="CT333" s="12">
        <v>0</v>
      </c>
      <c r="CU333" s="12">
        <v>0</v>
      </c>
      <c r="CV333" s="12">
        <v>0</v>
      </c>
      <c r="CW333" s="12">
        <v>0</v>
      </c>
      <c r="CX333" s="22">
        <v>0.125</v>
      </c>
      <c r="DV333" s="23"/>
      <c r="DW333" s="23"/>
      <c r="DX333" s="23"/>
      <c r="DY333" s="23"/>
      <c r="DZ333" s="23"/>
      <c r="EA333" s="23"/>
      <c r="EB333" s="23"/>
      <c r="EC333" s="12">
        <v>8</v>
      </c>
      <c r="ED333" s="12">
        <v>8</v>
      </c>
      <c r="EE333" s="23"/>
      <c r="EF333" s="21">
        <f t="shared" si="51"/>
        <v>0</v>
      </c>
      <c r="EG333" s="28">
        <v>8</v>
      </c>
      <c r="EH333" s="23"/>
      <c r="EI333" s="23"/>
      <c r="EJ333" s="23"/>
      <c r="EK333" s="23"/>
      <c r="EL333" s="23"/>
      <c r="EM333" s="23"/>
      <c r="EN333" s="23"/>
      <c r="EO333" s="23"/>
      <c r="EP333" s="23"/>
      <c r="EQ333" s="23"/>
      <c r="ER333" s="23"/>
      <c r="ES333" s="23"/>
      <c r="ET333" s="23"/>
      <c r="EU333" s="23"/>
      <c r="EV333" s="23"/>
      <c r="EW333" s="23"/>
      <c r="EX333" s="23"/>
      <c r="EY333" s="23"/>
      <c r="EZ333" s="23"/>
      <c r="FA333" s="23"/>
      <c r="FB333" s="23"/>
      <c r="FC333" s="23"/>
      <c r="FD333" s="23"/>
      <c r="FE333" s="23"/>
      <c r="FF333" s="23"/>
      <c r="FG333" s="23"/>
      <c r="FH333" s="23"/>
      <c r="FI333" s="23"/>
      <c r="FJ333" s="23"/>
      <c r="FK333" s="23"/>
      <c r="FL333" s="23"/>
      <c r="FM333" s="23"/>
      <c r="FN333" s="23"/>
      <c r="FO333" s="23"/>
      <c r="FP333" s="23"/>
      <c r="FQ333" s="23"/>
      <c r="FR333" s="23"/>
      <c r="FS333" s="23"/>
      <c r="FT333" s="23"/>
      <c r="FU333" s="23"/>
      <c r="FV333" s="23"/>
      <c r="FW333" s="23"/>
      <c r="FX333" s="23"/>
      <c r="FY333" s="23"/>
      <c r="FZ333" s="23"/>
      <c r="GA333" s="23"/>
      <c r="GB333" s="23"/>
      <c r="GC333" s="23"/>
      <c r="GD333" s="23"/>
      <c r="GE333" s="23"/>
      <c r="GF333" s="23"/>
      <c r="GG333" s="23"/>
      <c r="GH333" s="23"/>
      <c r="GI333" s="23"/>
      <c r="GJ333" s="23"/>
      <c r="GK333" s="23"/>
      <c r="GL333" s="23"/>
      <c r="GM333" s="23"/>
      <c r="GN333" s="23"/>
      <c r="GO333" s="23"/>
      <c r="GP333" s="23"/>
      <c r="GQ333" s="23"/>
      <c r="GR333" s="23"/>
      <c r="GS333" s="23"/>
      <c r="GT333" s="23"/>
      <c r="GU333" s="23"/>
      <c r="GV333" s="23"/>
      <c r="GW333" s="23"/>
      <c r="GX333" s="23"/>
      <c r="GY333" s="23"/>
      <c r="GZ333" s="23"/>
      <c r="HA333" s="23"/>
      <c r="HB333" s="23"/>
      <c r="HC333" s="23"/>
      <c r="HD333" s="23"/>
      <c r="HE333" s="23"/>
      <c r="HF333" s="23"/>
      <c r="HG333" s="23"/>
      <c r="HH333" s="23"/>
      <c r="HI333" s="23"/>
      <c r="HJ333" s="23"/>
      <c r="HK333" s="23"/>
      <c r="HL333" s="23"/>
      <c r="HM333" s="23"/>
      <c r="HN333" s="23"/>
      <c r="HO333" s="23"/>
      <c r="HP333" s="23"/>
      <c r="HQ333" s="23"/>
      <c r="HR333" s="23"/>
      <c r="HS333" s="23"/>
      <c r="HT333" s="23"/>
      <c r="HU333" s="23"/>
      <c r="HV333" s="23"/>
      <c r="HW333" s="23"/>
      <c r="HX333" s="23"/>
      <c r="HY333" s="23"/>
      <c r="HZ333" s="23"/>
      <c r="IA333" s="23"/>
      <c r="IB333" s="23"/>
      <c r="IC333" s="23"/>
      <c r="ID333" s="23"/>
      <c r="IE333" s="23"/>
      <c r="IF333" s="23"/>
      <c r="IG333" s="23"/>
      <c r="IH333" s="23"/>
      <c r="II333" s="23"/>
      <c r="IJ333" s="23"/>
    </row>
    <row r="334" spans="1:244" s="12" customFormat="1" x14ac:dyDescent="0.3">
      <c r="B334" s="13">
        <v>1</v>
      </c>
      <c r="C334" s="51"/>
      <c r="D334" s="12" t="s">
        <v>170</v>
      </c>
      <c r="F334" s="14">
        <v>44902</v>
      </c>
      <c r="G334" s="13">
        <v>995.3</v>
      </c>
      <c r="I334" s="15">
        <v>44840</v>
      </c>
      <c r="J334" s="13">
        <f t="shared" si="48"/>
        <v>62</v>
      </c>
      <c r="K334" s="12">
        <f t="shared" si="49"/>
        <v>1</v>
      </c>
      <c r="L334" s="12">
        <v>61</v>
      </c>
      <c r="M334" s="16" t="s">
        <v>74</v>
      </c>
      <c r="N334" s="12">
        <v>1</v>
      </c>
      <c r="P334" s="12" t="s">
        <v>75</v>
      </c>
      <c r="Q334" s="12" t="s">
        <v>76</v>
      </c>
      <c r="R334" s="12" t="s">
        <v>77</v>
      </c>
      <c r="S334" s="17" t="s">
        <v>109</v>
      </c>
      <c r="T334" s="12">
        <v>28</v>
      </c>
      <c r="V334" s="12">
        <v>2</v>
      </c>
      <c r="W334" s="12" t="s">
        <v>83</v>
      </c>
      <c r="Z334" s="13">
        <v>20</v>
      </c>
      <c r="AA334" s="13">
        <v>1400</v>
      </c>
      <c r="AB334" s="12">
        <v>20</v>
      </c>
      <c r="AC334" s="13">
        <v>-21</v>
      </c>
      <c r="AE334" s="12">
        <v>36</v>
      </c>
      <c r="AF334" s="12">
        <v>37</v>
      </c>
      <c r="AG334" s="12">
        <v>38</v>
      </c>
      <c r="AH334" s="12">
        <v>39</v>
      </c>
      <c r="AJ334" s="13">
        <v>6</v>
      </c>
      <c r="AK334" s="16">
        <f t="shared" si="46"/>
        <v>3473.2055664062191</v>
      </c>
      <c r="AL334" s="12">
        <v>-74.127197265625</v>
      </c>
      <c r="AM334" s="18">
        <v>-94.757080078125</v>
      </c>
      <c r="AN334" s="18">
        <v>-112.762451171875</v>
      </c>
      <c r="AO334" s="18">
        <v>-131.11877441406199</v>
      </c>
      <c r="AP334" s="18">
        <v>-142.77648925781199</v>
      </c>
      <c r="AQ334" s="12">
        <v>-154.61730957031199</v>
      </c>
      <c r="AR334" s="12">
        <v>-156.96716308593699</v>
      </c>
      <c r="AS334" s="12">
        <v>-163.299560546875</v>
      </c>
      <c r="AU334" s="12">
        <f t="shared" si="50"/>
        <v>8</v>
      </c>
      <c r="AV334" s="12">
        <v>4</v>
      </c>
      <c r="AW334" s="12">
        <v>1</v>
      </c>
      <c r="AX334" s="12">
        <v>1</v>
      </c>
      <c r="AY334" s="12" t="s">
        <v>80</v>
      </c>
      <c r="AZ334" s="12">
        <v>609.29998779296795</v>
      </c>
      <c r="BA334" s="12">
        <v>613.2001953125</v>
      </c>
      <c r="BB334" s="19">
        <v>-40.080001831054602</v>
      </c>
      <c r="BC334" s="18">
        <v>95.011642456054602</v>
      </c>
      <c r="BD334" s="12">
        <v>1.60009765625</v>
      </c>
      <c r="BE334" s="12">
        <v>610.90008544921795</v>
      </c>
      <c r="BF334" s="12">
        <v>14.475751876831</v>
      </c>
      <c r="BG334" s="12">
        <v>0</v>
      </c>
      <c r="BH334" s="12">
        <v>609.29998779296795</v>
      </c>
      <c r="BI334" s="19">
        <v>1.86492443084716</v>
      </c>
      <c r="BJ334" s="12">
        <v>47.505821228027301</v>
      </c>
      <c r="BK334" s="12">
        <v>1.0068885087966899</v>
      </c>
      <c r="BL334" s="12">
        <v>2.8718128204345699</v>
      </c>
      <c r="BM334" s="12">
        <v>1.0189001560211099</v>
      </c>
      <c r="BN334" s="12">
        <v>6.0620412826537997</v>
      </c>
      <c r="BO334" s="12">
        <v>174.23780822753901</v>
      </c>
      <c r="BP334" s="12">
        <v>1.050048828125</v>
      </c>
      <c r="BQ334" s="12">
        <v>-46.1890258789062</v>
      </c>
      <c r="BR334" s="12">
        <v>0.750244140625</v>
      </c>
      <c r="BS334" s="12" t="s">
        <v>81</v>
      </c>
      <c r="BT334" s="12" t="s">
        <v>81</v>
      </c>
      <c r="BU334" s="12" t="s">
        <v>81</v>
      </c>
      <c r="BV334" s="12" t="s">
        <v>81</v>
      </c>
      <c r="BW334" s="12">
        <v>197.65023803710901</v>
      </c>
      <c r="BX334" s="12" t="s">
        <v>82</v>
      </c>
      <c r="BY334" s="12" t="s">
        <v>81</v>
      </c>
      <c r="BZ334" s="12" t="s">
        <v>82</v>
      </c>
      <c r="CA334" s="12" t="s">
        <v>82</v>
      </c>
      <c r="CC334" s="12" t="s">
        <v>630</v>
      </c>
      <c r="CE334" s="20">
        <v>-20.844000000000001</v>
      </c>
      <c r="CF334" s="21">
        <v>0</v>
      </c>
      <c r="CG334" s="21">
        <v>6.0999999999999999E-2</v>
      </c>
      <c r="CH334" s="21">
        <v>0.36499999999999999</v>
      </c>
      <c r="CI334" s="21">
        <v>91.626000000000005</v>
      </c>
      <c r="CJ334" s="21">
        <v>2.2000000000000002</v>
      </c>
      <c r="CK334" s="21">
        <v>2.012</v>
      </c>
      <c r="CL334" s="21">
        <v>-6.8440000000000003</v>
      </c>
      <c r="CM334" s="12">
        <v>2.2589999999999999</v>
      </c>
      <c r="CN334" s="12">
        <v>-14.795</v>
      </c>
      <c r="CO334" s="62">
        <f t="shared" si="52"/>
        <v>2.1808786450390496</v>
      </c>
      <c r="CP334" s="12">
        <v>0.8</v>
      </c>
      <c r="CQ334" s="12">
        <v>0</v>
      </c>
      <c r="CR334" s="12">
        <v>0</v>
      </c>
      <c r="CS334" s="12">
        <v>0</v>
      </c>
      <c r="CT334" s="12">
        <v>0</v>
      </c>
      <c r="CU334" s="12">
        <v>0</v>
      </c>
      <c r="CV334" s="12">
        <v>0</v>
      </c>
      <c r="CW334" s="12">
        <v>0</v>
      </c>
      <c r="CX334" s="22">
        <v>0.17100000000000001</v>
      </c>
      <c r="DV334" s="23"/>
      <c r="DW334" s="23"/>
      <c r="DX334" s="23"/>
      <c r="DY334" s="23"/>
      <c r="DZ334" s="23"/>
      <c r="EA334" s="23"/>
      <c r="EB334" s="23"/>
      <c r="EC334" s="12">
        <v>8</v>
      </c>
      <c r="ED334" s="12">
        <v>8</v>
      </c>
      <c r="EE334" s="23"/>
      <c r="EF334" s="21">
        <f t="shared" si="51"/>
        <v>0</v>
      </c>
      <c r="EG334" s="28">
        <v>8</v>
      </c>
      <c r="EH334" s="23"/>
      <c r="EI334" s="23"/>
      <c r="EJ334" s="23"/>
      <c r="EK334" s="23"/>
      <c r="EL334" s="23"/>
      <c r="EM334" s="23"/>
      <c r="EN334" s="23"/>
      <c r="EO334" s="23"/>
      <c r="EP334" s="23"/>
      <c r="EQ334" s="23"/>
      <c r="ER334" s="23"/>
      <c r="ES334" s="23"/>
      <c r="ET334" s="23"/>
      <c r="EU334" s="23"/>
      <c r="EV334" s="23"/>
      <c r="EW334" s="23"/>
      <c r="EX334" s="23"/>
      <c r="EY334" s="23"/>
      <c r="EZ334" s="23"/>
      <c r="FA334" s="23"/>
      <c r="FB334" s="23"/>
      <c r="FC334" s="23"/>
      <c r="FD334" s="23"/>
      <c r="FE334" s="23"/>
      <c r="FF334" s="23"/>
      <c r="FG334" s="23"/>
      <c r="FH334" s="23"/>
      <c r="FI334" s="23"/>
      <c r="FJ334" s="23"/>
      <c r="FK334" s="23"/>
      <c r="FL334" s="23"/>
      <c r="FM334" s="23"/>
      <c r="FN334" s="23"/>
      <c r="FO334" s="23"/>
      <c r="FP334" s="23"/>
      <c r="FQ334" s="23"/>
      <c r="FR334" s="23"/>
      <c r="FS334" s="23"/>
      <c r="FT334" s="23"/>
      <c r="FU334" s="23"/>
      <c r="FV334" s="23"/>
      <c r="FW334" s="23"/>
      <c r="FX334" s="23"/>
      <c r="FY334" s="23"/>
      <c r="FZ334" s="23"/>
      <c r="GA334" s="23"/>
      <c r="GB334" s="23"/>
      <c r="GC334" s="23"/>
      <c r="GD334" s="23"/>
      <c r="GE334" s="23"/>
      <c r="GF334" s="23"/>
      <c r="GG334" s="23"/>
      <c r="GH334" s="23"/>
      <c r="GI334" s="23"/>
      <c r="GJ334" s="23"/>
      <c r="GK334" s="23"/>
      <c r="GL334" s="23"/>
      <c r="GM334" s="23"/>
      <c r="GN334" s="23"/>
      <c r="GO334" s="23"/>
      <c r="GP334" s="23"/>
      <c r="GQ334" s="23"/>
      <c r="GR334" s="23"/>
      <c r="GS334" s="23"/>
      <c r="GT334" s="23"/>
      <c r="GU334" s="23"/>
      <c r="GV334" s="23"/>
      <c r="GW334" s="23"/>
      <c r="GX334" s="23"/>
      <c r="GY334" s="23"/>
      <c r="GZ334" s="23"/>
      <c r="HA334" s="23"/>
      <c r="HB334" s="23"/>
      <c r="HC334" s="23"/>
      <c r="HD334" s="23"/>
      <c r="HE334" s="23"/>
      <c r="HF334" s="23"/>
      <c r="HG334" s="23"/>
      <c r="HH334" s="23"/>
      <c r="HI334" s="23"/>
      <c r="HJ334" s="23"/>
      <c r="HK334" s="23"/>
      <c r="HL334" s="23"/>
      <c r="HM334" s="23"/>
      <c r="HN334" s="23"/>
      <c r="HO334" s="23"/>
      <c r="HP334" s="23"/>
      <c r="HQ334" s="23"/>
      <c r="HR334" s="23"/>
      <c r="HS334" s="23"/>
      <c r="HT334" s="23"/>
      <c r="HU334" s="23"/>
      <c r="HV334" s="23"/>
      <c r="HW334" s="23"/>
      <c r="HX334" s="23"/>
      <c r="HY334" s="23"/>
      <c r="HZ334" s="23"/>
      <c r="IA334" s="23"/>
      <c r="IB334" s="23"/>
      <c r="IC334" s="23"/>
      <c r="ID334" s="23"/>
      <c r="IE334" s="23"/>
      <c r="IF334" s="23"/>
      <c r="IG334" s="23"/>
      <c r="IH334" s="23"/>
      <c r="II334" s="23"/>
      <c r="IJ334" s="23"/>
    </row>
    <row r="335" spans="1:244" s="12" customFormat="1" ht="15" customHeight="1" x14ac:dyDescent="0.3">
      <c r="B335" s="13">
        <v>1</v>
      </c>
      <c r="C335" s="51"/>
      <c r="D335" s="12" t="s">
        <v>170</v>
      </c>
      <c r="F335" s="14">
        <v>44902</v>
      </c>
      <c r="G335" s="13">
        <v>995.3</v>
      </c>
      <c r="I335" s="15">
        <v>44840</v>
      </c>
      <c r="J335" s="13">
        <f t="shared" si="48"/>
        <v>62</v>
      </c>
      <c r="K335" s="12">
        <f t="shared" si="49"/>
        <v>1</v>
      </c>
      <c r="L335" s="12">
        <v>61</v>
      </c>
      <c r="M335" s="16" t="s">
        <v>74</v>
      </c>
      <c r="N335" s="12">
        <v>1</v>
      </c>
      <c r="P335" s="12" t="s">
        <v>75</v>
      </c>
      <c r="Q335" s="12" t="s">
        <v>76</v>
      </c>
      <c r="R335" s="12" t="s">
        <v>77</v>
      </c>
      <c r="S335" s="17" t="s">
        <v>109</v>
      </c>
      <c r="T335" s="12">
        <v>28</v>
      </c>
      <c r="V335" s="12">
        <v>1</v>
      </c>
      <c r="W335" s="12" t="s">
        <v>83</v>
      </c>
      <c r="Z335" s="13">
        <v>48</v>
      </c>
      <c r="AA335" s="13">
        <v>1500</v>
      </c>
      <c r="AB335" s="12">
        <v>9</v>
      </c>
      <c r="AC335" s="13">
        <v>-32</v>
      </c>
      <c r="AE335" s="12">
        <v>31</v>
      </c>
      <c r="AF335" s="12">
        <v>32</v>
      </c>
      <c r="AG335" s="12">
        <v>33</v>
      </c>
      <c r="AH335" s="12">
        <v>34</v>
      </c>
      <c r="AJ335" s="13">
        <v>5</v>
      </c>
      <c r="AK335" s="16">
        <f t="shared" si="46"/>
        <v>1920.1660156249802</v>
      </c>
      <c r="AL335" s="12">
        <v>-69.0460205078125</v>
      </c>
      <c r="AM335" s="18">
        <v>-81.97021484375</v>
      </c>
      <c r="AN335" s="18">
        <v>-93.3990478515625</v>
      </c>
      <c r="AO335" s="18">
        <v>-101.62353515625</v>
      </c>
      <c r="AP335" s="18">
        <v>-107.223510742187</v>
      </c>
      <c r="AQ335" s="12">
        <v>-104.217529296875</v>
      </c>
      <c r="AR335" s="12">
        <v>-108.94775390625</v>
      </c>
      <c r="AS335" s="12">
        <v>-121.017456054687</v>
      </c>
      <c r="AU335" s="12">
        <f t="shared" si="50"/>
        <v>14</v>
      </c>
      <c r="AV335" s="12">
        <v>7</v>
      </c>
      <c r="AW335" s="12">
        <v>1</v>
      </c>
      <c r="AX335" s="12">
        <v>1</v>
      </c>
      <c r="AY335" s="12" t="s">
        <v>80</v>
      </c>
      <c r="AZ335" s="12">
        <v>646.5</v>
      </c>
      <c r="BA335" s="12">
        <v>650.39959716796795</v>
      </c>
      <c r="BB335" s="19">
        <v>-35.610000610351499</v>
      </c>
      <c r="BC335" s="18">
        <v>76.823989868164006</v>
      </c>
      <c r="BD335" s="12">
        <v>1.7998046875</v>
      </c>
      <c r="BE335" s="12">
        <v>648.2998046875</v>
      </c>
      <c r="BF335" s="12">
        <v>11.8062887191772</v>
      </c>
      <c r="BG335" s="12">
        <v>0</v>
      </c>
      <c r="BH335" s="12">
        <v>646.5</v>
      </c>
      <c r="BI335" s="19">
        <v>2.04815602302551</v>
      </c>
      <c r="BJ335" s="12">
        <v>38.411994934082003</v>
      </c>
      <c r="BK335" s="12">
        <v>0.92707639932632402</v>
      </c>
      <c r="BL335" s="12">
        <v>2.9752323627471902</v>
      </c>
      <c r="BM335" s="12">
        <v>2.8723571300506499</v>
      </c>
      <c r="BN335" s="12">
        <v>155.50109863281199</v>
      </c>
      <c r="BO335" s="12">
        <v>73.475608825683494</v>
      </c>
      <c r="BP335" s="12">
        <v>1.150146484375</v>
      </c>
      <c r="BQ335" s="12">
        <v>-43.445121765136697</v>
      </c>
      <c r="BR335" s="12">
        <v>0.850341796875</v>
      </c>
      <c r="BS335" s="12" t="s">
        <v>81</v>
      </c>
      <c r="BT335" s="12" t="s">
        <v>81</v>
      </c>
      <c r="BU335" s="12" t="s">
        <v>81</v>
      </c>
      <c r="BV335" s="12" t="s">
        <v>81</v>
      </c>
      <c r="BW335" s="12">
        <v>170.98153686523401</v>
      </c>
      <c r="BX335" s="12" t="s">
        <v>82</v>
      </c>
      <c r="BY335" s="12" t="s">
        <v>81</v>
      </c>
      <c r="BZ335" s="12" t="s">
        <v>82</v>
      </c>
      <c r="CA335" s="12" t="s">
        <v>82</v>
      </c>
      <c r="CC335" s="12" t="s">
        <v>631</v>
      </c>
      <c r="CE335" s="20">
        <v>-16.632000000000001</v>
      </c>
      <c r="CF335" s="21">
        <v>0</v>
      </c>
      <c r="CG335" s="21">
        <v>-0.153</v>
      </c>
      <c r="CH335" s="21">
        <v>0.29399999999999998</v>
      </c>
      <c r="CI335" s="21">
        <v>96.641999999999996</v>
      </c>
      <c r="CJ335" s="21">
        <v>1.3</v>
      </c>
      <c r="CK335" s="21">
        <v>0.68</v>
      </c>
      <c r="CL335" s="21">
        <v>-8.09</v>
      </c>
      <c r="CM335" s="12">
        <v>1.5329999999999999</v>
      </c>
      <c r="CN335" s="12">
        <v>-9.4909999999999997</v>
      </c>
      <c r="CO335" s="62">
        <f t="shared" si="52"/>
        <v>1.1404870598942038</v>
      </c>
      <c r="CP335" s="12">
        <v>0.69399999999999995</v>
      </c>
      <c r="CQ335" s="12">
        <v>0</v>
      </c>
      <c r="CR335" s="12">
        <v>0</v>
      </c>
      <c r="CS335" s="12">
        <v>0</v>
      </c>
      <c r="CT335" s="12">
        <v>0</v>
      </c>
      <c r="CU335" s="12">
        <v>0</v>
      </c>
      <c r="CV335" s="12">
        <v>0</v>
      </c>
      <c r="CW335" s="12">
        <v>0</v>
      </c>
      <c r="CX335" s="22">
        <v>0.61499999999999999</v>
      </c>
      <c r="CY335" s="21"/>
      <c r="DV335" s="23"/>
      <c r="DW335" s="23"/>
      <c r="DX335" s="23"/>
      <c r="DY335" s="23"/>
      <c r="DZ335" s="23"/>
      <c r="EA335" s="23"/>
      <c r="EB335" s="23"/>
      <c r="EC335" s="12">
        <v>7</v>
      </c>
      <c r="ED335" s="12">
        <v>7</v>
      </c>
      <c r="EE335" s="23"/>
      <c r="EF335" s="21">
        <f t="shared" si="51"/>
        <v>0</v>
      </c>
      <c r="EG335" s="28">
        <v>7</v>
      </c>
      <c r="EH335" s="23"/>
      <c r="EI335" s="23"/>
      <c r="EJ335" s="23"/>
      <c r="EK335" s="23"/>
      <c r="EL335" s="23"/>
      <c r="EM335" s="23"/>
      <c r="EN335" s="23"/>
      <c r="EO335" s="23"/>
      <c r="EP335" s="23"/>
      <c r="EQ335" s="23"/>
      <c r="ER335" s="23"/>
      <c r="ES335" s="23"/>
      <c r="ET335" s="23"/>
      <c r="EU335" s="23"/>
      <c r="EV335" s="23"/>
      <c r="EW335" s="23"/>
      <c r="EX335" s="23"/>
      <c r="EY335" s="23"/>
      <c r="EZ335" s="23"/>
      <c r="FA335" s="23"/>
      <c r="FB335" s="23"/>
      <c r="FC335" s="23"/>
      <c r="FD335" s="23"/>
      <c r="FE335" s="23"/>
      <c r="FF335" s="23"/>
      <c r="FG335" s="23"/>
      <c r="FH335" s="23"/>
      <c r="FI335" s="23"/>
      <c r="FJ335" s="23"/>
      <c r="FK335" s="23"/>
      <c r="FL335" s="23"/>
      <c r="FM335" s="23"/>
      <c r="FN335" s="23"/>
      <c r="FO335" s="23"/>
      <c r="FP335" s="23"/>
      <c r="FQ335" s="23"/>
      <c r="FR335" s="23"/>
      <c r="FS335" s="23"/>
      <c r="FT335" s="23"/>
      <c r="FU335" s="23"/>
      <c r="FV335" s="23"/>
      <c r="FW335" s="23"/>
      <c r="FX335" s="23"/>
      <c r="FY335" s="23"/>
      <c r="FZ335" s="23"/>
      <c r="GA335" s="23"/>
      <c r="GB335" s="23"/>
      <c r="GC335" s="23"/>
      <c r="GD335" s="23"/>
      <c r="GE335" s="23"/>
      <c r="GF335" s="23"/>
      <c r="GG335" s="23"/>
      <c r="GH335" s="23"/>
      <c r="GI335" s="23"/>
      <c r="GJ335" s="23"/>
      <c r="GK335" s="23"/>
      <c r="GL335" s="23"/>
      <c r="GM335" s="23"/>
      <c r="GN335" s="23"/>
      <c r="GO335" s="23"/>
      <c r="GP335" s="23"/>
      <c r="GQ335" s="23"/>
      <c r="GR335" s="23"/>
      <c r="GS335" s="23"/>
      <c r="GT335" s="23"/>
      <c r="GU335" s="23"/>
      <c r="GV335" s="23"/>
      <c r="GW335" s="23"/>
      <c r="GX335" s="23"/>
      <c r="GY335" s="23"/>
      <c r="GZ335" s="23"/>
      <c r="HA335" s="23"/>
      <c r="HB335" s="23"/>
      <c r="HC335" s="23"/>
      <c r="HD335" s="23"/>
      <c r="HE335" s="23"/>
      <c r="HF335" s="23"/>
      <c r="HG335" s="23"/>
      <c r="HH335" s="23"/>
      <c r="HI335" s="23"/>
      <c r="HJ335" s="23"/>
      <c r="HK335" s="23"/>
      <c r="HL335" s="23"/>
      <c r="HM335" s="23"/>
      <c r="HN335" s="23"/>
      <c r="HO335" s="23"/>
      <c r="HP335" s="23"/>
      <c r="HQ335" s="23"/>
      <c r="HR335" s="23"/>
      <c r="HS335" s="23"/>
      <c r="HT335" s="23"/>
      <c r="HU335" s="23"/>
      <c r="HV335" s="23"/>
      <c r="HW335" s="23"/>
      <c r="HX335" s="23"/>
      <c r="HY335" s="23"/>
      <c r="HZ335" s="23"/>
      <c r="IA335" s="23"/>
      <c r="IB335" s="23"/>
      <c r="IC335" s="23"/>
      <c r="ID335" s="23"/>
      <c r="IE335" s="23"/>
      <c r="IF335" s="23"/>
      <c r="IG335" s="23"/>
      <c r="IH335" s="23"/>
      <c r="II335" s="23"/>
      <c r="IJ335" s="23"/>
    </row>
    <row r="336" spans="1:244" s="32" customFormat="1" x14ac:dyDescent="0.3">
      <c r="A336" s="12"/>
      <c r="B336" s="13">
        <v>1</v>
      </c>
      <c r="C336" s="51"/>
      <c r="D336" s="12" t="s">
        <v>170</v>
      </c>
      <c r="E336" s="12"/>
      <c r="F336" s="14">
        <v>44902</v>
      </c>
      <c r="G336" s="13">
        <v>995.3</v>
      </c>
      <c r="H336" s="12"/>
      <c r="I336" s="15">
        <v>44840</v>
      </c>
      <c r="J336" s="13">
        <f t="shared" si="48"/>
        <v>62</v>
      </c>
      <c r="K336" s="12">
        <f t="shared" si="49"/>
        <v>1</v>
      </c>
      <c r="L336" s="12">
        <v>61</v>
      </c>
      <c r="M336" s="16" t="s">
        <v>74</v>
      </c>
      <c r="N336" s="12">
        <v>1</v>
      </c>
      <c r="O336" s="12"/>
      <c r="P336" s="12" t="s">
        <v>75</v>
      </c>
      <c r="Q336" s="12" t="s">
        <v>76</v>
      </c>
      <c r="R336" s="12" t="s">
        <v>77</v>
      </c>
      <c r="S336" s="17" t="s">
        <v>109</v>
      </c>
      <c r="T336" s="12">
        <v>28</v>
      </c>
      <c r="U336" s="12"/>
      <c r="V336" s="12">
        <v>3</v>
      </c>
      <c r="W336" s="12" t="s">
        <v>83</v>
      </c>
      <c r="X336" s="12"/>
      <c r="Y336" s="12"/>
      <c r="Z336" s="13">
        <v>61</v>
      </c>
      <c r="AA336" s="13">
        <v>2000</v>
      </c>
      <c r="AB336" s="12">
        <v>16</v>
      </c>
      <c r="AC336" s="13">
        <v>-36</v>
      </c>
      <c r="AD336" s="12"/>
      <c r="AE336" s="12">
        <v>40</v>
      </c>
      <c r="AF336" s="12">
        <v>41</v>
      </c>
      <c r="AG336" s="12">
        <v>42</v>
      </c>
      <c r="AH336" s="12">
        <v>43</v>
      </c>
      <c r="AI336" s="12"/>
      <c r="AJ336" s="13">
        <v>4</v>
      </c>
      <c r="AK336" s="16">
        <f t="shared" si="46"/>
        <v>1632.38525390625</v>
      </c>
      <c r="AL336" s="12">
        <v>-78.9337158203125</v>
      </c>
      <c r="AM336" s="18">
        <v>-88.6688232421875</v>
      </c>
      <c r="AN336" s="18">
        <v>-98.876953125</v>
      </c>
      <c r="AO336" s="18">
        <v>-104.949951171875</v>
      </c>
      <c r="AP336" s="18">
        <v>-111.602783203125</v>
      </c>
      <c r="AQ336" s="12">
        <v>-117.1875</v>
      </c>
      <c r="AR336" s="12">
        <v>-125.030517578125</v>
      </c>
      <c r="AS336" s="12">
        <v>-129.89807128906199</v>
      </c>
      <c r="AT336" s="12"/>
      <c r="AU336" s="12">
        <f t="shared" si="50"/>
        <v>22</v>
      </c>
      <c r="AV336" s="12">
        <v>11</v>
      </c>
      <c r="AW336" s="12">
        <v>1</v>
      </c>
      <c r="AX336" s="12">
        <v>1</v>
      </c>
      <c r="AY336" s="12" t="s">
        <v>80</v>
      </c>
      <c r="AZ336" s="12">
        <v>645.09948730468705</v>
      </c>
      <c r="BA336" s="12">
        <v>649.00109863281205</v>
      </c>
      <c r="BB336" s="19">
        <v>-38.4799995422363</v>
      </c>
      <c r="BC336" s="18">
        <v>77.511985778808494</v>
      </c>
      <c r="BD336" s="12">
        <v>1.7001953125</v>
      </c>
      <c r="BE336" s="12">
        <v>646.79968261718705</v>
      </c>
      <c r="BF336" s="12">
        <v>9.0152778625488192</v>
      </c>
      <c r="BG336" s="12">
        <v>0</v>
      </c>
      <c r="BH336" s="12">
        <v>645.09948730468705</v>
      </c>
      <c r="BI336" s="19">
        <v>2.07741355895996</v>
      </c>
      <c r="BJ336" s="12">
        <v>38.755992889404197</v>
      </c>
      <c r="BK336" s="12">
        <v>0.98575830459594704</v>
      </c>
      <c r="BL336" s="12">
        <v>3.0631718635559002</v>
      </c>
      <c r="BM336" s="12">
        <v>1.79956173896789</v>
      </c>
      <c r="BN336" s="12">
        <v>11.668195724487299</v>
      </c>
      <c r="BO336" s="12">
        <v>102.02205657958901</v>
      </c>
      <c r="BP336" s="12">
        <v>1.150390625</v>
      </c>
      <c r="BQ336" s="12">
        <v>-37.166263580322202</v>
      </c>
      <c r="BR336" s="12">
        <v>1.05029296875</v>
      </c>
      <c r="BS336" s="12" t="s">
        <v>81</v>
      </c>
      <c r="BT336" s="12" t="s">
        <v>81</v>
      </c>
      <c r="BU336" s="12" t="s">
        <v>81</v>
      </c>
      <c r="BV336" s="12" t="s">
        <v>81</v>
      </c>
      <c r="BW336" s="12">
        <v>169.995513916015</v>
      </c>
      <c r="BX336" s="12" t="s">
        <v>82</v>
      </c>
      <c r="BY336" s="12" t="s">
        <v>81</v>
      </c>
      <c r="BZ336" s="12" t="s">
        <v>82</v>
      </c>
      <c r="CA336" s="12" t="s">
        <v>82</v>
      </c>
      <c r="CB336" s="12"/>
      <c r="CC336" s="12" t="s">
        <v>632</v>
      </c>
      <c r="CD336" s="12"/>
      <c r="CE336" s="20">
        <v>-9.43</v>
      </c>
      <c r="CF336" s="21">
        <v>0</v>
      </c>
      <c r="CG336" s="21">
        <v>3.1E-2</v>
      </c>
      <c r="CH336" s="21">
        <v>0.65200000000000002</v>
      </c>
      <c r="CI336" s="21">
        <v>103.807</v>
      </c>
      <c r="CJ336" s="21">
        <v>2.95</v>
      </c>
      <c r="CK336" s="21">
        <v>2.077</v>
      </c>
      <c r="CL336" s="21">
        <v>-0.997</v>
      </c>
      <c r="CM336" s="12">
        <v>2.2389999999999999</v>
      </c>
      <c r="CN336" s="12">
        <v>-9.8889999999999993</v>
      </c>
      <c r="CO336" s="62">
        <f t="shared" si="52"/>
        <v>2.2241631453242694</v>
      </c>
      <c r="CP336" s="12">
        <v>0.55100000000000005</v>
      </c>
      <c r="CQ336" s="12">
        <v>0</v>
      </c>
      <c r="CR336" s="12">
        <v>0</v>
      </c>
      <c r="CS336" s="12">
        <v>0</v>
      </c>
      <c r="CT336" s="12">
        <v>0</v>
      </c>
      <c r="CU336" s="12">
        <v>0</v>
      </c>
      <c r="CV336" s="12">
        <v>0</v>
      </c>
      <c r="CW336" s="12">
        <v>0</v>
      </c>
      <c r="CX336" s="22">
        <v>0.60899999999999999</v>
      </c>
      <c r="CY336" s="21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P336" s="12"/>
      <c r="DQ336" s="12"/>
      <c r="DR336" s="12"/>
      <c r="DS336" s="12"/>
      <c r="DT336" s="12"/>
      <c r="DU336" s="12"/>
      <c r="DV336" s="23"/>
      <c r="DW336" s="23"/>
      <c r="DX336" s="23"/>
      <c r="DY336" s="23"/>
      <c r="DZ336" s="23"/>
      <c r="EA336" s="23"/>
      <c r="EB336" s="23"/>
      <c r="EC336" s="12">
        <v>7</v>
      </c>
      <c r="ED336" s="12">
        <v>7</v>
      </c>
      <c r="EE336" s="23"/>
      <c r="EF336" s="21">
        <f t="shared" si="51"/>
        <v>0</v>
      </c>
      <c r="EG336" s="28">
        <v>7</v>
      </c>
      <c r="EH336" s="23"/>
      <c r="EI336" s="23"/>
      <c r="EJ336" s="23"/>
      <c r="EK336" s="23"/>
      <c r="EL336" s="23"/>
      <c r="EM336" s="23"/>
      <c r="EN336" s="23"/>
      <c r="EO336" s="23"/>
      <c r="EP336" s="23"/>
      <c r="EQ336" s="23"/>
      <c r="ER336" s="23"/>
      <c r="ES336" s="23"/>
      <c r="ET336" s="23"/>
      <c r="EU336" s="23"/>
      <c r="EV336" s="23"/>
      <c r="EW336" s="23"/>
      <c r="EX336" s="23"/>
      <c r="EY336" s="23"/>
      <c r="EZ336" s="23"/>
      <c r="FA336" s="23"/>
      <c r="FB336" s="23"/>
      <c r="FC336" s="23"/>
      <c r="FD336" s="23"/>
      <c r="FE336" s="23"/>
      <c r="FF336" s="23"/>
      <c r="FG336" s="23"/>
      <c r="FH336" s="23"/>
      <c r="FI336" s="23"/>
      <c r="FJ336" s="23"/>
      <c r="FK336" s="23"/>
      <c r="FL336" s="23"/>
      <c r="FM336" s="23"/>
      <c r="FN336" s="23"/>
      <c r="FO336" s="23"/>
      <c r="FP336" s="23"/>
      <c r="FQ336" s="23"/>
      <c r="FR336" s="23"/>
      <c r="FS336" s="23"/>
      <c r="FT336" s="23"/>
      <c r="FU336" s="23"/>
      <c r="FV336" s="23"/>
      <c r="FW336" s="23"/>
      <c r="FX336" s="23"/>
      <c r="FY336" s="23"/>
      <c r="FZ336" s="23"/>
      <c r="GA336" s="23"/>
      <c r="GB336" s="23"/>
      <c r="GC336" s="23"/>
      <c r="GD336" s="23"/>
      <c r="GE336" s="23"/>
      <c r="GF336" s="23"/>
      <c r="GG336" s="23"/>
      <c r="GH336" s="23"/>
      <c r="GI336" s="23"/>
      <c r="GJ336" s="23"/>
      <c r="GK336" s="23"/>
      <c r="GL336" s="23"/>
      <c r="GM336" s="23"/>
      <c r="GN336" s="23"/>
      <c r="GO336" s="23"/>
      <c r="GP336" s="23"/>
      <c r="GQ336" s="23"/>
      <c r="GR336" s="23"/>
      <c r="GS336" s="23"/>
      <c r="GT336" s="23"/>
      <c r="GU336" s="23"/>
      <c r="GV336" s="23"/>
      <c r="GW336" s="23"/>
      <c r="GX336" s="23"/>
      <c r="GY336" s="23"/>
      <c r="GZ336" s="23"/>
      <c r="HA336" s="23"/>
      <c r="HB336" s="23"/>
      <c r="HC336" s="23"/>
      <c r="HD336" s="23"/>
      <c r="HE336" s="23"/>
      <c r="HF336" s="23"/>
      <c r="HG336" s="23"/>
      <c r="HH336" s="23"/>
      <c r="HI336" s="23"/>
      <c r="HJ336" s="23"/>
      <c r="HK336" s="23"/>
      <c r="HL336" s="23"/>
      <c r="HM336" s="23"/>
      <c r="HN336" s="23"/>
      <c r="HO336" s="23"/>
      <c r="HP336" s="23"/>
      <c r="HQ336" s="23"/>
      <c r="HR336" s="23"/>
      <c r="HS336" s="23"/>
      <c r="HT336" s="23"/>
      <c r="HU336" s="23"/>
      <c r="HV336" s="23"/>
      <c r="HW336" s="23"/>
      <c r="HX336" s="23"/>
      <c r="HY336" s="23"/>
      <c r="HZ336" s="23"/>
      <c r="IA336" s="23"/>
      <c r="IB336" s="23"/>
      <c r="IC336" s="23"/>
      <c r="ID336" s="23"/>
      <c r="IE336" s="23"/>
      <c r="IF336" s="23"/>
      <c r="IG336" s="23"/>
      <c r="IH336" s="23"/>
      <c r="II336" s="23"/>
      <c r="IJ336" s="23"/>
    </row>
    <row r="337" spans="1:244" s="12" customFormat="1" x14ac:dyDescent="0.3">
      <c r="B337" s="13">
        <v>1</v>
      </c>
      <c r="C337" s="51"/>
      <c r="D337" s="12" t="s">
        <v>170</v>
      </c>
      <c r="F337" s="14">
        <v>44902</v>
      </c>
      <c r="G337" s="13">
        <v>995.3</v>
      </c>
      <c r="I337" s="15">
        <v>44840</v>
      </c>
      <c r="J337" s="13">
        <f t="shared" si="48"/>
        <v>62</v>
      </c>
      <c r="K337" s="12">
        <f t="shared" si="49"/>
        <v>1</v>
      </c>
      <c r="L337" s="12">
        <v>61</v>
      </c>
      <c r="M337" s="16" t="s">
        <v>74</v>
      </c>
      <c r="N337" s="12">
        <v>1</v>
      </c>
      <c r="P337" s="12" t="s">
        <v>75</v>
      </c>
      <c r="Q337" s="12" t="s">
        <v>76</v>
      </c>
      <c r="R337" s="12" t="s">
        <v>77</v>
      </c>
      <c r="S337" s="17" t="s">
        <v>109</v>
      </c>
      <c r="T337" s="12">
        <v>28</v>
      </c>
      <c r="V337" s="12">
        <v>3</v>
      </c>
      <c r="W337" s="12" t="s">
        <v>83</v>
      </c>
      <c r="Z337" s="13">
        <v>52</v>
      </c>
      <c r="AA337" s="13">
        <v>1600</v>
      </c>
      <c r="AB337" s="12">
        <v>13</v>
      </c>
      <c r="AC337" s="13">
        <v>-36</v>
      </c>
      <c r="AE337" s="12">
        <v>8</v>
      </c>
      <c r="AF337" s="12">
        <v>9</v>
      </c>
      <c r="AG337" s="12">
        <v>10</v>
      </c>
      <c r="AH337" s="12">
        <v>11</v>
      </c>
      <c r="AJ337" s="13">
        <v>5</v>
      </c>
      <c r="AK337" s="16">
        <f t="shared" si="46"/>
        <v>2137.14599609373</v>
      </c>
      <c r="AL337" s="12">
        <v>-66.741943359375</v>
      </c>
      <c r="AM337" s="18">
        <v>-74.9359130859375</v>
      </c>
      <c r="AN337" s="18">
        <v>-84.5489501953125</v>
      </c>
      <c r="AO337" s="18">
        <v>-99.79248046875</v>
      </c>
      <c r="AP337" s="18">
        <v>-107.742309570312</v>
      </c>
      <c r="AQ337" s="12">
        <v>-118.65234375</v>
      </c>
      <c r="AR337" s="12">
        <v>-124.93896484375</v>
      </c>
      <c r="AS337" s="12">
        <v>-122.98583984375</v>
      </c>
      <c r="AU337" s="12">
        <f t="shared" si="50"/>
        <v>14</v>
      </c>
      <c r="AV337" s="12">
        <v>7</v>
      </c>
      <c r="AW337" s="12">
        <v>1</v>
      </c>
      <c r="AX337" s="12">
        <v>1</v>
      </c>
      <c r="AY337" s="12" t="s">
        <v>80</v>
      </c>
      <c r="AZ337" s="12">
        <v>709</v>
      </c>
      <c r="BA337" s="12">
        <v>713.00012207031205</v>
      </c>
      <c r="BB337" s="19">
        <v>-36.880001068115199</v>
      </c>
      <c r="BC337" s="18">
        <v>77.498893737792898</v>
      </c>
      <c r="BD337" s="12">
        <v>1.89990234375</v>
      </c>
      <c r="BE337" s="12">
        <v>710.89990234375</v>
      </c>
      <c r="BF337" s="12">
        <v>6.37768077850341</v>
      </c>
      <c r="BG337" s="12">
        <v>0</v>
      </c>
      <c r="BH337" s="12">
        <v>709</v>
      </c>
      <c r="BI337" s="19">
        <v>2.2231070995330802</v>
      </c>
      <c r="BJ337" s="12">
        <v>38.749446868896399</v>
      </c>
      <c r="BK337" s="12">
        <v>0.90308809280395497</v>
      </c>
      <c r="BL337" s="12">
        <v>3.1261951923370299</v>
      </c>
      <c r="BM337" s="12">
        <v>29.502254486083899</v>
      </c>
      <c r="BN337" s="12">
        <v>13.150331497192299</v>
      </c>
      <c r="BO337" s="12">
        <v>62.347560882568303</v>
      </c>
      <c r="BP337" s="12">
        <v>1.150146484375</v>
      </c>
      <c r="BQ337" s="12">
        <v>-41.615852355957003</v>
      </c>
      <c r="BR337" s="12">
        <v>0.750244140625</v>
      </c>
      <c r="BS337" s="12">
        <v>40.646450042724602</v>
      </c>
      <c r="BT337" s="12">
        <v>1.44719421863555</v>
      </c>
      <c r="BU337" s="12" t="s">
        <v>81</v>
      </c>
      <c r="BV337" s="12" t="s">
        <v>81</v>
      </c>
      <c r="BW337" s="12">
        <v>180.18699645996</v>
      </c>
      <c r="BX337" s="12" t="s">
        <v>82</v>
      </c>
      <c r="BY337" s="12" t="s">
        <v>81</v>
      </c>
      <c r="BZ337" s="12" t="s">
        <v>82</v>
      </c>
      <c r="CA337" s="12" t="s">
        <v>82</v>
      </c>
      <c r="CC337" s="12" t="s">
        <v>633</v>
      </c>
      <c r="CE337" s="20">
        <v>-11.840999999999999</v>
      </c>
      <c r="CF337" s="21">
        <v>0</v>
      </c>
      <c r="CG337" s="21">
        <v>-0.214</v>
      </c>
      <c r="CH337" s="21">
        <v>1.097</v>
      </c>
      <c r="CI337" s="21">
        <v>185.41900000000001</v>
      </c>
      <c r="CJ337" s="21">
        <v>2.65</v>
      </c>
      <c r="CK337" s="21">
        <v>2.0430000000000001</v>
      </c>
      <c r="CL337" s="21">
        <v>-3.2709999999999999</v>
      </c>
      <c r="CM337" s="12">
        <v>1.7649999999999999</v>
      </c>
      <c r="CN337" s="12">
        <v>-8.8290000000000006</v>
      </c>
      <c r="CO337" s="62">
        <f t="shared" si="52"/>
        <v>1.8401519008264462</v>
      </c>
      <c r="CP337" s="12">
        <v>0.128</v>
      </c>
      <c r="CQ337" s="12">
        <v>0</v>
      </c>
      <c r="CR337" s="12">
        <v>0</v>
      </c>
      <c r="CS337" s="12">
        <v>0</v>
      </c>
      <c r="CT337" s="12">
        <v>0</v>
      </c>
      <c r="CU337" s="12">
        <v>0</v>
      </c>
      <c r="CV337" s="12">
        <v>0</v>
      </c>
      <c r="CW337" s="12">
        <v>0</v>
      </c>
      <c r="CX337" s="22">
        <v>9.6000000000000002E-2</v>
      </c>
      <c r="CY337" s="21"/>
      <c r="DV337" s="23"/>
      <c r="DW337" s="23"/>
      <c r="DX337" s="23"/>
      <c r="DY337" s="23"/>
      <c r="DZ337" s="23"/>
      <c r="EA337" s="23"/>
      <c r="EB337" s="23"/>
      <c r="EC337" s="32">
        <v>6</v>
      </c>
      <c r="ED337" s="12">
        <v>6</v>
      </c>
      <c r="EE337" s="23"/>
      <c r="EF337" s="21">
        <f t="shared" si="51"/>
        <v>0</v>
      </c>
      <c r="EG337" s="36">
        <v>6</v>
      </c>
      <c r="EH337" s="23"/>
      <c r="EI337" s="23"/>
      <c r="EJ337" s="23"/>
      <c r="EK337" s="23"/>
      <c r="EL337" s="23"/>
      <c r="EM337" s="23"/>
      <c r="EN337" s="23"/>
      <c r="EO337" s="23"/>
      <c r="EP337" s="23"/>
      <c r="EQ337" s="23"/>
      <c r="ER337" s="23"/>
      <c r="ES337" s="23"/>
      <c r="ET337" s="23"/>
      <c r="EU337" s="23"/>
      <c r="EV337" s="23"/>
      <c r="EW337" s="23"/>
      <c r="EX337" s="23"/>
      <c r="EY337" s="23"/>
      <c r="EZ337" s="23"/>
      <c r="FA337" s="23"/>
      <c r="FB337" s="23"/>
      <c r="FC337" s="23"/>
      <c r="FD337" s="23"/>
      <c r="FE337" s="23"/>
      <c r="FF337" s="23"/>
      <c r="FG337" s="23"/>
      <c r="FH337" s="23"/>
      <c r="FI337" s="23"/>
      <c r="FJ337" s="23"/>
      <c r="FK337" s="23"/>
      <c r="FL337" s="23"/>
      <c r="FM337" s="23"/>
      <c r="FN337" s="23"/>
      <c r="FO337" s="23"/>
      <c r="FP337" s="23"/>
      <c r="FQ337" s="23"/>
      <c r="FR337" s="23"/>
      <c r="FS337" s="23"/>
      <c r="FT337" s="23"/>
      <c r="FU337" s="23"/>
      <c r="FV337" s="23"/>
      <c r="FW337" s="23"/>
      <c r="FX337" s="23"/>
      <c r="FY337" s="23"/>
      <c r="FZ337" s="23"/>
      <c r="GA337" s="23"/>
      <c r="GB337" s="23"/>
      <c r="GC337" s="23"/>
      <c r="GD337" s="23"/>
      <c r="GE337" s="23"/>
      <c r="GF337" s="23"/>
      <c r="GG337" s="23"/>
      <c r="GH337" s="23"/>
      <c r="GI337" s="23"/>
      <c r="GJ337" s="23"/>
      <c r="GK337" s="23"/>
      <c r="GL337" s="23"/>
      <c r="GM337" s="23"/>
      <c r="GN337" s="23"/>
      <c r="GO337" s="23"/>
      <c r="GP337" s="23"/>
      <c r="GQ337" s="23"/>
      <c r="GR337" s="23"/>
      <c r="GS337" s="23"/>
      <c r="GT337" s="23"/>
      <c r="GU337" s="23"/>
      <c r="GV337" s="23"/>
      <c r="GW337" s="23"/>
      <c r="GX337" s="23"/>
      <c r="GY337" s="23"/>
      <c r="GZ337" s="23"/>
      <c r="HA337" s="23"/>
      <c r="HB337" s="23"/>
      <c r="HC337" s="23"/>
      <c r="HD337" s="23"/>
      <c r="HE337" s="23"/>
      <c r="HF337" s="23"/>
      <c r="HG337" s="23"/>
      <c r="HH337" s="23"/>
      <c r="HI337" s="23"/>
      <c r="HJ337" s="23"/>
      <c r="HK337" s="23"/>
      <c r="HL337" s="23"/>
      <c r="HM337" s="23"/>
      <c r="HN337" s="23"/>
      <c r="HO337" s="23"/>
      <c r="HP337" s="23"/>
      <c r="HQ337" s="23"/>
      <c r="HR337" s="23"/>
      <c r="HS337" s="23"/>
      <c r="HT337" s="23"/>
      <c r="HU337" s="23"/>
      <c r="HV337" s="23"/>
      <c r="HW337" s="23"/>
      <c r="HX337" s="23"/>
      <c r="HY337" s="23"/>
      <c r="HZ337" s="23"/>
      <c r="IA337" s="23"/>
      <c r="IB337" s="23"/>
      <c r="IC337" s="23"/>
      <c r="ID337" s="23"/>
      <c r="IE337" s="23"/>
      <c r="IF337" s="23"/>
      <c r="IG337" s="23"/>
      <c r="IH337" s="23"/>
      <c r="II337" s="23"/>
      <c r="IJ337" s="23"/>
    </row>
    <row r="338" spans="1:244" s="12" customFormat="1" x14ac:dyDescent="0.3">
      <c r="B338" s="13">
        <v>1</v>
      </c>
      <c r="C338" s="51"/>
      <c r="D338" s="12" t="s">
        <v>170</v>
      </c>
      <c r="F338" s="14">
        <v>44902</v>
      </c>
      <c r="G338" s="13">
        <v>995.3</v>
      </c>
      <c r="I338" s="15">
        <v>44840</v>
      </c>
      <c r="J338" s="13">
        <f t="shared" si="48"/>
        <v>62</v>
      </c>
      <c r="K338" s="12">
        <f t="shared" si="49"/>
        <v>1</v>
      </c>
      <c r="L338" s="12">
        <v>61</v>
      </c>
      <c r="M338" s="16" t="s">
        <v>74</v>
      </c>
      <c r="N338" s="12">
        <v>1</v>
      </c>
      <c r="P338" s="12" t="s">
        <v>75</v>
      </c>
      <c r="Q338" s="12" t="s">
        <v>76</v>
      </c>
      <c r="R338" s="12" t="s">
        <v>77</v>
      </c>
      <c r="S338" s="17" t="s">
        <v>109</v>
      </c>
      <c r="T338" s="12">
        <v>28</v>
      </c>
      <c r="V338" s="12">
        <v>7</v>
      </c>
      <c r="W338" s="12" t="s">
        <v>83</v>
      </c>
      <c r="Z338" s="13">
        <v>59</v>
      </c>
      <c r="AA338" s="13">
        <v>1000</v>
      </c>
      <c r="AB338" s="12">
        <v>10</v>
      </c>
      <c r="AC338" s="13">
        <v>-21</v>
      </c>
      <c r="AE338" s="12">
        <v>17</v>
      </c>
      <c r="AF338" s="12">
        <v>19</v>
      </c>
      <c r="AG338" s="12">
        <v>20</v>
      </c>
      <c r="AH338" s="12">
        <v>21</v>
      </c>
      <c r="AJ338" s="13">
        <v>4</v>
      </c>
      <c r="AK338" s="16">
        <f t="shared" si="46"/>
        <v>1672.36328125</v>
      </c>
      <c r="AL338" s="12">
        <v>-67.626953125</v>
      </c>
      <c r="AM338" s="18">
        <v>-74.70703125</v>
      </c>
      <c r="AN338" s="18">
        <v>-83.6181640625</v>
      </c>
      <c r="AO338" s="18">
        <v>-92.041015625</v>
      </c>
      <c r="AP338" s="18">
        <v>-100.76904296875</v>
      </c>
      <c r="AQ338" s="12">
        <v>-107.467651367187</v>
      </c>
      <c r="AR338" s="12">
        <v>-111.724853515625</v>
      </c>
      <c r="AS338" s="12">
        <v>-118.301391601562</v>
      </c>
      <c r="AU338" s="12">
        <f t="shared" si="50"/>
        <v>20</v>
      </c>
      <c r="AV338" s="12">
        <v>10</v>
      </c>
      <c r="AW338" s="12">
        <v>1</v>
      </c>
      <c r="AX338" s="12">
        <v>1</v>
      </c>
      <c r="AY338" s="12" t="s">
        <v>80</v>
      </c>
      <c r="AZ338" s="12">
        <v>619.90051269531205</v>
      </c>
      <c r="BA338" s="12">
        <v>623.69909667968705</v>
      </c>
      <c r="BB338" s="19">
        <v>-31.420000076293899</v>
      </c>
      <c r="BC338" s="18">
        <v>59.938674926757798</v>
      </c>
      <c r="BD338" s="12">
        <v>1.7998046875</v>
      </c>
      <c r="BE338" s="12">
        <v>621.70031738281205</v>
      </c>
      <c r="BF338" s="12">
        <v>9.47786140441894</v>
      </c>
      <c r="BG338" s="12">
        <v>3.69921875</v>
      </c>
      <c r="BH338" s="12">
        <v>623.59973144531205</v>
      </c>
      <c r="BI338" s="19">
        <v>2.3166134357452299</v>
      </c>
      <c r="BJ338" s="12">
        <v>29.969337463378899</v>
      </c>
      <c r="BK338" s="12">
        <v>0.66718041896820102</v>
      </c>
      <c r="BL338" s="12">
        <v>2.9837937355041499</v>
      </c>
      <c r="BM338" s="12">
        <v>7.9074144363403303</v>
      </c>
      <c r="BN338" s="12">
        <v>4.8825750350952104</v>
      </c>
      <c r="BO338" s="12">
        <v>37.224266052246001</v>
      </c>
      <c r="BP338" s="12">
        <v>1.1494140625</v>
      </c>
      <c r="BQ338" s="12">
        <v>-34.620098114013601</v>
      </c>
      <c r="BR338" s="12">
        <v>0.849609375</v>
      </c>
      <c r="BS338" s="12" t="s">
        <v>81</v>
      </c>
      <c r="BT338" s="12" t="s">
        <v>81</v>
      </c>
      <c r="BU338" s="12" t="s">
        <v>81</v>
      </c>
      <c r="BV338" s="12" t="s">
        <v>81</v>
      </c>
      <c r="BW338" s="12">
        <v>141.66435241699199</v>
      </c>
      <c r="BX338" s="12" t="s">
        <v>82</v>
      </c>
      <c r="BY338" s="12" t="s">
        <v>81</v>
      </c>
      <c r="BZ338" s="12" t="s">
        <v>82</v>
      </c>
      <c r="CA338" s="12" t="s">
        <v>82</v>
      </c>
      <c r="CC338" s="12" t="s">
        <v>634</v>
      </c>
      <c r="CE338" s="20">
        <v>-15.747</v>
      </c>
      <c r="CF338" s="21">
        <v>0</v>
      </c>
      <c r="CG338" s="21">
        <v>0.24399999999999999</v>
      </c>
      <c r="CH338" s="21">
        <v>0.502</v>
      </c>
      <c r="CI338" s="21">
        <v>83.712999999999994</v>
      </c>
      <c r="CJ338" s="21">
        <v>2.65</v>
      </c>
      <c r="CK338" s="21">
        <v>2.3929999999999998</v>
      </c>
      <c r="CL338" s="21">
        <v>-3.7269999999999999</v>
      </c>
      <c r="CM338" s="12">
        <v>2.0659999999999998</v>
      </c>
      <c r="CN338" s="12">
        <v>-14.227</v>
      </c>
      <c r="CO338" s="62">
        <f t="shared" si="52"/>
        <v>2.1338806394118301</v>
      </c>
      <c r="CP338" s="12">
        <v>0.81</v>
      </c>
      <c r="CQ338" s="12">
        <v>0</v>
      </c>
      <c r="CR338" s="12">
        <v>0</v>
      </c>
      <c r="CS338" s="12">
        <v>0</v>
      </c>
      <c r="CT338" s="12">
        <v>0</v>
      </c>
      <c r="CU338" s="12">
        <v>0</v>
      </c>
      <c r="CV338" s="12">
        <v>0</v>
      </c>
      <c r="CW338" s="12">
        <v>0</v>
      </c>
      <c r="CX338" s="22">
        <v>1.0449999999999999</v>
      </c>
      <c r="CY338" s="21"/>
      <c r="DV338" s="23"/>
      <c r="DW338" s="23"/>
      <c r="DX338" s="23"/>
      <c r="DY338" s="23"/>
      <c r="DZ338" s="23"/>
      <c r="EA338" s="23"/>
      <c r="EB338" s="23"/>
      <c r="EC338" s="12">
        <v>7</v>
      </c>
      <c r="ED338" s="21">
        <v>7</v>
      </c>
      <c r="EE338" s="23"/>
      <c r="EF338" s="21">
        <f t="shared" si="51"/>
        <v>0</v>
      </c>
      <c r="EG338" s="28">
        <v>7</v>
      </c>
      <c r="EH338" s="23"/>
      <c r="EI338" s="23"/>
      <c r="EJ338" s="23"/>
      <c r="EK338" s="23"/>
      <c r="EL338" s="23"/>
      <c r="EM338" s="23"/>
      <c r="EN338" s="23"/>
      <c r="EO338" s="23"/>
      <c r="EP338" s="23"/>
      <c r="EQ338" s="23"/>
      <c r="ER338" s="23"/>
      <c r="ES338" s="23"/>
      <c r="ET338" s="23"/>
      <c r="EU338" s="23"/>
      <c r="EV338" s="23"/>
      <c r="EW338" s="23"/>
      <c r="EX338" s="23"/>
      <c r="EY338" s="23"/>
      <c r="EZ338" s="23"/>
      <c r="FA338" s="23"/>
      <c r="FB338" s="23"/>
      <c r="FC338" s="23"/>
      <c r="FD338" s="23"/>
      <c r="FE338" s="23"/>
      <c r="FF338" s="23"/>
      <c r="FG338" s="23"/>
      <c r="FH338" s="23"/>
      <c r="FI338" s="23"/>
      <c r="FJ338" s="23"/>
      <c r="FK338" s="23"/>
      <c r="FL338" s="23"/>
      <c r="FM338" s="23"/>
      <c r="FN338" s="23"/>
      <c r="FO338" s="23"/>
      <c r="FP338" s="23"/>
      <c r="FQ338" s="23"/>
      <c r="FR338" s="23"/>
      <c r="FS338" s="23"/>
      <c r="FT338" s="23"/>
      <c r="FU338" s="23"/>
      <c r="FV338" s="23"/>
      <c r="FW338" s="23"/>
      <c r="FX338" s="23"/>
      <c r="FY338" s="23"/>
      <c r="FZ338" s="23"/>
      <c r="GA338" s="23"/>
      <c r="GB338" s="23"/>
      <c r="GC338" s="23"/>
      <c r="GD338" s="23"/>
      <c r="GE338" s="23"/>
      <c r="GF338" s="23"/>
      <c r="GG338" s="23"/>
      <c r="GH338" s="23"/>
      <c r="GI338" s="23"/>
      <c r="GJ338" s="23"/>
      <c r="GK338" s="23"/>
      <c r="GL338" s="23"/>
      <c r="GM338" s="23"/>
      <c r="GN338" s="23"/>
      <c r="GO338" s="23"/>
      <c r="GP338" s="23"/>
      <c r="GQ338" s="23"/>
      <c r="GR338" s="23"/>
      <c r="GS338" s="23"/>
      <c r="GT338" s="23"/>
      <c r="GU338" s="23"/>
      <c r="GV338" s="23"/>
      <c r="GW338" s="23"/>
      <c r="GX338" s="23"/>
      <c r="GY338" s="23"/>
      <c r="GZ338" s="23"/>
      <c r="HA338" s="23"/>
      <c r="HB338" s="23"/>
      <c r="HC338" s="23"/>
      <c r="HD338" s="23"/>
      <c r="HE338" s="23"/>
      <c r="HF338" s="23"/>
      <c r="HG338" s="23"/>
      <c r="HH338" s="23"/>
      <c r="HI338" s="23"/>
      <c r="HJ338" s="23"/>
      <c r="HK338" s="23"/>
      <c r="HL338" s="23"/>
      <c r="HM338" s="23"/>
      <c r="HN338" s="23"/>
      <c r="HO338" s="23"/>
      <c r="HP338" s="23"/>
      <c r="HQ338" s="23"/>
      <c r="HR338" s="23"/>
      <c r="HS338" s="23"/>
      <c r="HT338" s="23"/>
      <c r="HU338" s="23"/>
      <c r="HV338" s="23"/>
      <c r="HW338" s="23"/>
      <c r="HX338" s="23"/>
      <c r="HY338" s="23"/>
      <c r="HZ338" s="23"/>
      <c r="IA338" s="23"/>
      <c r="IB338" s="23"/>
      <c r="IC338" s="23"/>
      <c r="ID338" s="23"/>
      <c r="IE338" s="23"/>
      <c r="IF338" s="23"/>
      <c r="IG338" s="23"/>
      <c r="IH338" s="23"/>
      <c r="II338" s="23"/>
      <c r="IJ338" s="23"/>
    </row>
    <row r="339" spans="1:244" s="12" customFormat="1" x14ac:dyDescent="0.3">
      <c r="B339" s="13">
        <v>1</v>
      </c>
      <c r="C339" s="51"/>
      <c r="D339" s="12" t="s">
        <v>170</v>
      </c>
      <c r="F339" s="14">
        <v>44902</v>
      </c>
      <c r="G339" s="13">
        <v>995.3</v>
      </c>
      <c r="I339" s="15">
        <v>44840</v>
      </c>
      <c r="J339" s="13">
        <f t="shared" si="48"/>
        <v>62</v>
      </c>
      <c r="K339" s="12">
        <f t="shared" si="49"/>
        <v>1</v>
      </c>
      <c r="L339" s="12">
        <v>61</v>
      </c>
      <c r="M339" s="16" t="s">
        <v>74</v>
      </c>
      <c r="N339" s="12">
        <v>1</v>
      </c>
      <c r="P339" s="12" t="s">
        <v>75</v>
      </c>
      <c r="Q339" s="12" t="s">
        <v>76</v>
      </c>
      <c r="R339" s="12" t="s">
        <v>77</v>
      </c>
      <c r="S339" s="17" t="s">
        <v>109</v>
      </c>
      <c r="T339" s="12">
        <v>28</v>
      </c>
      <c r="V339" s="12">
        <v>10</v>
      </c>
      <c r="W339" s="12" t="s">
        <v>83</v>
      </c>
      <c r="Z339" s="13">
        <v>90</v>
      </c>
      <c r="AA339" s="13">
        <v>900</v>
      </c>
      <c r="AB339" s="12">
        <v>8</v>
      </c>
      <c r="AC339" s="13">
        <v>-40</v>
      </c>
      <c r="AE339" s="12">
        <v>26</v>
      </c>
      <c r="AF339" s="12">
        <v>28</v>
      </c>
      <c r="AG339" s="12">
        <v>29</v>
      </c>
      <c r="AH339" s="12">
        <v>30</v>
      </c>
      <c r="AJ339" s="13">
        <v>3</v>
      </c>
      <c r="AK339" s="16">
        <f t="shared" si="46"/>
        <v>1274.71923828125</v>
      </c>
      <c r="AL339" s="12">
        <v>-66.8182373046875</v>
      </c>
      <c r="AM339" s="18">
        <v>-74.432373046875</v>
      </c>
      <c r="AN339" s="18">
        <v>-81.573486328125</v>
      </c>
      <c r="AO339" s="18">
        <v>-86.8377685546875</v>
      </c>
      <c r="AP339" s="18">
        <v>-92.4835205078125</v>
      </c>
      <c r="AQ339" s="12">
        <v>-96.6339111328125</v>
      </c>
      <c r="AR339" s="12">
        <v>-101.028442382812</v>
      </c>
      <c r="AS339" s="12">
        <v>-104.049682617187</v>
      </c>
      <c r="AU339" s="12">
        <f t="shared" si="50"/>
        <v>22</v>
      </c>
      <c r="AV339" s="12">
        <v>11</v>
      </c>
      <c r="AW339" s="12">
        <v>1</v>
      </c>
      <c r="AX339" s="12">
        <v>1</v>
      </c>
      <c r="AY339" s="12" t="s">
        <v>80</v>
      </c>
      <c r="AZ339" s="12">
        <v>711.29998779296795</v>
      </c>
      <c r="BA339" s="12">
        <v>715.099609375</v>
      </c>
      <c r="BB339" s="19">
        <v>-35.610000610351499</v>
      </c>
      <c r="BC339" s="18">
        <v>78.792373657226506</v>
      </c>
      <c r="BD339" s="12">
        <v>1.7001953125</v>
      </c>
      <c r="BE339" s="12">
        <v>713.00018310546795</v>
      </c>
      <c r="BF339" s="12">
        <v>2.5594627857208199</v>
      </c>
      <c r="BG339" s="12">
        <v>0</v>
      </c>
      <c r="BH339" s="12">
        <v>711.29998779296795</v>
      </c>
      <c r="BI339" s="19">
        <v>1.8128572702407799</v>
      </c>
      <c r="BJ339" s="12">
        <v>39.396186828613203</v>
      </c>
      <c r="BK339" s="12">
        <v>0.97308832406997703</v>
      </c>
      <c r="BL339" s="12">
        <v>2.7859456539153999</v>
      </c>
      <c r="BM339" s="12">
        <v>2.26675128936767</v>
      </c>
      <c r="BN339" s="12">
        <v>17.191020965576101</v>
      </c>
      <c r="BO339" s="12">
        <v>85.477943420410099</v>
      </c>
      <c r="BP339" s="12">
        <v>1.150390625</v>
      </c>
      <c r="BQ339" s="12">
        <v>-51.577671051025298</v>
      </c>
      <c r="BR339" s="12">
        <v>0.85009765625</v>
      </c>
      <c r="BS339" s="12">
        <v>69.785400390625</v>
      </c>
      <c r="BT339" s="12">
        <v>0.91064816713333097</v>
      </c>
      <c r="BU339" s="12">
        <v>-44.207508087158203</v>
      </c>
      <c r="BV339" s="12">
        <v>1.46738493442535</v>
      </c>
      <c r="BW339" s="12">
        <v>148.02458190917901</v>
      </c>
      <c r="BX339" s="12" t="s">
        <v>82</v>
      </c>
      <c r="BY339" s="12" t="s">
        <v>81</v>
      </c>
      <c r="BZ339" s="12" t="s">
        <v>82</v>
      </c>
      <c r="CA339" s="12" t="s">
        <v>82</v>
      </c>
      <c r="CE339" s="20"/>
      <c r="CF339" s="21"/>
      <c r="CG339" s="21"/>
      <c r="CH339" s="21"/>
      <c r="CI339" s="21"/>
      <c r="CJ339" s="21"/>
      <c r="CK339" s="21"/>
      <c r="CL339" s="21"/>
      <c r="CO339" s="62"/>
      <c r="CX339" s="22">
        <v>0</v>
      </c>
      <c r="DV339" s="23"/>
      <c r="DW339" s="23"/>
      <c r="DX339" s="23"/>
      <c r="DY339" s="23"/>
      <c r="DZ339" s="23"/>
      <c r="EA339" s="23"/>
      <c r="EB339" s="23"/>
      <c r="EC339" s="21">
        <v>5</v>
      </c>
      <c r="ED339" s="12">
        <v>5</v>
      </c>
      <c r="EE339" s="23"/>
      <c r="EF339" s="21">
        <f t="shared" si="51"/>
        <v>0</v>
      </c>
      <c r="EG339" s="24">
        <v>5</v>
      </c>
      <c r="EH339" s="23"/>
      <c r="EI339" s="23"/>
      <c r="EJ339" s="23"/>
      <c r="EK339" s="23"/>
      <c r="EL339" s="23"/>
      <c r="EM339" s="23"/>
      <c r="EN339" s="23"/>
      <c r="EO339" s="23"/>
      <c r="EP339" s="23"/>
      <c r="EQ339" s="23"/>
      <c r="ER339" s="23"/>
      <c r="ES339" s="23"/>
      <c r="ET339" s="23"/>
      <c r="EU339" s="23"/>
      <c r="EV339" s="23"/>
      <c r="EW339" s="23"/>
      <c r="EX339" s="23"/>
      <c r="EY339" s="23"/>
      <c r="EZ339" s="23"/>
      <c r="FA339" s="23"/>
      <c r="FB339" s="23"/>
      <c r="FC339" s="23"/>
      <c r="FD339" s="23"/>
      <c r="FE339" s="23"/>
      <c r="FF339" s="23"/>
      <c r="FG339" s="23"/>
      <c r="FH339" s="23"/>
      <c r="FI339" s="23"/>
      <c r="FJ339" s="23"/>
      <c r="FK339" s="23"/>
      <c r="FL339" s="23"/>
      <c r="FM339" s="23"/>
      <c r="FN339" s="23"/>
      <c r="FO339" s="23"/>
      <c r="FP339" s="23"/>
      <c r="FQ339" s="23"/>
      <c r="FR339" s="23"/>
      <c r="FS339" s="23"/>
      <c r="FT339" s="23"/>
      <c r="FU339" s="23"/>
      <c r="FV339" s="23"/>
      <c r="FW339" s="23"/>
      <c r="FX339" s="23"/>
      <c r="FY339" s="23"/>
      <c r="FZ339" s="23"/>
      <c r="GA339" s="23"/>
      <c r="GB339" s="23"/>
      <c r="GC339" s="23"/>
      <c r="GD339" s="23"/>
      <c r="GE339" s="23"/>
      <c r="GF339" s="23"/>
      <c r="GG339" s="23"/>
      <c r="GH339" s="23"/>
      <c r="GI339" s="23"/>
      <c r="GJ339" s="23"/>
      <c r="GK339" s="23"/>
      <c r="GL339" s="23"/>
      <c r="GM339" s="23"/>
      <c r="GN339" s="23"/>
      <c r="GO339" s="23"/>
      <c r="GP339" s="23"/>
      <c r="GQ339" s="23"/>
      <c r="GR339" s="23"/>
      <c r="GS339" s="23"/>
      <c r="GT339" s="23"/>
      <c r="GU339" s="23"/>
      <c r="GV339" s="23"/>
      <c r="GW339" s="23"/>
      <c r="GX339" s="23"/>
      <c r="GY339" s="23"/>
      <c r="GZ339" s="23"/>
      <c r="HA339" s="23"/>
      <c r="HB339" s="23"/>
      <c r="HC339" s="23"/>
      <c r="HD339" s="23"/>
      <c r="HE339" s="23"/>
      <c r="HF339" s="23"/>
      <c r="HG339" s="23"/>
      <c r="HH339" s="23"/>
      <c r="HI339" s="23"/>
      <c r="HJ339" s="23"/>
      <c r="HK339" s="23"/>
      <c r="HL339" s="23"/>
      <c r="HM339" s="23"/>
      <c r="HN339" s="23"/>
      <c r="HO339" s="23"/>
      <c r="HP339" s="23"/>
      <c r="HQ339" s="23"/>
      <c r="HR339" s="23"/>
      <c r="HS339" s="23"/>
      <c r="HT339" s="23"/>
      <c r="HU339" s="23"/>
      <c r="HV339" s="23"/>
      <c r="HW339" s="23"/>
      <c r="HX339" s="23"/>
      <c r="HY339" s="23"/>
      <c r="HZ339" s="23"/>
      <c r="IA339" s="23"/>
      <c r="IB339" s="23"/>
      <c r="IC339" s="23"/>
      <c r="ID339" s="23"/>
      <c r="IE339" s="23"/>
      <c r="IF339" s="23"/>
      <c r="IG339" s="23"/>
      <c r="IH339" s="23"/>
      <c r="II339" s="23"/>
      <c r="IJ339" s="23"/>
    </row>
    <row r="340" spans="1:244" s="12" customFormat="1" x14ac:dyDescent="0.3">
      <c r="B340" s="13">
        <v>1</v>
      </c>
      <c r="C340" s="51"/>
      <c r="D340" s="12" t="s">
        <v>170</v>
      </c>
      <c r="F340" s="14">
        <v>44902</v>
      </c>
      <c r="G340" s="13">
        <v>995.3</v>
      </c>
      <c r="I340" s="15">
        <v>44840</v>
      </c>
      <c r="J340" s="13">
        <f t="shared" si="48"/>
        <v>62</v>
      </c>
      <c r="K340" s="12">
        <f t="shared" si="49"/>
        <v>1</v>
      </c>
      <c r="L340" s="12">
        <v>61</v>
      </c>
      <c r="M340" s="16" t="s">
        <v>74</v>
      </c>
      <c r="N340" s="12">
        <v>1</v>
      </c>
      <c r="P340" s="12" t="s">
        <v>75</v>
      </c>
      <c r="Q340" s="12" t="s">
        <v>76</v>
      </c>
      <c r="R340" s="12" t="s">
        <v>77</v>
      </c>
      <c r="S340" s="17" t="s">
        <v>109</v>
      </c>
      <c r="T340" s="12">
        <v>28</v>
      </c>
      <c r="V340" s="12">
        <v>1</v>
      </c>
      <c r="W340" s="12" t="s">
        <v>83</v>
      </c>
      <c r="Z340" s="13">
        <v>48</v>
      </c>
      <c r="AA340" s="13">
        <v>700</v>
      </c>
      <c r="AB340" s="12">
        <v>14</v>
      </c>
      <c r="AC340" s="13">
        <v>-17</v>
      </c>
      <c r="AE340" s="12">
        <v>0</v>
      </c>
      <c r="AF340" s="12">
        <v>1</v>
      </c>
      <c r="AG340" s="12">
        <v>2</v>
      </c>
      <c r="AH340" s="12">
        <v>3</v>
      </c>
      <c r="AJ340" s="13">
        <v>3</v>
      </c>
      <c r="AK340" s="16">
        <f t="shared" si="46"/>
        <v>664.0625</v>
      </c>
      <c r="AL340" s="12">
        <v>-75.74462890625</v>
      </c>
      <c r="AM340" s="18">
        <v>-80.6427001953125</v>
      </c>
      <c r="AN340" s="18">
        <v>-81.35986328125</v>
      </c>
      <c r="AO340" s="18">
        <v>-84.8846435546875</v>
      </c>
      <c r="AP340" s="18">
        <v>-90.2252197265625</v>
      </c>
      <c r="AQ340" s="12">
        <v>-96.8017578125</v>
      </c>
      <c r="AR340" s="12">
        <v>-94.6197509765625</v>
      </c>
      <c r="AS340" s="12">
        <v>-97.3968505859375</v>
      </c>
      <c r="AU340" s="12">
        <f t="shared" si="50"/>
        <v>50</v>
      </c>
      <c r="AV340" s="12">
        <v>25</v>
      </c>
      <c r="AW340" s="12">
        <v>1</v>
      </c>
      <c r="AX340" s="12">
        <v>1</v>
      </c>
      <c r="AY340" s="12" t="s">
        <v>80</v>
      </c>
      <c r="AZ340" s="12">
        <v>642.90051269531205</v>
      </c>
      <c r="BA340" s="12">
        <v>647.00012207031205</v>
      </c>
      <c r="BB340" s="19">
        <v>-39.759998321533203</v>
      </c>
      <c r="BC340" s="18">
        <v>63.777332305908203</v>
      </c>
      <c r="BD340" s="12">
        <v>1.900390625</v>
      </c>
      <c r="BE340" s="12">
        <v>644.80090332031205</v>
      </c>
      <c r="BF340" s="12">
        <v>25.9813137054443</v>
      </c>
      <c r="BG340" s="12">
        <v>0</v>
      </c>
      <c r="BH340" s="12">
        <v>642.90051269531205</v>
      </c>
      <c r="BI340" s="19">
        <v>3.40906310081481</v>
      </c>
      <c r="BJ340" s="12">
        <v>31.888666152954102</v>
      </c>
      <c r="BK340" s="12">
        <v>0.40708813071250899</v>
      </c>
      <c r="BL340" s="12">
        <v>3.81615114212036</v>
      </c>
      <c r="BM340" s="12">
        <v>6.2552800178527797</v>
      </c>
      <c r="BN340" s="12">
        <v>2.4851262569427401</v>
      </c>
      <c r="BO340" s="12">
        <v>33.394607543945298</v>
      </c>
      <c r="BP340" s="12">
        <v>1.0498046875</v>
      </c>
      <c r="BQ340" s="12">
        <v>-22.8365383148193</v>
      </c>
      <c r="BR340" s="12">
        <v>1.44921875</v>
      </c>
      <c r="BS340" s="12" t="s">
        <v>81</v>
      </c>
      <c r="BT340" s="12" t="s">
        <v>81</v>
      </c>
      <c r="BU340" s="12" t="s">
        <v>81</v>
      </c>
      <c r="BV340" s="12" t="s">
        <v>81</v>
      </c>
      <c r="BW340" s="12">
        <v>193.543197631835</v>
      </c>
      <c r="BX340" s="12" t="s">
        <v>82</v>
      </c>
      <c r="BY340" s="12" t="s">
        <v>81</v>
      </c>
      <c r="BZ340" s="12" t="s">
        <v>82</v>
      </c>
      <c r="CA340" s="12" t="s">
        <v>82</v>
      </c>
      <c r="CC340" s="12" t="s">
        <v>635</v>
      </c>
      <c r="CE340" s="20">
        <v>-11.993</v>
      </c>
      <c r="CF340" s="21">
        <v>0</v>
      </c>
      <c r="CG340" s="21">
        <v>0.73199999999999998</v>
      </c>
      <c r="CH340" s="21">
        <v>0.67300000000000004</v>
      </c>
      <c r="CI340" s="21">
        <v>-36.277999999999999</v>
      </c>
      <c r="CJ340" s="21">
        <v>3.15</v>
      </c>
      <c r="CK340" s="21">
        <v>3.399</v>
      </c>
      <c r="CL340" s="21">
        <v>-6.7370000000000001</v>
      </c>
      <c r="CM340" s="12">
        <v>3.9940000000000002</v>
      </c>
      <c r="CN340" s="12">
        <v>-5.9619999999999997</v>
      </c>
      <c r="CO340" s="62">
        <f>(CL340*CK340+CN340*CM340)/(CL340+CN340)</f>
        <v>3.678344042838019</v>
      </c>
      <c r="CP340" s="12">
        <v>0.80300000000000005</v>
      </c>
      <c r="CQ340" s="12">
        <v>0</v>
      </c>
      <c r="CR340" s="12">
        <v>0</v>
      </c>
      <c r="CS340" s="12">
        <v>0</v>
      </c>
      <c r="CT340" s="12">
        <v>0</v>
      </c>
      <c r="CU340" s="12">
        <v>0</v>
      </c>
      <c r="CV340" s="12">
        <v>0</v>
      </c>
      <c r="CW340" s="12">
        <v>0</v>
      </c>
      <c r="CX340" s="22">
        <v>0.14699999999999999</v>
      </c>
      <c r="DV340" s="23"/>
      <c r="DW340" s="23"/>
      <c r="DX340" s="23"/>
      <c r="DY340" s="23"/>
      <c r="DZ340" s="23"/>
      <c r="EA340" s="23"/>
      <c r="EB340" s="23"/>
      <c r="EC340" s="32">
        <v>6</v>
      </c>
      <c r="ED340" s="12">
        <v>6</v>
      </c>
      <c r="EE340" s="23"/>
      <c r="EF340" s="21">
        <f t="shared" si="51"/>
        <v>0</v>
      </c>
      <c r="EG340" s="36">
        <v>6</v>
      </c>
      <c r="EH340" s="23"/>
      <c r="EI340" s="23"/>
      <c r="EJ340" s="23"/>
      <c r="EK340" s="23"/>
      <c r="EL340" s="23"/>
      <c r="EM340" s="23"/>
      <c r="EN340" s="23"/>
      <c r="EO340" s="23"/>
      <c r="EP340" s="23"/>
      <c r="EQ340" s="23"/>
      <c r="ER340" s="23"/>
      <c r="ES340" s="23"/>
      <c r="ET340" s="23"/>
      <c r="EU340" s="23"/>
      <c r="EV340" s="23"/>
      <c r="EW340" s="23"/>
      <c r="EX340" s="23"/>
      <c r="EY340" s="23"/>
      <c r="EZ340" s="23"/>
      <c r="FA340" s="23"/>
      <c r="FB340" s="23"/>
      <c r="FC340" s="23"/>
      <c r="FD340" s="23"/>
      <c r="FE340" s="23"/>
      <c r="FF340" s="23"/>
      <c r="FG340" s="23"/>
      <c r="FH340" s="23"/>
      <c r="FI340" s="23"/>
      <c r="FJ340" s="23"/>
      <c r="FK340" s="23"/>
      <c r="FL340" s="23"/>
      <c r="FM340" s="23"/>
      <c r="FN340" s="23"/>
      <c r="FO340" s="23"/>
      <c r="FP340" s="23"/>
      <c r="FQ340" s="23"/>
      <c r="FR340" s="23"/>
      <c r="FS340" s="23"/>
      <c r="FT340" s="23"/>
      <c r="FU340" s="23"/>
      <c r="FV340" s="23"/>
      <c r="FW340" s="23"/>
      <c r="FX340" s="23"/>
      <c r="FY340" s="23"/>
      <c r="FZ340" s="23"/>
      <c r="GA340" s="23"/>
      <c r="GB340" s="23"/>
      <c r="GC340" s="23"/>
      <c r="GD340" s="23"/>
      <c r="GE340" s="23"/>
      <c r="GF340" s="23"/>
      <c r="GG340" s="23"/>
      <c r="GH340" s="23"/>
      <c r="GI340" s="23"/>
      <c r="GJ340" s="23"/>
      <c r="GK340" s="23"/>
      <c r="GL340" s="23"/>
      <c r="GM340" s="23"/>
      <c r="GN340" s="23"/>
      <c r="GO340" s="23"/>
      <c r="GP340" s="23"/>
      <c r="GQ340" s="23"/>
      <c r="GR340" s="23"/>
      <c r="GS340" s="23"/>
      <c r="GT340" s="23"/>
      <c r="GU340" s="23"/>
      <c r="GV340" s="23"/>
      <c r="GW340" s="23"/>
      <c r="GX340" s="23"/>
      <c r="GY340" s="23"/>
      <c r="GZ340" s="23"/>
      <c r="HA340" s="23"/>
      <c r="HB340" s="23"/>
      <c r="HC340" s="23"/>
      <c r="HD340" s="23"/>
      <c r="HE340" s="23"/>
      <c r="HF340" s="23"/>
      <c r="HG340" s="23"/>
      <c r="HH340" s="23"/>
      <c r="HI340" s="23"/>
      <c r="HJ340" s="23"/>
      <c r="HK340" s="23"/>
      <c r="HL340" s="23"/>
      <c r="HM340" s="23"/>
      <c r="HN340" s="23"/>
      <c r="HO340" s="23"/>
      <c r="HP340" s="23"/>
      <c r="HQ340" s="23"/>
      <c r="HR340" s="23"/>
      <c r="HS340" s="23"/>
      <c r="HT340" s="23"/>
      <c r="HU340" s="23"/>
      <c r="HV340" s="23"/>
      <c r="HW340" s="23"/>
      <c r="HX340" s="23"/>
      <c r="HY340" s="23"/>
      <c r="HZ340" s="23"/>
      <c r="IA340" s="23"/>
      <c r="IB340" s="23"/>
      <c r="IC340" s="23"/>
      <c r="ID340" s="23"/>
      <c r="IE340" s="23"/>
      <c r="IF340" s="23"/>
      <c r="IG340" s="23"/>
      <c r="IH340" s="23"/>
      <c r="II340" s="23"/>
      <c r="IJ340" s="23"/>
    </row>
    <row r="341" spans="1:244" s="12" customFormat="1" x14ac:dyDescent="0.3">
      <c r="B341" s="13">
        <v>1</v>
      </c>
      <c r="C341" s="51"/>
      <c r="D341" s="12" t="s">
        <v>170</v>
      </c>
      <c r="F341" s="14">
        <v>44902</v>
      </c>
      <c r="G341" s="13">
        <v>995.3</v>
      </c>
      <c r="I341" s="15">
        <v>44840</v>
      </c>
      <c r="J341" s="13">
        <f t="shared" si="48"/>
        <v>62</v>
      </c>
      <c r="K341" s="12">
        <f t="shared" si="49"/>
        <v>1</v>
      </c>
      <c r="L341" s="12">
        <v>61</v>
      </c>
      <c r="M341" s="16" t="s">
        <v>74</v>
      </c>
      <c r="N341" s="12">
        <v>1</v>
      </c>
      <c r="P341" s="12" t="s">
        <v>75</v>
      </c>
      <c r="Q341" s="12" t="s">
        <v>76</v>
      </c>
      <c r="R341" s="12" t="s">
        <v>77</v>
      </c>
      <c r="S341" s="17" t="s">
        <v>109</v>
      </c>
      <c r="T341" s="12">
        <v>28</v>
      </c>
      <c r="V341" s="12">
        <v>5</v>
      </c>
      <c r="W341" s="12" t="s">
        <v>83</v>
      </c>
      <c r="Z341" s="13">
        <v>55</v>
      </c>
      <c r="AA341" s="13">
        <v>1500</v>
      </c>
      <c r="AB341" s="12">
        <v>10</v>
      </c>
      <c r="AC341" s="13">
        <v>-32</v>
      </c>
      <c r="AE341" s="12">
        <v>45</v>
      </c>
      <c r="AF341" s="12">
        <v>46</v>
      </c>
      <c r="AG341" s="12">
        <v>47</v>
      </c>
      <c r="AH341" s="12">
        <v>48</v>
      </c>
      <c r="AJ341" s="13">
        <v>2</v>
      </c>
      <c r="AK341" s="16">
        <f t="shared" si="46"/>
        <v>2101.4404296875</v>
      </c>
      <c r="AL341" s="12">
        <v>-75.0732421875</v>
      </c>
      <c r="AM341" s="18">
        <v>-86.60888671875</v>
      </c>
      <c r="AN341" s="18">
        <v>-95.9930419921875</v>
      </c>
      <c r="AO341" s="18">
        <v>-107.269287109375</v>
      </c>
      <c r="AP341" s="18">
        <v>-117.279052734375</v>
      </c>
      <c r="AQ341" s="12">
        <v>-127.410888671875</v>
      </c>
      <c r="AR341" s="12">
        <v>-132.50732421875</v>
      </c>
      <c r="AS341" s="12">
        <v>-139.51110839843699</v>
      </c>
      <c r="AU341" s="12">
        <f t="shared" si="50"/>
        <v>48</v>
      </c>
      <c r="AV341" s="12">
        <v>24</v>
      </c>
      <c r="AW341" s="12">
        <v>1</v>
      </c>
      <c r="AX341" s="12">
        <v>1</v>
      </c>
      <c r="AY341" s="12" t="s">
        <v>80</v>
      </c>
      <c r="AZ341" s="12">
        <v>387.19918823242102</v>
      </c>
      <c r="BA341" s="12">
        <v>391.29879760742102</v>
      </c>
      <c r="BB341" s="19">
        <v>-28.020000457763601</v>
      </c>
      <c r="BC341" s="18">
        <v>46.055889129638601</v>
      </c>
      <c r="BD341" s="12">
        <v>1.80078125</v>
      </c>
      <c r="BE341" s="12">
        <v>388.99996948242102</v>
      </c>
      <c r="BF341" s="12">
        <v>20.085430145263601</v>
      </c>
      <c r="BG341" s="12">
        <v>0</v>
      </c>
      <c r="BH341" s="12">
        <v>387.19918823242102</v>
      </c>
      <c r="BI341" s="19"/>
      <c r="BJ341" s="12">
        <v>23.0279445648193</v>
      </c>
      <c r="BK341" s="12">
        <v>0.202145546674728</v>
      </c>
      <c r="BL341" s="12" t="s">
        <v>81</v>
      </c>
      <c r="BM341" s="12">
        <v>3.6512434482574401</v>
      </c>
      <c r="BN341" s="12">
        <v>2.09750175476074</v>
      </c>
      <c r="BO341" s="12">
        <v>22.212009429931602</v>
      </c>
      <c r="BP341" s="12">
        <v>0.8505859375</v>
      </c>
      <c r="BQ341" s="12">
        <v>-13.9399509429931</v>
      </c>
      <c r="BR341" s="12">
        <v>1.5498046875</v>
      </c>
      <c r="BS341" s="12" t="s">
        <v>81</v>
      </c>
      <c r="BT341" s="12" t="s">
        <v>81</v>
      </c>
      <c r="BU341" s="12" t="s">
        <v>81</v>
      </c>
      <c r="BV341" s="12" t="s">
        <v>81</v>
      </c>
      <c r="BW341" s="12">
        <v>148.56848144531199</v>
      </c>
      <c r="BX341" s="12" t="s">
        <v>82</v>
      </c>
      <c r="BY341" s="12" t="s">
        <v>81</v>
      </c>
      <c r="BZ341" s="12" t="s">
        <v>82</v>
      </c>
      <c r="CA341" s="12" t="s">
        <v>82</v>
      </c>
      <c r="CC341" s="12" t="s">
        <v>636</v>
      </c>
      <c r="CE341" s="20">
        <v>-17.7</v>
      </c>
      <c r="CF341" s="21">
        <v>0</v>
      </c>
      <c r="CG341" s="21">
        <v>6.0999999999999999E-2</v>
      </c>
      <c r="CH341" s="21">
        <v>0.438</v>
      </c>
      <c r="CI341" s="21">
        <v>99.346999999999994</v>
      </c>
      <c r="CJ341" s="21">
        <v>1.9</v>
      </c>
      <c r="CK341" s="21">
        <v>1.62</v>
      </c>
      <c r="CL341" s="21">
        <v>-6.4379999999999997</v>
      </c>
      <c r="CM341" s="12">
        <v>1.8859999999999999</v>
      </c>
      <c r="CN341" s="12">
        <v>-12.503</v>
      </c>
      <c r="CO341" s="62">
        <f>(CL341*CK341+CN341*CM341)/(CL341+CN341)</f>
        <v>1.7955872446016581</v>
      </c>
      <c r="CP341" s="12">
        <v>0.74</v>
      </c>
      <c r="CQ341" s="12">
        <v>0</v>
      </c>
      <c r="CR341" s="12">
        <v>0</v>
      </c>
      <c r="CS341" s="12">
        <v>0</v>
      </c>
      <c r="CT341" s="12">
        <v>0</v>
      </c>
      <c r="CU341" s="12">
        <v>0</v>
      </c>
      <c r="CV341" s="12">
        <v>0</v>
      </c>
      <c r="CW341" s="12">
        <v>0</v>
      </c>
      <c r="CX341" s="22">
        <v>0.33</v>
      </c>
      <c r="DV341" s="23"/>
      <c r="DW341" s="23"/>
      <c r="DX341" s="23"/>
      <c r="DY341" s="23"/>
      <c r="DZ341" s="23"/>
      <c r="EA341" s="23"/>
      <c r="EB341" s="23"/>
      <c r="EC341" s="12">
        <v>4</v>
      </c>
      <c r="ED341" s="21">
        <v>4</v>
      </c>
      <c r="EE341" s="23"/>
      <c r="EF341" s="21">
        <f t="shared" si="51"/>
        <v>0</v>
      </c>
      <c r="EG341" s="28">
        <v>4</v>
      </c>
      <c r="EH341" s="23"/>
      <c r="EI341" s="23"/>
      <c r="EJ341" s="23"/>
      <c r="EK341" s="23"/>
      <c r="EL341" s="23"/>
      <c r="EM341" s="23"/>
      <c r="EN341" s="23"/>
      <c r="EO341" s="23"/>
      <c r="EP341" s="23"/>
      <c r="EQ341" s="23"/>
      <c r="ER341" s="23"/>
      <c r="ES341" s="23"/>
      <c r="ET341" s="23"/>
      <c r="EU341" s="23"/>
      <c r="EV341" s="23"/>
      <c r="EW341" s="23"/>
      <c r="EX341" s="23"/>
      <c r="EY341" s="23"/>
      <c r="EZ341" s="23"/>
      <c r="FA341" s="23"/>
      <c r="FB341" s="23"/>
      <c r="FC341" s="23"/>
      <c r="FD341" s="23"/>
      <c r="FE341" s="23"/>
      <c r="FF341" s="23"/>
      <c r="FG341" s="23"/>
      <c r="FH341" s="23"/>
      <c r="FI341" s="23"/>
      <c r="FJ341" s="23"/>
      <c r="FK341" s="23"/>
      <c r="FL341" s="23"/>
      <c r="FM341" s="23"/>
      <c r="FN341" s="23"/>
      <c r="FO341" s="23"/>
      <c r="FP341" s="23"/>
      <c r="FQ341" s="23"/>
      <c r="FR341" s="23"/>
      <c r="FS341" s="23"/>
      <c r="FT341" s="23"/>
      <c r="FU341" s="23"/>
      <c r="FV341" s="23"/>
      <c r="FW341" s="23"/>
      <c r="FX341" s="23"/>
      <c r="FY341" s="23"/>
      <c r="FZ341" s="23"/>
      <c r="GA341" s="23"/>
      <c r="GB341" s="23"/>
      <c r="GC341" s="23"/>
      <c r="GD341" s="23"/>
      <c r="GE341" s="23"/>
      <c r="GF341" s="23"/>
      <c r="GG341" s="23"/>
      <c r="GH341" s="23"/>
      <c r="GI341" s="23"/>
      <c r="GJ341" s="23"/>
      <c r="GK341" s="23"/>
      <c r="GL341" s="23"/>
      <c r="GM341" s="23"/>
      <c r="GN341" s="23"/>
      <c r="GO341" s="23"/>
      <c r="GP341" s="23"/>
      <c r="GQ341" s="23"/>
      <c r="GR341" s="23"/>
      <c r="GS341" s="23"/>
      <c r="GT341" s="23"/>
      <c r="GU341" s="23"/>
      <c r="GV341" s="23"/>
      <c r="GW341" s="23"/>
      <c r="GX341" s="23"/>
      <c r="GY341" s="23"/>
      <c r="GZ341" s="23"/>
      <c r="HA341" s="23"/>
      <c r="HB341" s="23"/>
      <c r="HC341" s="23"/>
      <c r="HD341" s="23"/>
      <c r="HE341" s="23"/>
      <c r="HF341" s="23"/>
      <c r="HG341" s="23"/>
      <c r="HH341" s="23"/>
      <c r="HI341" s="23"/>
      <c r="HJ341" s="23"/>
      <c r="HK341" s="23"/>
      <c r="HL341" s="23"/>
      <c r="HM341" s="23"/>
      <c r="HN341" s="23"/>
      <c r="HO341" s="23"/>
      <c r="HP341" s="23"/>
      <c r="HQ341" s="23"/>
      <c r="HR341" s="23"/>
      <c r="HS341" s="23"/>
      <c r="HT341" s="23"/>
      <c r="HU341" s="23"/>
      <c r="HV341" s="23"/>
      <c r="HW341" s="23"/>
      <c r="HX341" s="23"/>
      <c r="HY341" s="23"/>
      <c r="HZ341" s="23"/>
      <c r="IA341" s="23"/>
      <c r="IB341" s="23"/>
      <c r="IC341" s="23"/>
      <c r="ID341" s="23"/>
      <c r="IE341" s="23"/>
      <c r="IF341" s="23"/>
      <c r="IG341" s="23"/>
      <c r="IH341" s="23"/>
      <c r="II341" s="23"/>
      <c r="IJ341" s="23"/>
    </row>
    <row r="342" spans="1:244" s="12" customFormat="1" x14ac:dyDescent="0.3">
      <c r="B342" s="13">
        <v>1</v>
      </c>
      <c r="C342" s="51"/>
      <c r="D342" s="12" t="s">
        <v>170</v>
      </c>
      <c r="F342" s="14">
        <v>44902</v>
      </c>
      <c r="G342" s="13">
        <v>995.3</v>
      </c>
      <c r="I342" s="15">
        <v>44840</v>
      </c>
      <c r="J342" s="13">
        <f t="shared" si="48"/>
        <v>62</v>
      </c>
      <c r="K342" s="12">
        <f t="shared" si="49"/>
        <v>1</v>
      </c>
      <c r="L342" s="12">
        <v>61</v>
      </c>
      <c r="M342" s="16" t="s">
        <v>74</v>
      </c>
      <c r="N342" s="12">
        <v>1</v>
      </c>
      <c r="P342" s="12" t="s">
        <v>75</v>
      </c>
      <c r="Q342" s="12" t="s">
        <v>76</v>
      </c>
      <c r="R342" s="12" t="s">
        <v>77</v>
      </c>
      <c r="S342" s="17" t="s">
        <v>109</v>
      </c>
      <c r="T342" s="12">
        <v>28</v>
      </c>
      <c r="V342" s="12">
        <v>5</v>
      </c>
      <c r="W342" s="12" t="s">
        <v>83</v>
      </c>
      <c r="Z342" s="13">
        <v>48</v>
      </c>
      <c r="AA342" s="13">
        <v>1000</v>
      </c>
      <c r="AB342" s="12">
        <v>10</v>
      </c>
      <c r="AC342" s="13">
        <v>-30</v>
      </c>
      <c r="AE342" s="12">
        <v>13</v>
      </c>
      <c r="AF342" s="12">
        <v>14</v>
      </c>
      <c r="AG342" s="12">
        <v>15</v>
      </c>
      <c r="AH342" s="12">
        <v>16</v>
      </c>
      <c r="AJ342" s="13">
        <v>4</v>
      </c>
      <c r="AK342" s="16">
        <f t="shared" si="46"/>
        <v>1692.81005859375</v>
      </c>
      <c r="AL342" s="12">
        <v>-66.802978515625</v>
      </c>
      <c r="AM342" s="18">
        <v>-74.4781494140625</v>
      </c>
      <c r="AN342" s="18">
        <v>-87.127685546875</v>
      </c>
      <c r="AO342" s="18">
        <v>-93.841552734375</v>
      </c>
      <c r="AP342" s="18">
        <v>-99.4415283203125</v>
      </c>
      <c r="AQ342" s="12">
        <v>-102.020263671875</v>
      </c>
      <c r="AR342" s="12">
        <v>-105.392456054687</v>
      </c>
      <c r="AS342" s="12">
        <v>-109.2529296875</v>
      </c>
      <c r="AU342" s="12">
        <f t="shared" si="50"/>
        <v>14</v>
      </c>
      <c r="AV342" s="12">
        <v>7</v>
      </c>
      <c r="AW342" s="12">
        <v>1</v>
      </c>
      <c r="AX342" s="12">
        <v>1</v>
      </c>
      <c r="AY342" s="12" t="s">
        <v>80</v>
      </c>
      <c r="AZ342" s="12">
        <v>695.90002441406205</v>
      </c>
      <c r="BA342" s="12">
        <v>699.89959716796795</v>
      </c>
      <c r="BB342" s="19">
        <v>-34.009998321533203</v>
      </c>
      <c r="BC342" s="18">
        <v>67.960807800292898</v>
      </c>
      <c r="BD342" s="12">
        <v>1.89990234375</v>
      </c>
      <c r="BE342" s="12">
        <v>697.79992675781205</v>
      </c>
      <c r="BF342" s="12">
        <v>12.4645900726318</v>
      </c>
      <c r="BG342" s="12">
        <v>3.89990234375</v>
      </c>
      <c r="BH342" s="12">
        <v>699.79992675781205</v>
      </c>
      <c r="BI342" s="19">
        <v>2.3347678184509202</v>
      </c>
      <c r="BJ342" s="12">
        <v>33.980403900146399</v>
      </c>
      <c r="BK342" s="12">
        <v>0.80470752716064498</v>
      </c>
      <c r="BL342" s="12">
        <v>3.13947534561157</v>
      </c>
      <c r="BM342" s="12">
        <v>4.6297121047973597</v>
      </c>
      <c r="BN342" s="12">
        <v>8.0774755477905202</v>
      </c>
      <c r="BO342" s="12">
        <v>50</v>
      </c>
      <c r="BP342" s="12">
        <v>1.150146484375</v>
      </c>
      <c r="BQ342" s="12">
        <v>-38.143383026122997</v>
      </c>
      <c r="BR342" s="12">
        <v>0.9501953125</v>
      </c>
      <c r="BS342" s="12" t="s">
        <v>81</v>
      </c>
      <c r="BT342" s="12" t="s">
        <v>81</v>
      </c>
      <c r="BU342" s="12" t="s">
        <v>81</v>
      </c>
      <c r="BV342" s="12" t="s">
        <v>81</v>
      </c>
      <c r="BW342" s="12">
        <v>166.42213439941401</v>
      </c>
      <c r="BX342" s="12" t="s">
        <v>82</v>
      </c>
      <c r="BY342" s="12" t="s">
        <v>81</v>
      </c>
      <c r="BZ342" s="12" t="s">
        <v>82</v>
      </c>
      <c r="CA342" s="12" t="s">
        <v>82</v>
      </c>
      <c r="CE342" s="20"/>
      <c r="CF342" s="21"/>
      <c r="CG342" s="21"/>
      <c r="CH342" s="21"/>
      <c r="CI342" s="21"/>
      <c r="CJ342" s="21"/>
      <c r="CK342" s="21"/>
      <c r="CL342" s="21"/>
      <c r="CO342" s="62"/>
      <c r="CX342" s="22">
        <v>0</v>
      </c>
      <c r="CY342" s="21"/>
      <c r="DV342" s="23"/>
      <c r="DW342" s="23"/>
      <c r="DX342" s="23"/>
      <c r="DY342" s="23"/>
      <c r="DZ342" s="23"/>
      <c r="EA342" s="23"/>
      <c r="EB342" s="23"/>
      <c r="EC342" s="21">
        <v>5</v>
      </c>
      <c r="ED342" s="12">
        <v>5</v>
      </c>
      <c r="EE342" s="23"/>
      <c r="EF342" s="21">
        <f t="shared" si="51"/>
        <v>0</v>
      </c>
      <c r="EG342" s="24">
        <v>5</v>
      </c>
      <c r="EH342" s="23"/>
      <c r="EI342" s="23"/>
      <c r="EJ342" s="23"/>
      <c r="EK342" s="23"/>
      <c r="EL342" s="23"/>
      <c r="EM342" s="23"/>
      <c r="EN342" s="23"/>
      <c r="EO342" s="23"/>
      <c r="EP342" s="23"/>
      <c r="EQ342" s="23"/>
      <c r="ER342" s="23"/>
      <c r="ES342" s="23"/>
      <c r="ET342" s="23"/>
      <c r="EU342" s="23"/>
      <c r="EV342" s="23"/>
      <c r="EW342" s="23"/>
      <c r="EX342" s="23"/>
      <c r="EY342" s="23"/>
      <c r="EZ342" s="23"/>
      <c r="FA342" s="23"/>
      <c r="FB342" s="23"/>
      <c r="FC342" s="23"/>
      <c r="FD342" s="23"/>
      <c r="FE342" s="23"/>
      <c r="FF342" s="23"/>
      <c r="FG342" s="23"/>
      <c r="FH342" s="23"/>
      <c r="FI342" s="23"/>
      <c r="FJ342" s="23"/>
      <c r="FK342" s="23"/>
      <c r="FL342" s="23"/>
      <c r="FM342" s="23"/>
      <c r="FN342" s="23"/>
      <c r="FO342" s="23"/>
      <c r="FP342" s="23"/>
      <c r="FQ342" s="23"/>
      <c r="FR342" s="23"/>
      <c r="FS342" s="23"/>
      <c r="FT342" s="23"/>
      <c r="FU342" s="23"/>
      <c r="FV342" s="23"/>
      <c r="FW342" s="23"/>
      <c r="FX342" s="23"/>
      <c r="FY342" s="23"/>
      <c r="FZ342" s="23"/>
      <c r="GA342" s="23"/>
      <c r="GB342" s="23"/>
      <c r="GC342" s="23"/>
      <c r="GD342" s="23"/>
      <c r="GE342" s="23"/>
      <c r="GF342" s="23"/>
      <c r="GG342" s="23"/>
      <c r="GH342" s="23"/>
      <c r="GI342" s="23"/>
      <c r="GJ342" s="23"/>
      <c r="GK342" s="23"/>
      <c r="GL342" s="23"/>
      <c r="GM342" s="23"/>
      <c r="GN342" s="23"/>
      <c r="GO342" s="23"/>
      <c r="GP342" s="23"/>
      <c r="GQ342" s="23"/>
      <c r="GR342" s="23"/>
      <c r="GS342" s="23"/>
      <c r="GT342" s="23"/>
      <c r="GU342" s="23"/>
      <c r="GV342" s="23"/>
      <c r="GW342" s="23"/>
      <c r="GX342" s="23"/>
      <c r="GY342" s="23"/>
      <c r="GZ342" s="23"/>
      <c r="HA342" s="23"/>
      <c r="HB342" s="23"/>
      <c r="HC342" s="23"/>
      <c r="HD342" s="23"/>
      <c r="HE342" s="23"/>
      <c r="HF342" s="23"/>
      <c r="HG342" s="23"/>
      <c r="HH342" s="23"/>
      <c r="HI342" s="23"/>
      <c r="HJ342" s="23"/>
      <c r="HK342" s="23"/>
      <c r="HL342" s="23"/>
      <c r="HM342" s="23"/>
      <c r="HN342" s="23"/>
      <c r="HO342" s="23"/>
      <c r="HP342" s="23"/>
      <c r="HQ342" s="23"/>
      <c r="HR342" s="23"/>
      <c r="HS342" s="23"/>
      <c r="HT342" s="23"/>
      <c r="HU342" s="23"/>
      <c r="HV342" s="23"/>
      <c r="HW342" s="23"/>
      <c r="HX342" s="23"/>
      <c r="HY342" s="23"/>
      <c r="HZ342" s="23"/>
      <c r="IA342" s="23"/>
      <c r="IB342" s="23"/>
      <c r="IC342" s="23"/>
      <c r="ID342" s="23"/>
      <c r="IE342" s="23"/>
      <c r="IF342" s="23"/>
      <c r="IG342" s="23"/>
      <c r="IH342" s="23"/>
      <c r="II342" s="23"/>
      <c r="IJ342" s="23"/>
    </row>
    <row r="343" spans="1:244" x14ac:dyDescent="0.3">
      <c r="A343" s="12"/>
      <c r="B343" s="13">
        <v>1</v>
      </c>
      <c r="C343" s="51"/>
      <c r="D343" s="12" t="s">
        <v>170</v>
      </c>
      <c r="E343" s="12"/>
      <c r="F343" s="14">
        <v>44902</v>
      </c>
      <c r="G343" s="13">
        <v>995.3</v>
      </c>
      <c r="H343" s="12"/>
      <c r="I343" s="15">
        <v>44840</v>
      </c>
      <c r="J343" s="13">
        <f t="shared" si="48"/>
        <v>62</v>
      </c>
      <c r="K343" s="12">
        <f t="shared" si="49"/>
        <v>1</v>
      </c>
      <c r="L343" s="12">
        <v>61</v>
      </c>
      <c r="M343" s="16" t="s">
        <v>74</v>
      </c>
      <c r="N343" s="12">
        <v>1</v>
      </c>
      <c r="O343" s="12"/>
      <c r="P343" s="12" t="s">
        <v>75</v>
      </c>
      <c r="Q343" s="12" t="s">
        <v>76</v>
      </c>
      <c r="R343" s="12" t="s">
        <v>77</v>
      </c>
      <c r="S343" s="17" t="s">
        <v>109</v>
      </c>
      <c r="T343" s="12">
        <v>28</v>
      </c>
      <c r="U343" s="12"/>
      <c r="V343" s="12">
        <v>2</v>
      </c>
      <c r="W343" s="12" t="s">
        <v>84</v>
      </c>
      <c r="X343" s="12"/>
      <c r="Y343" s="12"/>
      <c r="Z343" s="13">
        <v>22</v>
      </c>
      <c r="AA343" s="13">
        <v>3000</v>
      </c>
      <c r="AB343" s="12">
        <v>19</v>
      </c>
      <c r="AC343" s="13">
        <v>-24</v>
      </c>
      <c r="AD343" s="12"/>
      <c r="AE343" s="12">
        <v>4</v>
      </c>
      <c r="AF343" s="12">
        <v>5</v>
      </c>
      <c r="AG343" s="12">
        <v>6</v>
      </c>
      <c r="AH343" s="12">
        <v>7</v>
      </c>
      <c r="AI343" s="12"/>
      <c r="AJ343" s="13">
        <v>3</v>
      </c>
      <c r="AK343" s="16">
        <f t="shared" si="46"/>
        <v>3157.3486328125</v>
      </c>
      <c r="AL343" s="12">
        <v>-82.45849609375</v>
      </c>
      <c r="AM343" s="18">
        <v>-100.997924804687</v>
      </c>
      <c r="AN343" s="18">
        <v>-113.784790039062</v>
      </c>
      <c r="AO343" s="18">
        <v>-130.20324707031199</v>
      </c>
      <c r="AP343" s="18">
        <v>-146.78955078125</v>
      </c>
      <c r="AQ343" s="12">
        <v>-169.0673828125</v>
      </c>
      <c r="AR343" s="12">
        <v>-182.31201171875</v>
      </c>
      <c r="AS343" s="12">
        <v>-192.15393066406199</v>
      </c>
      <c r="AT343" s="12"/>
      <c r="AU343" s="12">
        <f t="shared" si="50"/>
        <v>12</v>
      </c>
      <c r="AV343" s="12">
        <v>6</v>
      </c>
      <c r="AW343" s="12">
        <v>1</v>
      </c>
      <c r="AX343" s="12">
        <v>1</v>
      </c>
      <c r="AY343" s="12" t="s">
        <v>80</v>
      </c>
      <c r="AZ343" s="12">
        <v>616.5</v>
      </c>
      <c r="BA343" s="12">
        <v>621.39959716796795</v>
      </c>
      <c r="BB343" s="19">
        <v>-38.580001831054602</v>
      </c>
      <c r="BC343" s="18">
        <v>57.195724487304602</v>
      </c>
      <c r="BD343" s="12">
        <v>2.2001953125</v>
      </c>
      <c r="BE343" s="12">
        <v>618.7001953125</v>
      </c>
      <c r="BF343" s="12">
        <v>35.253585815429602</v>
      </c>
      <c r="BG343" s="12">
        <v>0</v>
      </c>
      <c r="BH343" s="12">
        <v>616.5</v>
      </c>
      <c r="BI343" s="19"/>
      <c r="BJ343" s="12">
        <v>28.597862243652301</v>
      </c>
      <c r="BK343" s="12" t="s">
        <v>81</v>
      </c>
      <c r="BL343" s="12" t="s">
        <v>81</v>
      </c>
      <c r="BM343" s="12">
        <v>2.13096928596496</v>
      </c>
      <c r="BN343" s="12">
        <v>2.6105468273162802</v>
      </c>
      <c r="BO343" s="12">
        <v>15.3963413238525</v>
      </c>
      <c r="BP343" s="12">
        <v>0.650146484375</v>
      </c>
      <c r="BQ343" s="12">
        <v>-9.6036586761474592</v>
      </c>
      <c r="BR343" s="12">
        <v>2.249755859375</v>
      </c>
      <c r="BS343" s="12" t="s">
        <v>81</v>
      </c>
      <c r="BT343" s="12" t="s">
        <v>81</v>
      </c>
      <c r="BU343" s="12" t="s">
        <v>81</v>
      </c>
      <c r="BV343" s="12" t="s">
        <v>81</v>
      </c>
      <c r="BW343" s="12">
        <v>242.04673767089801</v>
      </c>
      <c r="BX343" s="12" t="s">
        <v>82</v>
      </c>
      <c r="BY343" s="12" t="s">
        <v>81</v>
      </c>
      <c r="BZ343" s="12" t="s">
        <v>82</v>
      </c>
      <c r="CA343" s="12" t="s">
        <v>82</v>
      </c>
      <c r="CB343" s="12"/>
      <c r="CC343" s="12"/>
      <c r="CD343" s="12"/>
      <c r="CE343" s="20"/>
      <c r="CM343" s="12"/>
      <c r="CN343" s="12"/>
      <c r="CO343" s="62"/>
      <c r="CP343" s="12"/>
      <c r="CQ343" s="12"/>
      <c r="CR343" s="12"/>
      <c r="CS343" s="12"/>
      <c r="CT343" s="12"/>
      <c r="CU343" s="12"/>
      <c r="CV343" s="12"/>
      <c r="CW343" s="12"/>
      <c r="CX343" s="22">
        <v>0</v>
      </c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P343" s="12"/>
      <c r="DQ343" s="12"/>
      <c r="DR343" s="12"/>
      <c r="DS343" s="12"/>
      <c r="DT343" s="12"/>
      <c r="DU343" s="12"/>
      <c r="DV343" s="23"/>
      <c r="DW343" s="23"/>
      <c r="DX343" s="23"/>
      <c r="DY343" s="23"/>
      <c r="DZ343" s="23"/>
      <c r="EA343" s="23"/>
      <c r="EB343" s="23"/>
      <c r="EC343" s="21">
        <v>5</v>
      </c>
      <c r="ED343" s="21">
        <v>5</v>
      </c>
      <c r="EE343" s="23"/>
      <c r="EF343" s="21">
        <f t="shared" si="51"/>
        <v>0</v>
      </c>
      <c r="EG343" s="24">
        <v>5</v>
      </c>
      <c r="EH343" s="23"/>
      <c r="EI343" s="23"/>
      <c r="EJ343" s="23"/>
      <c r="EK343" s="23"/>
      <c r="EL343" s="23"/>
      <c r="EM343" s="23"/>
      <c r="EN343" s="23"/>
      <c r="EO343" s="23"/>
      <c r="EP343" s="23"/>
      <c r="EQ343" s="23"/>
      <c r="ER343" s="23"/>
      <c r="ES343" s="23"/>
      <c r="ET343" s="23"/>
      <c r="EU343" s="23"/>
      <c r="EV343" s="23"/>
      <c r="EW343" s="23"/>
      <c r="EX343" s="23"/>
      <c r="EY343" s="23"/>
      <c r="EZ343" s="23"/>
      <c r="FA343" s="23"/>
      <c r="FB343" s="23"/>
      <c r="FC343" s="23"/>
      <c r="FD343" s="23"/>
      <c r="FE343" s="23"/>
      <c r="FF343" s="23"/>
      <c r="FG343" s="23"/>
      <c r="FH343" s="23"/>
      <c r="FI343" s="23"/>
      <c r="FJ343" s="23"/>
      <c r="FK343" s="23"/>
      <c r="FL343" s="23"/>
      <c r="FM343" s="23"/>
      <c r="FN343" s="23"/>
      <c r="FO343" s="23"/>
      <c r="FP343" s="23"/>
      <c r="FQ343" s="23"/>
      <c r="FR343" s="23"/>
      <c r="FS343" s="23"/>
      <c r="FT343" s="23"/>
      <c r="FU343" s="23"/>
      <c r="FV343" s="23"/>
      <c r="FW343" s="23"/>
      <c r="FX343" s="23"/>
      <c r="FY343" s="23"/>
      <c r="FZ343" s="23"/>
      <c r="GA343" s="23"/>
      <c r="GB343" s="23"/>
      <c r="GC343" s="23"/>
      <c r="GD343" s="23"/>
      <c r="GE343" s="23"/>
      <c r="GF343" s="23"/>
      <c r="GG343" s="23"/>
      <c r="GH343" s="23"/>
      <c r="GI343" s="23"/>
      <c r="GJ343" s="23"/>
      <c r="GK343" s="23"/>
      <c r="GL343" s="23"/>
      <c r="GM343" s="23"/>
      <c r="GN343" s="23"/>
      <c r="GO343" s="23"/>
      <c r="GP343" s="23"/>
      <c r="GQ343" s="23"/>
      <c r="GR343" s="23"/>
      <c r="GS343" s="23"/>
      <c r="GT343" s="23"/>
      <c r="GU343" s="23"/>
      <c r="GV343" s="23"/>
      <c r="GW343" s="23"/>
      <c r="GX343" s="23"/>
      <c r="GY343" s="23"/>
      <c r="GZ343" s="23"/>
      <c r="HA343" s="23"/>
      <c r="HB343" s="23"/>
      <c r="HC343" s="23"/>
      <c r="HD343" s="23"/>
      <c r="HE343" s="23"/>
      <c r="HF343" s="23"/>
      <c r="HG343" s="23"/>
      <c r="HH343" s="23"/>
      <c r="HI343" s="23"/>
      <c r="HJ343" s="23"/>
      <c r="HK343" s="23"/>
      <c r="HL343" s="23"/>
      <c r="HM343" s="23"/>
      <c r="HN343" s="23"/>
      <c r="HO343" s="23"/>
      <c r="HP343" s="23"/>
      <c r="HQ343" s="23"/>
      <c r="HR343" s="23"/>
      <c r="HS343" s="23"/>
      <c r="HT343" s="23"/>
      <c r="HU343" s="23"/>
      <c r="HV343" s="23"/>
      <c r="HW343" s="23"/>
      <c r="HX343" s="23"/>
      <c r="HY343" s="23"/>
      <c r="HZ343" s="23"/>
      <c r="IA343" s="23"/>
      <c r="IB343" s="23"/>
      <c r="IC343" s="23"/>
      <c r="ID343" s="23"/>
      <c r="IE343" s="23"/>
      <c r="IF343" s="23"/>
      <c r="IG343" s="23"/>
      <c r="IH343" s="23"/>
      <c r="II343" s="23"/>
      <c r="IJ343" s="23"/>
    </row>
    <row r="344" spans="1:244" s="12" customFormat="1" ht="14.4" customHeight="1" x14ac:dyDescent="0.3">
      <c r="B344" s="13">
        <v>1</v>
      </c>
      <c r="C344" s="51"/>
      <c r="D344" s="12" t="s">
        <v>170</v>
      </c>
      <c r="F344" s="14">
        <v>44903</v>
      </c>
      <c r="G344" s="13">
        <v>995.3</v>
      </c>
      <c r="I344" s="15">
        <v>44840</v>
      </c>
      <c r="J344" s="13">
        <f t="shared" si="48"/>
        <v>63</v>
      </c>
      <c r="K344" s="12">
        <f t="shared" si="49"/>
        <v>1</v>
      </c>
      <c r="L344" s="12">
        <v>62</v>
      </c>
      <c r="M344" s="16" t="s">
        <v>74</v>
      </c>
      <c r="N344" s="12">
        <v>1</v>
      </c>
      <c r="P344" s="12" t="s">
        <v>75</v>
      </c>
      <c r="Q344" s="12" t="s">
        <v>76</v>
      </c>
      <c r="R344" s="12" t="s">
        <v>77</v>
      </c>
      <c r="S344" s="17" t="s">
        <v>109</v>
      </c>
      <c r="T344" s="12">
        <v>28</v>
      </c>
      <c r="V344" s="12">
        <v>8</v>
      </c>
      <c r="W344" s="12" t="s">
        <v>83</v>
      </c>
      <c r="Z344" s="13">
        <v>150</v>
      </c>
      <c r="AA344" s="13">
        <v>600</v>
      </c>
      <c r="AB344" s="12">
        <v>16</v>
      </c>
      <c r="AC344" s="13">
        <v>-31</v>
      </c>
      <c r="AE344" s="12">
        <v>22</v>
      </c>
      <c r="AF344" s="12">
        <v>23</v>
      </c>
      <c r="AG344" s="12">
        <v>24</v>
      </c>
      <c r="AH344" s="12">
        <v>25</v>
      </c>
      <c r="AJ344" s="13">
        <v>7</v>
      </c>
      <c r="AK344" s="16">
        <f t="shared" si="46"/>
        <v>323.486328125</v>
      </c>
      <c r="AL344" s="12">
        <v>-61.3861083984375</v>
      </c>
      <c r="AM344" s="18">
        <v>-61.70654296875</v>
      </c>
      <c r="AN344" s="18">
        <v>-64.8956298828125</v>
      </c>
      <c r="AO344" s="18">
        <v>-64.63623046875</v>
      </c>
      <c r="AP344" s="18">
        <v>-68.0084228515625</v>
      </c>
      <c r="AQ344" s="12">
        <v>-70.1904296875</v>
      </c>
      <c r="AR344" s="12">
        <v>-75.439453125</v>
      </c>
      <c r="AS344" s="12">
        <v>-70.770263671875</v>
      </c>
      <c r="AU344" s="12">
        <f t="shared" si="50"/>
        <v>64</v>
      </c>
      <c r="AV344" s="12">
        <v>32</v>
      </c>
      <c r="AW344" s="12">
        <v>1</v>
      </c>
      <c r="AX344" s="12">
        <v>1</v>
      </c>
      <c r="AY344" s="12" t="s">
        <v>80</v>
      </c>
      <c r="AZ344" s="12">
        <v>594.89849853515602</v>
      </c>
      <c r="BA344" s="12">
        <v>599.20306396484295</v>
      </c>
      <c r="BB344" s="19">
        <v>-28.579999923706001</v>
      </c>
      <c r="BC344" s="18">
        <v>62.683395385742102</v>
      </c>
      <c r="BD344" s="12">
        <v>1.80078125</v>
      </c>
      <c r="BE344" s="12">
        <v>596.69927978515602</v>
      </c>
      <c r="BF344" s="12">
        <v>1.00736820697784</v>
      </c>
      <c r="BG344" s="12">
        <v>0</v>
      </c>
      <c r="BH344" s="12">
        <v>594.89849853515602</v>
      </c>
      <c r="BI344" s="19">
        <v>2.63965439796447</v>
      </c>
      <c r="BJ344" s="12">
        <v>31.341697692871001</v>
      </c>
      <c r="BK344" s="12">
        <v>0.91437506675720204</v>
      </c>
      <c r="BL344" s="12">
        <v>3.5540294647216801</v>
      </c>
      <c r="BM344" s="12">
        <v>106.209831237792</v>
      </c>
      <c r="BN344" s="12">
        <v>6.1488137245178196</v>
      </c>
      <c r="BO344" s="12">
        <v>65.9375</v>
      </c>
      <c r="BP344" s="12">
        <v>0.951171875</v>
      </c>
      <c r="BQ344" s="12">
        <v>-23.125</v>
      </c>
      <c r="BR344" s="12">
        <v>1.451171875</v>
      </c>
      <c r="BS344" s="12">
        <v>46.303943634033203</v>
      </c>
      <c r="BT344" s="12">
        <v>1.10405492782592</v>
      </c>
      <c r="BU344" s="12" t="s">
        <v>81</v>
      </c>
      <c r="BV344" s="12" t="s">
        <v>81</v>
      </c>
      <c r="BW344" s="12">
        <v>161.72073364257801</v>
      </c>
      <c r="BX344" s="12" t="s">
        <v>82</v>
      </c>
      <c r="BY344" s="12" t="s">
        <v>81</v>
      </c>
      <c r="BZ344" s="12" t="s">
        <v>82</v>
      </c>
      <c r="CA344" s="12" t="s">
        <v>82</v>
      </c>
      <c r="CC344" s="12" t="s">
        <v>648</v>
      </c>
      <c r="CE344" s="20">
        <v>-7.843</v>
      </c>
      <c r="CF344" s="21">
        <v>0</v>
      </c>
      <c r="CG344" s="21">
        <v>-0.183</v>
      </c>
      <c r="CH344" s="21">
        <v>2.161</v>
      </c>
      <c r="CI344" s="21">
        <v>284.72800000000001</v>
      </c>
      <c r="CJ344" s="21">
        <v>5.45</v>
      </c>
      <c r="CK344" s="21">
        <v>6.5030000000000001</v>
      </c>
      <c r="CL344" s="21">
        <v>-10.199</v>
      </c>
      <c r="CM344" s="12">
        <v>2.1</v>
      </c>
      <c r="CN344" s="12">
        <v>-2.1589999999999998</v>
      </c>
      <c r="CO344" s="62"/>
      <c r="CP344" s="12">
        <v>0.90700000000000003</v>
      </c>
      <c r="CQ344" s="12">
        <v>0</v>
      </c>
      <c r="CR344" s="12">
        <v>0</v>
      </c>
      <c r="CS344" s="12">
        <v>0</v>
      </c>
      <c r="CT344" s="12">
        <v>0</v>
      </c>
      <c r="CU344" s="12">
        <v>0</v>
      </c>
      <c r="CV344" s="12">
        <v>0</v>
      </c>
      <c r="CW344" s="12">
        <v>0</v>
      </c>
      <c r="CX344" s="22">
        <v>0.219</v>
      </c>
      <c r="CY344" s="21"/>
      <c r="DV344" s="23"/>
      <c r="DW344" s="23"/>
      <c r="DX344" s="23"/>
      <c r="DY344" s="23"/>
      <c r="DZ344" s="23"/>
      <c r="EA344" s="23"/>
      <c r="EB344" s="23"/>
      <c r="EC344" s="12">
        <v>8</v>
      </c>
      <c r="ED344" s="12">
        <v>8</v>
      </c>
      <c r="EE344" s="23"/>
      <c r="EF344" s="21">
        <f t="shared" si="51"/>
        <v>0</v>
      </c>
      <c r="EG344" s="28">
        <v>8</v>
      </c>
      <c r="EH344" s="23"/>
      <c r="EI344" s="23"/>
      <c r="EJ344" s="23"/>
      <c r="EK344" s="23"/>
      <c r="EL344" s="23"/>
      <c r="EM344" s="23"/>
      <c r="EN344" s="23"/>
      <c r="EO344" s="23"/>
      <c r="EP344" s="23"/>
      <c r="EQ344" s="23"/>
      <c r="ER344" s="23"/>
      <c r="ES344" s="23"/>
      <c r="ET344" s="23"/>
      <c r="EU344" s="23"/>
      <c r="EV344" s="23"/>
      <c r="EW344" s="23"/>
      <c r="EX344" s="23"/>
      <c r="EY344" s="23"/>
      <c r="EZ344" s="23"/>
      <c r="FA344" s="23"/>
      <c r="FB344" s="23"/>
      <c r="FC344" s="23"/>
      <c r="FD344" s="23"/>
      <c r="FE344" s="23"/>
      <c r="FF344" s="23"/>
      <c r="FG344" s="23"/>
      <c r="FH344" s="23"/>
      <c r="FI344" s="23"/>
      <c r="FJ344" s="23"/>
      <c r="FK344" s="23"/>
      <c r="FL344" s="23"/>
      <c r="FM344" s="23"/>
      <c r="FN344" s="23"/>
      <c r="FO344" s="23"/>
      <c r="FP344" s="23"/>
      <c r="FQ344" s="23"/>
      <c r="FR344" s="23"/>
      <c r="FS344" s="23"/>
      <c r="FT344" s="23"/>
      <c r="FU344" s="23"/>
      <c r="FV344" s="23"/>
      <c r="FW344" s="23"/>
      <c r="FX344" s="23"/>
      <c r="FY344" s="23"/>
      <c r="FZ344" s="23"/>
      <c r="GA344" s="23"/>
      <c r="GB344" s="23"/>
      <c r="GC344" s="23"/>
      <c r="GD344" s="23"/>
      <c r="GE344" s="23"/>
      <c r="GF344" s="23"/>
      <c r="GG344" s="23"/>
      <c r="GH344" s="23"/>
      <c r="GI344" s="23"/>
      <c r="GJ344" s="23"/>
      <c r="GK344" s="23"/>
      <c r="GL344" s="23"/>
      <c r="GM344" s="23"/>
      <c r="GN344" s="23"/>
      <c r="GO344" s="23"/>
      <c r="GP344" s="23"/>
      <c r="GQ344" s="23"/>
      <c r="GR344" s="23"/>
      <c r="GS344" s="23"/>
      <c r="GT344" s="23"/>
      <c r="GU344" s="23"/>
      <c r="GV344" s="23"/>
      <c r="GW344" s="23"/>
      <c r="GX344" s="23"/>
      <c r="GY344" s="23"/>
      <c r="GZ344" s="23"/>
      <c r="HA344" s="23"/>
      <c r="HB344" s="23"/>
      <c r="HC344" s="23"/>
      <c r="HD344" s="23"/>
      <c r="HE344" s="23"/>
      <c r="HF344" s="23"/>
      <c r="HG344" s="23"/>
      <c r="HH344" s="23"/>
      <c r="HI344" s="23"/>
      <c r="HJ344" s="23"/>
      <c r="HK344" s="23"/>
      <c r="HL344" s="23"/>
      <c r="HM344" s="23"/>
      <c r="HN344" s="23"/>
      <c r="HO344" s="23"/>
      <c r="HP344" s="23"/>
      <c r="HQ344" s="23"/>
      <c r="HR344" s="23"/>
      <c r="HS344" s="23"/>
      <c r="HT344" s="23"/>
      <c r="HU344" s="23"/>
      <c r="HV344" s="23"/>
      <c r="HW344" s="23"/>
      <c r="HX344" s="23"/>
      <c r="HY344" s="23"/>
      <c r="HZ344" s="23"/>
      <c r="IA344" s="23"/>
      <c r="IB344" s="23"/>
      <c r="IC344" s="23"/>
      <c r="ID344" s="23"/>
      <c r="IE344" s="23"/>
      <c r="IF344" s="23"/>
      <c r="IG344" s="23"/>
      <c r="IH344" s="23"/>
      <c r="II344" s="23"/>
      <c r="IJ344" s="23"/>
    </row>
    <row r="345" spans="1:244" s="12" customFormat="1" x14ac:dyDescent="0.3">
      <c r="B345" s="13">
        <v>2</v>
      </c>
      <c r="C345" s="51"/>
      <c r="D345" s="12">
        <v>100</v>
      </c>
      <c r="F345" s="14">
        <v>44903</v>
      </c>
      <c r="G345" s="13" t="s">
        <v>73</v>
      </c>
      <c r="I345" s="15">
        <v>44862</v>
      </c>
      <c r="J345" s="13">
        <f t="shared" si="48"/>
        <v>41</v>
      </c>
      <c r="K345" s="12">
        <f t="shared" si="49"/>
        <v>-1</v>
      </c>
      <c r="L345" s="12">
        <v>42</v>
      </c>
      <c r="M345" s="16" t="s">
        <v>74</v>
      </c>
      <c r="N345" s="12">
        <v>1</v>
      </c>
      <c r="P345" s="12" t="s">
        <v>75</v>
      </c>
      <c r="Q345" s="12" t="s">
        <v>76</v>
      </c>
      <c r="R345" s="12" t="s">
        <v>77</v>
      </c>
      <c r="S345" s="17" t="s">
        <v>78</v>
      </c>
      <c r="T345" s="12">
        <v>28</v>
      </c>
      <c r="V345" s="12">
        <v>4</v>
      </c>
      <c r="W345" s="12" t="s">
        <v>83</v>
      </c>
      <c r="Z345" s="13">
        <v>37</v>
      </c>
      <c r="AA345" s="13">
        <v>1600</v>
      </c>
      <c r="AB345" s="12">
        <v>15</v>
      </c>
      <c r="AC345" s="13">
        <v>-23</v>
      </c>
      <c r="AE345" s="12">
        <v>39</v>
      </c>
      <c r="AF345" s="12">
        <v>40</v>
      </c>
      <c r="AG345" s="12">
        <v>41</v>
      </c>
      <c r="AH345" s="12">
        <v>42</v>
      </c>
      <c r="AJ345" s="13">
        <v>7</v>
      </c>
      <c r="AK345" s="16">
        <f t="shared" si="46"/>
        <v>1177.67333984375</v>
      </c>
      <c r="AL345" s="12">
        <v>-58.7921142578125</v>
      </c>
      <c r="AM345" s="18">
        <v>-63.1561279296875</v>
      </c>
      <c r="AN345" s="18">
        <v>-68.023681640625</v>
      </c>
      <c r="AO345" s="18">
        <v>-76.202392578125</v>
      </c>
      <c r="AP345" s="18">
        <v>-81.7108154296875</v>
      </c>
      <c r="AQ345" s="12">
        <v>-87.21923828125</v>
      </c>
      <c r="AR345" s="12">
        <v>-92.529296875</v>
      </c>
      <c r="AS345" s="12">
        <v>-96.771240234375</v>
      </c>
      <c r="AU345" s="12">
        <f t="shared" si="50"/>
        <v>50</v>
      </c>
      <c r="AV345" s="12">
        <v>25</v>
      </c>
      <c r="AW345" s="12">
        <v>1</v>
      </c>
      <c r="AX345" s="12">
        <v>1</v>
      </c>
      <c r="AY345" s="12" t="s">
        <v>80</v>
      </c>
      <c r="AZ345" s="12">
        <v>403.40051269531199</v>
      </c>
      <c r="BA345" s="12">
        <v>407.69909667968699</v>
      </c>
      <c r="BB345" s="19">
        <v>-20.920000076293899</v>
      </c>
      <c r="BC345" s="18">
        <v>55.450637817382798</v>
      </c>
      <c r="BD345" s="12">
        <v>1.900390625</v>
      </c>
      <c r="BE345" s="12">
        <v>405.30090332031199</v>
      </c>
      <c r="BF345" s="12">
        <v>4.82197761535644</v>
      </c>
      <c r="BG345" s="12">
        <v>0</v>
      </c>
      <c r="BH345" s="12">
        <v>403.40051269531199</v>
      </c>
      <c r="BI345" s="19">
        <v>2.3575305938720699</v>
      </c>
      <c r="BJ345" s="12">
        <v>27.725318908691399</v>
      </c>
      <c r="BK345" s="12">
        <v>0.968822062015533</v>
      </c>
      <c r="BL345" s="12">
        <v>3.3263525962829501</v>
      </c>
      <c r="BM345" s="12">
        <v>5.9338455200195304</v>
      </c>
      <c r="BN345" s="12">
        <v>6.7847652435302699</v>
      </c>
      <c r="BO345" s="12">
        <v>48.406864166259702</v>
      </c>
      <c r="BP345" s="12">
        <v>1.1494140625</v>
      </c>
      <c r="BQ345" s="12">
        <v>-26.501226425170799</v>
      </c>
      <c r="BR345" s="12">
        <v>1.2490234375</v>
      </c>
      <c r="BS345" s="12">
        <v>30.365606307983299</v>
      </c>
      <c r="BT345" s="12">
        <v>1.4347858428955</v>
      </c>
      <c r="BU345" s="12" t="s">
        <v>81</v>
      </c>
      <c r="BV345" s="12" t="s">
        <v>81</v>
      </c>
      <c r="BW345" s="12">
        <v>135.83393859863199</v>
      </c>
      <c r="BX345" s="12" t="s">
        <v>82</v>
      </c>
      <c r="BY345" s="12" t="s">
        <v>81</v>
      </c>
      <c r="BZ345" s="12" t="s">
        <v>82</v>
      </c>
      <c r="CA345" s="12" t="s">
        <v>82</v>
      </c>
      <c r="CC345" s="12" t="s">
        <v>181</v>
      </c>
      <c r="CE345" s="20">
        <v>-16.510000000000002</v>
      </c>
      <c r="CF345" s="21">
        <v>0</v>
      </c>
      <c r="CG345" s="21">
        <v>0.70199999999999996</v>
      </c>
      <c r="CH345" s="21">
        <v>7.5999999999999998E-2</v>
      </c>
      <c r="CI345" s="21">
        <v>-17.760000000000002</v>
      </c>
      <c r="CJ345" s="21">
        <v>0.15</v>
      </c>
      <c r="CK345" s="21">
        <v>0.08</v>
      </c>
      <c r="CL345" s="21">
        <v>-5.9669999999999996</v>
      </c>
      <c r="CM345" s="12">
        <v>4.7E-2</v>
      </c>
      <c r="CN345" s="12">
        <v>-10.53</v>
      </c>
      <c r="CO345" s="62">
        <f>(CL345*CK345+CN345*CM345)/(CL345+CN345)</f>
        <v>5.8936170212765954E-2</v>
      </c>
      <c r="CP345" s="12">
        <v>0.92700000000000005</v>
      </c>
      <c r="CQ345" s="12">
        <v>0</v>
      </c>
      <c r="CR345" s="12">
        <v>0</v>
      </c>
      <c r="CS345" s="12">
        <v>0</v>
      </c>
      <c r="CT345" s="12">
        <v>0</v>
      </c>
      <c r="CU345" s="12">
        <v>0</v>
      </c>
      <c r="CV345" s="12">
        <v>0</v>
      </c>
      <c r="CW345" s="12">
        <v>0</v>
      </c>
      <c r="CX345" s="22">
        <v>0.35599999999999998</v>
      </c>
      <c r="CY345" s="21"/>
      <c r="DV345" s="23"/>
      <c r="DW345" s="23"/>
      <c r="DX345" s="23"/>
      <c r="DY345" s="23"/>
      <c r="DZ345" s="23"/>
      <c r="EA345" s="23"/>
      <c r="EB345" s="23"/>
      <c r="EC345" s="12">
        <v>8</v>
      </c>
      <c r="ED345" s="12">
        <v>8</v>
      </c>
      <c r="EE345" s="23"/>
      <c r="EF345" s="21">
        <f t="shared" si="51"/>
        <v>0</v>
      </c>
      <c r="EG345" s="28">
        <v>8</v>
      </c>
      <c r="EH345" s="23"/>
      <c r="EI345" s="23"/>
      <c r="EJ345" s="23"/>
      <c r="EK345" s="23"/>
      <c r="EL345" s="23"/>
      <c r="EM345" s="23"/>
      <c r="EN345" s="23"/>
      <c r="EO345" s="23"/>
      <c r="EP345" s="23"/>
      <c r="EQ345" s="23"/>
      <c r="ER345" s="23"/>
      <c r="ES345" s="23"/>
      <c r="ET345" s="23"/>
      <c r="EU345" s="23"/>
      <c r="EV345" s="23"/>
      <c r="EW345" s="23"/>
      <c r="EX345" s="23"/>
      <c r="EY345" s="23"/>
      <c r="EZ345" s="23"/>
      <c r="FA345" s="23"/>
      <c r="FB345" s="23"/>
      <c r="FC345" s="23"/>
      <c r="FD345" s="23"/>
      <c r="FE345" s="23"/>
      <c r="FF345" s="23"/>
      <c r="FG345" s="23"/>
      <c r="FH345" s="23"/>
      <c r="FI345" s="23"/>
      <c r="FJ345" s="23"/>
      <c r="FK345" s="23"/>
      <c r="FL345" s="23"/>
      <c r="FM345" s="23"/>
      <c r="FN345" s="23"/>
      <c r="FO345" s="23"/>
      <c r="FP345" s="23"/>
      <c r="FQ345" s="23"/>
      <c r="FR345" s="23"/>
      <c r="FS345" s="23"/>
      <c r="FT345" s="23"/>
      <c r="FU345" s="23"/>
      <c r="FV345" s="23"/>
      <c r="FW345" s="23"/>
      <c r="FX345" s="23"/>
      <c r="FY345" s="23"/>
      <c r="FZ345" s="23"/>
      <c r="GA345" s="23"/>
      <c r="GB345" s="23"/>
      <c r="GC345" s="23"/>
      <c r="GD345" s="23"/>
      <c r="GE345" s="23"/>
      <c r="GF345" s="23"/>
      <c r="GG345" s="23"/>
      <c r="GH345" s="23"/>
      <c r="GI345" s="23"/>
      <c r="GJ345" s="23"/>
      <c r="GK345" s="23"/>
      <c r="GL345" s="23"/>
      <c r="GM345" s="23"/>
      <c r="GN345" s="23"/>
      <c r="GO345" s="23"/>
      <c r="GP345" s="23"/>
      <c r="GQ345" s="23"/>
      <c r="GR345" s="23"/>
      <c r="GS345" s="23"/>
      <c r="GT345" s="23"/>
      <c r="GU345" s="23"/>
      <c r="GV345" s="23"/>
      <c r="GW345" s="23"/>
      <c r="GX345" s="23"/>
      <c r="GY345" s="23"/>
      <c r="GZ345" s="23"/>
      <c r="HA345" s="23"/>
      <c r="HB345" s="23"/>
      <c r="HC345" s="23"/>
      <c r="HD345" s="23"/>
      <c r="HE345" s="23"/>
      <c r="HF345" s="23"/>
      <c r="HG345" s="23"/>
      <c r="HH345" s="23"/>
      <c r="HI345" s="23"/>
      <c r="HJ345" s="23"/>
      <c r="HK345" s="23"/>
      <c r="HL345" s="23"/>
      <c r="HM345" s="23"/>
      <c r="HN345" s="23"/>
      <c r="HO345" s="23"/>
      <c r="HP345" s="23"/>
      <c r="HQ345" s="23"/>
      <c r="HR345" s="23"/>
      <c r="HS345" s="23"/>
      <c r="HT345" s="23"/>
      <c r="HU345" s="23"/>
      <c r="HV345" s="23"/>
      <c r="HW345" s="23"/>
      <c r="HX345" s="23"/>
      <c r="HY345" s="23"/>
      <c r="HZ345" s="23"/>
      <c r="IA345" s="23"/>
      <c r="IB345" s="23"/>
      <c r="IC345" s="23"/>
      <c r="ID345" s="23"/>
      <c r="IE345" s="23"/>
      <c r="IF345" s="23"/>
      <c r="IG345" s="23"/>
      <c r="IH345" s="23"/>
      <c r="II345" s="23"/>
      <c r="IJ345" s="23"/>
    </row>
    <row r="346" spans="1:244" s="12" customFormat="1" ht="14.4" customHeight="1" x14ac:dyDescent="0.3">
      <c r="B346" s="13">
        <v>2</v>
      </c>
      <c r="C346" s="51"/>
      <c r="D346" s="12">
        <v>100</v>
      </c>
      <c r="F346" s="14">
        <v>44903</v>
      </c>
      <c r="G346" s="13" t="s">
        <v>73</v>
      </c>
      <c r="I346" s="15">
        <v>44862</v>
      </c>
      <c r="J346" s="13">
        <f t="shared" si="48"/>
        <v>41</v>
      </c>
      <c r="K346" s="12">
        <f t="shared" si="49"/>
        <v>-1</v>
      </c>
      <c r="L346" s="12">
        <v>42</v>
      </c>
      <c r="M346" s="16" t="s">
        <v>74</v>
      </c>
      <c r="N346" s="12">
        <v>1</v>
      </c>
      <c r="P346" s="12" t="s">
        <v>75</v>
      </c>
      <c r="Q346" s="12" t="s">
        <v>76</v>
      </c>
      <c r="R346" s="12" t="s">
        <v>77</v>
      </c>
      <c r="S346" s="17" t="s">
        <v>78</v>
      </c>
      <c r="T346" s="12">
        <v>28</v>
      </c>
      <c r="V346" s="12">
        <v>1</v>
      </c>
      <c r="W346" s="12" t="s">
        <v>83</v>
      </c>
      <c r="Z346" s="13">
        <v>27</v>
      </c>
      <c r="AA346" s="13">
        <v>1200</v>
      </c>
      <c r="AB346" s="12">
        <v>30</v>
      </c>
      <c r="AC346" s="13">
        <v>-30</v>
      </c>
      <c r="AE346" s="12">
        <v>30</v>
      </c>
      <c r="AF346" s="12">
        <v>31</v>
      </c>
      <c r="AG346" s="12">
        <v>32</v>
      </c>
      <c r="AH346" s="12">
        <v>33</v>
      </c>
      <c r="AJ346" s="13">
        <v>1</v>
      </c>
      <c r="AK346" s="16"/>
      <c r="AL346" s="12">
        <v>-74.9969482421875</v>
      </c>
      <c r="AM346" s="18">
        <v>-84.7320556640625</v>
      </c>
      <c r="AN346" s="18">
        <v>-60.333251953125</v>
      </c>
      <c r="AO346" s="18">
        <v>-57.43408203125</v>
      </c>
      <c r="AP346" s="18">
        <v>-66.46728515625</v>
      </c>
      <c r="AQ346" s="12">
        <v>-72.2503662109375</v>
      </c>
      <c r="AR346" s="12">
        <v>-89.9505615234375</v>
      </c>
      <c r="AS346" s="12">
        <v>-102.081298828125</v>
      </c>
      <c r="AU346" s="12">
        <f t="shared" si="50"/>
        <v>64</v>
      </c>
      <c r="AV346" s="12">
        <v>32</v>
      </c>
      <c r="AW346" s="12">
        <v>1</v>
      </c>
      <c r="AX346" s="12">
        <v>1</v>
      </c>
      <c r="AY346" s="12" t="s">
        <v>80</v>
      </c>
      <c r="AZ346" s="12">
        <v>407</v>
      </c>
      <c r="BA346" s="12">
        <v>410.29684448242102</v>
      </c>
      <c r="BB346" s="19">
        <v>-17.4899997711181</v>
      </c>
      <c r="BC346" s="18">
        <v>28.4610691070556</v>
      </c>
      <c r="BD346" s="12">
        <v>1.69921875</v>
      </c>
      <c r="BE346" s="12">
        <v>408.69921875</v>
      </c>
      <c r="BF346" s="12">
        <v>19.0769138336181</v>
      </c>
      <c r="BG346" s="12">
        <v>0</v>
      </c>
      <c r="BH346" s="12">
        <v>407</v>
      </c>
      <c r="BI346" s="19"/>
      <c r="BJ346" s="12">
        <v>14.2305345535278</v>
      </c>
      <c r="BK346" s="12" t="s">
        <v>81</v>
      </c>
      <c r="BL346" s="12" t="s">
        <v>81</v>
      </c>
      <c r="BM346" s="12">
        <v>0.727169990539551</v>
      </c>
      <c r="BN346" s="12">
        <v>1.55012226104736</v>
      </c>
      <c r="BO346" s="12">
        <v>11.40625</v>
      </c>
      <c r="BP346" s="12">
        <v>0.150390625</v>
      </c>
      <c r="BQ346" s="12">
        <v>-7.8125</v>
      </c>
      <c r="BR346" s="12">
        <v>1.05078125</v>
      </c>
      <c r="BS346" s="12" t="s">
        <v>81</v>
      </c>
      <c r="BT346" s="12" t="s">
        <v>81</v>
      </c>
      <c r="BU346" s="12" t="s">
        <v>81</v>
      </c>
      <c r="BV346" s="12" t="s">
        <v>81</v>
      </c>
      <c r="BW346" s="12">
        <v>83.279289245605398</v>
      </c>
      <c r="BX346" s="12" t="s">
        <v>82</v>
      </c>
      <c r="BY346" s="12" t="s">
        <v>81</v>
      </c>
      <c r="BZ346" s="12" t="s">
        <v>82</v>
      </c>
      <c r="CA346" s="12" t="s">
        <v>82</v>
      </c>
      <c r="CC346" s="12" t="s">
        <v>182</v>
      </c>
      <c r="CE346" s="20">
        <v>-19.440000000000001</v>
      </c>
      <c r="CF346" s="21">
        <v>0</v>
      </c>
      <c r="CG346" s="21">
        <v>0.45800000000000002</v>
      </c>
      <c r="CH346" s="21">
        <v>0.53800000000000003</v>
      </c>
      <c r="CI346" s="21">
        <v>120.441</v>
      </c>
      <c r="CJ346" s="21">
        <v>3.05</v>
      </c>
      <c r="CK346" s="21">
        <v>12.083</v>
      </c>
      <c r="CL346" s="21">
        <v>21.187999999999999</v>
      </c>
      <c r="CM346" s="12">
        <v>7.149</v>
      </c>
      <c r="CN346" s="12">
        <v>-38.520000000000003</v>
      </c>
      <c r="CO346" s="62">
        <f>(CL346*CK346+CN346*CM346)/(CL346+CN346)</f>
        <v>1.1172903300253885</v>
      </c>
      <c r="CP346" s="12">
        <v>0.80600000000000005</v>
      </c>
      <c r="CQ346" s="12">
        <v>0</v>
      </c>
      <c r="CR346" s="12">
        <v>0</v>
      </c>
      <c r="CS346" s="12">
        <v>0</v>
      </c>
      <c r="CT346" s="12">
        <v>0</v>
      </c>
      <c r="CU346" s="12">
        <v>0</v>
      </c>
      <c r="CV346" s="12">
        <v>0</v>
      </c>
      <c r="CW346" s="12">
        <v>0</v>
      </c>
      <c r="CX346" s="22">
        <v>0.71299999999999997</v>
      </c>
      <c r="CY346" s="21"/>
      <c r="DV346" s="23"/>
      <c r="DW346" s="23"/>
      <c r="DX346" s="23"/>
      <c r="DY346" s="23"/>
      <c r="DZ346" s="23"/>
      <c r="EA346" s="23"/>
      <c r="EB346" s="23"/>
      <c r="EC346" s="12">
        <v>5</v>
      </c>
      <c r="ED346" s="33">
        <v>5</v>
      </c>
      <c r="EE346" s="23"/>
      <c r="EF346" s="21">
        <f t="shared" si="51"/>
        <v>0</v>
      </c>
      <c r="EG346" s="28">
        <v>5</v>
      </c>
      <c r="EH346" s="23"/>
      <c r="EI346" s="23"/>
      <c r="EJ346" s="23"/>
      <c r="EK346" s="23"/>
      <c r="EL346" s="23"/>
      <c r="EM346" s="23"/>
      <c r="EN346" s="23"/>
      <c r="EO346" s="23"/>
      <c r="EP346" s="23"/>
      <c r="EQ346" s="23"/>
      <c r="ER346" s="23"/>
      <c r="ES346" s="23"/>
      <c r="ET346" s="23"/>
      <c r="EU346" s="23"/>
      <c r="EV346" s="23"/>
      <c r="EW346" s="23"/>
      <c r="EX346" s="23"/>
      <c r="EY346" s="23"/>
      <c r="EZ346" s="23"/>
      <c r="FA346" s="23"/>
      <c r="FB346" s="23"/>
      <c r="FC346" s="23"/>
      <c r="FD346" s="23"/>
      <c r="FE346" s="23"/>
      <c r="FF346" s="23"/>
      <c r="FG346" s="23"/>
      <c r="FH346" s="23"/>
      <c r="FI346" s="23"/>
      <c r="FJ346" s="23"/>
      <c r="FK346" s="23"/>
      <c r="FL346" s="23"/>
      <c r="FM346" s="23"/>
      <c r="FN346" s="23"/>
      <c r="FO346" s="23"/>
      <c r="FP346" s="23"/>
      <c r="FQ346" s="23"/>
      <c r="FR346" s="23"/>
      <c r="FS346" s="23"/>
      <c r="FT346" s="23"/>
      <c r="FU346" s="23"/>
      <c r="FV346" s="23"/>
      <c r="FW346" s="23"/>
      <c r="FX346" s="23"/>
      <c r="FY346" s="23"/>
      <c r="FZ346" s="23"/>
      <c r="GA346" s="23"/>
      <c r="GB346" s="23"/>
      <c r="GC346" s="23"/>
      <c r="GD346" s="23"/>
      <c r="GE346" s="23"/>
      <c r="GF346" s="23"/>
      <c r="GG346" s="23"/>
      <c r="GH346" s="23"/>
      <c r="GI346" s="23"/>
      <c r="GJ346" s="23"/>
      <c r="GK346" s="23"/>
      <c r="GL346" s="23"/>
      <c r="GM346" s="23"/>
      <c r="GN346" s="23"/>
      <c r="GO346" s="23"/>
      <c r="GP346" s="23"/>
      <c r="GQ346" s="23"/>
      <c r="GR346" s="23"/>
      <c r="GS346" s="23"/>
      <c r="GT346" s="23"/>
      <c r="GU346" s="23"/>
      <c r="GV346" s="23"/>
      <c r="GW346" s="23"/>
      <c r="GX346" s="23"/>
      <c r="GY346" s="23"/>
      <c r="GZ346" s="23"/>
      <c r="HA346" s="23"/>
      <c r="HB346" s="23"/>
      <c r="HC346" s="23"/>
      <c r="HD346" s="23"/>
      <c r="HE346" s="23"/>
      <c r="HF346" s="23"/>
      <c r="HG346" s="23"/>
      <c r="HH346" s="23"/>
      <c r="HI346" s="23"/>
      <c r="HJ346" s="23"/>
      <c r="HK346" s="23"/>
      <c r="HL346" s="23"/>
      <c r="HM346" s="23"/>
      <c r="HN346" s="23"/>
      <c r="HO346" s="23"/>
      <c r="HP346" s="23"/>
      <c r="HQ346" s="23"/>
      <c r="HR346" s="23"/>
      <c r="HS346" s="23"/>
      <c r="HT346" s="23"/>
      <c r="HU346" s="23"/>
      <c r="HV346" s="23"/>
      <c r="HW346" s="23"/>
      <c r="HX346" s="23"/>
      <c r="HY346" s="23"/>
      <c r="HZ346" s="23"/>
      <c r="IA346" s="23"/>
      <c r="IB346" s="23"/>
      <c r="IC346" s="23"/>
      <c r="ID346" s="23"/>
      <c r="IE346" s="23"/>
      <c r="IF346" s="23"/>
      <c r="IG346" s="23"/>
      <c r="IH346" s="23"/>
      <c r="II346" s="23"/>
      <c r="IJ346" s="23"/>
    </row>
    <row r="347" spans="1:244" s="12" customFormat="1" ht="14.4" customHeight="1" x14ac:dyDescent="0.3">
      <c r="B347" s="13">
        <v>2</v>
      </c>
      <c r="C347" s="51"/>
      <c r="D347" s="12">
        <v>100</v>
      </c>
      <c r="F347" s="14">
        <v>44903</v>
      </c>
      <c r="G347" s="13" t="s">
        <v>73</v>
      </c>
      <c r="I347" s="26">
        <v>44862</v>
      </c>
      <c r="J347" s="13">
        <f t="shared" si="48"/>
        <v>41</v>
      </c>
      <c r="K347" s="12">
        <f t="shared" si="49"/>
        <v>-1</v>
      </c>
      <c r="L347" s="12">
        <v>42</v>
      </c>
      <c r="M347" s="16" t="s">
        <v>74</v>
      </c>
      <c r="N347" s="12">
        <v>1</v>
      </c>
      <c r="P347" s="12" t="s">
        <v>75</v>
      </c>
      <c r="Q347" s="12" t="s">
        <v>76</v>
      </c>
      <c r="R347" s="12" t="s">
        <v>77</v>
      </c>
      <c r="S347" s="17" t="s">
        <v>78</v>
      </c>
      <c r="T347" s="12">
        <v>28</v>
      </c>
      <c r="V347" s="12">
        <v>6</v>
      </c>
      <c r="Z347" s="13">
        <v>24</v>
      </c>
      <c r="AA347" s="13">
        <v>2000</v>
      </c>
      <c r="AB347" s="12">
        <v>20</v>
      </c>
      <c r="AC347" s="13">
        <v>-25</v>
      </c>
      <c r="AE347" s="30">
        <v>44</v>
      </c>
      <c r="AF347" s="12">
        <v>45</v>
      </c>
      <c r="AG347" s="12">
        <v>46</v>
      </c>
      <c r="AH347" s="12">
        <v>47</v>
      </c>
      <c r="AJ347" s="13">
        <v>1</v>
      </c>
      <c r="AK347" s="16">
        <f t="shared" ref="AK347:AK378" si="53">SLOPE(AL347:AP347,AL$1:AP$1)*-1000</f>
        <v>3077.392578125</v>
      </c>
      <c r="AL347" s="12">
        <v>-67.81005859375</v>
      </c>
      <c r="AM347" s="18">
        <v>-88.043212890625</v>
      </c>
      <c r="AN347" s="18">
        <v>-116.058349609375</v>
      </c>
      <c r="AO347" s="18">
        <v>-148.834228515625</v>
      </c>
      <c r="AP347" s="18">
        <v>-114.349365234375</v>
      </c>
      <c r="AQ347" s="12">
        <v>-148.3154296875</v>
      </c>
      <c r="AR347" s="12">
        <v>-143.646240234375</v>
      </c>
      <c r="AS347" s="12">
        <v>-128.692626953125</v>
      </c>
      <c r="AU347" s="12">
        <f t="shared" si="50"/>
        <v>24</v>
      </c>
      <c r="AV347" s="12">
        <v>12</v>
      </c>
      <c r="AW347" s="12">
        <v>1</v>
      </c>
      <c r="AX347" s="12">
        <v>1</v>
      </c>
      <c r="AY347" s="12" t="s">
        <v>80</v>
      </c>
      <c r="AZ347" s="12">
        <v>691</v>
      </c>
      <c r="BA347" s="12">
        <v>695.50109863281205</v>
      </c>
      <c r="BB347" s="19">
        <v>-24.75</v>
      </c>
      <c r="BC347" s="18">
        <v>75.34814453125</v>
      </c>
      <c r="BD347" s="12">
        <v>1.900390625</v>
      </c>
      <c r="BE347" s="12">
        <v>692.900390625</v>
      </c>
      <c r="BF347" s="12">
        <v>2.075439453125</v>
      </c>
      <c r="BG347" s="12">
        <v>0</v>
      </c>
      <c r="BH347" s="12">
        <v>691</v>
      </c>
      <c r="BI347" s="19">
        <v>2.1805291175842201</v>
      </c>
      <c r="BJ347" s="12">
        <v>37.674072265625</v>
      </c>
      <c r="BK347" s="12">
        <v>1.11463475227356</v>
      </c>
      <c r="BL347" s="12">
        <v>3.2951638698577801</v>
      </c>
      <c r="BM347" s="12">
        <v>2.1606953144073402</v>
      </c>
      <c r="BN347" s="12">
        <v>16.741455078125</v>
      </c>
      <c r="BO347" s="12">
        <v>99.514564514160099</v>
      </c>
      <c r="BP347" s="12">
        <v>1.14990234375</v>
      </c>
      <c r="BQ347" s="12">
        <v>-34.160537719726499</v>
      </c>
      <c r="BR347" s="12">
        <v>0.849609375</v>
      </c>
      <c r="BS347" s="12">
        <v>66.008186340332003</v>
      </c>
      <c r="BT347" s="12">
        <v>0.925481498241425</v>
      </c>
      <c r="BU347" s="12" t="s">
        <v>81</v>
      </c>
      <c r="BV347" s="12" t="s">
        <v>81</v>
      </c>
      <c r="BW347" s="12">
        <v>171.55314636230401</v>
      </c>
      <c r="BX347" s="12" t="s">
        <v>82</v>
      </c>
      <c r="BY347" s="12" t="s">
        <v>81</v>
      </c>
      <c r="BZ347" s="12" t="s">
        <v>82</v>
      </c>
      <c r="CA347" s="12" t="s">
        <v>82</v>
      </c>
      <c r="CE347" s="20"/>
      <c r="CF347" s="21"/>
      <c r="CG347" s="21"/>
      <c r="CH347" s="21"/>
      <c r="CI347" s="21"/>
      <c r="CJ347" s="21"/>
      <c r="CK347" s="21"/>
      <c r="CL347" s="21"/>
      <c r="CO347" s="62"/>
      <c r="CX347" s="52">
        <v>0</v>
      </c>
      <c r="CY347" s="21">
        <v>0</v>
      </c>
      <c r="DV347" s="23"/>
      <c r="DW347" s="23"/>
      <c r="DX347" s="23"/>
      <c r="DY347" s="23"/>
      <c r="DZ347" s="23"/>
      <c r="EA347" s="23"/>
      <c r="EB347" s="23"/>
      <c r="EC347" s="17">
        <v>3</v>
      </c>
      <c r="ED347" s="12">
        <v>3</v>
      </c>
      <c r="EE347" s="23"/>
      <c r="EF347" s="21">
        <f t="shared" si="51"/>
        <v>0</v>
      </c>
      <c r="EG347" s="27">
        <v>3</v>
      </c>
      <c r="EH347" s="23"/>
      <c r="EI347" s="23"/>
      <c r="EJ347" s="23"/>
      <c r="EK347" s="23"/>
      <c r="EL347" s="23"/>
      <c r="EM347" s="23"/>
      <c r="EN347" s="23"/>
      <c r="EO347" s="23"/>
      <c r="EP347" s="23"/>
      <c r="EQ347" s="23"/>
      <c r="ER347" s="23"/>
      <c r="ES347" s="23"/>
      <c r="ET347" s="23"/>
      <c r="EU347" s="23"/>
      <c r="EV347" s="23"/>
      <c r="EW347" s="23"/>
      <c r="EX347" s="23"/>
      <c r="EY347" s="23"/>
      <c r="EZ347" s="23"/>
      <c r="FA347" s="23"/>
      <c r="FB347" s="23"/>
      <c r="FC347" s="23"/>
      <c r="FD347" s="23"/>
      <c r="FE347" s="23"/>
      <c r="FF347" s="23"/>
      <c r="FG347" s="23"/>
      <c r="FH347" s="23"/>
      <c r="FI347" s="23"/>
      <c r="FJ347" s="23"/>
      <c r="FK347" s="23"/>
      <c r="FL347" s="23"/>
      <c r="FM347" s="23"/>
      <c r="FN347" s="23"/>
      <c r="FO347" s="23"/>
      <c r="FP347" s="23"/>
      <c r="FQ347" s="23"/>
      <c r="FR347" s="23"/>
      <c r="FS347" s="23"/>
      <c r="FT347" s="23"/>
      <c r="FU347" s="23"/>
      <c r="FV347" s="23"/>
      <c r="FW347" s="23"/>
      <c r="FX347" s="23"/>
      <c r="FY347" s="23"/>
      <c r="FZ347" s="23"/>
      <c r="GA347" s="23"/>
      <c r="GB347" s="23"/>
      <c r="GC347" s="23"/>
      <c r="GD347" s="23"/>
      <c r="GE347" s="23"/>
      <c r="GF347" s="23"/>
      <c r="GG347" s="23"/>
      <c r="GH347" s="23"/>
      <c r="GI347" s="23"/>
      <c r="GJ347" s="23"/>
      <c r="GK347" s="23"/>
      <c r="GL347" s="23"/>
      <c r="GM347" s="23"/>
      <c r="GN347" s="23"/>
      <c r="GO347" s="23"/>
      <c r="GP347" s="23"/>
      <c r="GQ347" s="23"/>
      <c r="GR347" s="23"/>
      <c r="GS347" s="23"/>
      <c r="GT347" s="23"/>
      <c r="GU347" s="23"/>
      <c r="GV347" s="23"/>
      <c r="GW347" s="23"/>
      <c r="GX347" s="23"/>
      <c r="GY347" s="23"/>
      <c r="GZ347" s="23"/>
      <c r="HA347" s="23"/>
      <c r="HB347" s="23"/>
      <c r="HC347" s="23"/>
      <c r="HD347" s="23"/>
      <c r="HE347" s="23"/>
      <c r="HF347" s="23"/>
      <c r="HG347" s="23"/>
      <c r="HH347" s="23"/>
      <c r="HI347" s="23"/>
      <c r="HJ347" s="23"/>
      <c r="HK347" s="23"/>
      <c r="HL347" s="23"/>
      <c r="HM347" s="23"/>
      <c r="HN347" s="23"/>
      <c r="HO347" s="23"/>
      <c r="HP347" s="23"/>
      <c r="HQ347" s="23"/>
      <c r="HR347" s="23"/>
      <c r="HS347" s="23"/>
      <c r="HT347" s="23"/>
      <c r="HU347" s="23"/>
      <c r="HV347" s="23"/>
      <c r="HW347" s="23"/>
      <c r="HX347" s="23"/>
      <c r="HY347" s="23"/>
      <c r="HZ347" s="23"/>
      <c r="IA347" s="23"/>
      <c r="IB347" s="23"/>
      <c r="IC347" s="23"/>
      <c r="ID347" s="23"/>
      <c r="IE347" s="23"/>
      <c r="IF347" s="23"/>
      <c r="IG347" s="23"/>
      <c r="IH347" s="23"/>
      <c r="II347" s="23"/>
      <c r="IJ347" s="23"/>
    </row>
    <row r="348" spans="1:244" s="12" customFormat="1" ht="15" customHeight="1" x14ac:dyDescent="0.3">
      <c r="B348" s="13">
        <v>2</v>
      </c>
      <c r="C348" s="51"/>
      <c r="D348" s="12">
        <v>100</v>
      </c>
      <c r="F348" s="14">
        <v>44903</v>
      </c>
      <c r="G348" s="13" t="s">
        <v>73</v>
      </c>
      <c r="I348" s="15">
        <v>44862</v>
      </c>
      <c r="J348" s="13">
        <f t="shared" si="48"/>
        <v>41</v>
      </c>
      <c r="K348" s="12">
        <f t="shared" si="49"/>
        <v>-1</v>
      </c>
      <c r="L348" s="12">
        <v>42</v>
      </c>
      <c r="M348" s="16" t="s">
        <v>74</v>
      </c>
      <c r="N348" s="12">
        <v>1</v>
      </c>
      <c r="P348" s="12" t="s">
        <v>75</v>
      </c>
      <c r="Q348" s="12" t="s">
        <v>76</v>
      </c>
      <c r="R348" s="12" t="s">
        <v>77</v>
      </c>
      <c r="S348" s="17" t="s">
        <v>78</v>
      </c>
      <c r="T348" s="12">
        <v>28</v>
      </c>
      <c r="V348" s="12">
        <v>3</v>
      </c>
      <c r="W348" s="12" t="s">
        <v>84</v>
      </c>
      <c r="Z348" s="13">
        <v>33</v>
      </c>
      <c r="AA348" s="13">
        <v>2000</v>
      </c>
      <c r="AB348" s="12">
        <v>17</v>
      </c>
      <c r="AC348" s="13">
        <v>-30</v>
      </c>
      <c r="AE348" s="30">
        <v>35</v>
      </c>
      <c r="AF348" s="12">
        <v>36</v>
      </c>
      <c r="AG348" s="12">
        <v>37</v>
      </c>
      <c r="AH348" s="12">
        <v>38</v>
      </c>
      <c r="AJ348" s="13">
        <v>0</v>
      </c>
      <c r="AK348" s="16">
        <f t="shared" si="53"/>
        <v>2508.5449218749704</v>
      </c>
      <c r="AL348" s="12">
        <v>-75.6072998046875</v>
      </c>
      <c r="AM348" s="18">
        <v>-91.2322998046875</v>
      </c>
      <c r="AN348" s="18">
        <v>-104.156494140625</v>
      </c>
      <c r="AO348" s="18">
        <v>-117.416381835937</v>
      </c>
      <c r="AP348" s="18">
        <v>-125.228881835937</v>
      </c>
      <c r="AQ348" s="12">
        <v>-133.30078125</v>
      </c>
      <c r="AR348" s="12">
        <v>-147.56774902343699</v>
      </c>
      <c r="AS348" s="12">
        <v>-142.04406738281199</v>
      </c>
      <c r="AU348" s="12">
        <f t="shared" si="50"/>
        <v>0</v>
      </c>
      <c r="BB348" s="19"/>
      <c r="BC348" s="18"/>
      <c r="BI348" s="19"/>
      <c r="CE348" s="20"/>
      <c r="CF348" s="21"/>
      <c r="CG348" s="21"/>
      <c r="CH348" s="21"/>
      <c r="CI348" s="21"/>
      <c r="CJ348" s="21"/>
      <c r="CK348" s="21"/>
      <c r="CL348" s="21"/>
      <c r="CO348" s="62"/>
      <c r="CX348" s="52">
        <v>0</v>
      </c>
      <c r="CY348" s="21">
        <v>0</v>
      </c>
      <c r="DV348" s="23"/>
      <c r="DW348" s="23"/>
      <c r="DX348" s="23"/>
      <c r="DY348" s="23"/>
      <c r="DZ348" s="23"/>
      <c r="EA348" s="23"/>
      <c r="EB348" s="23"/>
      <c r="EC348" s="12">
        <v>1</v>
      </c>
      <c r="ED348" s="21">
        <v>1</v>
      </c>
      <c r="EE348" s="23"/>
      <c r="EF348" s="21">
        <f t="shared" si="51"/>
        <v>0</v>
      </c>
      <c r="EG348" s="28">
        <v>1</v>
      </c>
      <c r="EH348" s="23"/>
      <c r="EI348" s="23"/>
      <c r="EJ348" s="23"/>
      <c r="EK348" s="23"/>
      <c r="EL348" s="23"/>
      <c r="EM348" s="23"/>
      <c r="EN348" s="23"/>
      <c r="EO348" s="23"/>
      <c r="EP348" s="23"/>
      <c r="EQ348" s="23"/>
      <c r="ER348" s="23"/>
      <c r="ES348" s="23"/>
      <c r="ET348" s="23"/>
      <c r="EU348" s="23"/>
      <c r="EV348" s="23"/>
      <c r="EW348" s="23"/>
      <c r="EX348" s="23"/>
      <c r="EY348" s="23"/>
      <c r="EZ348" s="23"/>
      <c r="FA348" s="23"/>
      <c r="FB348" s="23"/>
      <c r="FC348" s="23"/>
      <c r="FD348" s="23"/>
      <c r="FE348" s="23"/>
      <c r="FF348" s="23"/>
      <c r="FG348" s="23"/>
      <c r="FH348" s="23"/>
      <c r="FI348" s="23"/>
      <c r="FJ348" s="23"/>
      <c r="FK348" s="23"/>
      <c r="FL348" s="23"/>
      <c r="FM348" s="23"/>
      <c r="FN348" s="23"/>
      <c r="FO348" s="23"/>
      <c r="FP348" s="23"/>
      <c r="FQ348" s="23"/>
      <c r="FR348" s="23"/>
      <c r="FS348" s="23"/>
      <c r="FT348" s="23"/>
      <c r="FU348" s="23"/>
      <c r="FV348" s="23"/>
      <c r="FW348" s="23"/>
      <c r="FX348" s="23"/>
      <c r="FY348" s="23"/>
      <c r="FZ348" s="23"/>
      <c r="GA348" s="23"/>
      <c r="GB348" s="23"/>
      <c r="GC348" s="23"/>
      <c r="GD348" s="23"/>
      <c r="GE348" s="23"/>
      <c r="GF348" s="23"/>
      <c r="GG348" s="23"/>
      <c r="GH348" s="23"/>
      <c r="GI348" s="23"/>
      <c r="GJ348" s="23"/>
      <c r="GK348" s="23"/>
      <c r="GL348" s="23"/>
      <c r="GM348" s="23"/>
      <c r="GN348" s="23"/>
      <c r="GO348" s="23"/>
      <c r="GP348" s="23"/>
      <c r="GQ348" s="23"/>
      <c r="GR348" s="23"/>
      <c r="GS348" s="23"/>
      <c r="GT348" s="23"/>
      <c r="GU348" s="23"/>
      <c r="GV348" s="23"/>
      <c r="GW348" s="23"/>
      <c r="GX348" s="23"/>
      <c r="GY348" s="23"/>
      <c r="GZ348" s="23"/>
      <c r="HA348" s="23"/>
      <c r="HB348" s="23"/>
      <c r="HC348" s="23"/>
      <c r="HD348" s="23"/>
      <c r="HE348" s="23"/>
      <c r="HF348" s="23"/>
      <c r="HG348" s="23"/>
      <c r="HH348" s="23"/>
      <c r="HI348" s="23"/>
      <c r="HJ348" s="23"/>
      <c r="HK348" s="23"/>
      <c r="HL348" s="23"/>
      <c r="HM348" s="23"/>
      <c r="HN348" s="23"/>
      <c r="HO348" s="23"/>
      <c r="HP348" s="23"/>
      <c r="HQ348" s="23"/>
      <c r="HR348" s="23"/>
      <c r="HS348" s="23"/>
      <c r="HT348" s="23"/>
      <c r="HU348" s="23"/>
      <c r="HV348" s="23"/>
      <c r="HW348" s="23"/>
      <c r="HX348" s="23"/>
      <c r="HY348" s="23"/>
      <c r="HZ348" s="23"/>
      <c r="IA348" s="23"/>
      <c r="IB348" s="23"/>
      <c r="IC348" s="23"/>
      <c r="ID348" s="23"/>
      <c r="IE348" s="23"/>
      <c r="IF348" s="23"/>
      <c r="IG348" s="23"/>
      <c r="IH348" s="23"/>
      <c r="II348" s="23"/>
      <c r="IJ348" s="23"/>
    </row>
    <row r="349" spans="1:244" s="12" customFormat="1" x14ac:dyDescent="0.3">
      <c r="B349" s="13">
        <v>1</v>
      </c>
      <c r="C349" s="51"/>
      <c r="D349" s="12" t="s">
        <v>170</v>
      </c>
      <c r="F349" s="14">
        <v>44903</v>
      </c>
      <c r="G349" s="13">
        <v>995.3</v>
      </c>
      <c r="I349" s="15">
        <v>44840</v>
      </c>
      <c r="J349" s="13">
        <f t="shared" si="48"/>
        <v>63</v>
      </c>
      <c r="K349" s="12">
        <f t="shared" si="49"/>
        <v>1</v>
      </c>
      <c r="L349" s="12">
        <v>62</v>
      </c>
      <c r="M349" s="16" t="s">
        <v>74</v>
      </c>
      <c r="N349" s="12">
        <v>1</v>
      </c>
      <c r="P349" s="12" t="s">
        <v>75</v>
      </c>
      <c r="Q349" s="12" t="s">
        <v>76</v>
      </c>
      <c r="R349" s="12" t="s">
        <v>77</v>
      </c>
      <c r="S349" s="17" t="s">
        <v>109</v>
      </c>
      <c r="T349" s="12">
        <v>28</v>
      </c>
      <c r="V349" s="12">
        <v>3</v>
      </c>
      <c r="W349" s="12" t="s">
        <v>83</v>
      </c>
      <c r="Z349" s="13">
        <v>75</v>
      </c>
      <c r="AA349" s="13">
        <v>900</v>
      </c>
      <c r="AB349" s="12">
        <v>10</v>
      </c>
      <c r="AC349" s="13">
        <v>-39</v>
      </c>
      <c r="AE349" s="12">
        <v>8</v>
      </c>
      <c r="AF349" s="12">
        <v>9</v>
      </c>
      <c r="AG349" s="12">
        <v>10</v>
      </c>
      <c r="AH349" s="12">
        <v>11</v>
      </c>
      <c r="AJ349" s="13">
        <v>6</v>
      </c>
      <c r="AK349" s="16">
        <f t="shared" si="53"/>
        <v>1292.724609375</v>
      </c>
      <c r="AL349" s="12">
        <v>-69.03076171875</v>
      </c>
      <c r="AM349" s="18">
        <v>-76.7974853515625</v>
      </c>
      <c r="AN349" s="18">
        <v>-80.841064453125</v>
      </c>
      <c r="AO349" s="18">
        <v>-89.3096923828125</v>
      </c>
      <c r="AP349" s="18">
        <v>-95.0927734375</v>
      </c>
      <c r="AQ349" s="12">
        <v>-100.326538085937</v>
      </c>
      <c r="AR349" s="12">
        <v>-106.781005859375</v>
      </c>
      <c r="AS349" s="12">
        <v>-111.541748046875</v>
      </c>
      <c r="AU349" s="12">
        <f t="shared" si="50"/>
        <v>36</v>
      </c>
      <c r="AV349" s="12">
        <v>18</v>
      </c>
      <c r="AW349" s="12">
        <v>1</v>
      </c>
      <c r="AX349" s="12">
        <v>1</v>
      </c>
      <c r="AY349" s="12" t="s">
        <v>80</v>
      </c>
      <c r="AZ349" s="12">
        <v>658.90051269531205</v>
      </c>
      <c r="BA349" s="12">
        <v>662.69909667968705</v>
      </c>
      <c r="BB349" s="19">
        <v>-29.860000610351499</v>
      </c>
      <c r="BC349" s="18">
        <v>72.401504516601506</v>
      </c>
      <c r="BD349" s="12">
        <v>1.69921875</v>
      </c>
      <c r="BE349" s="12">
        <v>660.59973144531205</v>
      </c>
      <c r="BF349" s="12">
        <v>4.5456690788268999</v>
      </c>
      <c r="BG349" s="12">
        <v>3.69921875</v>
      </c>
      <c r="BH349" s="12">
        <v>662.59973144531205</v>
      </c>
      <c r="BI349" s="19">
        <v>1.73497319221496</v>
      </c>
      <c r="BJ349" s="12">
        <v>36.200752258300703</v>
      </c>
      <c r="BK349" s="12">
        <v>0.99438774585723899</v>
      </c>
      <c r="BL349" s="12">
        <v>2.7293608188629102</v>
      </c>
      <c r="BM349" s="12">
        <v>1.19712090492248</v>
      </c>
      <c r="BN349" s="12">
        <v>13.6393270492553</v>
      </c>
      <c r="BO349" s="12">
        <v>80.575981140136705</v>
      </c>
      <c r="BP349" s="12">
        <v>1.1494140625</v>
      </c>
      <c r="BQ349" s="12">
        <v>-46.1090698242187</v>
      </c>
      <c r="BR349" s="12">
        <v>0.5498046875</v>
      </c>
      <c r="BS349" s="12" t="s">
        <v>81</v>
      </c>
      <c r="BT349" s="12" t="s">
        <v>81</v>
      </c>
      <c r="BU349" s="12">
        <v>-39.251312255859297</v>
      </c>
      <c r="BV349" s="12">
        <v>1.50670754909515</v>
      </c>
      <c r="BW349" s="12">
        <v>141.408447265625</v>
      </c>
      <c r="BX349" s="12" t="s">
        <v>82</v>
      </c>
      <c r="BY349" s="12" t="s">
        <v>81</v>
      </c>
      <c r="BZ349" s="12" t="s">
        <v>82</v>
      </c>
      <c r="CA349" s="12" t="s">
        <v>82</v>
      </c>
      <c r="CC349" s="12" t="s">
        <v>647</v>
      </c>
      <c r="CE349" s="20">
        <v>-11.260999999999999</v>
      </c>
      <c r="CF349" s="21">
        <v>0</v>
      </c>
      <c r="CG349" s="21">
        <v>0.122</v>
      </c>
      <c r="CH349" s="21">
        <v>0.66400000000000003</v>
      </c>
      <c r="CI349" s="21">
        <v>64.850999999999999</v>
      </c>
      <c r="CJ349" s="21">
        <v>2.8</v>
      </c>
      <c r="CK349" s="21">
        <v>2.5070000000000001</v>
      </c>
      <c r="CL349" s="21">
        <v>-6.2430000000000003</v>
      </c>
      <c r="CM349" s="12">
        <v>2.6970000000000001</v>
      </c>
      <c r="CN349" s="12">
        <v>-5.7610000000000001</v>
      </c>
      <c r="CO349" s="62">
        <f>(CL349*CK349+CN349*CM349)/(CL349+CN349)</f>
        <v>2.5981854381872709</v>
      </c>
      <c r="CP349" s="12">
        <v>0.71399999999999997</v>
      </c>
      <c r="CQ349" s="12">
        <v>0</v>
      </c>
      <c r="CR349" s="12">
        <v>0</v>
      </c>
      <c r="CS349" s="12">
        <v>0</v>
      </c>
      <c r="CT349" s="12">
        <v>0</v>
      </c>
      <c r="CU349" s="12">
        <v>0</v>
      </c>
      <c r="CV349" s="12">
        <v>0</v>
      </c>
      <c r="CW349" s="12">
        <v>0</v>
      </c>
      <c r="CX349" s="22">
        <v>0.24399999999999999</v>
      </c>
      <c r="CY349" s="21"/>
      <c r="DV349" s="23"/>
      <c r="DW349" s="23"/>
      <c r="DX349" s="23"/>
      <c r="DY349" s="23"/>
      <c r="DZ349" s="23"/>
      <c r="EA349" s="23"/>
      <c r="EB349" s="23"/>
      <c r="EC349" s="12">
        <v>8</v>
      </c>
      <c r="ED349" s="12">
        <v>8</v>
      </c>
      <c r="EE349" s="23"/>
      <c r="EF349" s="21">
        <f t="shared" si="51"/>
        <v>0</v>
      </c>
      <c r="EG349" s="28">
        <v>8</v>
      </c>
      <c r="EH349" s="23"/>
      <c r="EI349" s="23"/>
      <c r="EJ349" s="23"/>
      <c r="EK349" s="23"/>
      <c r="EL349" s="23"/>
      <c r="EM349" s="23"/>
      <c r="EN349" s="23"/>
      <c r="EO349" s="23"/>
      <c r="EP349" s="23"/>
      <c r="EQ349" s="23"/>
      <c r="ER349" s="23"/>
      <c r="ES349" s="23"/>
      <c r="ET349" s="23"/>
      <c r="EU349" s="23"/>
      <c r="EV349" s="23"/>
      <c r="EW349" s="23"/>
      <c r="EX349" s="23"/>
      <c r="EY349" s="23"/>
      <c r="EZ349" s="23"/>
      <c r="FA349" s="23"/>
      <c r="FB349" s="23"/>
      <c r="FC349" s="23"/>
      <c r="FD349" s="23"/>
      <c r="FE349" s="23"/>
      <c r="FF349" s="23"/>
      <c r="FG349" s="23"/>
      <c r="FH349" s="23"/>
      <c r="FI349" s="23"/>
      <c r="FJ349" s="23"/>
      <c r="FK349" s="23"/>
      <c r="FL349" s="23"/>
      <c r="FM349" s="23"/>
      <c r="FN349" s="23"/>
      <c r="FO349" s="23"/>
      <c r="FP349" s="23"/>
      <c r="FQ349" s="23"/>
      <c r="FR349" s="23"/>
      <c r="FS349" s="23"/>
      <c r="FT349" s="23"/>
      <c r="FU349" s="23"/>
      <c r="FV349" s="23"/>
      <c r="FW349" s="23"/>
      <c r="FX349" s="23"/>
      <c r="FY349" s="23"/>
      <c r="FZ349" s="23"/>
      <c r="GA349" s="23"/>
      <c r="GB349" s="23"/>
      <c r="GC349" s="23"/>
      <c r="GD349" s="23"/>
      <c r="GE349" s="23"/>
      <c r="GF349" s="23"/>
      <c r="GG349" s="23"/>
      <c r="GH349" s="23"/>
      <c r="GI349" s="23"/>
      <c r="GJ349" s="23"/>
      <c r="GK349" s="23"/>
      <c r="GL349" s="23"/>
      <c r="GM349" s="23"/>
      <c r="GN349" s="23"/>
      <c r="GO349" s="23"/>
      <c r="GP349" s="23"/>
      <c r="GQ349" s="23"/>
      <c r="GR349" s="23"/>
      <c r="GS349" s="23"/>
      <c r="GT349" s="23"/>
      <c r="GU349" s="23"/>
      <c r="GV349" s="23"/>
      <c r="GW349" s="23"/>
      <c r="GX349" s="23"/>
      <c r="GY349" s="23"/>
      <c r="GZ349" s="23"/>
      <c r="HA349" s="23"/>
      <c r="HB349" s="23"/>
      <c r="HC349" s="23"/>
      <c r="HD349" s="23"/>
      <c r="HE349" s="23"/>
      <c r="HF349" s="23"/>
      <c r="HG349" s="23"/>
      <c r="HH349" s="23"/>
      <c r="HI349" s="23"/>
      <c r="HJ349" s="23"/>
      <c r="HK349" s="23"/>
      <c r="HL349" s="23"/>
      <c r="HM349" s="23"/>
      <c r="HN349" s="23"/>
      <c r="HO349" s="23"/>
      <c r="HP349" s="23"/>
      <c r="HQ349" s="23"/>
      <c r="HR349" s="23"/>
      <c r="HS349" s="23"/>
      <c r="HT349" s="23"/>
      <c r="HU349" s="23"/>
      <c r="HV349" s="23"/>
      <c r="HW349" s="23"/>
      <c r="HX349" s="23"/>
      <c r="HY349" s="23"/>
      <c r="HZ349" s="23"/>
      <c r="IA349" s="23"/>
      <c r="IB349" s="23"/>
      <c r="IC349" s="23"/>
      <c r="ID349" s="23"/>
      <c r="IE349" s="23"/>
      <c r="IF349" s="23"/>
      <c r="IG349" s="23"/>
      <c r="IH349" s="23"/>
      <c r="II349" s="23"/>
      <c r="IJ349" s="23"/>
    </row>
    <row r="350" spans="1:244" s="12" customFormat="1" x14ac:dyDescent="0.3">
      <c r="B350" s="13">
        <v>1</v>
      </c>
      <c r="C350" s="51"/>
      <c r="D350" s="12" t="s">
        <v>170</v>
      </c>
      <c r="F350" s="14">
        <v>44903</v>
      </c>
      <c r="G350" s="13">
        <v>995.3</v>
      </c>
      <c r="I350" s="15">
        <v>44840</v>
      </c>
      <c r="J350" s="13">
        <f t="shared" si="48"/>
        <v>63</v>
      </c>
      <c r="K350" s="12">
        <f t="shared" si="49"/>
        <v>1</v>
      </c>
      <c r="L350" s="12">
        <v>62</v>
      </c>
      <c r="M350" s="16" t="s">
        <v>74</v>
      </c>
      <c r="N350" s="12">
        <v>1</v>
      </c>
      <c r="P350" s="12" t="s">
        <v>75</v>
      </c>
      <c r="Q350" s="12" t="s">
        <v>76</v>
      </c>
      <c r="R350" s="12" t="s">
        <v>77</v>
      </c>
      <c r="S350" s="17" t="s">
        <v>109</v>
      </c>
      <c r="T350" s="12">
        <v>28</v>
      </c>
      <c r="V350" s="12">
        <v>4</v>
      </c>
      <c r="Z350" s="13">
        <v>88</v>
      </c>
      <c r="AA350" s="13">
        <v>1200</v>
      </c>
      <c r="AB350" s="12">
        <v>10</v>
      </c>
      <c r="AC350" s="13">
        <v>-30</v>
      </c>
      <c r="AE350" s="12">
        <v>12</v>
      </c>
      <c r="AF350" s="12">
        <v>13</v>
      </c>
      <c r="AG350" s="12">
        <v>14</v>
      </c>
      <c r="AH350" s="12">
        <v>15</v>
      </c>
      <c r="AJ350" s="13">
        <v>4</v>
      </c>
      <c r="AK350" s="16">
        <f t="shared" si="53"/>
        <v>1295.7763671875</v>
      </c>
      <c r="AL350" s="12">
        <v>-68.9544677734375</v>
      </c>
      <c r="AM350" s="18">
        <v>-76.7974853515625</v>
      </c>
      <c r="AN350" s="18">
        <v>-80.841064453125</v>
      </c>
      <c r="AO350" s="18">
        <v>-89.3096923828125</v>
      </c>
      <c r="AP350" s="18">
        <v>-95.0927734375</v>
      </c>
      <c r="AQ350" s="12">
        <v>-100.326538085937</v>
      </c>
      <c r="AR350" s="12">
        <v>-106.781005859375</v>
      </c>
      <c r="AS350" s="12">
        <v>-111.541748046875</v>
      </c>
      <c r="AU350" s="12">
        <f t="shared" si="50"/>
        <v>20</v>
      </c>
      <c r="AV350" s="12">
        <v>10</v>
      </c>
      <c r="AW350" s="12">
        <v>1</v>
      </c>
      <c r="AX350" s="12">
        <v>1</v>
      </c>
      <c r="AY350" s="12" t="s">
        <v>80</v>
      </c>
      <c r="AZ350" s="12">
        <v>650</v>
      </c>
      <c r="BA350" s="12">
        <v>654.19909667968705</v>
      </c>
      <c r="BB350" s="19">
        <v>-31.780000686645501</v>
      </c>
      <c r="BC350" s="18">
        <v>82.423919677734304</v>
      </c>
      <c r="BD350" s="12">
        <v>1.7998046875</v>
      </c>
      <c r="BE350" s="12">
        <v>651.7998046875</v>
      </c>
      <c r="BF350" s="12">
        <v>1.9948437213897701</v>
      </c>
      <c r="BG350" s="12">
        <v>0</v>
      </c>
      <c r="BH350" s="12">
        <v>650</v>
      </c>
      <c r="BI350" s="19">
        <v>2.02870392799377</v>
      </c>
      <c r="BJ350" s="12">
        <v>41.211959838867102</v>
      </c>
      <c r="BK350" s="12">
        <v>1.03310966491699</v>
      </c>
      <c r="BL350" s="12">
        <v>3.0618135929107599</v>
      </c>
      <c r="BM350" s="12">
        <v>2.7425949573516801</v>
      </c>
      <c r="BN350" s="12">
        <v>5.5671219825744602</v>
      </c>
      <c r="BO350" s="12">
        <v>98.452667236328097</v>
      </c>
      <c r="BP350" s="12">
        <v>1.14990234375</v>
      </c>
      <c r="BQ350" s="12">
        <v>-41.207107543945298</v>
      </c>
      <c r="BR350" s="12">
        <v>0.75</v>
      </c>
      <c r="BS350" s="12">
        <v>54.779331207275298</v>
      </c>
      <c r="BT350" s="12">
        <v>1.1640943288803101</v>
      </c>
      <c r="BU350" s="12" t="s">
        <v>81</v>
      </c>
      <c r="BV350" s="12" t="s">
        <v>81</v>
      </c>
      <c r="BW350" s="12">
        <v>181.17526245117099</v>
      </c>
      <c r="BX350" s="12" t="s">
        <v>82</v>
      </c>
      <c r="BY350" s="12" t="s">
        <v>81</v>
      </c>
      <c r="BZ350" s="12" t="s">
        <v>82</v>
      </c>
      <c r="CA350" s="12" t="s">
        <v>82</v>
      </c>
      <c r="CE350" s="20"/>
      <c r="CF350" s="21"/>
      <c r="CG350" s="21"/>
      <c r="CH350" s="21"/>
      <c r="CI350" s="21"/>
      <c r="CJ350" s="21"/>
      <c r="CK350" s="21"/>
      <c r="CL350" s="21"/>
      <c r="CO350" s="62"/>
      <c r="CX350" s="22">
        <v>0</v>
      </c>
      <c r="CY350" s="21"/>
      <c r="DV350" s="23"/>
      <c r="DW350" s="23"/>
      <c r="DX350" s="23"/>
      <c r="DY350" s="23"/>
      <c r="DZ350" s="23"/>
      <c r="EA350" s="23"/>
      <c r="EB350" s="23"/>
      <c r="EC350" s="21">
        <v>5</v>
      </c>
      <c r="ED350" s="12">
        <v>5</v>
      </c>
      <c r="EE350" s="23"/>
      <c r="EF350" s="21">
        <f t="shared" si="51"/>
        <v>0</v>
      </c>
      <c r="EG350" s="24">
        <v>5</v>
      </c>
      <c r="EH350" s="23"/>
      <c r="EI350" s="23"/>
      <c r="EJ350" s="23"/>
      <c r="EK350" s="23"/>
      <c r="EL350" s="23"/>
      <c r="EM350" s="23"/>
      <c r="EN350" s="23"/>
      <c r="EO350" s="23"/>
      <c r="EP350" s="23"/>
      <c r="EQ350" s="23"/>
      <c r="ER350" s="23"/>
      <c r="ES350" s="23"/>
      <c r="ET350" s="23"/>
      <c r="EU350" s="23"/>
      <c r="EV350" s="23"/>
      <c r="EW350" s="23"/>
      <c r="EX350" s="23"/>
      <c r="EY350" s="23"/>
      <c r="EZ350" s="23"/>
      <c r="FA350" s="23"/>
      <c r="FB350" s="23"/>
      <c r="FC350" s="23"/>
      <c r="FD350" s="23"/>
      <c r="FE350" s="23"/>
      <c r="FF350" s="23"/>
      <c r="FG350" s="23"/>
      <c r="FH350" s="23"/>
      <c r="FI350" s="23"/>
      <c r="FJ350" s="23"/>
      <c r="FK350" s="23"/>
      <c r="FL350" s="23"/>
      <c r="FM350" s="23"/>
      <c r="FN350" s="23"/>
      <c r="FO350" s="23"/>
      <c r="FP350" s="23"/>
      <c r="FQ350" s="23"/>
      <c r="FR350" s="23"/>
      <c r="FS350" s="23"/>
      <c r="FT350" s="23"/>
      <c r="FU350" s="23"/>
      <c r="FV350" s="23"/>
      <c r="FW350" s="23"/>
      <c r="FX350" s="23"/>
      <c r="FY350" s="23"/>
      <c r="FZ350" s="23"/>
      <c r="GA350" s="23"/>
      <c r="GB350" s="23"/>
      <c r="GC350" s="23"/>
      <c r="GD350" s="23"/>
      <c r="GE350" s="23"/>
      <c r="GF350" s="23"/>
      <c r="GG350" s="23"/>
      <c r="GH350" s="23"/>
      <c r="GI350" s="23"/>
      <c r="GJ350" s="23"/>
      <c r="GK350" s="23"/>
      <c r="GL350" s="23"/>
      <c r="GM350" s="23"/>
      <c r="GN350" s="23"/>
      <c r="GO350" s="23"/>
      <c r="GP350" s="23"/>
      <c r="GQ350" s="23"/>
      <c r="GR350" s="23"/>
      <c r="GS350" s="23"/>
      <c r="GT350" s="23"/>
      <c r="GU350" s="23"/>
      <c r="GV350" s="23"/>
      <c r="GW350" s="23"/>
      <c r="GX350" s="23"/>
      <c r="GY350" s="23"/>
      <c r="GZ350" s="23"/>
      <c r="HA350" s="23"/>
      <c r="HB350" s="23"/>
      <c r="HC350" s="23"/>
      <c r="HD350" s="23"/>
      <c r="HE350" s="23"/>
      <c r="HF350" s="23"/>
      <c r="HG350" s="23"/>
      <c r="HH350" s="23"/>
      <c r="HI350" s="23"/>
      <c r="HJ350" s="23"/>
      <c r="HK350" s="23"/>
      <c r="HL350" s="23"/>
      <c r="HM350" s="23"/>
      <c r="HN350" s="23"/>
      <c r="HO350" s="23"/>
      <c r="HP350" s="23"/>
      <c r="HQ350" s="23"/>
      <c r="HR350" s="23"/>
      <c r="HS350" s="23"/>
      <c r="HT350" s="23"/>
      <c r="HU350" s="23"/>
      <c r="HV350" s="23"/>
      <c r="HW350" s="23"/>
      <c r="HX350" s="23"/>
      <c r="HY350" s="23"/>
      <c r="HZ350" s="23"/>
      <c r="IA350" s="23"/>
      <c r="IB350" s="23"/>
      <c r="IC350" s="23"/>
      <c r="ID350" s="23"/>
      <c r="IE350" s="23"/>
      <c r="IF350" s="23"/>
      <c r="IG350" s="23"/>
      <c r="IH350" s="23"/>
      <c r="II350" s="23"/>
      <c r="IJ350" s="23"/>
    </row>
    <row r="351" spans="1:244" s="12" customFormat="1" ht="15" customHeight="1" x14ac:dyDescent="0.3">
      <c r="B351" s="13">
        <v>1</v>
      </c>
      <c r="C351" s="51"/>
      <c r="D351" s="12" t="s">
        <v>170</v>
      </c>
      <c r="F351" s="14">
        <v>44903</v>
      </c>
      <c r="G351" s="13">
        <v>995.3</v>
      </c>
      <c r="I351" s="15">
        <v>44840</v>
      </c>
      <c r="J351" s="13">
        <f t="shared" si="48"/>
        <v>63</v>
      </c>
      <c r="K351" s="12">
        <f t="shared" si="49"/>
        <v>2</v>
      </c>
      <c r="L351" s="12">
        <v>61</v>
      </c>
      <c r="M351" s="16" t="s">
        <v>74</v>
      </c>
      <c r="N351" s="12">
        <v>1</v>
      </c>
      <c r="P351" s="12" t="s">
        <v>75</v>
      </c>
      <c r="Q351" s="12" t="s">
        <v>76</v>
      </c>
      <c r="R351" s="12" t="s">
        <v>77</v>
      </c>
      <c r="S351" s="17" t="s">
        <v>109</v>
      </c>
      <c r="T351" s="12">
        <v>28</v>
      </c>
      <c r="V351" s="12">
        <v>1</v>
      </c>
      <c r="W351" s="12" t="s">
        <v>83</v>
      </c>
      <c r="Z351" s="13">
        <v>71</v>
      </c>
      <c r="AA351" s="13">
        <v>1200</v>
      </c>
      <c r="AB351" s="12">
        <v>10</v>
      </c>
      <c r="AC351" s="13">
        <v>-33</v>
      </c>
      <c r="AE351" s="12">
        <v>0</v>
      </c>
      <c r="AF351" s="12">
        <v>1</v>
      </c>
      <c r="AG351" s="12">
        <v>2</v>
      </c>
      <c r="AH351" s="12">
        <v>3</v>
      </c>
      <c r="AJ351" s="13">
        <v>1</v>
      </c>
      <c r="AK351" s="16">
        <f t="shared" si="53"/>
        <v>298.4619140625</v>
      </c>
      <c r="AL351" s="12">
        <v>-59.844970703125</v>
      </c>
      <c r="AM351" s="18">
        <v>-60.8673095703125</v>
      </c>
      <c r="AN351" s="18">
        <v>-65.1092529296875</v>
      </c>
      <c r="AO351" s="18">
        <v>-66.6046142578125</v>
      </c>
      <c r="AP351" s="18">
        <v>-64.4378662109375</v>
      </c>
      <c r="AQ351" s="12">
        <v>-69.5648193359375</v>
      </c>
      <c r="AR351" s="12">
        <v>-68.17626953125</v>
      </c>
      <c r="AS351" s="12">
        <v>-67.230224609375</v>
      </c>
      <c r="AU351" s="12">
        <f t="shared" si="50"/>
        <v>116</v>
      </c>
      <c r="AV351" s="12">
        <v>58</v>
      </c>
      <c r="AW351" s="12">
        <v>1</v>
      </c>
      <c r="AX351" s="12">
        <v>1</v>
      </c>
      <c r="AY351" s="12" t="s">
        <v>80</v>
      </c>
      <c r="AZ351" s="12">
        <v>259.10150146484301</v>
      </c>
      <c r="BA351" s="12">
        <v>262.80465698242102</v>
      </c>
      <c r="BB351" s="19">
        <v>-37.840000152587798</v>
      </c>
      <c r="BC351" s="18">
        <v>61.536899566650298</v>
      </c>
      <c r="BD351" s="12">
        <v>1.6015625</v>
      </c>
      <c r="BE351" s="12">
        <v>260.70306396484301</v>
      </c>
      <c r="BF351" s="12">
        <v>18.064609527587798</v>
      </c>
      <c r="BG351" s="12">
        <v>0</v>
      </c>
      <c r="BH351" s="12">
        <v>259.10150146484301</v>
      </c>
      <c r="BI351" s="19">
        <v>2.76914930343627</v>
      </c>
      <c r="BJ351" s="12">
        <v>30.768449783325099</v>
      </c>
      <c r="BK351" s="12">
        <v>0.63873529434204102</v>
      </c>
      <c r="BL351" s="12">
        <v>3.4078845977783199</v>
      </c>
      <c r="BM351" s="12">
        <v>6.2553129196166903</v>
      </c>
      <c r="BN351" s="12">
        <v>2.9683818817138601</v>
      </c>
      <c r="BO351" s="12">
        <v>48.828125</v>
      </c>
      <c r="BP351" s="12">
        <v>0.94921875</v>
      </c>
      <c r="BQ351" s="12">
        <v>-22.94921875</v>
      </c>
      <c r="BR351" s="12">
        <v>1.546875</v>
      </c>
      <c r="BS351" s="12" t="s">
        <v>81</v>
      </c>
      <c r="BT351" s="12" t="s">
        <v>81</v>
      </c>
      <c r="BU351" s="12" t="s">
        <v>81</v>
      </c>
      <c r="BV351" s="12" t="s">
        <v>81</v>
      </c>
      <c r="BW351" s="12">
        <v>158.61524963378901</v>
      </c>
      <c r="BX351" s="12" t="s">
        <v>82</v>
      </c>
      <c r="BY351" s="12" t="s">
        <v>81</v>
      </c>
      <c r="BZ351" s="12" t="s">
        <v>82</v>
      </c>
      <c r="CA351" s="12" t="s">
        <v>82</v>
      </c>
      <c r="CC351" s="12" t="s">
        <v>649</v>
      </c>
      <c r="CE351" s="20">
        <v>-10.651</v>
      </c>
      <c r="CF351" s="21">
        <v>0</v>
      </c>
      <c r="CG351" s="21">
        <v>-3.1E-2</v>
      </c>
      <c r="CH351" s="21">
        <v>0.625</v>
      </c>
      <c r="CI351" s="21">
        <v>4.55</v>
      </c>
      <c r="CJ351" s="21">
        <v>1.9</v>
      </c>
      <c r="CK351" s="21">
        <v>4.0259999999999998</v>
      </c>
      <c r="CL351" s="21">
        <v>-4.2629999999999999</v>
      </c>
      <c r="CM351" s="12">
        <v>3.875</v>
      </c>
      <c r="CN351" s="12">
        <v>-5.6289999999999996</v>
      </c>
      <c r="CO351" s="62">
        <f>(CL351*CK351+CN351*CM351)/(CL351+CN351)</f>
        <v>3.940074100283057</v>
      </c>
      <c r="CP351" s="12">
        <v>0.872</v>
      </c>
      <c r="CQ351" s="12">
        <v>0</v>
      </c>
      <c r="CR351" s="12">
        <v>0</v>
      </c>
      <c r="CS351" s="12">
        <v>0</v>
      </c>
      <c r="CT351" s="12">
        <v>0</v>
      </c>
      <c r="CU351" s="12">
        <v>0</v>
      </c>
      <c r="CV351" s="12">
        <v>0</v>
      </c>
      <c r="CW351" s="12">
        <v>0</v>
      </c>
      <c r="CX351" s="22">
        <v>0.67300000000000004</v>
      </c>
      <c r="CY351" s="21"/>
      <c r="DV351" s="23"/>
      <c r="DW351" s="23"/>
      <c r="DX351" s="23"/>
      <c r="DY351" s="23"/>
      <c r="DZ351" s="23"/>
      <c r="EA351" s="23"/>
      <c r="EB351" s="23"/>
      <c r="EC351" s="12">
        <v>5</v>
      </c>
      <c r="ED351" s="21">
        <v>5</v>
      </c>
      <c r="EE351" s="23"/>
      <c r="EF351" s="21">
        <f t="shared" si="51"/>
        <v>0</v>
      </c>
      <c r="EG351" s="28">
        <v>5</v>
      </c>
      <c r="EH351" s="23"/>
      <c r="EI351" s="23"/>
      <c r="EJ351" s="23"/>
      <c r="EK351" s="23"/>
      <c r="EL351" s="23"/>
      <c r="EM351" s="23"/>
      <c r="EN351" s="23"/>
      <c r="EO351" s="23"/>
      <c r="EP351" s="23"/>
      <c r="EQ351" s="23"/>
      <c r="ER351" s="23"/>
      <c r="ES351" s="23"/>
      <c r="ET351" s="23"/>
      <c r="EU351" s="23"/>
      <c r="EV351" s="23"/>
      <c r="EW351" s="23"/>
      <c r="EX351" s="23"/>
      <c r="EY351" s="23"/>
      <c r="EZ351" s="23"/>
      <c r="FA351" s="23"/>
      <c r="FB351" s="23"/>
      <c r="FC351" s="23"/>
      <c r="FD351" s="23"/>
      <c r="FE351" s="23"/>
      <c r="FF351" s="23"/>
      <c r="FG351" s="23"/>
      <c r="FH351" s="23"/>
      <c r="FI351" s="23"/>
      <c r="FJ351" s="23"/>
      <c r="FK351" s="23"/>
      <c r="FL351" s="23"/>
      <c r="FM351" s="23"/>
      <c r="FN351" s="23"/>
      <c r="FO351" s="23"/>
      <c r="FP351" s="23"/>
      <c r="FQ351" s="23"/>
      <c r="FR351" s="23"/>
      <c r="FS351" s="23"/>
      <c r="FT351" s="23"/>
      <c r="FU351" s="23"/>
      <c r="FV351" s="23"/>
      <c r="FW351" s="23"/>
      <c r="FX351" s="23"/>
      <c r="FY351" s="23"/>
      <c r="FZ351" s="23"/>
      <c r="GA351" s="23"/>
      <c r="GB351" s="23"/>
      <c r="GC351" s="23"/>
      <c r="GD351" s="23"/>
      <c r="GE351" s="23"/>
      <c r="GF351" s="23"/>
      <c r="GG351" s="23"/>
      <c r="GH351" s="23"/>
      <c r="GI351" s="23"/>
      <c r="GJ351" s="23"/>
      <c r="GK351" s="23"/>
      <c r="GL351" s="23"/>
      <c r="GM351" s="23"/>
      <c r="GN351" s="23"/>
      <c r="GO351" s="23"/>
      <c r="GP351" s="23"/>
      <c r="GQ351" s="23"/>
      <c r="GR351" s="23"/>
      <c r="GS351" s="23"/>
      <c r="GT351" s="23"/>
      <c r="GU351" s="23"/>
      <c r="GV351" s="23"/>
      <c r="GW351" s="23"/>
      <c r="GX351" s="23"/>
      <c r="GY351" s="23"/>
      <c r="GZ351" s="23"/>
      <c r="HA351" s="23"/>
      <c r="HB351" s="23"/>
      <c r="HC351" s="23"/>
      <c r="HD351" s="23"/>
      <c r="HE351" s="23"/>
      <c r="HF351" s="23"/>
      <c r="HG351" s="23"/>
      <c r="HH351" s="23"/>
      <c r="HI351" s="23"/>
      <c r="HJ351" s="23"/>
      <c r="HK351" s="23"/>
      <c r="HL351" s="23"/>
      <c r="HM351" s="23"/>
      <c r="HN351" s="23"/>
      <c r="HO351" s="23"/>
      <c r="HP351" s="23"/>
      <c r="HQ351" s="23"/>
      <c r="HR351" s="23"/>
      <c r="HS351" s="23"/>
      <c r="HT351" s="23"/>
      <c r="HU351" s="23"/>
      <c r="HV351" s="23"/>
      <c r="HW351" s="23"/>
      <c r="HX351" s="23"/>
      <c r="HY351" s="23"/>
      <c r="HZ351" s="23"/>
      <c r="IA351" s="23"/>
      <c r="IB351" s="23"/>
      <c r="IC351" s="23"/>
      <c r="ID351" s="23"/>
      <c r="IE351" s="23"/>
      <c r="IF351" s="23"/>
      <c r="IG351" s="23"/>
      <c r="IH351" s="23"/>
      <c r="II351" s="23"/>
      <c r="IJ351" s="23"/>
    </row>
    <row r="352" spans="1:244" s="12" customFormat="1" ht="15" customHeight="1" x14ac:dyDescent="0.3">
      <c r="B352" s="13">
        <v>1</v>
      </c>
      <c r="C352" s="51"/>
      <c r="D352" s="12" t="s">
        <v>170</v>
      </c>
      <c r="F352" s="14">
        <v>44903</v>
      </c>
      <c r="G352" s="13">
        <v>995.3</v>
      </c>
      <c r="I352" s="15">
        <v>44840</v>
      </c>
      <c r="J352" s="13">
        <f t="shared" si="48"/>
        <v>63</v>
      </c>
      <c r="K352" s="12">
        <f t="shared" si="49"/>
        <v>1</v>
      </c>
      <c r="L352" s="12">
        <v>62</v>
      </c>
      <c r="M352" s="16" t="s">
        <v>74</v>
      </c>
      <c r="N352" s="12">
        <v>1</v>
      </c>
      <c r="P352" s="12" t="s">
        <v>75</v>
      </c>
      <c r="Q352" s="12" t="s">
        <v>76</v>
      </c>
      <c r="R352" s="12" t="s">
        <v>77</v>
      </c>
      <c r="S352" s="17" t="s">
        <v>109</v>
      </c>
      <c r="T352" s="12">
        <v>28</v>
      </c>
      <c r="V352" s="12">
        <v>7</v>
      </c>
      <c r="W352" s="12" t="s">
        <v>83</v>
      </c>
      <c r="Z352" s="13">
        <v>57</v>
      </c>
      <c r="AA352" s="13">
        <v>1400</v>
      </c>
      <c r="AB352" s="12">
        <v>17</v>
      </c>
      <c r="AC352" s="13">
        <v>-27</v>
      </c>
      <c r="AE352" s="12">
        <v>18</v>
      </c>
      <c r="AF352" s="12">
        <v>19</v>
      </c>
      <c r="AG352" s="12">
        <v>20</v>
      </c>
      <c r="AH352" s="12">
        <v>21</v>
      </c>
      <c r="AJ352" s="13">
        <v>4</v>
      </c>
      <c r="AK352" s="16">
        <f t="shared" si="53"/>
        <v>1632.6904296874802</v>
      </c>
      <c r="AL352" s="12">
        <v>-78.5369873046875</v>
      </c>
      <c r="AM352" s="18">
        <v>-89.324951171875</v>
      </c>
      <c r="AN352" s="18">
        <v>-98.907470703125</v>
      </c>
      <c r="AO352" s="18">
        <v>-100.52490234375</v>
      </c>
      <c r="AP352" s="18">
        <v>-113.754272460937</v>
      </c>
      <c r="AQ352" s="12">
        <v>-122.726440429687</v>
      </c>
      <c r="AR352" s="12">
        <v>-124.954223632812</v>
      </c>
      <c r="AS352" s="12">
        <v>-126.556396484375</v>
      </c>
      <c r="AU352" s="12">
        <f t="shared" si="50"/>
        <v>22</v>
      </c>
      <c r="AV352" s="12">
        <v>11</v>
      </c>
      <c r="AW352" s="12">
        <v>1</v>
      </c>
      <c r="AX352" s="12">
        <v>1</v>
      </c>
      <c r="AY352" s="12" t="s">
        <v>80</v>
      </c>
      <c r="AZ352" s="12">
        <v>503.2001953125</v>
      </c>
      <c r="BA352" s="12">
        <v>507.599609375</v>
      </c>
      <c r="BB352" s="19">
        <v>-30.819999694824201</v>
      </c>
      <c r="BC352" s="18">
        <v>59.292900085449197</v>
      </c>
      <c r="BD352" s="12">
        <v>1.8994140625</v>
      </c>
      <c r="BE352" s="12">
        <v>505.099609375</v>
      </c>
      <c r="BF352" s="12">
        <v>6.3449025154113698</v>
      </c>
      <c r="BG352" s="12">
        <v>0</v>
      </c>
      <c r="BH352" s="12">
        <v>503.2001953125</v>
      </c>
      <c r="BI352" s="19">
        <v>2.9164218902587802</v>
      </c>
      <c r="BJ352" s="12">
        <v>29.646450042724599</v>
      </c>
      <c r="BK352" s="12">
        <v>0.88532388210296598</v>
      </c>
      <c r="BL352" s="12">
        <v>3.80174589157104</v>
      </c>
      <c r="BM352" s="12">
        <v>38.624057769775298</v>
      </c>
      <c r="BN352" s="12">
        <v>10.8015890121459</v>
      </c>
      <c r="BO352" s="12">
        <v>51.3174018859863</v>
      </c>
      <c r="BP352" s="12">
        <v>1.0498046875</v>
      </c>
      <c r="BQ352" s="12">
        <v>-19.301469802856399</v>
      </c>
      <c r="BR352" s="12">
        <v>1.150390625</v>
      </c>
      <c r="BS352" s="12" t="s">
        <v>81</v>
      </c>
      <c r="BT352" s="12" t="s">
        <v>81</v>
      </c>
      <c r="BU352" s="12" t="s">
        <v>81</v>
      </c>
      <c r="BV352" s="12" t="s">
        <v>81</v>
      </c>
      <c r="BW352" s="12">
        <v>166.55096435546801</v>
      </c>
      <c r="BX352" s="12" t="s">
        <v>82</v>
      </c>
      <c r="BY352" s="12" t="s">
        <v>81</v>
      </c>
      <c r="BZ352" s="12" t="s">
        <v>82</v>
      </c>
      <c r="CA352" s="12" t="s">
        <v>82</v>
      </c>
      <c r="CC352" s="12" t="s">
        <v>650</v>
      </c>
      <c r="CE352" s="20">
        <v>-15.564</v>
      </c>
      <c r="CF352" s="21">
        <v>0</v>
      </c>
      <c r="CG352" s="21">
        <v>0.42699999999999999</v>
      </c>
      <c r="CH352" s="21">
        <v>0.48399999999999999</v>
      </c>
      <c r="CI352" s="21">
        <v>97.971000000000004</v>
      </c>
      <c r="CJ352" s="21">
        <v>2.4500000000000002</v>
      </c>
      <c r="CK352" s="21">
        <v>2.3079999999999998</v>
      </c>
      <c r="CL352" s="21">
        <v>-4.1470000000000002</v>
      </c>
      <c r="CM352" s="12">
        <v>2.5299999999999998</v>
      </c>
      <c r="CN352" s="12">
        <v>-13.574999999999999</v>
      </c>
      <c r="CO352" s="62">
        <f>(CL352*CK352+CN352*CM352)/(CL352+CN352)</f>
        <v>2.4780513486062516</v>
      </c>
      <c r="CP352" s="12">
        <v>0.76600000000000001</v>
      </c>
      <c r="CQ352" s="12">
        <v>0</v>
      </c>
      <c r="CR352" s="12">
        <v>0</v>
      </c>
      <c r="CS352" s="12">
        <v>0</v>
      </c>
      <c r="CT352" s="12">
        <v>0</v>
      </c>
      <c r="CU352" s="12">
        <v>0</v>
      </c>
      <c r="CV352" s="12">
        <v>0</v>
      </c>
      <c r="CW352" s="12">
        <v>0</v>
      </c>
      <c r="CX352" s="22">
        <v>0.46200000000000002</v>
      </c>
      <c r="CY352" s="21"/>
      <c r="DV352" s="23"/>
      <c r="DW352" s="23"/>
      <c r="DX352" s="23"/>
      <c r="DY352" s="23"/>
      <c r="DZ352" s="23"/>
      <c r="EA352" s="23"/>
      <c r="EB352" s="23"/>
      <c r="EC352" s="32">
        <v>6</v>
      </c>
      <c r="ED352" s="21">
        <v>6</v>
      </c>
      <c r="EE352" s="23"/>
      <c r="EF352" s="21">
        <f t="shared" si="51"/>
        <v>0</v>
      </c>
      <c r="EG352" s="36">
        <v>6</v>
      </c>
      <c r="EH352" s="23"/>
      <c r="EI352" s="23"/>
      <c r="EJ352" s="23"/>
      <c r="EK352" s="23"/>
      <c r="EL352" s="23"/>
      <c r="EM352" s="23"/>
      <c r="EN352" s="23"/>
      <c r="EO352" s="23"/>
      <c r="EP352" s="23"/>
      <c r="EQ352" s="23"/>
      <c r="ER352" s="23"/>
      <c r="ES352" s="23"/>
      <c r="ET352" s="23"/>
      <c r="EU352" s="23"/>
      <c r="EV352" s="23"/>
      <c r="EW352" s="23"/>
      <c r="EX352" s="23"/>
      <c r="EY352" s="23"/>
      <c r="EZ352" s="23"/>
      <c r="FA352" s="23"/>
      <c r="FB352" s="23"/>
      <c r="FC352" s="23"/>
      <c r="FD352" s="23"/>
      <c r="FE352" s="23"/>
      <c r="FF352" s="23"/>
      <c r="FG352" s="23"/>
      <c r="FH352" s="23"/>
      <c r="FI352" s="23"/>
      <c r="FJ352" s="23"/>
      <c r="FK352" s="23"/>
      <c r="FL352" s="23"/>
      <c r="FM352" s="23"/>
      <c r="FN352" s="23"/>
      <c r="FO352" s="23"/>
      <c r="FP352" s="23"/>
      <c r="FQ352" s="23"/>
      <c r="FR352" s="23"/>
      <c r="FS352" s="23"/>
      <c r="FT352" s="23"/>
      <c r="FU352" s="23"/>
      <c r="FV352" s="23"/>
      <c r="FW352" s="23"/>
      <c r="FX352" s="23"/>
      <c r="FY352" s="23"/>
      <c r="FZ352" s="23"/>
      <c r="GA352" s="23"/>
      <c r="GB352" s="23"/>
      <c r="GC352" s="23"/>
      <c r="GD352" s="23"/>
      <c r="GE352" s="23"/>
      <c r="GF352" s="23"/>
      <c r="GG352" s="23"/>
      <c r="GH352" s="23"/>
      <c r="GI352" s="23"/>
      <c r="GJ352" s="23"/>
      <c r="GK352" s="23"/>
      <c r="GL352" s="23"/>
      <c r="GM352" s="23"/>
      <c r="GN352" s="23"/>
      <c r="GO352" s="23"/>
      <c r="GP352" s="23"/>
      <c r="GQ352" s="23"/>
      <c r="GR352" s="23"/>
      <c r="GS352" s="23"/>
      <c r="GT352" s="23"/>
      <c r="GU352" s="23"/>
      <c r="GV352" s="23"/>
      <c r="GW352" s="23"/>
      <c r="GX352" s="23"/>
      <c r="GY352" s="23"/>
      <c r="GZ352" s="23"/>
      <c r="HA352" s="23"/>
      <c r="HB352" s="23"/>
      <c r="HC352" s="23"/>
      <c r="HD352" s="23"/>
      <c r="HE352" s="23"/>
      <c r="HF352" s="23"/>
      <c r="HG352" s="23"/>
      <c r="HH352" s="23"/>
      <c r="HI352" s="23"/>
      <c r="HJ352" s="23"/>
      <c r="HK352" s="23"/>
      <c r="HL352" s="23"/>
      <c r="HM352" s="23"/>
      <c r="HN352" s="23"/>
      <c r="HO352" s="23"/>
      <c r="HP352" s="23"/>
      <c r="HQ352" s="23"/>
      <c r="HR352" s="23"/>
      <c r="HS352" s="23"/>
      <c r="HT352" s="23"/>
      <c r="HU352" s="23"/>
      <c r="HV352" s="23"/>
      <c r="HW352" s="23"/>
      <c r="HX352" s="23"/>
      <c r="HY352" s="23"/>
      <c r="HZ352" s="23"/>
      <c r="IA352" s="23"/>
      <c r="IB352" s="23"/>
      <c r="IC352" s="23"/>
      <c r="ID352" s="23"/>
      <c r="IE352" s="23"/>
      <c r="IF352" s="23"/>
      <c r="IG352" s="23"/>
      <c r="IH352" s="23"/>
      <c r="II352" s="23"/>
      <c r="IJ352" s="23"/>
    </row>
    <row r="353" spans="1:244" s="12" customFormat="1" x14ac:dyDescent="0.3">
      <c r="B353" s="13">
        <v>1</v>
      </c>
      <c r="C353" s="51"/>
      <c r="D353" s="12" t="s">
        <v>170</v>
      </c>
      <c r="F353" s="14">
        <v>44903</v>
      </c>
      <c r="G353" s="13">
        <v>995.3</v>
      </c>
      <c r="I353" s="15">
        <v>44840</v>
      </c>
      <c r="J353" s="13">
        <f t="shared" si="48"/>
        <v>63</v>
      </c>
      <c r="K353" s="12">
        <f t="shared" si="49"/>
        <v>1</v>
      </c>
      <c r="L353" s="12">
        <v>62</v>
      </c>
      <c r="M353" s="16" t="s">
        <v>74</v>
      </c>
      <c r="N353" s="12">
        <v>1</v>
      </c>
      <c r="P353" s="12" t="s">
        <v>75</v>
      </c>
      <c r="Q353" s="12" t="s">
        <v>76</v>
      </c>
      <c r="R353" s="12" t="s">
        <v>77</v>
      </c>
      <c r="S353" s="17" t="s">
        <v>109</v>
      </c>
      <c r="T353" s="12">
        <v>28</v>
      </c>
      <c r="V353" s="12">
        <v>2</v>
      </c>
      <c r="W353" s="12" t="s">
        <v>83</v>
      </c>
      <c r="Z353" s="13">
        <v>36</v>
      </c>
      <c r="AA353" s="13">
        <v>1000</v>
      </c>
      <c r="AB353" s="12">
        <v>11</v>
      </c>
      <c r="AC353" s="13">
        <v>-35</v>
      </c>
      <c r="AE353" s="12">
        <v>4</v>
      </c>
      <c r="AF353" s="12">
        <v>5</v>
      </c>
      <c r="AG353" s="12">
        <v>6</v>
      </c>
      <c r="AH353" s="12">
        <v>7</v>
      </c>
      <c r="AJ353" s="13">
        <v>5</v>
      </c>
      <c r="AK353" s="16">
        <f t="shared" si="53"/>
        <v>958.8623046875</v>
      </c>
      <c r="AL353" s="12">
        <v>-65.8111572265625</v>
      </c>
      <c r="AM353" s="18">
        <v>-69.3511962890625</v>
      </c>
      <c r="AN353" s="18">
        <v>-77.880859375</v>
      </c>
      <c r="AO353" s="18">
        <v>-82.1380615234375</v>
      </c>
      <c r="AP353" s="18">
        <v>-83.3892822265625</v>
      </c>
      <c r="AQ353" s="12">
        <v>-88.104248046875</v>
      </c>
      <c r="AR353" s="12">
        <v>-92.5140380859375</v>
      </c>
      <c r="AS353" s="12">
        <v>-99.1668701171875</v>
      </c>
      <c r="AU353" s="12">
        <f t="shared" si="50"/>
        <v>16</v>
      </c>
      <c r="AV353" s="12">
        <v>8</v>
      </c>
      <c r="AW353" s="12">
        <v>1</v>
      </c>
      <c r="AX353" s="12">
        <v>1</v>
      </c>
      <c r="AY353" s="12" t="s">
        <v>80</v>
      </c>
      <c r="AZ353" s="12">
        <v>519</v>
      </c>
      <c r="BA353" s="12">
        <v>523.599609375</v>
      </c>
      <c r="BB353" s="19">
        <v>-44.869998931884702</v>
      </c>
      <c r="BC353" s="18">
        <v>77.111824035644503</v>
      </c>
      <c r="BD353" s="12">
        <v>1.900390625</v>
      </c>
      <c r="BE353" s="12">
        <v>520.900390625</v>
      </c>
      <c r="BF353" s="12">
        <v>32.861331939697202</v>
      </c>
      <c r="BG353" s="12">
        <v>0</v>
      </c>
      <c r="BH353" s="12">
        <v>519</v>
      </c>
      <c r="BI353" s="19">
        <v>3.9327752590179399</v>
      </c>
      <c r="BJ353" s="12">
        <v>38.555912017822202</v>
      </c>
      <c r="BK353" s="12">
        <v>0.48819428682327298</v>
      </c>
      <c r="BL353" s="12">
        <v>4.4209694862365696</v>
      </c>
      <c r="BM353" s="12">
        <v>7.7406888008117596</v>
      </c>
      <c r="BN353" s="12">
        <v>5.4199347496032697</v>
      </c>
      <c r="BO353" s="12">
        <v>43.811275482177699</v>
      </c>
      <c r="BP353" s="12">
        <v>1.0498046875</v>
      </c>
      <c r="BQ353" s="12">
        <v>-21.292892456054599</v>
      </c>
      <c r="BR353" s="12">
        <v>1.349609375</v>
      </c>
      <c r="BS353" s="12" t="s">
        <v>81</v>
      </c>
      <c r="BT353" s="12" t="s">
        <v>81</v>
      </c>
      <c r="BU353" s="12" t="s">
        <v>81</v>
      </c>
      <c r="BV353" s="12" t="s">
        <v>81</v>
      </c>
      <c r="BW353" s="12">
        <v>261.60794067382801</v>
      </c>
      <c r="BX353" s="12" t="s">
        <v>82</v>
      </c>
      <c r="BY353" s="12" t="s">
        <v>81</v>
      </c>
      <c r="BZ353" s="12" t="s">
        <v>82</v>
      </c>
      <c r="CA353" s="12" t="s">
        <v>82</v>
      </c>
      <c r="CC353" s="12" t="s">
        <v>651</v>
      </c>
      <c r="CE353" s="20">
        <v>-28.777999999999999</v>
      </c>
      <c r="CF353" s="21">
        <v>0</v>
      </c>
      <c r="CG353" s="21">
        <v>9.1999999999999998E-2</v>
      </c>
      <c r="CH353" s="21">
        <v>0.309</v>
      </c>
      <c r="CI353" s="21">
        <v>86.44</v>
      </c>
      <c r="CJ353" s="21">
        <v>1.65</v>
      </c>
      <c r="CK353" s="21">
        <v>1.4430000000000001</v>
      </c>
      <c r="CL353" s="21">
        <v>-10.547000000000001</v>
      </c>
      <c r="CM353" s="12">
        <v>1.909</v>
      </c>
      <c r="CN353" s="12">
        <v>-19.84</v>
      </c>
      <c r="CO353" s="62">
        <f>(CL353*CK353+CN353*CM353)/(CL353+CN353)</f>
        <v>1.7472564254450917</v>
      </c>
      <c r="CP353" s="12">
        <v>0.88500000000000001</v>
      </c>
      <c r="CQ353" s="12">
        <v>0</v>
      </c>
      <c r="CR353" s="12">
        <v>0</v>
      </c>
      <c r="CS353" s="12">
        <v>0</v>
      </c>
      <c r="CT353" s="12">
        <v>0</v>
      </c>
      <c r="CU353" s="12">
        <v>0</v>
      </c>
      <c r="CV353" s="12">
        <v>0</v>
      </c>
      <c r="CW353" s="12">
        <v>0</v>
      </c>
      <c r="CX353" s="22">
        <v>1.5820000000000001</v>
      </c>
      <c r="CY353" s="21"/>
      <c r="DV353" s="23"/>
      <c r="DW353" s="23"/>
      <c r="DX353" s="23"/>
      <c r="DY353" s="23"/>
      <c r="DZ353" s="23"/>
      <c r="EA353" s="23"/>
      <c r="EB353" s="23"/>
      <c r="EC353" s="12">
        <v>7</v>
      </c>
      <c r="ED353" s="12">
        <v>7</v>
      </c>
      <c r="EE353" s="23"/>
      <c r="EF353" s="21">
        <f t="shared" si="51"/>
        <v>0</v>
      </c>
      <c r="EG353" s="28">
        <v>7</v>
      </c>
      <c r="EH353" s="23"/>
      <c r="EI353" s="23"/>
      <c r="EJ353" s="23"/>
      <c r="EK353" s="23"/>
      <c r="EL353" s="23"/>
      <c r="EM353" s="23"/>
      <c r="EN353" s="23"/>
      <c r="EO353" s="23"/>
      <c r="EP353" s="23"/>
      <c r="EQ353" s="23"/>
      <c r="ER353" s="23"/>
      <c r="ES353" s="23"/>
      <c r="ET353" s="23"/>
      <c r="EU353" s="23"/>
      <c r="EV353" s="23"/>
      <c r="EW353" s="23"/>
      <c r="EX353" s="23"/>
      <c r="EY353" s="23"/>
      <c r="EZ353" s="23"/>
      <c r="FA353" s="23"/>
      <c r="FB353" s="23"/>
      <c r="FC353" s="23"/>
      <c r="FD353" s="23"/>
      <c r="FE353" s="23"/>
      <c r="FF353" s="23"/>
      <c r="FG353" s="23"/>
      <c r="FH353" s="23"/>
      <c r="FI353" s="23"/>
      <c r="FJ353" s="23"/>
      <c r="FK353" s="23"/>
      <c r="FL353" s="23"/>
      <c r="FM353" s="23"/>
      <c r="FN353" s="23"/>
      <c r="FO353" s="23"/>
      <c r="FP353" s="23"/>
      <c r="FQ353" s="23"/>
      <c r="FR353" s="23"/>
      <c r="FS353" s="23"/>
      <c r="FT353" s="23"/>
      <c r="FU353" s="23"/>
      <c r="FV353" s="23"/>
      <c r="FW353" s="23"/>
      <c r="FX353" s="23"/>
      <c r="FY353" s="23"/>
      <c r="FZ353" s="23"/>
      <c r="GA353" s="23"/>
      <c r="GB353" s="23"/>
      <c r="GC353" s="23"/>
      <c r="GD353" s="23"/>
      <c r="GE353" s="23"/>
      <c r="GF353" s="23"/>
      <c r="GG353" s="23"/>
      <c r="GH353" s="23"/>
      <c r="GI353" s="23"/>
      <c r="GJ353" s="23"/>
      <c r="GK353" s="23"/>
      <c r="GL353" s="23"/>
      <c r="GM353" s="23"/>
      <c r="GN353" s="23"/>
      <c r="GO353" s="23"/>
      <c r="GP353" s="23"/>
      <c r="GQ353" s="23"/>
      <c r="GR353" s="23"/>
      <c r="GS353" s="23"/>
      <c r="GT353" s="23"/>
      <c r="GU353" s="23"/>
      <c r="GV353" s="23"/>
      <c r="GW353" s="23"/>
      <c r="GX353" s="23"/>
      <c r="GY353" s="23"/>
      <c r="GZ353" s="23"/>
      <c r="HA353" s="23"/>
      <c r="HB353" s="23"/>
      <c r="HC353" s="23"/>
      <c r="HD353" s="23"/>
      <c r="HE353" s="23"/>
      <c r="HF353" s="23"/>
      <c r="HG353" s="23"/>
      <c r="HH353" s="23"/>
      <c r="HI353" s="23"/>
      <c r="HJ353" s="23"/>
      <c r="HK353" s="23"/>
      <c r="HL353" s="23"/>
      <c r="HM353" s="23"/>
      <c r="HN353" s="23"/>
      <c r="HO353" s="23"/>
      <c r="HP353" s="23"/>
      <c r="HQ353" s="23"/>
      <c r="HR353" s="23"/>
      <c r="HS353" s="23"/>
      <c r="HT353" s="23"/>
      <c r="HU353" s="23"/>
      <c r="HV353" s="23"/>
      <c r="HW353" s="23"/>
      <c r="HX353" s="23"/>
      <c r="HY353" s="23"/>
      <c r="HZ353" s="23"/>
      <c r="IA353" s="23"/>
      <c r="IB353" s="23"/>
      <c r="IC353" s="23"/>
      <c r="ID353" s="23"/>
      <c r="IE353" s="23"/>
      <c r="IF353" s="23"/>
      <c r="IG353" s="23"/>
      <c r="IH353" s="23"/>
      <c r="II353" s="23"/>
      <c r="IJ353" s="23"/>
    </row>
    <row r="354" spans="1:244" s="12" customFormat="1" x14ac:dyDescent="0.3">
      <c r="B354" s="13">
        <v>1</v>
      </c>
      <c r="C354" s="51"/>
      <c r="D354" s="12" t="s">
        <v>170</v>
      </c>
      <c r="F354" s="14">
        <v>44903</v>
      </c>
      <c r="G354" s="13">
        <v>995.3</v>
      </c>
      <c r="I354" s="15">
        <v>44840</v>
      </c>
      <c r="J354" s="13">
        <f t="shared" si="48"/>
        <v>63</v>
      </c>
      <c r="K354" s="12">
        <f t="shared" si="49"/>
        <v>1</v>
      </c>
      <c r="L354" s="12">
        <v>62</v>
      </c>
      <c r="M354" s="16" t="s">
        <v>74</v>
      </c>
      <c r="N354" s="12">
        <v>1</v>
      </c>
      <c r="P354" s="12" t="s">
        <v>75</v>
      </c>
      <c r="Q354" s="12" t="s">
        <v>76</v>
      </c>
      <c r="R354" s="12" t="s">
        <v>77</v>
      </c>
      <c r="S354" s="17" t="s">
        <v>109</v>
      </c>
      <c r="T354" s="12">
        <v>28</v>
      </c>
      <c r="V354" s="12">
        <v>9</v>
      </c>
      <c r="Z354" s="13">
        <v>34</v>
      </c>
      <c r="AA354" s="13">
        <v>1400</v>
      </c>
      <c r="AB354" s="12">
        <v>14</v>
      </c>
      <c r="AC354" s="13">
        <v>-20</v>
      </c>
      <c r="AE354" s="30">
        <v>26</v>
      </c>
      <c r="AF354" s="12">
        <v>27</v>
      </c>
      <c r="AG354" s="12">
        <v>28</v>
      </c>
      <c r="AH354" s="12">
        <v>29</v>
      </c>
      <c r="AJ354" s="13">
        <v>5</v>
      </c>
      <c r="AK354" s="16">
        <f t="shared" si="53"/>
        <v>2265.62499999998</v>
      </c>
      <c r="AL354" s="12">
        <v>-78.2012939453125</v>
      </c>
      <c r="AM354" s="18">
        <v>-89.447021484375</v>
      </c>
      <c r="AN354" s="18">
        <v>-99.273681640625</v>
      </c>
      <c r="AO354" s="18">
        <v>-111.419677734375</v>
      </c>
      <c r="AP354" s="18">
        <v>-123.855590820312</v>
      </c>
      <c r="AQ354" s="12">
        <v>-135.78796386718699</v>
      </c>
      <c r="AR354" s="12">
        <v>-143.08166503906199</v>
      </c>
      <c r="AS354" s="12">
        <v>-119.827270507812</v>
      </c>
      <c r="AU354" s="12">
        <f t="shared" si="50"/>
        <v>30</v>
      </c>
      <c r="AV354" s="12">
        <v>15</v>
      </c>
      <c r="AW354" s="12">
        <v>1</v>
      </c>
      <c r="AX354" s="12">
        <v>1</v>
      </c>
      <c r="AY354" s="12" t="s">
        <v>80</v>
      </c>
      <c r="AZ354" s="12">
        <v>582</v>
      </c>
      <c r="BA354" s="12">
        <v>584.402587890625</v>
      </c>
      <c r="BB354" s="19">
        <v>-26.670000076293899</v>
      </c>
      <c r="BC354" s="18">
        <v>37.091751098632798</v>
      </c>
      <c r="BD354" s="12">
        <v>1.099609375</v>
      </c>
      <c r="BE354" s="12">
        <v>583.099609375</v>
      </c>
      <c r="BF354" s="12">
        <v>33.109207153320298</v>
      </c>
      <c r="BG354" s="12">
        <v>0</v>
      </c>
      <c r="BH354" s="12">
        <v>582</v>
      </c>
      <c r="BI354" s="19"/>
      <c r="BJ354" s="12">
        <v>18.545875549316399</v>
      </c>
      <c r="BK354" s="12" t="s">
        <v>81</v>
      </c>
      <c r="BL354" s="12" t="s">
        <v>81</v>
      </c>
      <c r="BM354" s="12">
        <v>1.0802921056747401</v>
      </c>
      <c r="BN354" s="12">
        <v>0.39594787359237699</v>
      </c>
      <c r="BO354" s="12">
        <v>5.0551471710204998</v>
      </c>
      <c r="BP354" s="12">
        <v>0.4501953125</v>
      </c>
      <c r="BQ354" s="12">
        <v>-5.4086537361145002</v>
      </c>
      <c r="BR354" s="12">
        <v>1.150390625</v>
      </c>
      <c r="BS354" s="12" t="s">
        <v>81</v>
      </c>
      <c r="BT354" s="12" t="s">
        <v>81</v>
      </c>
      <c r="BU354" s="12" t="s">
        <v>81</v>
      </c>
      <c r="BV354" s="12" t="s">
        <v>81</v>
      </c>
      <c r="BW354" s="12">
        <v>86.193786621093693</v>
      </c>
      <c r="BX354" s="12" t="s">
        <v>82</v>
      </c>
      <c r="BY354" s="12" t="s">
        <v>81</v>
      </c>
      <c r="BZ354" s="12" t="s">
        <v>82</v>
      </c>
      <c r="CA354" s="12" t="s">
        <v>82</v>
      </c>
      <c r="CE354" s="20"/>
      <c r="CF354" s="21"/>
      <c r="CG354" s="21"/>
      <c r="CH354" s="21"/>
      <c r="CI354" s="21"/>
      <c r="CJ354" s="21"/>
      <c r="CK354" s="21"/>
      <c r="CL354" s="21"/>
      <c r="CO354" s="62"/>
      <c r="CX354" s="52">
        <v>0</v>
      </c>
      <c r="CY354" s="21">
        <v>0</v>
      </c>
      <c r="DV354" s="23"/>
      <c r="DW354" s="23"/>
      <c r="DX354" s="23"/>
      <c r="DY354" s="23"/>
      <c r="DZ354" s="23"/>
      <c r="EA354" s="23"/>
      <c r="EB354" s="23"/>
      <c r="EC354" s="21">
        <v>5</v>
      </c>
      <c r="ED354" s="12">
        <v>5</v>
      </c>
      <c r="EE354" s="23"/>
      <c r="EF354" s="21">
        <f t="shared" si="51"/>
        <v>0</v>
      </c>
      <c r="EG354" s="24">
        <v>5</v>
      </c>
      <c r="EH354" s="23"/>
      <c r="EI354" s="23"/>
      <c r="EJ354" s="23"/>
      <c r="EK354" s="23"/>
      <c r="EL354" s="23"/>
      <c r="EM354" s="23"/>
      <c r="EN354" s="23"/>
      <c r="EO354" s="23"/>
      <c r="EP354" s="23"/>
      <c r="EQ354" s="23"/>
      <c r="ER354" s="23"/>
      <c r="ES354" s="23"/>
      <c r="ET354" s="23"/>
      <c r="EU354" s="23"/>
      <c r="EV354" s="23"/>
      <c r="EW354" s="23"/>
      <c r="EX354" s="23"/>
      <c r="EY354" s="23"/>
      <c r="EZ354" s="23"/>
      <c r="FA354" s="23"/>
      <c r="FB354" s="23"/>
      <c r="FC354" s="23"/>
      <c r="FD354" s="23"/>
      <c r="FE354" s="23"/>
      <c r="FF354" s="23"/>
      <c r="FG354" s="23"/>
      <c r="FH354" s="23"/>
      <c r="FI354" s="23"/>
      <c r="FJ354" s="23"/>
      <c r="FK354" s="23"/>
      <c r="FL354" s="23"/>
      <c r="FM354" s="23"/>
      <c r="FN354" s="23"/>
      <c r="FO354" s="23"/>
      <c r="FP354" s="23"/>
      <c r="FQ354" s="23"/>
      <c r="FR354" s="23"/>
      <c r="FS354" s="23"/>
      <c r="FT354" s="23"/>
      <c r="FU354" s="23"/>
      <c r="FV354" s="23"/>
      <c r="FW354" s="23"/>
      <c r="FX354" s="23"/>
      <c r="FY354" s="23"/>
      <c r="FZ354" s="23"/>
      <c r="GA354" s="23"/>
      <c r="GB354" s="23"/>
      <c r="GC354" s="23"/>
      <c r="GD354" s="23"/>
      <c r="GE354" s="23"/>
      <c r="GF354" s="23"/>
      <c r="GG354" s="23"/>
      <c r="GH354" s="23"/>
      <c r="GI354" s="23"/>
      <c r="GJ354" s="23"/>
      <c r="GK354" s="23"/>
      <c r="GL354" s="23"/>
      <c r="GM354" s="23"/>
      <c r="GN354" s="23"/>
      <c r="GO354" s="23"/>
      <c r="GP354" s="23"/>
      <c r="GQ354" s="23"/>
      <c r="GR354" s="23"/>
      <c r="GS354" s="23"/>
      <c r="GT354" s="23"/>
      <c r="GU354" s="23"/>
      <c r="GV354" s="23"/>
      <c r="GW354" s="23"/>
      <c r="GX354" s="23"/>
      <c r="GY354" s="23"/>
      <c r="GZ354" s="23"/>
      <c r="HA354" s="23"/>
      <c r="HB354" s="23"/>
      <c r="HC354" s="23"/>
      <c r="HD354" s="23"/>
      <c r="HE354" s="23"/>
      <c r="HF354" s="23"/>
      <c r="HG354" s="23"/>
      <c r="HH354" s="23"/>
      <c r="HI354" s="23"/>
      <c r="HJ354" s="23"/>
      <c r="HK354" s="23"/>
      <c r="HL354" s="23"/>
      <c r="HM354" s="23"/>
      <c r="HN354" s="23"/>
      <c r="HO354" s="23"/>
      <c r="HP354" s="23"/>
      <c r="HQ354" s="23"/>
      <c r="HR354" s="23"/>
      <c r="HS354" s="23"/>
      <c r="HT354" s="23"/>
      <c r="HU354" s="23"/>
      <c r="HV354" s="23"/>
      <c r="HW354" s="23"/>
      <c r="HX354" s="23"/>
      <c r="HY354" s="23"/>
      <c r="HZ354" s="23"/>
      <c r="IA354" s="23"/>
      <c r="IB354" s="23"/>
      <c r="IC354" s="23"/>
      <c r="ID354" s="23"/>
      <c r="IE354" s="23"/>
      <c r="IF354" s="23"/>
      <c r="IG354" s="23"/>
      <c r="IH354" s="23"/>
      <c r="II354" s="23"/>
      <c r="IJ354" s="23"/>
    </row>
    <row r="355" spans="1:244" s="12" customFormat="1" ht="14.4" customHeight="1" x14ac:dyDescent="0.3">
      <c r="B355" s="13">
        <v>2</v>
      </c>
      <c r="C355" s="51"/>
      <c r="D355" s="12">
        <v>100</v>
      </c>
      <c r="F355" s="14">
        <v>44904</v>
      </c>
      <c r="G355" s="13" t="s">
        <v>73</v>
      </c>
      <c r="I355" s="15">
        <v>44862</v>
      </c>
      <c r="J355" s="13">
        <f t="shared" si="48"/>
        <v>42</v>
      </c>
      <c r="K355" s="12">
        <f t="shared" si="49"/>
        <v>-1</v>
      </c>
      <c r="L355" s="12">
        <v>43</v>
      </c>
      <c r="M355" s="16" t="s">
        <v>74</v>
      </c>
      <c r="N355" s="12">
        <v>1</v>
      </c>
      <c r="P355" s="12" t="s">
        <v>75</v>
      </c>
      <c r="Q355" s="12" t="s">
        <v>76</v>
      </c>
      <c r="R355" s="12" t="s">
        <v>77</v>
      </c>
      <c r="S355" s="17" t="s">
        <v>78</v>
      </c>
      <c r="T355" s="12">
        <v>28</v>
      </c>
      <c r="V355" s="12">
        <v>3</v>
      </c>
      <c r="W355" s="12" t="s">
        <v>83</v>
      </c>
      <c r="Z355" s="13">
        <v>34</v>
      </c>
      <c r="AA355" s="13">
        <v>1300</v>
      </c>
      <c r="AB355" s="12">
        <v>18</v>
      </c>
      <c r="AC355" s="13">
        <v>-33</v>
      </c>
      <c r="AE355" s="12">
        <v>5</v>
      </c>
      <c r="AF355" s="12">
        <v>6</v>
      </c>
      <c r="AG355" s="12">
        <v>7</v>
      </c>
      <c r="AH355" s="12">
        <v>8</v>
      </c>
      <c r="AJ355" s="13">
        <v>5</v>
      </c>
      <c r="AK355" s="16">
        <f t="shared" si="53"/>
        <v>2561.34033203124</v>
      </c>
      <c r="AL355" s="12">
        <v>-70.3582763671875</v>
      </c>
      <c r="AM355" s="18">
        <v>-85.51025390625</v>
      </c>
      <c r="AN355" s="18">
        <v>-101.211547851562</v>
      </c>
      <c r="AO355" s="18">
        <v>-111.251831054687</v>
      </c>
      <c r="AP355" s="18">
        <v>-121.52099609375</v>
      </c>
      <c r="AQ355" s="12">
        <v>-129.45556640625</v>
      </c>
      <c r="AR355" s="12">
        <v>-140.228271484375</v>
      </c>
      <c r="AS355" s="12">
        <v>-161.865234375</v>
      </c>
      <c r="AU355" s="12">
        <f t="shared" si="50"/>
        <v>34</v>
      </c>
      <c r="AV355" s="12">
        <v>17</v>
      </c>
      <c r="AW355" s="12">
        <v>1</v>
      </c>
      <c r="AX355" s="12">
        <v>1</v>
      </c>
      <c r="AY355" s="12" t="s">
        <v>80</v>
      </c>
      <c r="AZ355" s="12">
        <v>669</v>
      </c>
      <c r="BA355" s="12">
        <v>674.599609375</v>
      </c>
      <c r="BB355" s="19">
        <v>-21.2399997711181</v>
      </c>
      <c r="BC355" s="18">
        <v>58.334117889404197</v>
      </c>
      <c r="BD355" s="12">
        <v>2.400390625</v>
      </c>
      <c r="BE355" s="12">
        <v>671.400390625</v>
      </c>
      <c r="BF355" s="12">
        <v>17.3490085601806</v>
      </c>
      <c r="BG355" s="12">
        <v>5.5</v>
      </c>
      <c r="BH355" s="12">
        <v>674.5</v>
      </c>
      <c r="BI355" s="19">
        <v>3.6774733066558798</v>
      </c>
      <c r="BJ355" s="12">
        <v>29.167058944702099</v>
      </c>
      <c r="BK355" s="12">
        <v>0.90457856655120905</v>
      </c>
      <c r="BL355" s="12">
        <v>4.5820517539978001</v>
      </c>
      <c r="BM355" s="12">
        <v>6.4174542427062899</v>
      </c>
      <c r="BN355" s="12">
        <v>29.711299896240199</v>
      </c>
      <c r="BO355" s="12">
        <v>31.25</v>
      </c>
      <c r="BP355" s="12">
        <v>1.3505859375</v>
      </c>
      <c r="BQ355" s="12">
        <v>-17.277645111083899</v>
      </c>
      <c r="BR355" s="12">
        <v>1.349609375</v>
      </c>
      <c r="BS355" s="12" t="s">
        <v>81</v>
      </c>
      <c r="BT355" s="12" t="s">
        <v>81</v>
      </c>
      <c r="BU355" s="12" t="s">
        <v>81</v>
      </c>
      <c r="BV355" s="12" t="s">
        <v>81</v>
      </c>
      <c r="BW355" s="12">
        <v>214.07424926757801</v>
      </c>
      <c r="BX355" s="12" t="s">
        <v>82</v>
      </c>
      <c r="BY355" s="12" t="s">
        <v>81</v>
      </c>
      <c r="BZ355" s="12" t="s">
        <v>82</v>
      </c>
      <c r="CA355" s="12" t="s">
        <v>82</v>
      </c>
      <c r="CC355" s="12" t="s">
        <v>259</v>
      </c>
      <c r="CE355" s="20">
        <v>-13.977</v>
      </c>
      <c r="CF355" s="21">
        <v>0</v>
      </c>
      <c r="CG355" s="21">
        <v>0.27500000000000002</v>
      </c>
      <c r="CH355" s="21">
        <v>0.66</v>
      </c>
      <c r="CI355" s="21">
        <v>73.290999999999997</v>
      </c>
      <c r="CJ355" s="21">
        <v>2.5499999999999998</v>
      </c>
      <c r="CK355" s="21">
        <v>2.9260000000000002</v>
      </c>
      <c r="CL355" s="21">
        <v>-1.4630000000000001</v>
      </c>
      <c r="CM355" s="12">
        <v>2.1669999999999998</v>
      </c>
      <c r="CN355" s="12">
        <v>-13.818</v>
      </c>
      <c r="CO355" s="62">
        <f>(CL355*CK355+CN355*CM355)/(CL355+CN355)</f>
        <v>2.2396665139715988</v>
      </c>
      <c r="CP355" s="12">
        <v>0.69399999999999995</v>
      </c>
      <c r="CQ355" s="12">
        <v>0</v>
      </c>
      <c r="CR355" s="12">
        <v>0</v>
      </c>
      <c r="CS355" s="12">
        <v>0</v>
      </c>
      <c r="CT355" s="12">
        <v>0</v>
      </c>
      <c r="CU355" s="12">
        <v>0</v>
      </c>
      <c r="CV355" s="12">
        <v>0</v>
      </c>
      <c r="CW355" s="12">
        <v>0</v>
      </c>
      <c r="CX355" s="22">
        <v>0.124</v>
      </c>
      <c r="CY355" s="21"/>
      <c r="DV355" s="23"/>
      <c r="DW355" s="23"/>
      <c r="DX355" s="23"/>
      <c r="DY355" s="23"/>
      <c r="DZ355" s="23"/>
      <c r="EA355" s="23"/>
      <c r="EB355" s="23"/>
      <c r="EC355" s="32">
        <v>6</v>
      </c>
      <c r="ED355" s="12">
        <v>6</v>
      </c>
      <c r="EE355" s="23"/>
      <c r="EF355" s="21">
        <f t="shared" si="51"/>
        <v>0</v>
      </c>
      <c r="EG355" s="36">
        <v>6</v>
      </c>
      <c r="EH355" s="23"/>
      <c r="EI355" s="23"/>
      <c r="EJ355" s="23"/>
      <c r="EK355" s="23"/>
      <c r="EL355" s="23"/>
      <c r="EM355" s="23"/>
      <c r="EN355" s="23"/>
      <c r="EO355" s="23"/>
      <c r="EP355" s="23"/>
      <c r="EQ355" s="23"/>
      <c r="ER355" s="23"/>
      <c r="ES355" s="23"/>
      <c r="ET355" s="23"/>
      <c r="EU355" s="23"/>
      <c r="EV355" s="23"/>
      <c r="EW355" s="23"/>
      <c r="EX355" s="23"/>
      <c r="EY355" s="23"/>
      <c r="EZ355" s="23"/>
      <c r="FA355" s="23"/>
      <c r="FB355" s="23"/>
      <c r="FC355" s="23"/>
      <c r="FD355" s="23"/>
      <c r="FE355" s="23"/>
      <c r="FF355" s="23"/>
      <c r="FG355" s="23"/>
      <c r="FH355" s="23"/>
      <c r="FI355" s="23"/>
      <c r="FJ355" s="23"/>
      <c r="FK355" s="23"/>
      <c r="FL355" s="23"/>
      <c r="FM355" s="23"/>
      <c r="FN355" s="23"/>
      <c r="FO355" s="23"/>
      <c r="FP355" s="23"/>
      <c r="FQ355" s="23"/>
      <c r="FR355" s="23"/>
      <c r="FS355" s="23"/>
      <c r="FT355" s="23"/>
      <c r="FU355" s="23"/>
      <c r="FV355" s="23"/>
      <c r="FW355" s="23"/>
      <c r="FX355" s="23"/>
      <c r="FY355" s="23"/>
      <c r="FZ355" s="23"/>
      <c r="GA355" s="23"/>
      <c r="GB355" s="23"/>
      <c r="GC355" s="23"/>
      <c r="GD355" s="23"/>
      <c r="GE355" s="23"/>
      <c r="GF355" s="23"/>
      <c r="GG355" s="23"/>
      <c r="GH355" s="23"/>
      <c r="GI355" s="23"/>
      <c r="GJ355" s="23"/>
      <c r="GK355" s="23"/>
      <c r="GL355" s="23"/>
      <c r="GM355" s="23"/>
      <c r="GN355" s="23"/>
      <c r="GO355" s="23"/>
      <c r="GP355" s="23"/>
      <c r="GQ355" s="23"/>
      <c r="GR355" s="23"/>
      <c r="GS355" s="23"/>
      <c r="GT355" s="23"/>
      <c r="GU355" s="23"/>
      <c r="GV355" s="23"/>
      <c r="GW355" s="23"/>
      <c r="GX355" s="23"/>
      <c r="GY355" s="23"/>
      <c r="GZ355" s="23"/>
      <c r="HA355" s="23"/>
      <c r="HB355" s="23"/>
      <c r="HC355" s="23"/>
      <c r="HD355" s="23"/>
      <c r="HE355" s="23"/>
      <c r="HF355" s="23"/>
      <c r="HG355" s="23"/>
      <c r="HH355" s="23"/>
      <c r="HI355" s="23"/>
      <c r="HJ355" s="23"/>
      <c r="HK355" s="23"/>
      <c r="HL355" s="23"/>
      <c r="HM355" s="23"/>
      <c r="HN355" s="23"/>
      <c r="HO355" s="23"/>
      <c r="HP355" s="23"/>
      <c r="HQ355" s="23"/>
      <c r="HR355" s="23"/>
      <c r="HS355" s="23"/>
      <c r="HT355" s="23"/>
      <c r="HU355" s="23"/>
      <c r="HV355" s="23"/>
      <c r="HW355" s="23"/>
      <c r="HX355" s="23"/>
      <c r="HY355" s="23"/>
      <c r="HZ355" s="23"/>
      <c r="IA355" s="23"/>
      <c r="IB355" s="23"/>
      <c r="IC355" s="23"/>
      <c r="ID355" s="23"/>
      <c r="IE355" s="23"/>
      <c r="IF355" s="23"/>
      <c r="IG355" s="23"/>
      <c r="IH355" s="23"/>
      <c r="II355" s="23"/>
      <c r="IJ355" s="23"/>
    </row>
    <row r="356" spans="1:244" s="12" customFormat="1" ht="15" customHeight="1" x14ac:dyDescent="0.3">
      <c r="B356" s="13">
        <v>2</v>
      </c>
      <c r="C356" s="51"/>
      <c r="D356" s="12">
        <v>100</v>
      </c>
      <c r="F356" s="14">
        <v>44904</v>
      </c>
      <c r="G356" s="13" t="s">
        <v>73</v>
      </c>
      <c r="I356" s="15">
        <v>44862</v>
      </c>
      <c r="J356" s="13">
        <f t="shared" si="48"/>
        <v>42</v>
      </c>
      <c r="K356" s="12">
        <f t="shared" si="49"/>
        <v>-1</v>
      </c>
      <c r="L356" s="12">
        <v>43</v>
      </c>
      <c r="M356" s="16" t="s">
        <v>74</v>
      </c>
      <c r="N356" s="12">
        <v>1</v>
      </c>
      <c r="P356" s="12" t="s">
        <v>75</v>
      </c>
      <c r="Q356" s="12" t="s">
        <v>76</v>
      </c>
      <c r="R356" s="12" t="s">
        <v>77</v>
      </c>
      <c r="S356" s="17" t="s">
        <v>78</v>
      </c>
      <c r="T356" s="12">
        <v>28</v>
      </c>
      <c r="V356" s="12">
        <v>4</v>
      </c>
      <c r="W356" s="12" t="s">
        <v>83</v>
      </c>
      <c r="Z356" s="13">
        <v>23</v>
      </c>
      <c r="AA356" s="13">
        <v>2000</v>
      </c>
      <c r="AB356" s="12">
        <v>20</v>
      </c>
      <c r="AC356" s="13">
        <v>-20</v>
      </c>
      <c r="AE356" s="12">
        <v>9</v>
      </c>
      <c r="AF356" s="12">
        <v>10</v>
      </c>
      <c r="AG356" s="12">
        <v>11</v>
      </c>
      <c r="AH356" s="12">
        <v>12</v>
      </c>
      <c r="AJ356" s="13">
        <v>6</v>
      </c>
      <c r="AK356" s="16">
        <f t="shared" si="53"/>
        <v>2055.96923828124</v>
      </c>
      <c r="AL356" s="12">
        <v>-89.4012451171875</v>
      </c>
      <c r="AM356" s="18">
        <v>-99.151611328125</v>
      </c>
      <c r="AN356" s="18">
        <v>-112.701416015625</v>
      </c>
      <c r="AO356" s="18">
        <v>-121.109008789062</v>
      </c>
      <c r="AP356" s="18">
        <v>-129.82177734375</v>
      </c>
      <c r="AQ356" s="12">
        <v>-142.547607421875</v>
      </c>
      <c r="AR356" s="12">
        <v>-153.12194824218699</v>
      </c>
      <c r="AS356" s="12">
        <v>-140.68603515625</v>
      </c>
      <c r="AU356" s="12">
        <f t="shared" si="50"/>
        <v>38</v>
      </c>
      <c r="AV356" s="12">
        <v>19</v>
      </c>
      <c r="AW356" s="12">
        <v>1</v>
      </c>
      <c r="AX356" s="12">
        <v>1</v>
      </c>
      <c r="AY356" s="12" t="s">
        <v>80</v>
      </c>
      <c r="AZ356" s="12">
        <v>528.19921875</v>
      </c>
      <c r="BA356" s="12">
        <v>534.099609375</v>
      </c>
      <c r="BB356" s="19">
        <v>-15.8100004196166</v>
      </c>
      <c r="BC356" s="18">
        <v>51.042545318603501</v>
      </c>
      <c r="BD356" s="12">
        <v>2.400390625</v>
      </c>
      <c r="BE356" s="12">
        <v>530.599609375</v>
      </c>
      <c r="BF356" s="12">
        <v>13.9636869430541</v>
      </c>
      <c r="BG356" s="12">
        <v>0</v>
      </c>
      <c r="BH356" s="12">
        <v>528.19921875</v>
      </c>
      <c r="BI356" s="19">
        <v>3.74645900726318</v>
      </c>
      <c r="BJ356" s="12">
        <v>25.521272659301701</v>
      </c>
      <c r="BK356" s="12">
        <v>1.02658939361572</v>
      </c>
      <c r="BL356" s="12">
        <v>4.7730484008789</v>
      </c>
      <c r="BM356" s="12">
        <v>6.7968893051147399</v>
      </c>
      <c r="BN356" s="12">
        <v>16.6757087707519</v>
      </c>
      <c r="BO356" s="12">
        <v>31.862745285034102</v>
      </c>
      <c r="BP356" s="12">
        <v>1.4501953125</v>
      </c>
      <c r="BQ356" s="12">
        <v>-14.552696228027299</v>
      </c>
      <c r="BR356" s="12">
        <v>1.3505859375</v>
      </c>
      <c r="BS356" s="12" t="s">
        <v>81</v>
      </c>
      <c r="BT356" s="12" t="s">
        <v>81</v>
      </c>
      <c r="BU356" s="12" t="s">
        <v>81</v>
      </c>
      <c r="BV356" s="12" t="s">
        <v>81</v>
      </c>
      <c r="BW356" s="12">
        <v>193.20619201660099</v>
      </c>
      <c r="BX356" s="12" t="s">
        <v>82</v>
      </c>
      <c r="BY356" s="12" t="s">
        <v>81</v>
      </c>
      <c r="BZ356" s="12" t="s">
        <v>82</v>
      </c>
      <c r="CA356" s="12" t="s">
        <v>82</v>
      </c>
      <c r="CC356" s="12" t="s">
        <v>260</v>
      </c>
      <c r="CE356" s="20">
        <v>-14.862</v>
      </c>
      <c r="CF356" s="21">
        <v>0</v>
      </c>
      <c r="CG356" s="21">
        <v>0.214</v>
      </c>
      <c r="CH356" s="21">
        <v>0.36499999999999999</v>
      </c>
      <c r="CI356" s="21">
        <v>76.915000000000006</v>
      </c>
      <c r="CJ356" s="21">
        <v>1.8</v>
      </c>
      <c r="CK356" s="21">
        <v>1.6359999999999999</v>
      </c>
      <c r="CL356" s="21">
        <v>-3.5110000000000001</v>
      </c>
      <c r="CM356" s="12">
        <v>1.7949999999999999</v>
      </c>
      <c r="CN356" s="12">
        <v>-12.327</v>
      </c>
      <c r="CO356" s="62">
        <f>(CL356*CK356+CN356*CM356)/(CL356+CN356)</f>
        <v>1.7597525571410528</v>
      </c>
      <c r="CP356" s="12">
        <v>0.77500000000000002</v>
      </c>
      <c r="CQ356" s="12">
        <v>0</v>
      </c>
      <c r="CR356" s="12">
        <v>0</v>
      </c>
      <c r="CS356" s="12">
        <v>0</v>
      </c>
      <c r="CT356" s="12">
        <v>0</v>
      </c>
      <c r="CU356" s="12">
        <v>0</v>
      </c>
      <c r="CV356" s="12">
        <v>0</v>
      </c>
      <c r="CW356" s="12">
        <v>0</v>
      </c>
      <c r="CX356" s="22">
        <v>0.58199999999999996</v>
      </c>
      <c r="CY356" s="21"/>
      <c r="DV356" s="23"/>
      <c r="DW356" s="23"/>
      <c r="DX356" s="23"/>
      <c r="DY356" s="23"/>
      <c r="DZ356" s="23"/>
      <c r="EA356" s="23"/>
      <c r="EB356" s="23"/>
      <c r="EC356" s="21">
        <v>9</v>
      </c>
      <c r="ED356" s="12">
        <v>9</v>
      </c>
      <c r="EE356" s="23"/>
      <c r="EF356" s="21">
        <f t="shared" si="51"/>
        <v>0</v>
      </c>
      <c r="EG356" s="24">
        <v>9</v>
      </c>
      <c r="EH356" s="23"/>
      <c r="EI356" s="23"/>
      <c r="EJ356" s="23"/>
      <c r="EK356" s="23"/>
      <c r="EL356" s="23"/>
      <c r="EM356" s="23"/>
      <c r="EN356" s="23"/>
      <c r="EO356" s="23"/>
      <c r="EP356" s="23"/>
      <c r="EQ356" s="23"/>
      <c r="ER356" s="23"/>
      <c r="ES356" s="23"/>
      <c r="ET356" s="23"/>
      <c r="EU356" s="23"/>
      <c r="EV356" s="23"/>
      <c r="EW356" s="23"/>
      <c r="EX356" s="23"/>
      <c r="EY356" s="23"/>
      <c r="EZ356" s="23"/>
      <c r="FA356" s="23"/>
      <c r="FB356" s="23"/>
      <c r="FC356" s="23"/>
      <c r="FD356" s="23"/>
      <c r="FE356" s="23"/>
      <c r="FF356" s="23"/>
      <c r="FG356" s="23"/>
      <c r="FH356" s="23"/>
      <c r="FI356" s="23"/>
      <c r="FJ356" s="23"/>
      <c r="FK356" s="23"/>
      <c r="FL356" s="23"/>
      <c r="FM356" s="23"/>
      <c r="FN356" s="23"/>
      <c r="FO356" s="23"/>
      <c r="FP356" s="23"/>
      <c r="FQ356" s="23"/>
      <c r="FR356" s="23"/>
      <c r="FS356" s="23"/>
      <c r="FT356" s="23"/>
      <c r="FU356" s="23"/>
      <c r="FV356" s="23"/>
      <c r="FW356" s="23"/>
      <c r="FX356" s="23"/>
      <c r="FY356" s="23"/>
      <c r="FZ356" s="23"/>
      <c r="GA356" s="23"/>
      <c r="GB356" s="23"/>
      <c r="GC356" s="23"/>
      <c r="GD356" s="23"/>
      <c r="GE356" s="23"/>
      <c r="GF356" s="23"/>
      <c r="GG356" s="23"/>
      <c r="GH356" s="23"/>
      <c r="GI356" s="23"/>
      <c r="GJ356" s="23"/>
      <c r="GK356" s="23"/>
      <c r="GL356" s="23"/>
      <c r="GM356" s="23"/>
      <c r="GN356" s="23"/>
      <c r="GO356" s="23"/>
      <c r="GP356" s="23"/>
      <c r="GQ356" s="23"/>
      <c r="GR356" s="23"/>
      <c r="GS356" s="23"/>
      <c r="GT356" s="23"/>
      <c r="GU356" s="23"/>
      <c r="GV356" s="23"/>
      <c r="GW356" s="23"/>
      <c r="GX356" s="23"/>
      <c r="GY356" s="23"/>
      <c r="GZ356" s="23"/>
      <c r="HA356" s="23"/>
      <c r="HB356" s="23"/>
      <c r="HC356" s="23"/>
      <c r="HD356" s="23"/>
      <c r="HE356" s="23"/>
      <c r="HF356" s="23"/>
      <c r="HG356" s="23"/>
      <c r="HH356" s="23"/>
      <c r="HI356" s="23"/>
      <c r="HJ356" s="23"/>
      <c r="HK356" s="23"/>
      <c r="HL356" s="23"/>
      <c r="HM356" s="23"/>
      <c r="HN356" s="23"/>
      <c r="HO356" s="23"/>
      <c r="HP356" s="23"/>
      <c r="HQ356" s="23"/>
      <c r="HR356" s="23"/>
      <c r="HS356" s="23"/>
      <c r="HT356" s="23"/>
      <c r="HU356" s="23"/>
      <c r="HV356" s="23"/>
      <c r="HW356" s="23"/>
      <c r="HX356" s="23"/>
      <c r="HY356" s="23"/>
      <c r="HZ356" s="23"/>
      <c r="IA356" s="23"/>
      <c r="IB356" s="23"/>
      <c r="IC356" s="23"/>
      <c r="ID356" s="23"/>
      <c r="IE356" s="23"/>
      <c r="IF356" s="23"/>
      <c r="IG356" s="23"/>
      <c r="IH356" s="23"/>
      <c r="II356" s="23"/>
      <c r="IJ356" s="23"/>
    </row>
    <row r="357" spans="1:244" s="12" customFormat="1" ht="14.4" customHeight="1" x14ac:dyDescent="0.3">
      <c r="B357" s="13">
        <v>2</v>
      </c>
      <c r="C357" s="51"/>
      <c r="D357" s="12">
        <v>100</v>
      </c>
      <c r="F357" s="14">
        <v>44904</v>
      </c>
      <c r="G357" s="13" t="s">
        <v>73</v>
      </c>
      <c r="I357" s="15">
        <v>44862</v>
      </c>
      <c r="J357" s="13">
        <f t="shared" si="48"/>
        <v>42</v>
      </c>
      <c r="K357" s="12">
        <f t="shared" si="49"/>
        <v>-1</v>
      </c>
      <c r="L357" s="12">
        <v>43</v>
      </c>
      <c r="M357" s="16" t="s">
        <v>74</v>
      </c>
      <c r="N357" s="12">
        <v>1</v>
      </c>
      <c r="P357" s="12" t="s">
        <v>75</v>
      </c>
      <c r="Q357" s="12" t="s">
        <v>76</v>
      </c>
      <c r="R357" s="12" t="s">
        <v>77</v>
      </c>
      <c r="S357" s="17" t="s">
        <v>78</v>
      </c>
      <c r="T357" s="12">
        <v>28</v>
      </c>
      <c r="V357" s="12">
        <v>7</v>
      </c>
      <c r="W357" s="12" t="s">
        <v>83</v>
      </c>
      <c r="Z357" s="13">
        <v>37</v>
      </c>
      <c r="AA357" s="13">
        <v>1200</v>
      </c>
      <c r="AB357" s="12">
        <v>20</v>
      </c>
      <c r="AC357" s="13">
        <v>-26</v>
      </c>
      <c r="AE357" s="12">
        <v>18</v>
      </c>
      <c r="AF357" s="12">
        <v>19</v>
      </c>
      <c r="AG357" s="12">
        <v>20</v>
      </c>
      <c r="AH357" s="12">
        <v>21</v>
      </c>
      <c r="AJ357" s="13">
        <v>3</v>
      </c>
      <c r="AK357" s="16">
        <f t="shared" si="53"/>
        <v>638.73291015625</v>
      </c>
      <c r="AL357" s="12">
        <v>-63.0950927734375</v>
      </c>
      <c r="AM357" s="18">
        <v>-66.9097900390625</v>
      </c>
      <c r="AN357" s="18">
        <v>-69.2596435546875</v>
      </c>
      <c r="AO357" s="18">
        <v>-73.73046875</v>
      </c>
      <c r="AP357" s="18">
        <v>-75.653076171875</v>
      </c>
      <c r="AQ357" s="12">
        <v>-78.1097412109375</v>
      </c>
      <c r="AR357" s="12">
        <v>-79.986572265625</v>
      </c>
      <c r="AS357" s="12">
        <v>-67.3675537109375</v>
      </c>
      <c r="AU357" s="12">
        <f t="shared" si="50"/>
        <v>76</v>
      </c>
      <c r="AV357" s="12">
        <v>38</v>
      </c>
      <c r="AW357" s="12">
        <v>1</v>
      </c>
      <c r="AX357" s="12">
        <v>1</v>
      </c>
      <c r="AY357" s="12" t="s">
        <v>80</v>
      </c>
      <c r="AZ357" s="12">
        <v>459.19918823242102</v>
      </c>
      <c r="BA357" s="12">
        <v>461.90255737304602</v>
      </c>
      <c r="BB357" s="19">
        <v>-19.559999465942301</v>
      </c>
      <c r="BC357" s="18">
        <v>30.088563919067301</v>
      </c>
      <c r="BD357" s="12">
        <v>1.30078125</v>
      </c>
      <c r="BE357" s="12">
        <v>460.49996948242102</v>
      </c>
      <c r="BF357" s="12">
        <v>21.726747512817301</v>
      </c>
      <c r="BG357" s="12">
        <v>0</v>
      </c>
      <c r="BH357" s="12">
        <v>459.19918823242102</v>
      </c>
      <c r="BI357" s="19"/>
      <c r="BJ357" s="12">
        <v>15.044281959533601</v>
      </c>
      <c r="BK357" s="12" t="s">
        <v>81</v>
      </c>
      <c r="BL357" s="12" t="s">
        <v>81</v>
      </c>
      <c r="BM357" s="12">
        <v>0.54742556810378995</v>
      </c>
      <c r="BN357" s="12">
        <v>0.945781290531158</v>
      </c>
      <c r="BO357" s="12">
        <v>14.122595787048301</v>
      </c>
      <c r="BP357" s="12">
        <v>5.078125E-2</v>
      </c>
      <c r="BQ357" s="12">
        <v>-6.4603366851806596</v>
      </c>
      <c r="BR357" s="12">
        <v>1.25</v>
      </c>
      <c r="BS357" s="12" t="s">
        <v>81</v>
      </c>
      <c r="BT357" s="12" t="s">
        <v>81</v>
      </c>
      <c r="BU357" s="12" t="s">
        <v>81</v>
      </c>
      <c r="BV357" s="12" t="s">
        <v>81</v>
      </c>
      <c r="BW357" s="12">
        <v>75.397842407226506</v>
      </c>
      <c r="BX357" s="12" t="s">
        <v>82</v>
      </c>
      <c r="BY357" s="12" t="s">
        <v>81</v>
      </c>
      <c r="BZ357" s="12" t="s">
        <v>82</v>
      </c>
      <c r="CA357" s="12" t="s">
        <v>82</v>
      </c>
      <c r="CC357" s="12" t="s">
        <v>261</v>
      </c>
      <c r="CE357" s="20">
        <v>-10.132</v>
      </c>
      <c r="CF357" s="21">
        <v>0</v>
      </c>
      <c r="CG357" s="21">
        <v>0.45800000000000002</v>
      </c>
      <c r="CH357" s="21">
        <v>0.52600000000000002</v>
      </c>
      <c r="CI357" s="21">
        <v>1.1319999999999999</v>
      </c>
      <c r="CJ357" s="21">
        <v>3.15</v>
      </c>
      <c r="CK357" s="21">
        <v>2.8969999999999998</v>
      </c>
      <c r="CL357" s="21">
        <v>-4.1559999999999997</v>
      </c>
      <c r="CM357" s="12">
        <v>3.2050000000000001</v>
      </c>
      <c r="CN357" s="12">
        <v>-7.2359999999999998</v>
      </c>
      <c r="CO357" s="62">
        <f>(CL357*CK357+CN357*CM357)/(CL357+CN357)</f>
        <v>3.0926362359550561</v>
      </c>
      <c r="CP357" s="12">
        <v>0.88400000000000001</v>
      </c>
      <c r="CQ357" s="12">
        <v>0</v>
      </c>
      <c r="CR357" s="12">
        <v>0</v>
      </c>
      <c r="CS357" s="12">
        <v>0</v>
      </c>
      <c r="CT357" s="12">
        <v>0</v>
      </c>
      <c r="CU357" s="12">
        <v>0</v>
      </c>
      <c r="CV357" s="12">
        <v>0</v>
      </c>
      <c r="CW357" s="12">
        <v>0</v>
      </c>
      <c r="CX357" s="22">
        <v>0.42599999999999999</v>
      </c>
      <c r="CY357" s="21"/>
      <c r="DV357" s="23"/>
      <c r="DW357" s="23"/>
      <c r="DX357" s="23"/>
      <c r="DY357" s="23"/>
      <c r="DZ357" s="23"/>
      <c r="EA357" s="23"/>
      <c r="EB357" s="23"/>
      <c r="EC357" s="32">
        <v>6</v>
      </c>
      <c r="ED357" s="32">
        <v>6</v>
      </c>
      <c r="EE357" s="23"/>
      <c r="EF357" s="21">
        <f t="shared" si="51"/>
        <v>0</v>
      </c>
      <c r="EG357" s="36">
        <v>6</v>
      </c>
      <c r="EH357" s="23"/>
      <c r="EI357" s="23"/>
      <c r="EJ357" s="23"/>
      <c r="EK357" s="23"/>
      <c r="EL357" s="23"/>
      <c r="EM357" s="23"/>
      <c r="EN357" s="23"/>
      <c r="EO357" s="23"/>
      <c r="EP357" s="23"/>
      <c r="EQ357" s="23"/>
      <c r="ER357" s="23"/>
      <c r="ES357" s="23"/>
      <c r="ET357" s="23"/>
      <c r="EU357" s="23"/>
      <c r="EV357" s="23"/>
      <c r="EW357" s="23"/>
      <c r="EX357" s="23"/>
      <c r="EY357" s="23"/>
      <c r="EZ357" s="23"/>
      <c r="FA357" s="23"/>
      <c r="FB357" s="23"/>
      <c r="FC357" s="23"/>
      <c r="FD357" s="23"/>
      <c r="FE357" s="23"/>
      <c r="FF357" s="23"/>
      <c r="FG357" s="23"/>
      <c r="FH357" s="23"/>
      <c r="FI357" s="23"/>
      <c r="FJ357" s="23"/>
      <c r="FK357" s="23"/>
      <c r="FL357" s="23"/>
      <c r="FM357" s="23"/>
      <c r="FN357" s="23"/>
      <c r="FO357" s="23"/>
      <c r="FP357" s="23"/>
      <c r="FQ357" s="23"/>
      <c r="FR357" s="23"/>
      <c r="FS357" s="23"/>
      <c r="FT357" s="23"/>
      <c r="FU357" s="23"/>
      <c r="FV357" s="23"/>
      <c r="FW357" s="23"/>
      <c r="FX357" s="23"/>
      <c r="FY357" s="23"/>
      <c r="FZ357" s="23"/>
      <c r="GA357" s="23"/>
      <c r="GB357" s="23"/>
      <c r="GC357" s="23"/>
      <c r="GD357" s="23"/>
      <c r="GE357" s="23"/>
      <c r="GF357" s="23"/>
      <c r="GG357" s="23"/>
      <c r="GH357" s="23"/>
      <c r="GI357" s="23"/>
      <c r="GJ357" s="23"/>
      <c r="GK357" s="23"/>
      <c r="GL357" s="23"/>
      <c r="GM357" s="23"/>
      <c r="GN357" s="23"/>
      <c r="GO357" s="23"/>
      <c r="GP357" s="23"/>
      <c r="GQ357" s="23"/>
      <c r="GR357" s="23"/>
      <c r="GS357" s="23"/>
      <c r="GT357" s="23"/>
      <c r="GU357" s="23"/>
      <c r="GV357" s="23"/>
      <c r="GW357" s="23"/>
      <c r="GX357" s="23"/>
      <c r="GY357" s="23"/>
      <c r="GZ357" s="23"/>
      <c r="HA357" s="23"/>
      <c r="HB357" s="23"/>
      <c r="HC357" s="23"/>
      <c r="HD357" s="23"/>
      <c r="HE357" s="23"/>
      <c r="HF357" s="23"/>
      <c r="HG357" s="23"/>
      <c r="HH357" s="23"/>
      <c r="HI357" s="23"/>
      <c r="HJ357" s="23"/>
      <c r="HK357" s="23"/>
      <c r="HL357" s="23"/>
      <c r="HM357" s="23"/>
      <c r="HN357" s="23"/>
      <c r="HO357" s="23"/>
      <c r="HP357" s="23"/>
      <c r="HQ357" s="23"/>
      <c r="HR357" s="23"/>
      <c r="HS357" s="23"/>
      <c r="HT357" s="23"/>
      <c r="HU357" s="23"/>
      <c r="HV357" s="23"/>
      <c r="HW357" s="23"/>
      <c r="HX357" s="23"/>
      <c r="HY357" s="23"/>
      <c r="HZ357" s="23"/>
      <c r="IA357" s="23"/>
      <c r="IB357" s="23"/>
      <c r="IC357" s="23"/>
      <c r="ID357" s="23"/>
      <c r="IE357" s="23"/>
      <c r="IF357" s="23"/>
      <c r="IG357" s="23"/>
      <c r="IH357" s="23"/>
      <c r="II357" s="23"/>
      <c r="IJ357" s="23"/>
    </row>
    <row r="358" spans="1:244" s="12" customFormat="1" x14ac:dyDescent="0.3">
      <c r="B358" s="13">
        <v>2</v>
      </c>
      <c r="C358" s="51"/>
      <c r="D358" s="12">
        <v>100</v>
      </c>
      <c r="F358" s="14">
        <v>44904</v>
      </c>
      <c r="G358" s="13" t="s">
        <v>73</v>
      </c>
      <c r="I358" s="15">
        <v>44862</v>
      </c>
      <c r="J358" s="13">
        <f t="shared" si="48"/>
        <v>42</v>
      </c>
      <c r="K358" s="12">
        <f t="shared" si="49"/>
        <v>-1</v>
      </c>
      <c r="L358" s="12">
        <v>43</v>
      </c>
      <c r="M358" s="16" t="s">
        <v>74</v>
      </c>
      <c r="N358" s="12">
        <v>1</v>
      </c>
      <c r="P358" s="12" t="s">
        <v>75</v>
      </c>
      <c r="Q358" s="12" t="s">
        <v>76</v>
      </c>
      <c r="R358" s="12" t="s">
        <v>77</v>
      </c>
      <c r="S358" s="17" t="s">
        <v>78</v>
      </c>
      <c r="T358" s="12">
        <v>28</v>
      </c>
      <c r="V358" s="12">
        <v>1</v>
      </c>
      <c r="W358" s="12" t="s">
        <v>84</v>
      </c>
      <c r="Z358" s="13">
        <v>42</v>
      </c>
      <c r="AA358" s="13">
        <v>2300</v>
      </c>
      <c r="AB358" s="12">
        <v>12</v>
      </c>
      <c r="AC358" s="13">
        <v>-18</v>
      </c>
      <c r="AE358" s="12">
        <v>0</v>
      </c>
      <c r="AF358" s="12">
        <v>1</v>
      </c>
      <c r="AG358" s="12">
        <v>2</v>
      </c>
      <c r="AH358" s="12">
        <v>3</v>
      </c>
      <c r="AJ358" s="13">
        <v>5</v>
      </c>
      <c r="AK358" s="16">
        <f t="shared" si="53"/>
        <v>1470.3369140625</v>
      </c>
      <c r="AL358" s="12">
        <v>-66.986083984375</v>
      </c>
      <c r="AM358" s="18">
        <v>-77.9876708984375</v>
      </c>
      <c r="AN358" s="18">
        <v>-84.7015380859375</v>
      </c>
      <c r="AO358" s="18">
        <v>-90.2252197265625</v>
      </c>
      <c r="AP358" s="18">
        <v>-97.625732421875</v>
      </c>
      <c r="AQ358" s="12">
        <v>-99.12109375</v>
      </c>
      <c r="AR358" s="12">
        <v>-106.93359375</v>
      </c>
      <c r="AS358" s="12">
        <v>-114.395141601562</v>
      </c>
      <c r="AU358" s="12">
        <f t="shared" si="50"/>
        <v>0</v>
      </c>
      <c r="BB358" s="19"/>
      <c r="BC358" s="18"/>
      <c r="BI358" s="19"/>
      <c r="CC358" s="12" t="s">
        <v>262</v>
      </c>
      <c r="CE358" s="20">
        <v>-11.78</v>
      </c>
      <c r="CF358" s="21">
        <v>0</v>
      </c>
      <c r="CG358" s="21">
        <v>1.129</v>
      </c>
      <c r="CH358" s="21">
        <v>5.1999999999999998E-2</v>
      </c>
      <c r="CI358" s="21">
        <v>-76.268000000000001</v>
      </c>
      <c r="CJ358" s="21">
        <v>3.65</v>
      </c>
      <c r="CK358" s="21">
        <v>6.6760000000000002</v>
      </c>
      <c r="CL358" s="21">
        <v>-3.6840000000000002</v>
      </c>
      <c r="CM358" s="12">
        <v>8.4740000000000002</v>
      </c>
      <c r="CN358" s="12">
        <v>-5.5670000000000002</v>
      </c>
      <c r="CO358" s="62">
        <f>(CL358*CK358+CN358*CM358)/(CL358+CN358)</f>
        <v>7.7579874608150465</v>
      </c>
      <c r="CP358" s="12">
        <v>0.85099999999999998</v>
      </c>
      <c r="CQ358" s="12">
        <v>0</v>
      </c>
      <c r="CR358" s="12">
        <v>0</v>
      </c>
      <c r="CS358" s="12">
        <v>0</v>
      </c>
      <c r="CT358" s="12">
        <v>0</v>
      </c>
      <c r="CU358" s="12">
        <v>0</v>
      </c>
      <c r="CV358" s="12">
        <v>0</v>
      </c>
      <c r="CW358" s="12">
        <v>0</v>
      </c>
      <c r="CX358" s="22">
        <v>8.2000000000000003E-2</v>
      </c>
      <c r="CY358" s="21"/>
      <c r="DV358" s="23"/>
      <c r="DW358" s="23"/>
      <c r="DX358" s="23"/>
      <c r="DY358" s="23"/>
      <c r="DZ358" s="23"/>
      <c r="EA358" s="23"/>
      <c r="EB358" s="23"/>
      <c r="EC358" s="32">
        <v>6</v>
      </c>
      <c r="ED358" s="12">
        <v>6</v>
      </c>
      <c r="EE358" s="23"/>
      <c r="EF358" s="21">
        <f t="shared" si="51"/>
        <v>0</v>
      </c>
      <c r="EG358" s="36">
        <v>6</v>
      </c>
      <c r="EH358" s="23"/>
      <c r="EI358" s="23"/>
      <c r="EJ358" s="23"/>
      <c r="EK358" s="23"/>
      <c r="EL358" s="23"/>
      <c r="EM358" s="23"/>
      <c r="EN358" s="23"/>
      <c r="EO358" s="23"/>
      <c r="EP358" s="23"/>
      <c r="EQ358" s="23"/>
      <c r="ER358" s="23"/>
      <c r="ES358" s="23"/>
      <c r="ET358" s="23"/>
      <c r="EU358" s="23"/>
      <c r="EV358" s="23"/>
      <c r="EW358" s="23"/>
      <c r="EX358" s="23"/>
      <c r="EY358" s="23"/>
      <c r="EZ358" s="23"/>
      <c r="FA358" s="23"/>
      <c r="FB358" s="23"/>
      <c r="FC358" s="23"/>
      <c r="FD358" s="23"/>
      <c r="FE358" s="23"/>
      <c r="FF358" s="23"/>
      <c r="FG358" s="23"/>
      <c r="FH358" s="23"/>
      <c r="FI358" s="23"/>
      <c r="FJ358" s="23"/>
      <c r="FK358" s="23"/>
      <c r="FL358" s="23"/>
      <c r="FM358" s="23"/>
      <c r="FN358" s="23"/>
      <c r="FO358" s="23"/>
      <c r="FP358" s="23"/>
      <c r="FQ358" s="23"/>
      <c r="FR358" s="23"/>
      <c r="FS358" s="23"/>
      <c r="FT358" s="23"/>
      <c r="FU358" s="23"/>
      <c r="FV358" s="23"/>
      <c r="FW358" s="23"/>
      <c r="FX358" s="23"/>
      <c r="FY358" s="23"/>
      <c r="FZ358" s="23"/>
      <c r="GA358" s="23"/>
      <c r="GB358" s="23"/>
      <c r="GC358" s="23"/>
      <c r="GD358" s="23"/>
      <c r="GE358" s="23"/>
      <c r="GF358" s="23"/>
      <c r="GG358" s="23"/>
      <c r="GH358" s="23"/>
      <c r="GI358" s="23"/>
      <c r="GJ358" s="23"/>
      <c r="GK358" s="23"/>
      <c r="GL358" s="23"/>
      <c r="GM358" s="23"/>
      <c r="GN358" s="23"/>
      <c r="GO358" s="23"/>
      <c r="GP358" s="23"/>
      <c r="GQ358" s="23"/>
      <c r="GR358" s="23"/>
      <c r="GS358" s="23"/>
      <c r="GT358" s="23"/>
      <c r="GU358" s="23"/>
      <c r="GV358" s="23"/>
      <c r="GW358" s="23"/>
      <c r="GX358" s="23"/>
      <c r="GY358" s="23"/>
      <c r="GZ358" s="23"/>
      <c r="HA358" s="23"/>
      <c r="HB358" s="23"/>
      <c r="HC358" s="23"/>
      <c r="HD358" s="23"/>
      <c r="HE358" s="23"/>
      <c r="HF358" s="23"/>
      <c r="HG358" s="23"/>
      <c r="HH358" s="23"/>
      <c r="HI358" s="23"/>
      <c r="HJ358" s="23"/>
      <c r="HK358" s="23"/>
      <c r="HL358" s="23"/>
      <c r="HM358" s="23"/>
      <c r="HN358" s="23"/>
      <c r="HO358" s="23"/>
      <c r="HP358" s="23"/>
      <c r="HQ358" s="23"/>
      <c r="HR358" s="23"/>
      <c r="HS358" s="23"/>
      <c r="HT358" s="23"/>
      <c r="HU358" s="23"/>
      <c r="HV358" s="23"/>
      <c r="HW358" s="23"/>
      <c r="HX358" s="23"/>
      <c r="HY358" s="23"/>
      <c r="HZ358" s="23"/>
      <c r="IA358" s="23"/>
      <c r="IB358" s="23"/>
      <c r="IC358" s="23"/>
      <c r="ID358" s="23"/>
      <c r="IE358" s="23"/>
      <c r="IF358" s="23"/>
      <c r="IG358" s="23"/>
      <c r="IH358" s="23"/>
      <c r="II358" s="23"/>
      <c r="IJ358" s="23"/>
    </row>
    <row r="359" spans="1:244" s="12" customFormat="1" ht="15" customHeight="1" x14ac:dyDescent="0.3">
      <c r="B359" s="13">
        <v>2</v>
      </c>
      <c r="C359" s="51"/>
      <c r="D359" s="12">
        <v>100</v>
      </c>
      <c r="F359" s="14">
        <v>44904</v>
      </c>
      <c r="G359" s="13" t="s">
        <v>73</v>
      </c>
      <c r="I359" s="26">
        <v>44862</v>
      </c>
      <c r="J359" s="13">
        <f t="shared" si="48"/>
        <v>42</v>
      </c>
      <c r="K359" s="12">
        <f t="shared" si="49"/>
        <v>-1</v>
      </c>
      <c r="L359" s="12">
        <v>43</v>
      </c>
      <c r="M359" s="16" t="s">
        <v>74</v>
      </c>
      <c r="N359" s="12">
        <v>1</v>
      </c>
      <c r="P359" s="12" t="s">
        <v>75</v>
      </c>
      <c r="Q359" s="12" t="s">
        <v>76</v>
      </c>
      <c r="R359" s="12" t="s">
        <v>77</v>
      </c>
      <c r="S359" s="17" t="s">
        <v>78</v>
      </c>
      <c r="T359" s="12">
        <v>28</v>
      </c>
      <c r="V359" s="12">
        <v>5</v>
      </c>
      <c r="Z359" s="13">
        <v>39</v>
      </c>
      <c r="AA359" s="13">
        <v>1700</v>
      </c>
      <c r="AB359" s="12">
        <v>21</v>
      </c>
      <c r="AC359" s="13">
        <v>-20</v>
      </c>
      <c r="AE359" s="30">
        <v>13</v>
      </c>
      <c r="AF359" s="12">
        <v>14</v>
      </c>
      <c r="AG359" s="12">
        <v>15</v>
      </c>
      <c r="AH359" s="12">
        <v>16</v>
      </c>
      <c r="AJ359" s="13">
        <v>5</v>
      </c>
      <c r="AK359" s="16">
        <f t="shared" si="53"/>
        <v>714.41650390625</v>
      </c>
      <c r="AL359" s="12">
        <v>-75.5767822265625</v>
      </c>
      <c r="AM359" s="18">
        <v>-83.9996337890625</v>
      </c>
      <c r="AN359" s="18">
        <v>-84.869384765625</v>
      </c>
      <c r="AO359" s="18">
        <v>-87.890625</v>
      </c>
      <c r="AP359" s="18">
        <v>-91.49169921875</v>
      </c>
      <c r="AQ359" s="12">
        <v>-94.6807861328125</v>
      </c>
      <c r="AR359" s="12">
        <v>-98.968505859375</v>
      </c>
      <c r="AS359" s="12">
        <v>-99.822998046875</v>
      </c>
      <c r="AU359" s="12">
        <f t="shared" si="50"/>
        <v>0</v>
      </c>
      <c r="BB359" s="19"/>
      <c r="BC359" s="18"/>
      <c r="BI359" s="19"/>
      <c r="CE359" s="20"/>
      <c r="CF359" s="21"/>
      <c r="CG359" s="21"/>
      <c r="CH359" s="21"/>
      <c r="CI359" s="21"/>
      <c r="CJ359" s="21"/>
      <c r="CK359" s="21"/>
      <c r="CL359" s="21"/>
      <c r="CO359" s="62"/>
      <c r="CX359" s="52">
        <v>0</v>
      </c>
      <c r="CY359" s="21">
        <v>0</v>
      </c>
      <c r="DV359" s="23"/>
      <c r="DW359" s="23"/>
      <c r="DX359" s="23"/>
      <c r="DY359" s="23"/>
      <c r="DZ359" s="23"/>
      <c r="EA359" s="23"/>
      <c r="EB359" s="23"/>
      <c r="EC359" s="21">
        <v>5</v>
      </c>
      <c r="ED359" s="12">
        <v>5</v>
      </c>
      <c r="EE359" s="23"/>
      <c r="EF359" s="21">
        <f t="shared" si="51"/>
        <v>0</v>
      </c>
      <c r="EG359" s="24">
        <v>5</v>
      </c>
      <c r="EH359" s="23"/>
      <c r="EI359" s="23"/>
      <c r="EJ359" s="23"/>
      <c r="EK359" s="23"/>
      <c r="EL359" s="23"/>
      <c r="EM359" s="23"/>
      <c r="EN359" s="23"/>
      <c r="EO359" s="23"/>
      <c r="EP359" s="23"/>
      <c r="EQ359" s="23"/>
      <c r="ER359" s="23"/>
      <c r="ES359" s="23"/>
      <c r="ET359" s="23"/>
      <c r="EU359" s="23"/>
      <c r="EV359" s="23"/>
      <c r="EW359" s="23"/>
      <c r="EX359" s="23"/>
      <c r="EY359" s="23"/>
      <c r="EZ359" s="23"/>
      <c r="FA359" s="23"/>
      <c r="FB359" s="23"/>
      <c r="FC359" s="23"/>
      <c r="FD359" s="23"/>
      <c r="FE359" s="23"/>
      <c r="FF359" s="23"/>
      <c r="FG359" s="23"/>
      <c r="FH359" s="23"/>
      <c r="FI359" s="23"/>
      <c r="FJ359" s="23"/>
      <c r="FK359" s="23"/>
      <c r="FL359" s="23"/>
      <c r="FM359" s="23"/>
      <c r="FN359" s="23"/>
      <c r="FO359" s="23"/>
      <c r="FP359" s="23"/>
      <c r="FQ359" s="23"/>
      <c r="FR359" s="23"/>
      <c r="FS359" s="23"/>
      <c r="FT359" s="23"/>
      <c r="FU359" s="23"/>
      <c r="FV359" s="23"/>
      <c r="FW359" s="23"/>
      <c r="FX359" s="23"/>
      <c r="FY359" s="23"/>
      <c r="FZ359" s="23"/>
      <c r="GA359" s="23"/>
      <c r="GB359" s="23"/>
      <c r="GC359" s="23"/>
      <c r="GD359" s="23"/>
      <c r="GE359" s="23"/>
      <c r="GF359" s="23"/>
      <c r="GG359" s="23"/>
      <c r="GH359" s="23"/>
      <c r="GI359" s="23"/>
      <c r="GJ359" s="23"/>
      <c r="GK359" s="23"/>
      <c r="GL359" s="23"/>
      <c r="GM359" s="23"/>
      <c r="GN359" s="23"/>
      <c r="GO359" s="23"/>
      <c r="GP359" s="23"/>
      <c r="GQ359" s="23"/>
      <c r="GR359" s="23"/>
      <c r="GS359" s="23"/>
      <c r="GT359" s="23"/>
      <c r="GU359" s="23"/>
      <c r="GV359" s="23"/>
      <c r="GW359" s="23"/>
      <c r="GX359" s="23"/>
      <c r="GY359" s="23"/>
      <c r="GZ359" s="23"/>
      <c r="HA359" s="23"/>
      <c r="HB359" s="23"/>
      <c r="HC359" s="23"/>
      <c r="HD359" s="23"/>
      <c r="HE359" s="23"/>
      <c r="HF359" s="23"/>
      <c r="HG359" s="23"/>
      <c r="HH359" s="23"/>
      <c r="HI359" s="23"/>
      <c r="HJ359" s="23"/>
      <c r="HK359" s="23"/>
      <c r="HL359" s="23"/>
      <c r="HM359" s="23"/>
      <c r="HN359" s="23"/>
      <c r="HO359" s="23"/>
      <c r="HP359" s="23"/>
      <c r="HQ359" s="23"/>
      <c r="HR359" s="23"/>
      <c r="HS359" s="23"/>
      <c r="HT359" s="23"/>
      <c r="HU359" s="23"/>
      <c r="HV359" s="23"/>
      <c r="HW359" s="23"/>
      <c r="HX359" s="23"/>
      <c r="HY359" s="23"/>
      <c r="HZ359" s="23"/>
      <c r="IA359" s="23"/>
      <c r="IB359" s="23"/>
      <c r="IC359" s="23"/>
      <c r="ID359" s="23"/>
      <c r="IE359" s="23"/>
      <c r="IF359" s="23"/>
      <c r="IG359" s="23"/>
      <c r="IH359" s="23"/>
      <c r="II359" s="23"/>
      <c r="IJ359" s="23"/>
    </row>
    <row r="360" spans="1:244" s="12" customFormat="1" x14ac:dyDescent="0.3">
      <c r="B360" s="13">
        <v>2</v>
      </c>
      <c r="D360" s="12">
        <v>25</v>
      </c>
      <c r="F360" s="14">
        <v>44907</v>
      </c>
      <c r="G360" s="13" t="s">
        <v>89</v>
      </c>
      <c r="I360" s="14">
        <v>44867</v>
      </c>
      <c r="J360" s="13">
        <f t="shared" si="48"/>
        <v>40</v>
      </c>
      <c r="K360" s="12">
        <f t="shared" si="49"/>
        <v>4</v>
      </c>
      <c r="L360" s="12">
        <v>36</v>
      </c>
      <c r="M360" s="16" t="s">
        <v>74</v>
      </c>
      <c r="N360" s="12">
        <v>1</v>
      </c>
      <c r="P360" s="12" t="s">
        <v>75</v>
      </c>
      <c r="Q360" s="12" t="s">
        <v>161</v>
      </c>
      <c r="R360" s="12" t="s">
        <v>77</v>
      </c>
      <c r="S360" s="17" t="s">
        <v>78</v>
      </c>
      <c r="T360" s="12">
        <v>28</v>
      </c>
      <c r="V360" s="12">
        <v>5</v>
      </c>
      <c r="W360" s="12" t="s">
        <v>83</v>
      </c>
      <c r="Z360" s="13">
        <v>36</v>
      </c>
      <c r="AA360" s="13">
        <v>2000</v>
      </c>
      <c r="AB360" s="12">
        <v>24</v>
      </c>
      <c r="AC360" s="13">
        <v>-34</v>
      </c>
      <c r="AE360" s="12">
        <v>13</v>
      </c>
      <c r="AF360" s="12">
        <v>14</v>
      </c>
      <c r="AG360" s="12">
        <v>15</v>
      </c>
      <c r="AH360" s="12">
        <v>16</v>
      </c>
      <c r="AJ360" s="13">
        <v>2</v>
      </c>
      <c r="AK360" s="16">
        <f t="shared" si="53"/>
        <v>3179.6264648437391</v>
      </c>
      <c r="AL360" s="12">
        <v>-88.6077880859375</v>
      </c>
      <c r="AM360" s="18">
        <v>-108.657836914062</v>
      </c>
      <c r="AN360" s="18">
        <v>-119.232177734375</v>
      </c>
      <c r="AO360" s="18">
        <v>-143.9208984375</v>
      </c>
      <c r="AP360" s="18">
        <v>-150.46691894531199</v>
      </c>
      <c r="AQ360" s="12">
        <v>-167.46520996093699</v>
      </c>
      <c r="AR360" s="12">
        <v>-166.21398925781199</v>
      </c>
      <c r="AS360" s="12">
        <v>-126.434326171875</v>
      </c>
      <c r="AU360" s="12">
        <f t="shared" si="50"/>
        <v>18</v>
      </c>
      <c r="AV360" s="12">
        <v>9</v>
      </c>
      <c r="AW360" s="12">
        <v>1</v>
      </c>
      <c r="AX360" s="12">
        <v>1</v>
      </c>
      <c r="AY360" s="12" t="s">
        <v>80</v>
      </c>
      <c r="AZ360" s="12">
        <v>510.09948730468699</v>
      </c>
      <c r="BA360" s="12">
        <v>514.50109863281205</v>
      </c>
      <c r="BB360" s="19">
        <v>-26.9899997711181</v>
      </c>
      <c r="BC360" s="18">
        <v>59.201305389404197</v>
      </c>
      <c r="BD360" s="12">
        <v>1.900390625</v>
      </c>
      <c r="BE360" s="12">
        <v>511.99987792968699</v>
      </c>
      <c r="BF360" s="12">
        <v>3.5067236423492401</v>
      </c>
      <c r="BG360" s="12">
        <v>0</v>
      </c>
      <c r="BH360" s="12">
        <v>510.09948730468699</v>
      </c>
      <c r="BI360" s="19">
        <v>2.67213678359985</v>
      </c>
      <c r="BJ360" s="12">
        <v>29.600652694702099</v>
      </c>
      <c r="BK360" s="12">
        <v>0.88375997543335005</v>
      </c>
      <c r="BL360" s="12">
        <v>16.229860305786101</v>
      </c>
      <c r="BM360" s="12">
        <v>45.358009338378899</v>
      </c>
      <c r="BN360" s="12">
        <v>1.05029296875</v>
      </c>
      <c r="BO360" s="12">
        <v>-24.509803771972599</v>
      </c>
      <c r="BP360" s="12">
        <v>1.0498046875</v>
      </c>
      <c r="BQ360" s="12">
        <v>35.378276824951101</v>
      </c>
      <c r="BR360" s="12">
        <v>1.37194943428039</v>
      </c>
      <c r="BS360" s="12" t="s">
        <v>81</v>
      </c>
      <c r="BU360" s="12" t="s">
        <v>81</v>
      </c>
      <c r="BV360" s="12">
        <v>158.36407470703099</v>
      </c>
      <c r="BW360" s="12" t="s">
        <v>82</v>
      </c>
      <c r="BX360" s="12" t="s">
        <v>81</v>
      </c>
      <c r="BY360" s="12" t="s">
        <v>82</v>
      </c>
      <c r="BZ360" s="12" t="s">
        <v>82</v>
      </c>
      <c r="CC360" s="12" t="s">
        <v>162</v>
      </c>
      <c r="CE360" s="20">
        <v>-11.047000000000001</v>
      </c>
      <c r="CF360" s="21">
        <v>0</v>
      </c>
      <c r="CG360" s="21">
        <v>0.27500000000000002</v>
      </c>
      <c r="CH360" s="21">
        <v>0.47399999999999998</v>
      </c>
      <c r="CI360" s="21">
        <v>67.581000000000003</v>
      </c>
      <c r="CJ360" s="21">
        <v>2.75</v>
      </c>
      <c r="CK360" s="21">
        <v>2.6480000000000001</v>
      </c>
      <c r="CL360" s="21">
        <v>-3.4220000000000002</v>
      </c>
      <c r="CM360" s="12">
        <v>2.714</v>
      </c>
      <c r="CN360" s="12">
        <v>-8.2959999999999994</v>
      </c>
      <c r="CO360" s="62">
        <f>(CL360*CK360+CN360*CM360)/(CL360+CN360)</f>
        <v>2.6947260624679981</v>
      </c>
      <c r="CP360" s="12">
        <v>0.747</v>
      </c>
      <c r="CQ360" s="12">
        <v>0</v>
      </c>
      <c r="CR360" s="12">
        <v>0</v>
      </c>
      <c r="CS360" s="12">
        <v>0</v>
      </c>
      <c r="CT360" s="12">
        <v>0</v>
      </c>
      <c r="CU360" s="12">
        <v>0</v>
      </c>
      <c r="CV360" s="12">
        <v>0</v>
      </c>
      <c r="CW360" s="12">
        <v>0</v>
      </c>
      <c r="CX360" s="22">
        <v>0.54300000000000004</v>
      </c>
      <c r="DL360" s="35"/>
      <c r="EC360" s="12">
        <v>5</v>
      </c>
      <c r="ED360" s="21">
        <v>5</v>
      </c>
      <c r="EE360" s="21"/>
      <c r="EF360" s="21">
        <f t="shared" si="51"/>
        <v>0</v>
      </c>
      <c r="EG360" s="28">
        <v>5</v>
      </c>
      <c r="EH360" s="21"/>
      <c r="EI360" s="21"/>
      <c r="EJ360" s="21"/>
      <c r="EK360" s="21"/>
      <c r="EL360" s="21"/>
      <c r="EM360" s="21"/>
      <c r="EN360" s="21"/>
      <c r="EO360" s="21"/>
      <c r="EP360" s="21"/>
      <c r="EQ360" s="21"/>
      <c r="ER360" s="21"/>
      <c r="ES360" s="21"/>
      <c r="ET360" s="21"/>
      <c r="EU360" s="21"/>
      <c r="EV360" s="21"/>
      <c r="EW360" s="21"/>
      <c r="EX360" s="21"/>
      <c r="EY360" s="21"/>
      <c r="EZ360" s="21"/>
      <c r="FA360" s="21"/>
      <c r="FB360" s="21"/>
      <c r="FC360" s="21"/>
      <c r="FD360" s="21"/>
      <c r="FE360" s="21"/>
      <c r="FF360" s="21"/>
      <c r="FG360" s="21"/>
      <c r="FH360" s="21"/>
      <c r="FI360" s="21"/>
      <c r="FJ360" s="21"/>
      <c r="FK360" s="21"/>
      <c r="FL360" s="21"/>
      <c r="FM360" s="21"/>
      <c r="FN360" s="21"/>
      <c r="FO360" s="21"/>
      <c r="FP360" s="21"/>
      <c r="FQ360" s="21"/>
      <c r="FR360" s="21"/>
      <c r="FS360" s="21"/>
      <c r="FT360" s="21"/>
      <c r="FU360" s="21"/>
      <c r="FV360" s="21"/>
      <c r="FW360" s="21"/>
      <c r="FX360" s="21"/>
      <c r="FY360" s="21"/>
      <c r="FZ360" s="21"/>
      <c r="GA360" s="21"/>
      <c r="GB360" s="21"/>
      <c r="GC360" s="21"/>
      <c r="GD360" s="21"/>
      <c r="GE360" s="21"/>
      <c r="GF360" s="21"/>
      <c r="GG360" s="21"/>
      <c r="GH360" s="21"/>
      <c r="GI360" s="21"/>
      <c r="GJ360" s="21"/>
      <c r="GK360" s="21"/>
      <c r="GL360" s="21"/>
      <c r="GM360" s="21"/>
      <c r="GN360" s="21"/>
      <c r="GO360" s="21"/>
      <c r="GP360" s="21"/>
      <c r="GQ360" s="21"/>
      <c r="GR360" s="21"/>
      <c r="GS360" s="21"/>
      <c r="GT360" s="21"/>
      <c r="GU360" s="21"/>
      <c r="GV360" s="21"/>
      <c r="GW360" s="21"/>
      <c r="GX360" s="21"/>
      <c r="GY360" s="21"/>
      <c r="GZ360" s="21"/>
      <c r="HA360" s="21"/>
      <c r="HB360" s="21"/>
      <c r="HC360" s="21"/>
      <c r="HD360" s="21"/>
      <c r="HE360" s="21"/>
      <c r="HF360" s="21"/>
      <c r="HG360" s="21"/>
      <c r="HH360" s="21"/>
      <c r="HI360" s="21"/>
      <c r="HJ360" s="21"/>
      <c r="HK360" s="21"/>
      <c r="HL360" s="21"/>
      <c r="HM360" s="21"/>
      <c r="HN360" s="21"/>
      <c r="HO360" s="21"/>
      <c r="HP360" s="21"/>
      <c r="HQ360" s="21"/>
      <c r="HR360" s="21"/>
      <c r="HS360" s="21"/>
      <c r="HT360" s="21"/>
      <c r="HU360" s="21"/>
      <c r="HV360" s="21"/>
      <c r="HW360" s="21"/>
      <c r="HX360" s="21"/>
      <c r="HY360" s="21"/>
      <c r="HZ360" s="21"/>
      <c r="IA360" s="21"/>
      <c r="IB360" s="21"/>
      <c r="IC360" s="21"/>
      <c r="ID360" s="21"/>
      <c r="IE360" s="21"/>
      <c r="IF360" s="21"/>
      <c r="IG360" s="21"/>
      <c r="IH360" s="21"/>
      <c r="II360" s="21"/>
      <c r="IJ360" s="21"/>
    </row>
    <row r="361" spans="1:244" s="32" customFormat="1" x14ac:dyDescent="0.3">
      <c r="A361" s="12"/>
      <c r="B361" s="13">
        <v>2</v>
      </c>
      <c r="C361" s="12"/>
      <c r="D361" s="12">
        <v>25</v>
      </c>
      <c r="E361" s="12"/>
      <c r="F361" s="14">
        <v>44907</v>
      </c>
      <c r="G361" s="13" t="s">
        <v>89</v>
      </c>
      <c r="H361" s="12"/>
      <c r="I361" s="14">
        <v>44867</v>
      </c>
      <c r="J361" s="13">
        <f t="shared" si="48"/>
        <v>40</v>
      </c>
      <c r="K361" s="12">
        <f t="shared" si="49"/>
        <v>4</v>
      </c>
      <c r="L361" s="12">
        <v>36</v>
      </c>
      <c r="M361" s="16" t="s">
        <v>74</v>
      </c>
      <c r="N361" s="12">
        <v>1</v>
      </c>
      <c r="O361" s="12"/>
      <c r="P361" s="12" t="s">
        <v>75</v>
      </c>
      <c r="Q361" s="12" t="s">
        <v>161</v>
      </c>
      <c r="R361" s="12" t="s">
        <v>77</v>
      </c>
      <c r="S361" s="17" t="s">
        <v>78</v>
      </c>
      <c r="T361" s="12">
        <v>28</v>
      </c>
      <c r="U361" s="12"/>
      <c r="V361" s="12">
        <v>3</v>
      </c>
      <c r="W361" s="12" t="s">
        <v>163</v>
      </c>
      <c r="X361" s="12"/>
      <c r="Y361" s="12"/>
      <c r="Z361" s="13">
        <v>28</v>
      </c>
      <c r="AA361" s="13">
        <v>1500</v>
      </c>
      <c r="AB361" s="12">
        <v>22</v>
      </c>
      <c r="AC361" s="13">
        <v>-31</v>
      </c>
      <c r="AD361" s="12"/>
      <c r="AE361" s="12">
        <v>5</v>
      </c>
      <c r="AF361" s="35">
        <v>6</v>
      </c>
      <c r="AG361" s="35">
        <v>7</v>
      </c>
      <c r="AH361" s="35">
        <v>8</v>
      </c>
      <c r="AI361" s="12"/>
      <c r="AJ361" s="49">
        <v>4</v>
      </c>
      <c r="AK361" s="16">
        <f t="shared" si="53"/>
        <v>816.95556640626</v>
      </c>
      <c r="AL361" s="12">
        <v>-83.6639404296875</v>
      </c>
      <c r="AM361" s="18">
        <v>-102.828979492187</v>
      </c>
      <c r="AN361" s="18">
        <v>-96.9085693359375</v>
      </c>
      <c r="AO361" s="18">
        <v>-98.052978515625</v>
      </c>
      <c r="AP361" s="18">
        <v>-106.475830078125</v>
      </c>
      <c r="AQ361" s="12">
        <v>-112.808227539062</v>
      </c>
      <c r="AR361" s="12">
        <v>-120.54443359375</v>
      </c>
      <c r="AS361" s="12">
        <v>-126.3427734375</v>
      </c>
      <c r="AT361" s="12"/>
      <c r="AU361" s="12">
        <f t="shared" si="50"/>
        <v>34</v>
      </c>
      <c r="AV361" s="12">
        <v>17</v>
      </c>
      <c r="AW361" s="12">
        <v>1</v>
      </c>
      <c r="AX361" s="12">
        <v>1</v>
      </c>
      <c r="AY361" s="12" t="s">
        <v>80</v>
      </c>
      <c r="AZ361" s="12">
        <v>527.40051269531205</v>
      </c>
      <c r="BA361" s="12">
        <v>533.402587890625</v>
      </c>
      <c r="BB361" s="19">
        <v>-15.170000076293899</v>
      </c>
      <c r="BC361" s="18">
        <v>36.013504028320298</v>
      </c>
      <c r="BD361" s="12">
        <v>3</v>
      </c>
      <c r="BE361" s="12">
        <v>530.40051269531205</v>
      </c>
      <c r="BF361" s="12">
        <v>13.491533279418899</v>
      </c>
      <c r="BG361" s="12">
        <v>0</v>
      </c>
      <c r="BH361" s="12">
        <v>527.40051269531205</v>
      </c>
      <c r="BI361" s="19">
        <v>5.3894848823547301</v>
      </c>
      <c r="BJ361" s="12">
        <v>18.006752014160099</v>
      </c>
      <c r="BK361" s="12">
        <v>0.39871245622634899</v>
      </c>
      <c r="BL361" s="12">
        <v>5.4719738960266104</v>
      </c>
      <c r="BM361" s="12">
        <v>12.714460372924799</v>
      </c>
      <c r="BN361" s="12">
        <v>0.1494140625</v>
      </c>
      <c r="BO361" s="12">
        <v>-8.8848037719726491</v>
      </c>
      <c r="BP361" s="12">
        <v>1.1494140625</v>
      </c>
      <c r="BQ361" s="12" t="s">
        <v>81</v>
      </c>
      <c r="BR361" s="12" t="s">
        <v>81</v>
      </c>
      <c r="BS361" s="12" t="s">
        <v>81</v>
      </c>
      <c r="BT361" s="12"/>
      <c r="BU361" s="12" t="s">
        <v>81</v>
      </c>
      <c r="BV361" s="12">
        <v>164.91262817382801</v>
      </c>
      <c r="BW361" s="12" t="s">
        <v>82</v>
      </c>
      <c r="BX361" s="12" t="s">
        <v>81</v>
      </c>
      <c r="BY361" s="12" t="s">
        <v>82</v>
      </c>
      <c r="BZ361" s="12" t="s">
        <v>82</v>
      </c>
      <c r="CA361" s="12"/>
      <c r="CB361" s="12"/>
      <c r="CC361" s="12" t="s">
        <v>164</v>
      </c>
      <c r="CD361" s="12"/>
      <c r="CE361" s="20">
        <v>-39.581000000000003</v>
      </c>
      <c r="CF361" s="21">
        <v>0</v>
      </c>
      <c r="CG361" s="21">
        <v>0.57999999999999996</v>
      </c>
      <c r="CH361" s="21">
        <v>4.5999999999999999E-2</v>
      </c>
      <c r="CI361" s="21">
        <v>-50.789000000000001</v>
      </c>
      <c r="CJ361" s="21">
        <v>0.1</v>
      </c>
      <c r="CK361" s="21">
        <v>7.8E-2</v>
      </c>
      <c r="CL361" s="21">
        <v>-12.196</v>
      </c>
      <c r="CM361" s="12">
        <v>5.1999999999999998E-2</v>
      </c>
      <c r="CN361" s="12">
        <v>-27.704000000000001</v>
      </c>
      <c r="CO361" s="62">
        <f>(CL361*CK361+CN361*CM361)/(CL361+CN361)</f>
        <v>5.9947268170426067E-2</v>
      </c>
      <c r="CP361" s="12">
        <v>0.87</v>
      </c>
      <c r="CQ361" s="12">
        <v>0</v>
      </c>
      <c r="CR361" s="12">
        <v>0</v>
      </c>
      <c r="CS361" s="12">
        <v>0</v>
      </c>
      <c r="CT361" s="12">
        <v>0</v>
      </c>
      <c r="CU361" s="12">
        <v>0</v>
      </c>
      <c r="CV361" s="12">
        <v>0</v>
      </c>
      <c r="CW361" s="12">
        <v>0</v>
      </c>
      <c r="CX361" s="22">
        <v>6.5000000000000002E-2</v>
      </c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35"/>
      <c r="DM361" s="12"/>
      <c r="DN361" s="12"/>
      <c r="DO361" s="12"/>
      <c r="DP361" s="12"/>
      <c r="DQ361" s="12"/>
      <c r="DR361" s="12"/>
      <c r="DS361" s="12"/>
      <c r="DT361" s="12"/>
      <c r="DU361" s="12"/>
      <c r="DV361" s="12"/>
      <c r="DW361" s="12"/>
      <c r="DX361" s="12"/>
      <c r="DY361" s="12"/>
      <c r="DZ361" s="12"/>
      <c r="EA361" s="12"/>
      <c r="EB361" s="12"/>
      <c r="EC361" s="32">
        <v>6</v>
      </c>
      <c r="ED361" s="21">
        <v>6</v>
      </c>
      <c r="EE361" s="21"/>
      <c r="EF361" s="21">
        <f t="shared" si="51"/>
        <v>0</v>
      </c>
      <c r="EG361" s="36">
        <v>6</v>
      </c>
      <c r="EH361" s="21"/>
      <c r="EI361" s="21"/>
      <c r="EJ361" s="21"/>
      <c r="EK361" s="21"/>
      <c r="EL361" s="21"/>
      <c r="EM361" s="21"/>
      <c r="EN361" s="21"/>
      <c r="EO361" s="21"/>
      <c r="EP361" s="21"/>
      <c r="EQ361" s="21"/>
      <c r="ER361" s="21"/>
      <c r="ES361" s="21"/>
      <c r="ET361" s="21"/>
      <c r="EU361" s="21"/>
      <c r="EV361" s="21"/>
      <c r="EW361" s="21"/>
      <c r="EX361" s="21"/>
      <c r="EY361" s="21"/>
      <c r="EZ361" s="21"/>
      <c r="FA361" s="21"/>
      <c r="FB361" s="21"/>
      <c r="FC361" s="21"/>
      <c r="FD361" s="21"/>
      <c r="FE361" s="21"/>
      <c r="FF361" s="21"/>
      <c r="FG361" s="21"/>
      <c r="FH361" s="21"/>
      <c r="FI361" s="21"/>
      <c r="FJ361" s="21"/>
      <c r="FK361" s="21"/>
      <c r="FL361" s="21"/>
      <c r="FM361" s="21"/>
      <c r="FN361" s="21"/>
      <c r="FO361" s="21"/>
      <c r="FP361" s="21"/>
      <c r="FQ361" s="21"/>
      <c r="FR361" s="21"/>
      <c r="FS361" s="21"/>
      <c r="FT361" s="21"/>
      <c r="FU361" s="21"/>
      <c r="FV361" s="21"/>
      <c r="FW361" s="21"/>
      <c r="FX361" s="21"/>
      <c r="FY361" s="21"/>
      <c r="FZ361" s="21"/>
      <c r="GA361" s="21"/>
      <c r="GB361" s="21"/>
      <c r="GC361" s="21"/>
      <c r="GD361" s="21"/>
      <c r="GE361" s="21"/>
      <c r="GF361" s="21"/>
      <c r="GG361" s="21"/>
      <c r="GH361" s="21"/>
      <c r="GI361" s="21"/>
      <c r="GJ361" s="21"/>
      <c r="GK361" s="21"/>
      <c r="GL361" s="21"/>
      <c r="GM361" s="21"/>
      <c r="GN361" s="21"/>
      <c r="GO361" s="21"/>
      <c r="GP361" s="21"/>
      <c r="GQ361" s="21"/>
      <c r="GR361" s="21"/>
      <c r="GS361" s="21"/>
      <c r="GT361" s="21"/>
      <c r="GU361" s="21"/>
      <c r="GV361" s="21"/>
      <c r="GW361" s="21"/>
      <c r="GX361" s="21"/>
      <c r="GY361" s="21"/>
      <c r="GZ361" s="21"/>
      <c r="HA361" s="21"/>
      <c r="HB361" s="21"/>
      <c r="HC361" s="21"/>
      <c r="HD361" s="21"/>
      <c r="HE361" s="21"/>
      <c r="HF361" s="21"/>
      <c r="HG361" s="21"/>
      <c r="HH361" s="21"/>
      <c r="HI361" s="21"/>
      <c r="HJ361" s="21"/>
      <c r="HK361" s="21"/>
      <c r="HL361" s="21"/>
      <c r="HM361" s="21"/>
      <c r="HN361" s="21"/>
      <c r="HO361" s="21"/>
      <c r="HP361" s="21"/>
      <c r="HQ361" s="21"/>
      <c r="HR361" s="21"/>
      <c r="HS361" s="21"/>
      <c r="HT361" s="21"/>
      <c r="HU361" s="21"/>
      <c r="HV361" s="21"/>
      <c r="HW361" s="21"/>
      <c r="HX361" s="21"/>
      <c r="HY361" s="21"/>
      <c r="HZ361" s="21"/>
      <c r="IA361" s="21"/>
      <c r="IB361" s="21"/>
      <c r="IC361" s="21"/>
      <c r="ID361" s="21"/>
      <c r="IE361" s="21"/>
      <c r="IF361" s="21"/>
      <c r="IG361" s="21"/>
      <c r="IH361" s="21"/>
      <c r="II361" s="21"/>
      <c r="IJ361" s="21"/>
    </row>
    <row r="362" spans="1:244" s="12" customFormat="1" ht="15" customHeight="1" x14ac:dyDescent="0.3">
      <c r="B362" s="13">
        <v>2</v>
      </c>
      <c r="D362" s="12">
        <v>25</v>
      </c>
      <c r="F362" s="14">
        <v>44907</v>
      </c>
      <c r="G362" s="13" t="s">
        <v>89</v>
      </c>
      <c r="I362" s="14">
        <v>44867</v>
      </c>
      <c r="J362" s="13">
        <f t="shared" si="48"/>
        <v>40</v>
      </c>
      <c r="K362" s="12">
        <f t="shared" si="49"/>
        <v>4</v>
      </c>
      <c r="L362" s="12">
        <v>36</v>
      </c>
      <c r="M362" s="16" t="s">
        <v>74</v>
      </c>
      <c r="N362" s="12">
        <v>1</v>
      </c>
      <c r="P362" s="12" t="s">
        <v>75</v>
      </c>
      <c r="Q362" s="12" t="s">
        <v>161</v>
      </c>
      <c r="R362" s="12" t="s">
        <v>77</v>
      </c>
      <c r="S362" s="17" t="s">
        <v>78</v>
      </c>
      <c r="T362" s="12">
        <v>28</v>
      </c>
      <c r="V362" s="12">
        <v>6</v>
      </c>
      <c r="W362" s="12" t="s">
        <v>83</v>
      </c>
      <c r="Z362" s="13">
        <v>100</v>
      </c>
      <c r="AA362" s="13">
        <v>1200</v>
      </c>
      <c r="AB362" s="12">
        <v>14</v>
      </c>
      <c r="AC362" s="13">
        <v>-30</v>
      </c>
      <c r="AE362" s="12">
        <v>17</v>
      </c>
      <c r="AF362" s="12">
        <v>18</v>
      </c>
      <c r="AG362" s="12">
        <v>19</v>
      </c>
      <c r="AH362" s="12">
        <v>20</v>
      </c>
      <c r="AJ362" s="49">
        <v>1</v>
      </c>
      <c r="AK362" s="16">
        <f t="shared" si="53"/>
        <v>1340.33203124997</v>
      </c>
      <c r="AL362" s="12">
        <v>-80.2764892578125</v>
      </c>
      <c r="AM362" s="18">
        <v>-88.1805419921875</v>
      </c>
      <c r="AN362" s="18">
        <v>-99.609375</v>
      </c>
      <c r="AO362" s="18">
        <v>-107.955932617187</v>
      </c>
      <c r="AP362" s="18">
        <v>-103.897094726562</v>
      </c>
      <c r="AQ362" s="12">
        <v>-106.597900390625</v>
      </c>
      <c r="AR362" s="12">
        <v>-120.498657226562</v>
      </c>
      <c r="AS362" s="12">
        <v>-124.618530273437</v>
      </c>
      <c r="AU362" s="12">
        <f t="shared" si="50"/>
        <v>46</v>
      </c>
      <c r="AV362" s="12">
        <v>23</v>
      </c>
      <c r="AW362" s="12">
        <v>1</v>
      </c>
      <c r="AX362" s="12">
        <v>1</v>
      </c>
      <c r="AY362" s="12" t="s">
        <v>80</v>
      </c>
      <c r="AZ362" s="12">
        <v>420.69918823242102</v>
      </c>
      <c r="BA362" s="12">
        <v>423.599609375</v>
      </c>
      <c r="BB362" s="19">
        <v>-19.559999465942301</v>
      </c>
      <c r="BC362" s="18">
        <v>29.569765090942301</v>
      </c>
      <c r="BD362" s="12">
        <v>1.400390625</v>
      </c>
      <c r="BE362" s="12">
        <v>422.09957885742102</v>
      </c>
      <c r="BF362" s="12">
        <v>23.847719192504801</v>
      </c>
      <c r="BG362" s="12">
        <v>0</v>
      </c>
      <c r="BH362" s="12">
        <v>420.69918823242102</v>
      </c>
      <c r="BI362" s="19" t="s">
        <v>81</v>
      </c>
      <c r="BJ362" s="12">
        <v>14.784882545471101</v>
      </c>
      <c r="BK362" s="12" t="s">
        <v>81</v>
      </c>
      <c r="BL362" s="12">
        <v>0.95172160863876298</v>
      </c>
      <c r="BM362" s="12">
        <v>7.8125</v>
      </c>
      <c r="BN362" s="12">
        <v>0.1513671875</v>
      </c>
      <c r="BO362" s="12">
        <v>-5.2083334922790501</v>
      </c>
      <c r="BP362" s="12">
        <v>1.3505859375</v>
      </c>
      <c r="BQ362" s="12" t="s">
        <v>81</v>
      </c>
      <c r="BR362" s="12" t="s">
        <v>81</v>
      </c>
      <c r="BS362" s="12" t="s">
        <v>81</v>
      </c>
      <c r="BU362" s="12" t="s">
        <v>81</v>
      </c>
      <c r="BV362" s="12">
        <v>80.471542358398395</v>
      </c>
      <c r="BW362" s="12" t="s">
        <v>82</v>
      </c>
      <c r="BX362" s="12" t="s">
        <v>81</v>
      </c>
      <c r="BY362" s="12" t="s">
        <v>82</v>
      </c>
      <c r="BZ362" s="12" t="s">
        <v>82</v>
      </c>
      <c r="CC362" s="12" t="s">
        <v>165</v>
      </c>
      <c r="CE362" s="20">
        <v>-10.468</v>
      </c>
      <c r="CF362" s="21">
        <v>0</v>
      </c>
      <c r="CG362" s="21">
        <v>0.183</v>
      </c>
      <c r="CH362" s="21">
        <v>0.81299999999999994</v>
      </c>
      <c r="CI362" s="21">
        <v>141.953</v>
      </c>
      <c r="CJ362" s="21">
        <v>4.95</v>
      </c>
      <c r="CK362" s="21">
        <v>3.6880000000000002</v>
      </c>
      <c r="CL362" s="21">
        <v>-5.2569999999999997</v>
      </c>
      <c r="CM362" s="12">
        <v>3.4340000000000002</v>
      </c>
      <c r="CN362" s="12">
        <v>-6.7880000000000003</v>
      </c>
      <c r="CO362" s="62">
        <f>(CL362*CK362+CN362*CM362)/(CL362+CN362)</f>
        <v>3.5448574512245745</v>
      </c>
      <c r="CP362" s="12">
        <v>0.56799999999999995</v>
      </c>
      <c r="CQ362" s="12">
        <v>0</v>
      </c>
      <c r="CR362" s="12">
        <v>0</v>
      </c>
      <c r="CS362" s="12">
        <v>0</v>
      </c>
      <c r="CT362" s="12">
        <v>0</v>
      </c>
      <c r="CU362" s="12">
        <v>0</v>
      </c>
      <c r="CV362" s="12">
        <v>0</v>
      </c>
      <c r="CW362" s="12">
        <v>0</v>
      </c>
      <c r="CX362" s="22">
        <v>2.5529999999999999</v>
      </c>
      <c r="DL362" s="35"/>
      <c r="EC362" s="12">
        <v>5</v>
      </c>
      <c r="ED362" s="33">
        <v>5</v>
      </c>
      <c r="EE362" s="21"/>
      <c r="EF362" s="21">
        <f t="shared" si="51"/>
        <v>0</v>
      </c>
      <c r="EG362" s="28">
        <v>5</v>
      </c>
      <c r="EH362" s="21"/>
      <c r="EI362" s="21"/>
      <c r="EJ362" s="21"/>
      <c r="EK362" s="21"/>
      <c r="EL362" s="21"/>
      <c r="EM362" s="21"/>
      <c r="EN362" s="21"/>
      <c r="EO362" s="21"/>
      <c r="EP362" s="21"/>
      <c r="EQ362" s="21"/>
      <c r="ER362" s="21"/>
      <c r="ES362" s="21"/>
      <c r="ET362" s="21"/>
      <c r="EU362" s="21"/>
      <c r="EV362" s="21"/>
      <c r="EW362" s="21"/>
      <c r="EX362" s="21"/>
      <c r="EY362" s="21"/>
      <c r="EZ362" s="21"/>
      <c r="FA362" s="21"/>
      <c r="FB362" s="21"/>
      <c r="FC362" s="21"/>
      <c r="FD362" s="21"/>
      <c r="FE362" s="21"/>
      <c r="FF362" s="21"/>
      <c r="FG362" s="21"/>
      <c r="FH362" s="21"/>
      <c r="FI362" s="21"/>
      <c r="FJ362" s="21"/>
      <c r="FK362" s="21"/>
      <c r="FL362" s="21"/>
      <c r="FM362" s="21"/>
      <c r="FN362" s="21"/>
      <c r="FO362" s="21"/>
      <c r="FP362" s="21"/>
      <c r="FQ362" s="21"/>
      <c r="FR362" s="21"/>
      <c r="FS362" s="21"/>
      <c r="FT362" s="21"/>
      <c r="FU362" s="21"/>
      <c r="FV362" s="21"/>
      <c r="FW362" s="21"/>
      <c r="FX362" s="21"/>
      <c r="FY362" s="21"/>
      <c r="FZ362" s="21"/>
      <c r="GA362" s="21"/>
      <c r="GB362" s="21"/>
      <c r="GC362" s="21"/>
      <c r="GD362" s="21"/>
      <c r="GE362" s="21"/>
      <c r="GF362" s="21"/>
      <c r="GG362" s="21"/>
      <c r="GH362" s="21"/>
      <c r="GI362" s="21"/>
      <c r="GJ362" s="21"/>
      <c r="GK362" s="21"/>
      <c r="GL362" s="21"/>
      <c r="GM362" s="21"/>
      <c r="GN362" s="21"/>
      <c r="GO362" s="21"/>
      <c r="GP362" s="21"/>
      <c r="GQ362" s="21"/>
      <c r="GR362" s="21"/>
      <c r="GS362" s="21"/>
      <c r="GT362" s="21"/>
      <c r="GU362" s="21"/>
      <c r="GV362" s="21"/>
      <c r="GW362" s="21"/>
      <c r="GX362" s="21"/>
      <c r="GY362" s="21"/>
      <c r="GZ362" s="21"/>
      <c r="HA362" s="21"/>
      <c r="HB362" s="21"/>
      <c r="HC362" s="21"/>
      <c r="HD362" s="21"/>
      <c r="HE362" s="21"/>
      <c r="HF362" s="21"/>
      <c r="HG362" s="21"/>
      <c r="HH362" s="21"/>
      <c r="HI362" s="21"/>
      <c r="HJ362" s="21"/>
      <c r="HK362" s="21"/>
      <c r="HL362" s="21"/>
      <c r="HM362" s="21"/>
      <c r="HN362" s="21"/>
      <c r="HO362" s="21"/>
      <c r="HP362" s="21"/>
      <c r="HQ362" s="21"/>
      <c r="HR362" s="21"/>
      <c r="HS362" s="21"/>
      <c r="HT362" s="21"/>
      <c r="HU362" s="21"/>
      <c r="HV362" s="21"/>
      <c r="HW362" s="21"/>
      <c r="HX362" s="21"/>
      <c r="HY362" s="21"/>
      <c r="HZ362" s="21"/>
      <c r="IA362" s="21"/>
      <c r="IB362" s="21"/>
      <c r="IC362" s="21"/>
      <c r="ID362" s="21"/>
      <c r="IE362" s="21"/>
      <c r="IF362" s="21"/>
      <c r="IG362" s="21"/>
      <c r="IH362" s="21"/>
      <c r="II362" s="21"/>
      <c r="IJ362" s="21"/>
    </row>
    <row r="363" spans="1:244" s="12" customFormat="1" x14ac:dyDescent="0.3">
      <c r="B363" s="13">
        <v>2</v>
      </c>
      <c r="D363" s="12">
        <v>50</v>
      </c>
      <c r="F363" s="14">
        <v>44907</v>
      </c>
      <c r="G363" s="13" t="s">
        <v>89</v>
      </c>
      <c r="I363" s="14">
        <v>44867</v>
      </c>
      <c r="J363" s="13">
        <f t="shared" si="48"/>
        <v>40</v>
      </c>
      <c r="K363" s="12">
        <f t="shared" si="49"/>
        <v>4</v>
      </c>
      <c r="L363" s="12">
        <v>36</v>
      </c>
      <c r="M363" s="16" t="s">
        <v>74</v>
      </c>
      <c r="N363" s="12">
        <v>1</v>
      </c>
      <c r="P363" s="12" t="s">
        <v>75</v>
      </c>
      <c r="Q363" s="12" t="s">
        <v>161</v>
      </c>
      <c r="R363" s="12" t="s">
        <v>77</v>
      </c>
      <c r="S363" s="17" t="s">
        <v>78</v>
      </c>
      <c r="T363" s="12">
        <v>28</v>
      </c>
      <c r="V363" s="12">
        <v>1</v>
      </c>
      <c r="Z363" s="13">
        <v>43</v>
      </c>
      <c r="AA363" s="13">
        <v>1000</v>
      </c>
      <c r="AB363" s="12">
        <v>22</v>
      </c>
      <c r="AC363" s="13">
        <v>-30</v>
      </c>
      <c r="AE363" s="12">
        <v>25</v>
      </c>
      <c r="AF363" s="12">
        <v>26</v>
      </c>
      <c r="AG363" s="12">
        <v>27</v>
      </c>
      <c r="AH363" s="12">
        <v>28</v>
      </c>
      <c r="AJ363" s="13">
        <v>7</v>
      </c>
      <c r="AK363" s="16">
        <f t="shared" si="53"/>
        <v>388.48876953125</v>
      </c>
      <c r="AL363" s="12">
        <v>-91.12548828125</v>
      </c>
      <c r="AM363" s="18">
        <v>-77.606201171875</v>
      </c>
      <c r="AN363" s="18">
        <v>-82.33642578125</v>
      </c>
      <c r="AO363" s="18">
        <v>-84.1827392578125</v>
      </c>
      <c r="AP363" s="18">
        <v>-97.5494384765625</v>
      </c>
      <c r="AQ363" s="12">
        <v>-87.2344970703125</v>
      </c>
      <c r="AR363" s="12">
        <v>-98.6480712890625</v>
      </c>
      <c r="AS363" s="12">
        <v>-98.69384765625</v>
      </c>
      <c r="AU363" s="12">
        <f t="shared" si="50"/>
        <v>68</v>
      </c>
      <c r="AV363" s="12">
        <v>34</v>
      </c>
      <c r="AW363" s="12">
        <v>1</v>
      </c>
      <c r="AX363" s="12">
        <v>1</v>
      </c>
      <c r="AY363" s="12" t="s">
        <v>80</v>
      </c>
      <c r="AZ363" s="12">
        <v>364.60150146484301</v>
      </c>
      <c r="BA363" s="12">
        <v>368.99615478515602</v>
      </c>
      <c r="BB363" s="19">
        <v>-28.2600002288818</v>
      </c>
      <c r="BC363" s="18">
        <v>81.360588073730398</v>
      </c>
      <c r="BD363" s="12">
        <v>1.69921875</v>
      </c>
      <c r="BE363" s="12">
        <v>366.30072021484301</v>
      </c>
      <c r="BF363" s="12">
        <v>13.9472560882568</v>
      </c>
      <c r="BG363" s="12">
        <v>4.296875</v>
      </c>
      <c r="BH363" s="12">
        <v>368.89837646484301</v>
      </c>
      <c r="BI363" s="19">
        <v>2.1199579238891602</v>
      </c>
      <c r="BJ363" s="12">
        <v>40.680294036865199</v>
      </c>
      <c r="BK363" s="12">
        <v>1.04714608192443</v>
      </c>
      <c r="BL363" s="12">
        <v>11.4296264648437</v>
      </c>
      <c r="BM363" s="12">
        <v>111.47836303710901</v>
      </c>
      <c r="BN363" s="12">
        <v>1.1484375</v>
      </c>
      <c r="BO363" s="12">
        <v>-35.78125</v>
      </c>
      <c r="BP363" s="12">
        <v>1.048828125</v>
      </c>
      <c r="BQ363" s="12" t="s">
        <v>81</v>
      </c>
      <c r="BR363" s="12" t="s">
        <v>81</v>
      </c>
      <c r="BS363" s="12" t="s">
        <v>81</v>
      </c>
      <c r="BU363" s="12" t="s">
        <v>81</v>
      </c>
      <c r="BV363" s="12">
        <v>192.31803894042901</v>
      </c>
      <c r="BW363" s="12" t="s">
        <v>82</v>
      </c>
      <c r="BX363" s="12" t="s">
        <v>81</v>
      </c>
      <c r="BY363" s="12" t="s">
        <v>82</v>
      </c>
      <c r="BZ363" s="12" t="s">
        <v>82</v>
      </c>
      <c r="CE363" s="20"/>
      <c r="CF363" s="21"/>
      <c r="CG363" s="21"/>
      <c r="CH363" s="21"/>
      <c r="CI363" s="21"/>
      <c r="CJ363" s="21"/>
      <c r="CK363" s="21"/>
      <c r="CL363" s="21"/>
      <c r="CO363" s="62"/>
      <c r="CX363" s="22">
        <v>0</v>
      </c>
      <c r="DL363" s="35"/>
      <c r="EC363" s="21">
        <v>7</v>
      </c>
      <c r="ED363" s="21">
        <v>7</v>
      </c>
      <c r="EE363" s="21"/>
      <c r="EF363" s="21">
        <f t="shared" si="51"/>
        <v>0</v>
      </c>
      <c r="EG363" s="24">
        <v>7</v>
      </c>
      <c r="EH363" s="21"/>
      <c r="EI363" s="21"/>
      <c r="EJ363" s="21"/>
      <c r="EK363" s="21"/>
      <c r="EL363" s="21"/>
      <c r="EM363" s="21"/>
      <c r="EN363" s="21"/>
      <c r="EO363" s="21"/>
      <c r="EP363" s="21"/>
      <c r="EQ363" s="21"/>
      <c r="ER363" s="21"/>
      <c r="ES363" s="21"/>
      <c r="ET363" s="21"/>
      <c r="EU363" s="21"/>
      <c r="EV363" s="21"/>
      <c r="EW363" s="21"/>
      <c r="EX363" s="21"/>
      <c r="EY363" s="21"/>
      <c r="EZ363" s="21"/>
      <c r="FA363" s="21"/>
      <c r="FB363" s="21"/>
      <c r="FC363" s="21"/>
      <c r="FD363" s="21"/>
      <c r="FE363" s="21"/>
      <c r="FF363" s="21"/>
      <c r="FG363" s="21"/>
      <c r="FH363" s="21"/>
      <c r="FI363" s="21"/>
      <c r="FJ363" s="21"/>
      <c r="FK363" s="21"/>
      <c r="FL363" s="21"/>
      <c r="FM363" s="21"/>
      <c r="FN363" s="21"/>
      <c r="FO363" s="21"/>
      <c r="FP363" s="21"/>
      <c r="FQ363" s="21"/>
      <c r="FR363" s="21"/>
      <c r="FS363" s="21"/>
      <c r="FT363" s="21"/>
      <c r="FU363" s="21"/>
      <c r="FV363" s="21"/>
      <c r="FW363" s="21"/>
      <c r="FX363" s="21"/>
      <c r="FY363" s="21"/>
      <c r="FZ363" s="21"/>
      <c r="GA363" s="21"/>
      <c r="GB363" s="21"/>
      <c r="GC363" s="21"/>
      <c r="GD363" s="21"/>
      <c r="GE363" s="21"/>
      <c r="GF363" s="21"/>
      <c r="GG363" s="21"/>
      <c r="GH363" s="21"/>
      <c r="GI363" s="21"/>
      <c r="GJ363" s="21"/>
      <c r="GK363" s="21"/>
      <c r="GL363" s="21"/>
      <c r="GM363" s="21"/>
      <c r="GN363" s="21"/>
      <c r="GO363" s="21"/>
      <c r="GP363" s="21"/>
      <c r="GQ363" s="21"/>
      <c r="GR363" s="21"/>
      <c r="GS363" s="21"/>
      <c r="GT363" s="21"/>
      <c r="GU363" s="21"/>
      <c r="GV363" s="21"/>
      <c r="GW363" s="21"/>
      <c r="GX363" s="21"/>
      <c r="GY363" s="21"/>
      <c r="GZ363" s="21"/>
      <c r="HA363" s="21"/>
      <c r="HB363" s="21"/>
      <c r="HC363" s="21"/>
      <c r="HD363" s="21"/>
      <c r="HE363" s="21"/>
      <c r="HF363" s="21"/>
      <c r="HG363" s="21"/>
      <c r="HH363" s="21"/>
      <c r="HI363" s="21"/>
      <c r="HJ363" s="21"/>
      <c r="HK363" s="21"/>
      <c r="HL363" s="21"/>
      <c r="HM363" s="21"/>
      <c r="HN363" s="21"/>
      <c r="HO363" s="21"/>
      <c r="HP363" s="21"/>
      <c r="HQ363" s="21"/>
      <c r="HR363" s="21"/>
      <c r="HS363" s="21"/>
      <c r="HT363" s="21"/>
      <c r="HU363" s="21"/>
      <c r="HV363" s="21"/>
      <c r="HW363" s="21"/>
      <c r="HX363" s="21"/>
      <c r="HY363" s="21"/>
      <c r="HZ363" s="21"/>
      <c r="IA363" s="21"/>
      <c r="IB363" s="21"/>
      <c r="IC363" s="21"/>
      <c r="ID363" s="21"/>
      <c r="IE363" s="21"/>
      <c r="IF363" s="21"/>
      <c r="IG363" s="21"/>
      <c r="IH363" s="21"/>
      <c r="II363" s="21"/>
      <c r="IJ363" s="21"/>
    </row>
    <row r="364" spans="1:244" s="12" customFormat="1" x14ac:dyDescent="0.3">
      <c r="B364" s="13">
        <v>2</v>
      </c>
      <c r="D364" s="12">
        <v>50</v>
      </c>
      <c r="F364" s="14">
        <v>44907</v>
      </c>
      <c r="G364" s="13" t="s">
        <v>89</v>
      </c>
      <c r="I364" s="14">
        <v>44867</v>
      </c>
      <c r="J364" s="13">
        <f t="shared" si="48"/>
        <v>40</v>
      </c>
      <c r="K364" s="12">
        <f t="shared" si="49"/>
        <v>4</v>
      </c>
      <c r="L364" s="12">
        <v>36</v>
      </c>
      <c r="M364" s="16" t="s">
        <v>74</v>
      </c>
      <c r="N364" s="12">
        <v>1</v>
      </c>
      <c r="P364" s="12" t="s">
        <v>75</v>
      </c>
      <c r="Q364" s="12" t="s">
        <v>161</v>
      </c>
      <c r="R364" s="12" t="s">
        <v>77</v>
      </c>
      <c r="S364" s="17" t="s">
        <v>78</v>
      </c>
      <c r="T364" s="12">
        <v>28</v>
      </c>
      <c r="V364" s="12">
        <v>3</v>
      </c>
      <c r="Z364" s="13">
        <v>36</v>
      </c>
      <c r="AA364" s="13">
        <v>2500</v>
      </c>
      <c r="AB364" s="12">
        <v>28</v>
      </c>
      <c r="AC364" s="13">
        <v>-10</v>
      </c>
      <c r="AE364" s="12">
        <v>33</v>
      </c>
      <c r="AF364" s="12">
        <v>34</v>
      </c>
      <c r="AG364" s="12">
        <v>35</v>
      </c>
      <c r="AJ364" s="13">
        <v>3</v>
      </c>
      <c r="AK364" s="16">
        <f t="shared" si="53"/>
        <v>1696.1669921875</v>
      </c>
      <c r="AL364" s="12">
        <v>-57.464599609375</v>
      </c>
      <c r="AM364" s="18">
        <v>-61.370849609375</v>
      </c>
      <c r="AN364" s="18">
        <v>-77.7740478515625</v>
      </c>
      <c r="AO364" s="18">
        <v>-83.80126953125</v>
      </c>
      <c r="AP364" s="18">
        <v>-88.653564453125</v>
      </c>
      <c r="AQ364" s="12">
        <v>-94.6044921875</v>
      </c>
      <c r="AR364" s="12">
        <v>-102.35595703125</v>
      </c>
      <c r="AS364" s="12">
        <v>-92.987060546875</v>
      </c>
      <c r="AU364" s="12">
        <f t="shared" si="50"/>
        <v>20</v>
      </c>
      <c r="AV364" s="12">
        <v>10</v>
      </c>
      <c r="AW364" s="12">
        <v>1</v>
      </c>
      <c r="AX364" s="12">
        <v>1</v>
      </c>
      <c r="AY364" s="12" t="s">
        <v>80</v>
      </c>
      <c r="AZ364" s="12">
        <v>666.90051269531205</v>
      </c>
      <c r="BA364" s="12">
        <v>672.30078125</v>
      </c>
      <c r="BB364" s="19">
        <v>-21.559999465942301</v>
      </c>
      <c r="BC364" s="18">
        <v>68.633361816406193</v>
      </c>
      <c r="BD364" s="12">
        <v>2.099609375</v>
      </c>
      <c r="BE364" s="12">
        <v>669.00012207031205</v>
      </c>
      <c r="BF364" s="12">
        <v>6.3775048255920401</v>
      </c>
      <c r="BG364" s="12">
        <v>0</v>
      </c>
      <c r="BH364" s="12">
        <v>666.90051269531205</v>
      </c>
      <c r="BI364" s="19">
        <v>2.9866852760314901</v>
      </c>
      <c r="BJ364" s="12">
        <v>34.316680908203097</v>
      </c>
      <c r="BK364" s="12">
        <v>1.0901137590408301</v>
      </c>
      <c r="BL364" s="12">
        <v>16.1749153137207</v>
      </c>
      <c r="BM364" s="12">
        <v>58.210784912109297</v>
      </c>
      <c r="BN364" s="12">
        <v>1.349609375</v>
      </c>
      <c r="BO364" s="12">
        <v>-22.212009429931602</v>
      </c>
      <c r="BP364" s="12">
        <v>1.0498046875</v>
      </c>
      <c r="BQ364" s="12">
        <v>33.955410003662102</v>
      </c>
      <c r="BR364" s="12">
        <v>1.5980931520462001</v>
      </c>
      <c r="BS364" s="12" t="s">
        <v>81</v>
      </c>
      <c r="BU364" s="12" t="s">
        <v>81</v>
      </c>
      <c r="BV364" s="12">
        <v>214.353271484375</v>
      </c>
      <c r="BW364" s="12" t="s">
        <v>82</v>
      </c>
      <c r="BX364" s="12" t="s">
        <v>81</v>
      </c>
      <c r="BY364" s="12" t="s">
        <v>82</v>
      </c>
      <c r="BZ364" s="12" t="s">
        <v>82</v>
      </c>
      <c r="CE364" s="20"/>
      <c r="CF364" s="21"/>
      <c r="CG364" s="21"/>
      <c r="CH364" s="21"/>
      <c r="CI364" s="21"/>
      <c r="CJ364" s="21"/>
      <c r="CK364" s="21"/>
      <c r="CL364" s="21"/>
      <c r="CO364" s="62"/>
      <c r="CX364" s="22">
        <v>0</v>
      </c>
      <c r="EC364" s="21">
        <v>5</v>
      </c>
      <c r="ED364" s="12">
        <v>5</v>
      </c>
      <c r="EE364" s="21"/>
      <c r="EF364" s="21">
        <f t="shared" si="51"/>
        <v>0</v>
      </c>
      <c r="EG364" s="24">
        <v>5</v>
      </c>
      <c r="EH364" s="21"/>
      <c r="EI364" s="21"/>
      <c r="EJ364" s="21"/>
      <c r="EK364" s="21"/>
      <c r="EL364" s="21"/>
      <c r="EM364" s="21"/>
      <c r="EN364" s="21"/>
      <c r="EO364" s="21"/>
      <c r="EP364" s="21"/>
      <c r="EQ364" s="21"/>
      <c r="ER364" s="21"/>
      <c r="ES364" s="21"/>
      <c r="ET364" s="21"/>
      <c r="EU364" s="21"/>
      <c r="EV364" s="21"/>
      <c r="EW364" s="21"/>
      <c r="EX364" s="21"/>
      <c r="EY364" s="21"/>
      <c r="EZ364" s="21"/>
      <c r="FA364" s="21"/>
      <c r="FB364" s="21"/>
      <c r="FC364" s="21"/>
      <c r="FD364" s="21"/>
      <c r="FE364" s="21"/>
      <c r="FF364" s="21"/>
      <c r="FG364" s="21"/>
      <c r="FH364" s="21"/>
      <c r="FI364" s="21"/>
      <c r="FJ364" s="21"/>
      <c r="FK364" s="21"/>
      <c r="FL364" s="21"/>
      <c r="FM364" s="21"/>
      <c r="FN364" s="21"/>
      <c r="FO364" s="21"/>
      <c r="FP364" s="21"/>
      <c r="FQ364" s="21"/>
      <c r="FR364" s="21"/>
      <c r="FS364" s="21"/>
      <c r="FT364" s="21"/>
      <c r="FU364" s="21"/>
      <c r="FV364" s="21"/>
      <c r="FW364" s="21"/>
      <c r="FX364" s="21"/>
      <c r="FY364" s="21"/>
      <c r="FZ364" s="21"/>
      <c r="GA364" s="21"/>
      <c r="GB364" s="21"/>
      <c r="GC364" s="21"/>
      <c r="GD364" s="21"/>
      <c r="GE364" s="21"/>
      <c r="GF364" s="21"/>
      <c r="GG364" s="21"/>
      <c r="GH364" s="21"/>
      <c r="GI364" s="21"/>
      <c r="GJ364" s="21"/>
      <c r="GK364" s="21"/>
      <c r="GL364" s="21"/>
      <c r="GM364" s="21"/>
      <c r="GN364" s="21"/>
      <c r="GO364" s="21"/>
      <c r="GP364" s="21"/>
      <c r="GQ364" s="21"/>
      <c r="GR364" s="21"/>
      <c r="GS364" s="21"/>
      <c r="GT364" s="21"/>
      <c r="GU364" s="21"/>
      <c r="GV364" s="21"/>
      <c r="GW364" s="21"/>
      <c r="GX364" s="21"/>
      <c r="GY364" s="21"/>
      <c r="GZ364" s="21"/>
      <c r="HA364" s="21"/>
      <c r="HB364" s="21"/>
      <c r="HC364" s="21"/>
      <c r="HD364" s="21"/>
      <c r="HE364" s="21"/>
      <c r="HF364" s="21"/>
      <c r="HG364" s="21"/>
      <c r="HH364" s="21"/>
      <c r="HI364" s="21"/>
      <c r="HJ364" s="21"/>
      <c r="HK364" s="21"/>
      <c r="HL364" s="21"/>
      <c r="HM364" s="21"/>
      <c r="HN364" s="21"/>
      <c r="HO364" s="21"/>
      <c r="HP364" s="21"/>
      <c r="HQ364" s="21"/>
      <c r="HR364" s="21"/>
      <c r="HS364" s="21"/>
      <c r="HT364" s="21"/>
      <c r="HU364" s="21"/>
      <c r="HV364" s="21"/>
      <c r="HW364" s="21"/>
      <c r="HX364" s="21"/>
      <c r="HY364" s="21"/>
      <c r="HZ364" s="21"/>
      <c r="IA364" s="21"/>
      <c r="IB364" s="21"/>
      <c r="IC364" s="21"/>
      <c r="ID364" s="21"/>
      <c r="IE364" s="21"/>
      <c r="IF364" s="21"/>
      <c r="IG364" s="21"/>
      <c r="IH364" s="21"/>
      <c r="II364" s="21"/>
      <c r="IJ364" s="21"/>
    </row>
    <row r="365" spans="1:244" s="12" customFormat="1" x14ac:dyDescent="0.3">
      <c r="B365" s="13">
        <v>2</v>
      </c>
      <c r="D365" s="12">
        <v>50</v>
      </c>
      <c r="F365" s="14">
        <v>44907</v>
      </c>
      <c r="G365" s="13" t="s">
        <v>89</v>
      </c>
      <c r="I365" s="14">
        <v>44867</v>
      </c>
      <c r="J365" s="13">
        <f t="shared" si="48"/>
        <v>40</v>
      </c>
      <c r="K365" s="12">
        <f t="shared" si="49"/>
        <v>4</v>
      </c>
      <c r="L365" s="12">
        <v>36</v>
      </c>
      <c r="M365" s="16" t="s">
        <v>74</v>
      </c>
      <c r="N365" s="12">
        <v>1</v>
      </c>
      <c r="P365" s="12" t="s">
        <v>75</v>
      </c>
      <c r="Q365" s="12" t="s">
        <v>161</v>
      </c>
      <c r="R365" s="12" t="s">
        <v>77</v>
      </c>
      <c r="S365" s="17" t="s">
        <v>78</v>
      </c>
      <c r="T365" s="12">
        <v>28</v>
      </c>
      <c r="V365" s="12">
        <v>2</v>
      </c>
      <c r="Z365" s="13">
        <v>28</v>
      </c>
      <c r="AA365" s="13">
        <v>3000</v>
      </c>
      <c r="AB365" s="12">
        <v>14</v>
      </c>
      <c r="AC365" s="13">
        <v>-20</v>
      </c>
      <c r="AE365" s="12">
        <v>29</v>
      </c>
      <c r="AF365" s="12">
        <v>30</v>
      </c>
      <c r="AG365" s="12">
        <v>31</v>
      </c>
      <c r="AH365" s="12">
        <v>32</v>
      </c>
      <c r="AJ365" s="13">
        <v>5</v>
      </c>
      <c r="AK365" s="16">
        <f t="shared" si="53"/>
        <v>2313.53759765622</v>
      </c>
      <c r="AL365" s="12">
        <v>-77.667236328125</v>
      </c>
      <c r="AM365" s="18">
        <v>-91.156005859375</v>
      </c>
      <c r="AN365" s="18">
        <v>-94.6197509765625</v>
      </c>
      <c r="AO365" s="18">
        <v>-105.850219726562</v>
      </c>
      <c r="AP365" s="18">
        <v>-128.15856933593699</v>
      </c>
      <c r="AQ365" s="12">
        <v>-136.41357421875</v>
      </c>
      <c r="AR365" s="12">
        <v>-144.85168457031199</v>
      </c>
      <c r="AS365" s="12">
        <v>-101.821899414062</v>
      </c>
      <c r="AU365" s="12">
        <f t="shared" si="50"/>
        <v>12</v>
      </c>
      <c r="AV365" s="12">
        <v>6</v>
      </c>
      <c r="AW365" s="12">
        <v>1</v>
      </c>
      <c r="AX365" s="12">
        <v>1</v>
      </c>
      <c r="AY365" s="12" t="s">
        <v>80</v>
      </c>
      <c r="AZ365" s="12">
        <v>588.2001953125</v>
      </c>
      <c r="BA365" s="12">
        <v>593.2001953125</v>
      </c>
      <c r="BB365" s="19">
        <v>-23.790000915527301</v>
      </c>
      <c r="BC365" s="18">
        <v>61.814903259277301</v>
      </c>
      <c r="BD365" s="12">
        <v>2</v>
      </c>
      <c r="BE365" s="12">
        <v>590.2001953125</v>
      </c>
      <c r="BF365" s="12">
        <v>2.3666601181030198</v>
      </c>
      <c r="BG365" s="12">
        <v>0</v>
      </c>
      <c r="BH365" s="12">
        <v>588.2001953125</v>
      </c>
      <c r="BI365" s="19">
        <v>3.02141284942627</v>
      </c>
      <c r="BJ365" s="12">
        <v>30.907451629638601</v>
      </c>
      <c r="BK365" s="12">
        <v>0.96924829483032204</v>
      </c>
      <c r="BL365" s="12">
        <v>52.4977416992187</v>
      </c>
      <c r="BM365" s="12">
        <v>48.406864166259702</v>
      </c>
      <c r="BN365" s="12">
        <v>1.0498046875</v>
      </c>
      <c r="BO365" s="12">
        <v>-20.274391174316399</v>
      </c>
      <c r="BP365" s="12">
        <v>1.249755859375</v>
      </c>
      <c r="BQ365" s="12">
        <v>42.251129150390597</v>
      </c>
      <c r="BR365" s="12">
        <v>1.2261869907379099</v>
      </c>
      <c r="BS365" s="12" t="s">
        <v>81</v>
      </c>
      <c r="BU365" s="12" t="s">
        <v>81</v>
      </c>
      <c r="BV365" s="12">
        <v>184.81324768066401</v>
      </c>
      <c r="BW365" s="12" t="s">
        <v>82</v>
      </c>
      <c r="BX365" s="12" t="s">
        <v>81</v>
      </c>
      <c r="BY365" s="12" t="s">
        <v>82</v>
      </c>
      <c r="BZ365" s="12" t="s">
        <v>82</v>
      </c>
      <c r="CE365" s="20"/>
      <c r="CF365" s="21"/>
      <c r="CG365" s="21"/>
      <c r="CH365" s="21"/>
      <c r="CI365" s="21"/>
      <c r="CJ365" s="21"/>
      <c r="CK365" s="21"/>
      <c r="CL365" s="21"/>
      <c r="CO365" s="62"/>
      <c r="CX365" s="22">
        <v>0</v>
      </c>
      <c r="EC365" s="21">
        <v>5</v>
      </c>
      <c r="ED365" s="21">
        <v>5</v>
      </c>
      <c r="EE365" s="21"/>
      <c r="EF365" s="21">
        <f t="shared" si="51"/>
        <v>0</v>
      </c>
      <c r="EG365" s="24">
        <v>5</v>
      </c>
      <c r="EH365" s="21"/>
      <c r="EI365" s="21"/>
      <c r="EJ365" s="21"/>
      <c r="EK365" s="21"/>
      <c r="EL365" s="21"/>
      <c r="EM365" s="21"/>
      <c r="EN365" s="21"/>
      <c r="EO365" s="21"/>
      <c r="EP365" s="21"/>
      <c r="EQ365" s="21"/>
      <c r="ER365" s="21"/>
      <c r="ES365" s="21"/>
      <c r="ET365" s="21"/>
      <c r="EU365" s="21"/>
      <c r="EV365" s="21"/>
      <c r="EW365" s="21"/>
      <c r="EX365" s="21"/>
      <c r="EY365" s="21"/>
      <c r="EZ365" s="21"/>
      <c r="FA365" s="21"/>
      <c r="FB365" s="21"/>
      <c r="FC365" s="21"/>
      <c r="FD365" s="21"/>
      <c r="FE365" s="21"/>
      <c r="FF365" s="21"/>
      <c r="FG365" s="21"/>
      <c r="FH365" s="21"/>
      <c r="FI365" s="21"/>
      <c r="FJ365" s="21"/>
      <c r="FK365" s="21"/>
      <c r="FL365" s="21"/>
      <c r="FM365" s="21"/>
      <c r="FN365" s="21"/>
      <c r="FO365" s="21"/>
      <c r="FP365" s="21"/>
      <c r="FQ365" s="21"/>
      <c r="FR365" s="21"/>
      <c r="FS365" s="21"/>
      <c r="FT365" s="21"/>
      <c r="FU365" s="21"/>
      <c r="FV365" s="21"/>
      <c r="FW365" s="21"/>
      <c r="FX365" s="21"/>
      <c r="FY365" s="21"/>
      <c r="FZ365" s="21"/>
      <c r="GA365" s="21"/>
      <c r="GB365" s="21"/>
      <c r="GC365" s="21"/>
      <c r="GD365" s="21"/>
      <c r="GE365" s="21"/>
      <c r="GF365" s="21"/>
      <c r="GG365" s="21"/>
      <c r="GH365" s="21"/>
      <c r="GI365" s="21"/>
      <c r="GJ365" s="21"/>
      <c r="GK365" s="21"/>
      <c r="GL365" s="21"/>
      <c r="GM365" s="21"/>
      <c r="GN365" s="21"/>
      <c r="GO365" s="21"/>
      <c r="GP365" s="21"/>
      <c r="GQ365" s="21"/>
      <c r="GR365" s="21"/>
      <c r="GS365" s="21"/>
      <c r="GT365" s="21"/>
      <c r="GU365" s="21"/>
      <c r="GV365" s="21"/>
      <c r="GW365" s="21"/>
      <c r="GX365" s="21"/>
      <c r="GY365" s="21"/>
      <c r="GZ365" s="21"/>
      <c r="HA365" s="21"/>
      <c r="HB365" s="21"/>
      <c r="HC365" s="21"/>
      <c r="HD365" s="21"/>
      <c r="HE365" s="21"/>
      <c r="HF365" s="21"/>
      <c r="HG365" s="21"/>
      <c r="HH365" s="21"/>
      <c r="HI365" s="21"/>
      <c r="HJ365" s="21"/>
      <c r="HK365" s="21"/>
      <c r="HL365" s="21"/>
      <c r="HM365" s="21"/>
      <c r="HN365" s="21"/>
      <c r="HO365" s="21"/>
      <c r="HP365" s="21"/>
      <c r="HQ365" s="21"/>
      <c r="HR365" s="21"/>
      <c r="HS365" s="21"/>
      <c r="HT365" s="21"/>
      <c r="HU365" s="21"/>
      <c r="HV365" s="21"/>
      <c r="HW365" s="21"/>
      <c r="HX365" s="21"/>
      <c r="HY365" s="21"/>
      <c r="HZ365" s="21"/>
      <c r="IA365" s="21"/>
      <c r="IB365" s="21"/>
      <c r="IC365" s="21"/>
      <c r="ID365" s="21"/>
      <c r="IE365" s="21"/>
      <c r="IF365" s="21"/>
      <c r="IG365" s="21"/>
      <c r="IH365" s="21"/>
      <c r="II365" s="21"/>
      <c r="IJ365" s="21"/>
    </row>
    <row r="366" spans="1:244" s="12" customFormat="1" x14ac:dyDescent="0.3">
      <c r="B366" s="13">
        <v>2</v>
      </c>
      <c r="D366" s="12">
        <v>25</v>
      </c>
      <c r="F366" s="14">
        <v>44907</v>
      </c>
      <c r="G366" s="13" t="s">
        <v>89</v>
      </c>
      <c r="I366" s="14">
        <v>44867</v>
      </c>
      <c r="J366" s="13">
        <f t="shared" si="48"/>
        <v>40</v>
      </c>
      <c r="K366" s="12">
        <f t="shared" si="49"/>
        <v>4</v>
      </c>
      <c r="L366" s="12">
        <v>36</v>
      </c>
      <c r="M366" s="16" t="s">
        <v>74</v>
      </c>
      <c r="N366" s="12">
        <v>1</v>
      </c>
      <c r="P366" s="12" t="s">
        <v>75</v>
      </c>
      <c r="Q366" s="12" t="s">
        <v>161</v>
      </c>
      <c r="R366" s="12" t="s">
        <v>77</v>
      </c>
      <c r="S366" s="17" t="s">
        <v>78</v>
      </c>
      <c r="T366" s="12">
        <v>28</v>
      </c>
      <c r="V366" s="12">
        <v>7</v>
      </c>
      <c r="W366" s="12" t="s">
        <v>163</v>
      </c>
      <c r="Z366" s="13">
        <v>44</v>
      </c>
      <c r="AA366" s="13">
        <v>1200</v>
      </c>
      <c r="AB366" s="12">
        <v>16</v>
      </c>
      <c r="AC366" s="13">
        <v>-35</v>
      </c>
      <c r="AE366" s="30">
        <v>21</v>
      </c>
      <c r="AF366" s="12">
        <v>22</v>
      </c>
      <c r="AG366" s="12">
        <v>23</v>
      </c>
      <c r="AH366" s="12">
        <v>24</v>
      </c>
      <c r="AJ366" s="13">
        <v>1</v>
      </c>
      <c r="AK366" s="16">
        <f t="shared" si="53"/>
        <v>317.68798828125</v>
      </c>
      <c r="AL366" s="12">
        <v>-49.835205078125</v>
      </c>
      <c r="AM366" s="18">
        <v>-50.59814453125</v>
      </c>
      <c r="AN366" s="18">
        <v>-50.933837890625</v>
      </c>
      <c r="AO366" s="18">
        <v>-53.6651611328125</v>
      </c>
      <c r="AP366" s="18">
        <v>-56.243896484375</v>
      </c>
      <c r="AQ366" s="12">
        <v>-58.89892578125</v>
      </c>
      <c r="AR366" s="12">
        <v>-68.115234375</v>
      </c>
      <c r="AS366" s="12">
        <v>-69.7021484375</v>
      </c>
      <c r="AU366" s="12">
        <f t="shared" si="50"/>
        <v>72</v>
      </c>
      <c r="AV366" s="12">
        <v>36</v>
      </c>
      <c r="AW366" s="12">
        <v>1</v>
      </c>
      <c r="AX366" s="12">
        <v>1</v>
      </c>
      <c r="AY366" s="12" t="s">
        <v>80</v>
      </c>
      <c r="AZ366" s="12">
        <v>285.19918823242102</v>
      </c>
      <c r="BA366" s="12">
        <v>288.40255737304602</v>
      </c>
      <c r="BB366" s="19">
        <v>-21.799999237060501</v>
      </c>
      <c r="BC366" s="18">
        <v>30.375438690185501</v>
      </c>
      <c r="BD366" s="12">
        <v>1.5</v>
      </c>
      <c r="BE366" s="12">
        <v>286.69918823242102</v>
      </c>
      <c r="BF366" s="12">
        <v>24.943309783935501</v>
      </c>
      <c r="BG366" s="12">
        <v>0</v>
      </c>
      <c r="BH366" s="12">
        <v>285.19918823242102</v>
      </c>
      <c r="BI366" s="19" t="s">
        <v>81</v>
      </c>
      <c r="BJ366" s="12">
        <v>15.187719345092701</v>
      </c>
      <c r="BK366" s="12" t="s">
        <v>81</v>
      </c>
      <c r="BL366" s="12">
        <v>0.98670601844787598</v>
      </c>
      <c r="BM366" s="12">
        <v>6.1598558425903303</v>
      </c>
      <c r="BN366" s="12">
        <v>5.078125E-2</v>
      </c>
      <c r="BO366" s="12">
        <v>-5.2584133148193297</v>
      </c>
      <c r="BP366" s="12">
        <v>1.3515625</v>
      </c>
      <c r="BQ366" s="12" t="s">
        <v>81</v>
      </c>
      <c r="BR366" s="12" t="s">
        <v>81</v>
      </c>
      <c r="BS366" s="12" t="s">
        <v>81</v>
      </c>
      <c r="BU366" s="12" t="s">
        <v>81</v>
      </c>
      <c r="BV366" s="12">
        <v>90.978591918945298</v>
      </c>
      <c r="BW366" s="12" t="s">
        <v>82</v>
      </c>
      <c r="BX366" s="12" t="s">
        <v>81</v>
      </c>
      <c r="BY366" s="12" t="s">
        <v>82</v>
      </c>
      <c r="BZ366" s="12" t="s">
        <v>82</v>
      </c>
      <c r="CE366" s="20"/>
      <c r="CF366" s="21"/>
      <c r="CG366" s="21"/>
      <c r="CH366" s="21"/>
      <c r="CI366" s="21"/>
      <c r="CJ366" s="21"/>
      <c r="CK366" s="21"/>
      <c r="CL366" s="21"/>
      <c r="CO366" s="62"/>
      <c r="CX366" s="22" t="s">
        <v>98</v>
      </c>
      <c r="CY366" s="12" t="s">
        <v>98</v>
      </c>
      <c r="DE366" s="12" t="s">
        <v>99</v>
      </c>
      <c r="DG366" s="21"/>
      <c r="DL366" s="35"/>
      <c r="EC366" s="37">
        <v>4</v>
      </c>
      <c r="ED366" s="21">
        <v>4</v>
      </c>
      <c r="EE366" s="21"/>
      <c r="EF366" s="21">
        <f t="shared" si="51"/>
        <v>0</v>
      </c>
      <c r="EG366" s="50">
        <v>4</v>
      </c>
      <c r="EH366" s="21"/>
      <c r="EI366" s="21"/>
      <c r="EJ366" s="21"/>
      <c r="EK366" s="21"/>
      <c r="EL366" s="21"/>
      <c r="EM366" s="21"/>
      <c r="EN366" s="21"/>
      <c r="EO366" s="21"/>
      <c r="EP366" s="21"/>
      <c r="EQ366" s="21"/>
      <c r="ER366" s="21"/>
      <c r="ES366" s="21"/>
      <c r="ET366" s="21"/>
      <c r="EU366" s="21"/>
      <c r="EV366" s="21"/>
      <c r="EW366" s="21"/>
      <c r="EX366" s="21"/>
      <c r="EY366" s="21"/>
      <c r="EZ366" s="21"/>
      <c r="FA366" s="21"/>
      <c r="FB366" s="21"/>
      <c r="FC366" s="21"/>
      <c r="FD366" s="21"/>
      <c r="FE366" s="21"/>
      <c r="FF366" s="21"/>
      <c r="FG366" s="21"/>
      <c r="FH366" s="21"/>
      <c r="FI366" s="21"/>
      <c r="FJ366" s="21"/>
      <c r="FK366" s="21"/>
      <c r="FL366" s="21"/>
      <c r="FM366" s="21"/>
      <c r="FN366" s="21"/>
      <c r="FO366" s="21"/>
      <c r="FP366" s="21"/>
      <c r="FQ366" s="21"/>
      <c r="FR366" s="21"/>
      <c r="FS366" s="21"/>
      <c r="FT366" s="21"/>
      <c r="FU366" s="21"/>
      <c r="FV366" s="21"/>
      <c r="FW366" s="21"/>
      <c r="FX366" s="21"/>
      <c r="FY366" s="21"/>
      <c r="FZ366" s="21"/>
      <c r="GA366" s="21"/>
      <c r="GB366" s="21"/>
      <c r="GC366" s="21"/>
      <c r="GD366" s="21"/>
      <c r="GE366" s="21"/>
      <c r="GF366" s="21"/>
      <c r="GG366" s="21"/>
      <c r="GH366" s="21"/>
      <c r="GI366" s="21"/>
      <c r="GJ366" s="21"/>
      <c r="GK366" s="21"/>
      <c r="GL366" s="21"/>
      <c r="GM366" s="21"/>
      <c r="GN366" s="21"/>
      <c r="GO366" s="21"/>
      <c r="GP366" s="21"/>
      <c r="GQ366" s="21"/>
      <c r="GR366" s="21"/>
      <c r="GS366" s="21"/>
      <c r="GT366" s="21"/>
      <c r="GU366" s="21"/>
      <c r="GV366" s="21"/>
      <c r="GW366" s="21"/>
      <c r="GX366" s="21"/>
      <c r="GY366" s="21"/>
      <c r="GZ366" s="21"/>
      <c r="HA366" s="21"/>
      <c r="HB366" s="21"/>
      <c r="HC366" s="21"/>
      <c r="HD366" s="21"/>
      <c r="HE366" s="21"/>
      <c r="HF366" s="21"/>
      <c r="HG366" s="21"/>
      <c r="HH366" s="21"/>
      <c r="HI366" s="21"/>
      <c r="HJ366" s="21"/>
      <c r="HK366" s="21"/>
      <c r="HL366" s="21"/>
      <c r="HM366" s="21"/>
      <c r="HN366" s="21"/>
      <c r="HO366" s="21"/>
      <c r="HP366" s="21"/>
      <c r="HQ366" s="21"/>
      <c r="HR366" s="21"/>
      <c r="HS366" s="21"/>
      <c r="HT366" s="21"/>
      <c r="HU366" s="21"/>
      <c r="HV366" s="21"/>
      <c r="HW366" s="21"/>
      <c r="HX366" s="21"/>
      <c r="HY366" s="21"/>
      <c r="HZ366" s="21"/>
      <c r="IA366" s="21"/>
      <c r="IB366" s="21"/>
      <c r="IC366" s="21"/>
      <c r="ID366" s="21"/>
      <c r="IE366" s="21"/>
      <c r="IF366" s="21"/>
      <c r="IG366" s="21"/>
      <c r="IH366" s="21"/>
      <c r="II366" s="21"/>
      <c r="IJ366" s="21"/>
    </row>
    <row r="367" spans="1:244" s="12" customFormat="1" x14ac:dyDescent="0.3">
      <c r="B367" s="13">
        <v>2</v>
      </c>
      <c r="D367" s="12">
        <v>25</v>
      </c>
      <c r="F367" s="14">
        <v>44907</v>
      </c>
      <c r="G367" s="13" t="s">
        <v>89</v>
      </c>
      <c r="I367" s="14">
        <v>44867</v>
      </c>
      <c r="J367" s="13">
        <f t="shared" si="48"/>
        <v>40</v>
      </c>
      <c r="K367" s="12">
        <f t="shared" si="49"/>
        <v>4</v>
      </c>
      <c r="L367" s="12">
        <v>36</v>
      </c>
      <c r="M367" s="16" t="s">
        <v>74</v>
      </c>
      <c r="N367" s="12">
        <v>1</v>
      </c>
      <c r="P367" s="12" t="s">
        <v>75</v>
      </c>
      <c r="Q367" s="12" t="s">
        <v>161</v>
      </c>
      <c r="R367" s="12" t="s">
        <v>77</v>
      </c>
      <c r="S367" s="17" t="s">
        <v>78</v>
      </c>
      <c r="T367" s="12">
        <v>28</v>
      </c>
      <c r="V367" s="12">
        <v>1</v>
      </c>
      <c r="Z367" s="13">
        <v>30</v>
      </c>
      <c r="AA367" s="13">
        <v>1600</v>
      </c>
      <c r="AB367" s="12">
        <v>23</v>
      </c>
      <c r="AC367" s="13">
        <v>-18</v>
      </c>
      <c r="AE367" s="12">
        <v>0</v>
      </c>
      <c r="AF367" s="12">
        <v>1</v>
      </c>
      <c r="AG367" s="12">
        <v>2</v>
      </c>
      <c r="AH367" s="12">
        <v>3</v>
      </c>
      <c r="AJ367" s="13">
        <v>2</v>
      </c>
      <c r="AK367" s="16">
        <f t="shared" si="53"/>
        <v>1189.27001953125</v>
      </c>
      <c r="AL367" s="12">
        <v>-66.0247802734375</v>
      </c>
      <c r="AM367" s="18">
        <v>-74.798583984375</v>
      </c>
      <c r="AN367" s="18">
        <v>-75.408935546875</v>
      </c>
      <c r="AO367" s="18">
        <v>-84.0301513671875</v>
      </c>
      <c r="AP367" s="18">
        <v>-91.1407470703125</v>
      </c>
      <c r="AQ367" s="12">
        <v>-97.35107421875</v>
      </c>
      <c r="AR367" s="12">
        <v>-93.4600830078125</v>
      </c>
      <c r="AS367" s="12">
        <v>-93.8720703125</v>
      </c>
      <c r="AU367" s="12">
        <f t="shared" si="50"/>
        <v>30</v>
      </c>
      <c r="AV367" s="12">
        <v>15</v>
      </c>
      <c r="AW367" s="12">
        <v>1</v>
      </c>
      <c r="AX367" s="12">
        <v>1</v>
      </c>
      <c r="AY367" s="12" t="s">
        <v>80</v>
      </c>
      <c r="AZ367" s="12">
        <v>546</v>
      </c>
      <c r="BA367" s="12">
        <v>551.69909667968705</v>
      </c>
      <c r="BB367" s="19">
        <v>-20.280000686645501</v>
      </c>
      <c r="BC367" s="18">
        <v>40.269012451171797</v>
      </c>
      <c r="BD367" s="12">
        <v>2.400390625</v>
      </c>
      <c r="BE367" s="12">
        <v>548.400390625</v>
      </c>
      <c r="BF367" s="12">
        <v>19.868013381958001</v>
      </c>
      <c r="BG367" s="12">
        <v>0</v>
      </c>
      <c r="BH367" s="12">
        <v>546</v>
      </c>
      <c r="BI367" s="19" t="s">
        <v>81</v>
      </c>
      <c r="BJ367" s="12">
        <v>20.134506225585898</v>
      </c>
      <c r="BK367" s="12" t="s">
        <v>81</v>
      </c>
      <c r="BL367" s="12">
        <v>3.00512194633483</v>
      </c>
      <c r="BM367" s="12">
        <v>12.2549018859863</v>
      </c>
      <c r="BN367" s="12">
        <v>0.9501953125</v>
      </c>
      <c r="BO367" s="12">
        <v>-8.1188726425170898</v>
      </c>
      <c r="BP367" s="12">
        <v>2.0498046875</v>
      </c>
      <c r="BQ367" s="12" t="s">
        <v>81</v>
      </c>
      <c r="BR367" s="12" t="s">
        <v>81</v>
      </c>
      <c r="BS367" s="12" t="s">
        <v>81</v>
      </c>
      <c r="BU367" s="12" t="s">
        <v>81</v>
      </c>
      <c r="BV367" s="12">
        <v>186.33856201171801</v>
      </c>
      <c r="BW367" s="12" t="s">
        <v>82</v>
      </c>
      <c r="BX367" s="12" t="s">
        <v>81</v>
      </c>
      <c r="BY367" s="12" t="s">
        <v>82</v>
      </c>
      <c r="BZ367" s="12" t="s">
        <v>82</v>
      </c>
      <c r="CE367" s="20"/>
      <c r="CF367" s="21"/>
      <c r="CG367" s="21"/>
      <c r="CH367" s="21"/>
      <c r="CI367" s="21"/>
      <c r="CJ367" s="21"/>
      <c r="CK367" s="21"/>
      <c r="CL367" s="21"/>
      <c r="CO367" s="62"/>
      <c r="CX367" s="22">
        <v>0</v>
      </c>
      <c r="CY367" s="17"/>
      <c r="EC367" s="17">
        <v>3</v>
      </c>
      <c r="ED367" s="21">
        <v>3</v>
      </c>
      <c r="EE367" s="21"/>
      <c r="EF367" s="21">
        <f t="shared" si="51"/>
        <v>0</v>
      </c>
      <c r="EG367" s="27">
        <v>3</v>
      </c>
      <c r="EH367" s="21"/>
      <c r="EI367" s="21"/>
      <c r="EJ367" s="21"/>
      <c r="EK367" s="21"/>
      <c r="EL367" s="21"/>
      <c r="EM367" s="21"/>
      <c r="EN367" s="21"/>
      <c r="EO367" s="21"/>
      <c r="EP367" s="21"/>
      <c r="EQ367" s="21"/>
      <c r="ER367" s="21"/>
      <c r="ES367" s="21"/>
      <c r="ET367" s="21"/>
      <c r="EU367" s="21"/>
      <c r="EV367" s="21"/>
      <c r="EW367" s="21"/>
      <c r="EX367" s="21"/>
      <c r="EY367" s="21"/>
      <c r="EZ367" s="21"/>
      <c r="FA367" s="21"/>
      <c r="FB367" s="21"/>
      <c r="FC367" s="21"/>
      <c r="FD367" s="21"/>
      <c r="FE367" s="21"/>
      <c r="FF367" s="21"/>
      <c r="FG367" s="21"/>
      <c r="FH367" s="21"/>
      <c r="FI367" s="21"/>
      <c r="FJ367" s="21"/>
      <c r="FK367" s="21"/>
      <c r="FL367" s="21"/>
      <c r="FM367" s="21"/>
      <c r="FN367" s="21"/>
      <c r="FO367" s="21"/>
      <c r="FP367" s="21"/>
      <c r="FQ367" s="21"/>
      <c r="FR367" s="21"/>
      <c r="FS367" s="21"/>
      <c r="FT367" s="21"/>
      <c r="FU367" s="21"/>
      <c r="FV367" s="21"/>
      <c r="FW367" s="21"/>
      <c r="FX367" s="21"/>
      <c r="FY367" s="21"/>
      <c r="FZ367" s="21"/>
      <c r="GA367" s="21"/>
      <c r="GB367" s="21"/>
      <c r="GC367" s="21"/>
      <c r="GD367" s="21"/>
      <c r="GE367" s="21"/>
      <c r="GF367" s="21"/>
      <c r="GG367" s="21"/>
      <c r="GH367" s="21"/>
      <c r="GI367" s="21"/>
      <c r="GJ367" s="21"/>
      <c r="GK367" s="21"/>
      <c r="GL367" s="21"/>
      <c r="GM367" s="21"/>
      <c r="GN367" s="21"/>
      <c r="GO367" s="21"/>
      <c r="GP367" s="21"/>
      <c r="GQ367" s="21"/>
      <c r="GR367" s="21"/>
      <c r="GS367" s="21"/>
      <c r="GT367" s="21"/>
      <c r="GU367" s="21"/>
      <c r="GV367" s="21"/>
      <c r="GW367" s="21"/>
      <c r="GX367" s="21"/>
      <c r="GY367" s="21"/>
      <c r="GZ367" s="21"/>
      <c r="HA367" s="21"/>
      <c r="HB367" s="21"/>
      <c r="HC367" s="21"/>
      <c r="HD367" s="21"/>
      <c r="HE367" s="21"/>
      <c r="HF367" s="21"/>
      <c r="HG367" s="21"/>
      <c r="HH367" s="21"/>
      <c r="HI367" s="21"/>
      <c r="HJ367" s="21"/>
      <c r="HK367" s="21"/>
      <c r="HL367" s="21"/>
      <c r="HM367" s="21"/>
      <c r="HN367" s="21"/>
      <c r="HO367" s="21"/>
      <c r="HP367" s="21"/>
      <c r="HQ367" s="21"/>
      <c r="HR367" s="21"/>
      <c r="HS367" s="21"/>
      <c r="HT367" s="21"/>
      <c r="HU367" s="21"/>
      <c r="HV367" s="21"/>
      <c r="HW367" s="21"/>
      <c r="HX367" s="21"/>
      <c r="HY367" s="21"/>
      <c r="HZ367" s="21"/>
      <c r="IA367" s="21"/>
      <c r="IB367" s="21"/>
      <c r="IC367" s="21"/>
      <c r="ID367" s="21"/>
      <c r="IE367" s="21"/>
      <c r="IF367" s="21"/>
      <c r="IG367" s="21"/>
      <c r="IH367" s="21"/>
      <c r="II367" s="21"/>
      <c r="IJ367" s="21"/>
    </row>
    <row r="368" spans="1:244" s="12" customFormat="1" x14ac:dyDescent="0.3">
      <c r="B368" s="13">
        <v>2</v>
      </c>
      <c r="D368" s="12">
        <v>50</v>
      </c>
      <c r="F368" s="14">
        <v>44907</v>
      </c>
      <c r="G368" s="13" t="s">
        <v>89</v>
      </c>
      <c r="I368" s="14">
        <v>44867</v>
      </c>
      <c r="J368" s="13">
        <f t="shared" si="48"/>
        <v>40</v>
      </c>
      <c r="K368" s="12">
        <f t="shared" si="49"/>
        <v>4</v>
      </c>
      <c r="L368" s="12">
        <v>36</v>
      </c>
      <c r="M368" s="16" t="s">
        <v>74</v>
      </c>
      <c r="N368" s="12">
        <v>1</v>
      </c>
      <c r="P368" s="12" t="s">
        <v>75</v>
      </c>
      <c r="Q368" s="12" t="s">
        <v>161</v>
      </c>
      <c r="R368" s="12" t="s">
        <v>77</v>
      </c>
      <c r="S368" s="17" t="s">
        <v>78</v>
      </c>
      <c r="T368" s="12">
        <v>28</v>
      </c>
      <c r="V368" s="12">
        <v>5</v>
      </c>
      <c r="Z368" s="13">
        <v>50</v>
      </c>
      <c r="AA368" s="13">
        <v>3000</v>
      </c>
      <c r="AB368" s="12">
        <v>19</v>
      </c>
      <c r="AC368" s="13">
        <v>-35</v>
      </c>
      <c r="AE368" s="12">
        <v>38</v>
      </c>
      <c r="AF368" s="12">
        <v>39</v>
      </c>
      <c r="AG368" s="12">
        <v>40</v>
      </c>
      <c r="AH368" s="12">
        <v>41</v>
      </c>
      <c r="AJ368" s="13">
        <v>0</v>
      </c>
      <c r="AK368" s="16">
        <f t="shared" si="53"/>
        <v>1210.02197265625</v>
      </c>
      <c r="AL368" s="12">
        <v>-61.6302490234375</v>
      </c>
      <c r="AM368" s="18">
        <v>-68.9544677734375</v>
      </c>
      <c r="AN368" s="18">
        <v>-73.760986328125</v>
      </c>
      <c r="AO368" s="18">
        <v>-80.078125</v>
      </c>
      <c r="AP368" s="18">
        <v>-86.3189697265625</v>
      </c>
      <c r="AQ368" s="12">
        <v>-91.888427734375</v>
      </c>
      <c r="AR368" s="12">
        <v>-97.47314453125</v>
      </c>
      <c r="AS368" s="12">
        <v>-102.584838867187</v>
      </c>
      <c r="AU368" s="12">
        <f t="shared" si="50"/>
        <v>0</v>
      </c>
      <c r="BB368" s="19"/>
      <c r="BC368" s="18"/>
      <c r="BI368" s="19"/>
      <c r="CE368" s="20"/>
      <c r="CF368" s="21"/>
      <c r="CG368" s="21"/>
      <c r="CH368" s="21"/>
      <c r="CI368" s="21"/>
      <c r="CJ368" s="21"/>
      <c r="CK368" s="21"/>
      <c r="CL368" s="21"/>
      <c r="CO368" s="62"/>
      <c r="CX368" s="22">
        <v>0</v>
      </c>
      <c r="EC368" s="12">
        <v>1</v>
      </c>
      <c r="ED368" s="12">
        <v>1</v>
      </c>
      <c r="EE368" s="21"/>
      <c r="EF368" s="21">
        <f t="shared" si="51"/>
        <v>0</v>
      </c>
      <c r="EG368" s="28">
        <v>1</v>
      </c>
      <c r="EH368" s="21"/>
      <c r="EI368" s="21"/>
      <c r="EJ368" s="21"/>
      <c r="EK368" s="21"/>
      <c r="EL368" s="21"/>
      <c r="EM368" s="21"/>
      <c r="EN368" s="21"/>
      <c r="EO368" s="21"/>
      <c r="EP368" s="21"/>
      <c r="EQ368" s="21"/>
      <c r="ER368" s="21"/>
      <c r="ES368" s="21"/>
      <c r="ET368" s="21"/>
      <c r="EU368" s="21"/>
      <c r="EV368" s="21"/>
      <c r="EW368" s="21"/>
      <c r="EX368" s="21"/>
      <c r="EY368" s="21"/>
      <c r="EZ368" s="21"/>
      <c r="FA368" s="21"/>
      <c r="FB368" s="21"/>
      <c r="FC368" s="21"/>
      <c r="FD368" s="21"/>
      <c r="FE368" s="21"/>
      <c r="FF368" s="21"/>
      <c r="FG368" s="21"/>
      <c r="FH368" s="21"/>
      <c r="FI368" s="21"/>
      <c r="FJ368" s="21"/>
      <c r="FK368" s="21"/>
      <c r="FL368" s="21"/>
      <c r="FM368" s="21"/>
      <c r="FN368" s="21"/>
      <c r="FO368" s="21"/>
      <c r="FP368" s="21"/>
      <c r="FQ368" s="21"/>
      <c r="FR368" s="21"/>
      <c r="FS368" s="21"/>
      <c r="FT368" s="21"/>
      <c r="FU368" s="21"/>
      <c r="FV368" s="21"/>
      <c r="FW368" s="21"/>
      <c r="FX368" s="21"/>
      <c r="FY368" s="21"/>
      <c r="FZ368" s="21"/>
      <c r="GA368" s="21"/>
      <c r="GB368" s="21"/>
      <c r="GC368" s="21"/>
      <c r="GD368" s="21"/>
      <c r="GE368" s="21"/>
      <c r="GF368" s="21"/>
      <c r="GG368" s="21"/>
      <c r="GH368" s="21"/>
      <c r="GI368" s="21"/>
      <c r="GJ368" s="21"/>
      <c r="GK368" s="21"/>
      <c r="GL368" s="21"/>
      <c r="GM368" s="21"/>
      <c r="GN368" s="21"/>
      <c r="GO368" s="21"/>
      <c r="GP368" s="21"/>
      <c r="GQ368" s="21"/>
      <c r="GR368" s="21"/>
      <c r="GS368" s="21"/>
      <c r="GT368" s="21"/>
      <c r="GU368" s="21"/>
      <c r="GV368" s="21"/>
      <c r="GW368" s="21"/>
      <c r="GX368" s="21"/>
      <c r="GY368" s="21"/>
      <c r="GZ368" s="21"/>
      <c r="HA368" s="21"/>
      <c r="HB368" s="21"/>
      <c r="HC368" s="21"/>
      <c r="HD368" s="21"/>
      <c r="HE368" s="21"/>
      <c r="HF368" s="21"/>
      <c r="HG368" s="21"/>
      <c r="HH368" s="21"/>
      <c r="HI368" s="21"/>
      <c r="HJ368" s="21"/>
      <c r="HK368" s="21"/>
      <c r="HL368" s="21"/>
      <c r="HM368" s="21"/>
      <c r="HN368" s="21"/>
      <c r="HO368" s="21"/>
      <c r="HP368" s="21"/>
      <c r="HQ368" s="21"/>
      <c r="HR368" s="21"/>
      <c r="HS368" s="21"/>
      <c r="HT368" s="21"/>
      <c r="HU368" s="21"/>
      <c r="HV368" s="21"/>
      <c r="HW368" s="21"/>
      <c r="HX368" s="21"/>
      <c r="HY368" s="21"/>
      <c r="HZ368" s="21"/>
      <c r="IA368" s="21"/>
      <c r="IB368" s="21"/>
      <c r="IC368" s="21"/>
      <c r="ID368" s="21"/>
      <c r="IE368" s="21"/>
      <c r="IF368" s="21"/>
      <c r="IG368" s="21"/>
      <c r="IH368" s="21"/>
      <c r="II368" s="21"/>
      <c r="IJ368" s="21"/>
    </row>
    <row r="369" spans="1:244" s="12" customFormat="1" x14ac:dyDescent="0.3">
      <c r="B369" s="13">
        <v>2</v>
      </c>
      <c r="D369" s="12">
        <v>50</v>
      </c>
      <c r="F369" s="14">
        <v>44907</v>
      </c>
      <c r="G369" s="13" t="s">
        <v>89</v>
      </c>
      <c r="I369" s="14">
        <v>44867</v>
      </c>
      <c r="J369" s="13">
        <f t="shared" si="48"/>
        <v>40</v>
      </c>
      <c r="K369" s="12">
        <f t="shared" si="49"/>
        <v>4</v>
      </c>
      <c r="L369" s="12">
        <v>36</v>
      </c>
      <c r="M369" s="16" t="s">
        <v>74</v>
      </c>
      <c r="N369" s="12">
        <v>1</v>
      </c>
      <c r="P369" s="12" t="s">
        <v>75</v>
      </c>
      <c r="Q369" s="12" t="s">
        <v>161</v>
      </c>
      <c r="R369" s="12" t="s">
        <v>77</v>
      </c>
      <c r="S369" s="17" t="s">
        <v>78</v>
      </c>
      <c r="T369" s="12">
        <v>28</v>
      </c>
      <c r="V369" s="12">
        <v>6</v>
      </c>
      <c r="Z369" s="13">
        <v>60</v>
      </c>
      <c r="AA369" s="13">
        <v>1000</v>
      </c>
      <c r="AB369" s="12">
        <v>15</v>
      </c>
      <c r="AC369" s="13">
        <v>-16</v>
      </c>
      <c r="AE369" s="12">
        <v>42</v>
      </c>
      <c r="AF369" s="12">
        <v>43</v>
      </c>
      <c r="AG369" s="12">
        <v>44</v>
      </c>
      <c r="AH369" s="12">
        <v>45</v>
      </c>
      <c r="AJ369" s="13">
        <v>0</v>
      </c>
      <c r="AK369" s="16">
        <f t="shared" si="53"/>
        <v>318.603515625</v>
      </c>
      <c r="AL369" s="12">
        <v>-52.6885986328125</v>
      </c>
      <c r="AM369" s="18">
        <v>-49.468994140625</v>
      </c>
      <c r="AN369" s="18">
        <v>-49.041748046875</v>
      </c>
      <c r="AO369" s="18">
        <v>-52.91748046875</v>
      </c>
      <c r="AP369" s="18">
        <v>-58.929443359375</v>
      </c>
      <c r="AQ369" s="12">
        <v>-64.3310546875</v>
      </c>
      <c r="AR369" s="12">
        <v>-65.643310546875</v>
      </c>
      <c r="AS369" s="12">
        <v>-65.7958984375</v>
      </c>
      <c r="AU369" s="12">
        <f t="shared" si="50"/>
        <v>0</v>
      </c>
      <c r="BB369" s="19"/>
      <c r="BC369" s="18"/>
      <c r="BI369" s="19"/>
      <c r="CE369" s="20"/>
      <c r="CF369" s="21"/>
      <c r="CG369" s="21"/>
      <c r="CH369" s="21"/>
      <c r="CI369" s="21"/>
      <c r="CJ369" s="21"/>
      <c r="CK369" s="21"/>
      <c r="CL369" s="21"/>
      <c r="CO369" s="62"/>
      <c r="CX369" s="22">
        <v>0</v>
      </c>
      <c r="EC369" s="12">
        <v>1</v>
      </c>
      <c r="ED369" s="33">
        <v>1</v>
      </c>
      <c r="EE369" s="21"/>
      <c r="EF369" s="21">
        <f t="shared" si="51"/>
        <v>0</v>
      </c>
      <c r="EG369" s="28">
        <v>1</v>
      </c>
      <c r="EH369" s="21"/>
      <c r="EI369" s="21"/>
      <c r="EJ369" s="21"/>
      <c r="EK369" s="21"/>
      <c r="EL369" s="21"/>
      <c r="EM369" s="21"/>
      <c r="EN369" s="21"/>
      <c r="EO369" s="21"/>
      <c r="EP369" s="21"/>
      <c r="EQ369" s="21"/>
      <c r="ER369" s="21"/>
      <c r="ES369" s="21"/>
      <c r="ET369" s="21"/>
      <c r="EU369" s="21"/>
      <c r="EV369" s="21"/>
      <c r="EW369" s="21"/>
      <c r="EX369" s="21"/>
      <c r="EY369" s="21"/>
      <c r="EZ369" s="21"/>
      <c r="FA369" s="21"/>
      <c r="FB369" s="21"/>
      <c r="FC369" s="21"/>
      <c r="FD369" s="21"/>
      <c r="FE369" s="21"/>
      <c r="FF369" s="21"/>
      <c r="FG369" s="21"/>
      <c r="FH369" s="21"/>
      <c r="FI369" s="21"/>
      <c r="FJ369" s="21"/>
      <c r="FK369" s="21"/>
      <c r="FL369" s="21"/>
      <c r="FM369" s="21"/>
      <c r="FN369" s="21"/>
      <c r="FO369" s="21"/>
      <c r="FP369" s="21"/>
      <c r="FQ369" s="21"/>
      <c r="FR369" s="21"/>
      <c r="FS369" s="21"/>
      <c r="FT369" s="21"/>
      <c r="FU369" s="21"/>
      <c r="FV369" s="21"/>
      <c r="FW369" s="21"/>
      <c r="FX369" s="21"/>
      <c r="FY369" s="21"/>
      <c r="FZ369" s="21"/>
      <c r="GA369" s="21"/>
      <c r="GB369" s="21"/>
      <c r="GC369" s="21"/>
      <c r="GD369" s="21"/>
      <c r="GE369" s="21"/>
      <c r="GF369" s="21"/>
      <c r="GG369" s="21"/>
      <c r="GH369" s="21"/>
      <c r="GI369" s="21"/>
      <c r="GJ369" s="21"/>
      <c r="GK369" s="21"/>
      <c r="GL369" s="21"/>
      <c r="GM369" s="21"/>
      <c r="GN369" s="21"/>
      <c r="GO369" s="21"/>
      <c r="GP369" s="21"/>
      <c r="GQ369" s="21"/>
      <c r="GR369" s="21"/>
      <c r="GS369" s="21"/>
      <c r="GT369" s="21"/>
      <c r="GU369" s="21"/>
      <c r="GV369" s="21"/>
      <c r="GW369" s="21"/>
      <c r="GX369" s="21"/>
      <c r="GY369" s="21"/>
      <c r="GZ369" s="21"/>
      <c r="HA369" s="21"/>
      <c r="HB369" s="21"/>
      <c r="HC369" s="21"/>
      <c r="HD369" s="21"/>
      <c r="HE369" s="21"/>
      <c r="HF369" s="21"/>
      <c r="HG369" s="21"/>
      <c r="HH369" s="21"/>
      <c r="HI369" s="21"/>
      <c r="HJ369" s="21"/>
      <c r="HK369" s="21"/>
      <c r="HL369" s="21"/>
      <c r="HM369" s="21"/>
      <c r="HN369" s="21"/>
      <c r="HO369" s="21"/>
      <c r="HP369" s="21"/>
      <c r="HQ369" s="21"/>
      <c r="HR369" s="21"/>
      <c r="HS369" s="21"/>
      <c r="HT369" s="21"/>
      <c r="HU369" s="21"/>
      <c r="HV369" s="21"/>
      <c r="HW369" s="21"/>
      <c r="HX369" s="21"/>
      <c r="HY369" s="21"/>
      <c r="HZ369" s="21"/>
      <c r="IA369" s="21"/>
      <c r="IB369" s="21"/>
      <c r="IC369" s="21"/>
      <c r="ID369" s="21"/>
      <c r="IE369" s="21"/>
      <c r="IF369" s="21"/>
      <c r="IG369" s="21"/>
      <c r="IH369" s="21"/>
      <c r="II369" s="21"/>
      <c r="IJ369" s="21"/>
    </row>
    <row r="370" spans="1:244" s="12" customFormat="1" ht="14.4" customHeight="1" x14ac:dyDescent="0.3">
      <c r="B370" s="13">
        <v>2</v>
      </c>
      <c r="D370" s="12">
        <v>25</v>
      </c>
      <c r="F370" s="14">
        <v>44907</v>
      </c>
      <c r="G370" s="13" t="s">
        <v>89</v>
      </c>
      <c r="I370" s="14">
        <v>44867</v>
      </c>
      <c r="J370" s="13">
        <f t="shared" si="48"/>
        <v>40</v>
      </c>
      <c r="K370" s="12">
        <f t="shared" si="49"/>
        <v>4</v>
      </c>
      <c r="L370" s="12">
        <v>36</v>
      </c>
      <c r="M370" s="16" t="s">
        <v>74</v>
      </c>
      <c r="N370" s="12">
        <v>1</v>
      </c>
      <c r="P370" s="12" t="s">
        <v>75</v>
      </c>
      <c r="Q370" s="12" t="s">
        <v>161</v>
      </c>
      <c r="R370" s="12" t="s">
        <v>77</v>
      </c>
      <c r="S370" s="17" t="s">
        <v>78</v>
      </c>
      <c r="T370" s="12">
        <v>28</v>
      </c>
      <c r="V370" s="12">
        <v>4</v>
      </c>
      <c r="W370" s="12" t="s">
        <v>163</v>
      </c>
      <c r="Z370" s="13">
        <v>55</v>
      </c>
      <c r="AA370" s="13">
        <v>1600</v>
      </c>
      <c r="AB370" s="12">
        <v>14</v>
      </c>
      <c r="AC370" s="13">
        <v>-36</v>
      </c>
      <c r="AE370" s="30">
        <v>9</v>
      </c>
      <c r="AF370" s="12">
        <v>10</v>
      </c>
      <c r="AG370" s="12">
        <v>11</v>
      </c>
      <c r="AH370" s="12">
        <v>12</v>
      </c>
      <c r="AJ370" s="13">
        <v>0</v>
      </c>
      <c r="AK370" s="16">
        <f t="shared" si="53"/>
        <v>597.22900390625</v>
      </c>
      <c r="AL370" s="12">
        <v>-61.7218017578125</v>
      </c>
      <c r="AM370" s="18">
        <v>-67.9168701171875</v>
      </c>
      <c r="AN370" s="18">
        <v>-70.7244873046875</v>
      </c>
      <c r="AO370" s="18">
        <v>-76.0498046875</v>
      </c>
      <c r="AP370" s="18">
        <v>-72.5860595703125</v>
      </c>
      <c r="AQ370" s="12">
        <v>-80.047607421875</v>
      </c>
      <c r="AR370" s="12">
        <v>-92.6513671875</v>
      </c>
      <c r="AS370" s="12">
        <v>-92.803955078125</v>
      </c>
      <c r="AU370" s="12">
        <f t="shared" si="50"/>
        <v>0</v>
      </c>
      <c r="BB370" s="19"/>
      <c r="BC370" s="18"/>
      <c r="BI370" s="19"/>
      <c r="CE370" s="20"/>
      <c r="CF370" s="21"/>
      <c r="CG370" s="21"/>
      <c r="CH370" s="21"/>
      <c r="CI370" s="21"/>
      <c r="CJ370" s="21"/>
      <c r="CK370" s="21"/>
      <c r="CL370" s="21"/>
      <c r="CO370" s="62"/>
      <c r="CX370" s="22" t="s">
        <v>98</v>
      </c>
      <c r="CY370" s="12" t="s">
        <v>98</v>
      </c>
      <c r="DF370" s="12" t="s">
        <v>87</v>
      </c>
      <c r="DG370" s="21"/>
      <c r="DL370" s="35"/>
      <c r="EC370" s="12">
        <v>2</v>
      </c>
      <c r="ED370" s="21">
        <v>2</v>
      </c>
      <c r="EE370" s="21"/>
      <c r="EF370" s="21">
        <f t="shared" si="51"/>
        <v>0</v>
      </c>
      <c r="EG370" s="28">
        <v>2</v>
      </c>
      <c r="EH370" s="21"/>
      <c r="EI370" s="21"/>
      <c r="EJ370" s="21"/>
      <c r="EK370" s="21"/>
      <c r="EL370" s="21"/>
      <c r="EM370" s="21"/>
      <c r="EN370" s="21"/>
      <c r="EO370" s="21"/>
      <c r="EP370" s="21"/>
      <c r="EQ370" s="21"/>
      <c r="ER370" s="21"/>
      <c r="ES370" s="21"/>
      <c r="ET370" s="21"/>
      <c r="EU370" s="21"/>
      <c r="EV370" s="21"/>
      <c r="EW370" s="21"/>
      <c r="EX370" s="21"/>
      <c r="EY370" s="21"/>
      <c r="EZ370" s="21"/>
      <c r="FA370" s="21"/>
      <c r="FB370" s="21"/>
      <c r="FC370" s="21"/>
      <c r="FD370" s="21"/>
      <c r="FE370" s="21"/>
      <c r="FF370" s="21"/>
      <c r="FG370" s="21"/>
      <c r="FH370" s="21"/>
      <c r="FI370" s="21"/>
      <c r="FJ370" s="21"/>
      <c r="FK370" s="21"/>
      <c r="FL370" s="21"/>
      <c r="FM370" s="21"/>
      <c r="FN370" s="21"/>
      <c r="FO370" s="21"/>
      <c r="FP370" s="21"/>
      <c r="FQ370" s="21"/>
      <c r="FR370" s="21"/>
      <c r="FS370" s="21"/>
      <c r="FT370" s="21"/>
      <c r="FU370" s="21"/>
      <c r="FV370" s="21"/>
      <c r="FW370" s="21"/>
      <c r="FX370" s="21"/>
      <c r="FY370" s="21"/>
      <c r="FZ370" s="21"/>
      <c r="GA370" s="21"/>
      <c r="GB370" s="21"/>
      <c r="GC370" s="21"/>
      <c r="GD370" s="21"/>
      <c r="GE370" s="21"/>
      <c r="GF370" s="21"/>
      <c r="GG370" s="21"/>
      <c r="GH370" s="21"/>
      <c r="GI370" s="21"/>
      <c r="GJ370" s="21"/>
      <c r="GK370" s="21"/>
      <c r="GL370" s="21"/>
      <c r="GM370" s="21"/>
      <c r="GN370" s="21"/>
      <c r="GO370" s="21"/>
      <c r="GP370" s="21"/>
      <c r="GQ370" s="21"/>
      <c r="GR370" s="21"/>
      <c r="GS370" s="21"/>
      <c r="GT370" s="21"/>
      <c r="GU370" s="21"/>
      <c r="GV370" s="21"/>
      <c r="GW370" s="21"/>
      <c r="GX370" s="21"/>
      <c r="GY370" s="21"/>
      <c r="GZ370" s="21"/>
      <c r="HA370" s="21"/>
      <c r="HB370" s="21"/>
      <c r="HC370" s="21"/>
      <c r="HD370" s="21"/>
      <c r="HE370" s="21"/>
      <c r="HF370" s="21"/>
      <c r="HG370" s="21"/>
      <c r="HH370" s="21"/>
      <c r="HI370" s="21"/>
      <c r="HJ370" s="21"/>
      <c r="HK370" s="21"/>
      <c r="HL370" s="21"/>
      <c r="HM370" s="21"/>
      <c r="HN370" s="21"/>
      <c r="HO370" s="21"/>
      <c r="HP370" s="21"/>
      <c r="HQ370" s="21"/>
      <c r="HR370" s="21"/>
      <c r="HS370" s="21"/>
      <c r="HT370" s="21"/>
      <c r="HU370" s="21"/>
      <c r="HV370" s="21"/>
      <c r="HW370" s="21"/>
      <c r="HX370" s="21"/>
      <c r="HY370" s="21"/>
      <c r="HZ370" s="21"/>
      <c r="IA370" s="21"/>
      <c r="IB370" s="21"/>
      <c r="IC370" s="21"/>
      <c r="ID370" s="21"/>
      <c r="IE370" s="21"/>
      <c r="IF370" s="21"/>
      <c r="IG370" s="21"/>
      <c r="IH370" s="21"/>
      <c r="II370" s="21"/>
      <c r="IJ370" s="21"/>
    </row>
    <row r="371" spans="1:244" s="12" customFormat="1" ht="14.4" customHeight="1" x14ac:dyDescent="0.3">
      <c r="B371" s="13">
        <v>2</v>
      </c>
      <c r="D371" s="12">
        <v>25</v>
      </c>
      <c r="F371" s="14">
        <v>44908</v>
      </c>
      <c r="G371" s="13" t="s">
        <v>89</v>
      </c>
      <c r="I371" s="14">
        <v>44867</v>
      </c>
      <c r="J371" s="13">
        <f t="shared" si="48"/>
        <v>41</v>
      </c>
      <c r="K371" s="41">
        <f t="shared" si="49"/>
        <v>0</v>
      </c>
      <c r="L371" s="41">
        <v>41</v>
      </c>
      <c r="M371" s="16" t="s">
        <v>74</v>
      </c>
      <c r="N371" s="12">
        <v>1</v>
      </c>
      <c r="P371" s="12" t="s">
        <v>107</v>
      </c>
      <c r="Q371" s="12" t="s">
        <v>161</v>
      </c>
      <c r="R371" s="12" t="s">
        <v>77</v>
      </c>
      <c r="S371" s="17" t="s">
        <v>78</v>
      </c>
      <c r="T371" s="12">
        <v>28</v>
      </c>
      <c r="U371" s="12">
        <v>2</v>
      </c>
      <c r="V371" s="12">
        <v>2</v>
      </c>
      <c r="W371" s="31" t="s">
        <v>183</v>
      </c>
      <c r="X371" s="12">
        <v>3</v>
      </c>
      <c r="Z371" s="13">
        <v>46</v>
      </c>
      <c r="AA371" s="13">
        <v>1600</v>
      </c>
      <c r="AB371" s="12">
        <v>18</v>
      </c>
      <c r="AC371" s="13">
        <v>-30</v>
      </c>
      <c r="AD371" s="12">
        <v>-16</v>
      </c>
      <c r="AE371" s="12">
        <v>19</v>
      </c>
      <c r="AF371" s="12">
        <v>20</v>
      </c>
      <c r="AG371" s="12">
        <v>21</v>
      </c>
      <c r="AH371" s="12">
        <v>22</v>
      </c>
      <c r="AJ371" s="13">
        <v>4</v>
      </c>
      <c r="AK371" s="16">
        <f t="shared" si="53"/>
        <v>1626.5869140625</v>
      </c>
      <c r="AL371" s="12">
        <v>-65.9637451171875</v>
      </c>
      <c r="AM371" s="18">
        <v>-76.568603515625</v>
      </c>
      <c r="AN371" s="18">
        <v>-81.84814453125</v>
      </c>
      <c r="AO371" s="18">
        <v>-91.827392578125</v>
      </c>
      <c r="AP371" s="18">
        <v>-98.9990234375</v>
      </c>
      <c r="AQ371" s="12">
        <v>-97.47314453125</v>
      </c>
      <c r="AR371" s="12">
        <v>-108.917236328125</v>
      </c>
      <c r="AS371" s="12">
        <v>-114.791870117187</v>
      </c>
      <c r="AU371" s="12">
        <f t="shared" si="50"/>
        <v>24</v>
      </c>
      <c r="AV371" s="12">
        <v>12</v>
      </c>
      <c r="AW371" s="12">
        <v>1</v>
      </c>
      <c r="AX371" s="12">
        <v>1</v>
      </c>
      <c r="AY371" s="12" t="s">
        <v>80</v>
      </c>
      <c r="AZ371" s="12">
        <v>596</v>
      </c>
      <c r="BA371" s="12">
        <v>600.599609375</v>
      </c>
      <c r="BB371" s="19">
        <v>-7.4819998741149902</v>
      </c>
      <c r="BC371" s="18">
        <v>33.864444732666001</v>
      </c>
      <c r="BD371" s="12">
        <v>2.099609375</v>
      </c>
      <c r="BE371" s="12">
        <v>598.099609375</v>
      </c>
      <c r="BF371" s="12">
        <v>1.08856737613678</v>
      </c>
      <c r="BG371" s="12">
        <v>4.5</v>
      </c>
      <c r="BH371" s="12">
        <v>600.5</v>
      </c>
      <c r="BI371" s="19">
        <v>2.58129811286926</v>
      </c>
      <c r="BJ371" s="12">
        <v>16.932222366333001</v>
      </c>
      <c r="BK371" s="12">
        <v>0.949656963348389</v>
      </c>
      <c r="BL371" s="12">
        <v>3.53095507621765</v>
      </c>
      <c r="BM371" s="12">
        <v>24.633924484252901</v>
      </c>
      <c r="BN371" s="12">
        <v>3.3196666240692099</v>
      </c>
      <c r="BO371" s="12">
        <v>21.446079254150298</v>
      </c>
      <c r="BP371" s="12">
        <v>1.25</v>
      </c>
      <c r="BQ371" s="12">
        <v>-18.841911315917901</v>
      </c>
      <c r="BR371" s="12">
        <v>1.3505859375</v>
      </c>
      <c r="BS371" s="12" t="s">
        <v>81</v>
      </c>
      <c r="BT371" s="12" t="s">
        <v>81</v>
      </c>
      <c r="BU371" s="12">
        <v>-16.746810913085898</v>
      </c>
      <c r="BV371" s="12">
        <v>1.67386245727539</v>
      </c>
      <c r="BW371" s="12">
        <v>88.871185302734304</v>
      </c>
      <c r="BX371" s="12" t="s">
        <v>82</v>
      </c>
      <c r="BY371" s="12" t="s">
        <v>81</v>
      </c>
      <c r="BZ371" s="12" t="s">
        <v>82</v>
      </c>
      <c r="CA371" s="12" t="s">
        <v>82</v>
      </c>
      <c r="CE371" s="20"/>
      <c r="CF371" s="21"/>
      <c r="CG371" s="21"/>
      <c r="CH371" s="21"/>
      <c r="CI371" s="21"/>
      <c r="CJ371" s="21"/>
      <c r="CK371" s="21"/>
      <c r="CL371" s="21"/>
      <c r="CO371" s="62"/>
      <c r="CX371" s="53">
        <v>0</v>
      </c>
      <c r="DA371" s="12" t="s">
        <v>184</v>
      </c>
      <c r="DE371" s="21"/>
      <c r="DZ371" s="12">
        <v>0.22700000000000001</v>
      </c>
      <c r="EA371" s="12" t="s">
        <v>185</v>
      </c>
      <c r="EC371" s="21">
        <v>5</v>
      </c>
      <c r="ED371" s="21">
        <v>5</v>
      </c>
      <c r="EE371" s="21"/>
      <c r="EF371" s="21">
        <f t="shared" si="51"/>
        <v>0</v>
      </c>
      <c r="EG371" s="24">
        <v>5</v>
      </c>
      <c r="EH371" s="21"/>
      <c r="EI371" s="21"/>
      <c r="EJ371" s="21"/>
      <c r="EK371" s="21"/>
      <c r="EL371" s="21"/>
      <c r="EM371" s="21"/>
      <c r="EN371" s="21"/>
      <c r="EO371" s="21"/>
      <c r="EP371" s="21"/>
      <c r="EQ371" s="21"/>
      <c r="ER371" s="21"/>
      <c r="ES371" s="21"/>
      <c r="ET371" s="21"/>
      <c r="EU371" s="21"/>
      <c r="EV371" s="21"/>
      <c r="EW371" s="21"/>
      <c r="EX371" s="21"/>
      <c r="EY371" s="21"/>
      <c r="EZ371" s="21"/>
      <c r="FA371" s="21"/>
      <c r="FB371" s="21"/>
      <c r="FC371" s="21"/>
      <c r="FD371" s="21"/>
      <c r="FE371" s="21"/>
      <c r="FF371" s="21"/>
      <c r="FG371" s="21"/>
      <c r="FH371" s="21"/>
      <c r="FI371" s="21"/>
      <c r="FJ371" s="21"/>
      <c r="FK371" s="21"/>
      <c r="FL371" s="21"/>
      <c r="FM371" s="21"/>
      <c r="FN371" s="21"/>
      <c r="FO371" s="21"/>
      <c r="FP371" s="21"/>
      <c r="FQ371" s="21"/>
      <c r="FR371" s="21"/>
      <c r="FS371" s="21"/>
      <c r="FT371" s="21"/>
      <c r="FU371" s="21"/>
      <c r="FV371" s="21"/>
      <c r="FW371" s="21"/>
      <c r="FX371" s="21"/>
      <c r="FY371" s="21"/>
      <c r="FZ371" s="21"/>
      <c r="GA371" s="21"/>
      <c r="GB371" s="21"/>
      <c r="GC371" s="21"/>
      <c r="GD371" s="21"/>
      <c r="GE371" s="21"/>
      <c r="GF371" s="21"/>
      <c r="GG371" s="21"/>
      <c r="GH371" s="21"/>
      <c r="GI371" s="21"/>
      <c r="GJ371" s="21"/>
      <c r="GK371" s="21"/>
      <c r="GL371" s="21"/>
      <c r="GM371" s="21"/>
      <c r="GN371" s="21"/>
      <c r="GO371" s="21"/>
      <c r="GP371" s="21"/>
      <c r="GQ371" s="21"/>
      <c r="GR371" s="21"/>
      <c r="GS371" s="21"/>
      <c r="GT371" s="21"/>
      <c r="GU371" s="21"/>
      <c r="GV371" s="21"/>
      <c r="GW371" s="21"/>
      <c r="GX371" s="21"/>
      <c r="GY371" s="21"/>
      <c r="GZ371" s="21"/>
      <c r="HA371" s="21"/>
      <c r="HB371" s="21"/>
      <c r="HC371" s="21"/>
      <c r="HD371" s="21"/>
      <c r="HE371" s="21"/>
      <c r="HF371" s="21"/>
      <c r="HG371" s="21"/>
      <c r="HH371" s="21"/>
      <c r="HI371" s="21"/>
      <c r="HJ371" s="21"/>
      <c r="HK371" s="21"/>
      <c r="HL371" s="21"/>
      <c r="HM371" s="21"/>
      <c r="HN371" s="21"/>
      <c r="HO371" s="21"/>
      <c r="HP371" s="21"/>
      <c r="HQ371" s="21"/>
      <c r="HR371" s="21"/>
      <c r="HS371" s="21"/>
      <c r="HT371" s="21"/>
      <c r="HU371" s="21"/>
      <c r="HV371" s="21"/>
      <c r="HW371" s="21"/>
      <c r="HX371" s="21"/>
      <c r="HY371" s="21"/>
      <c r="HZ371" s="21"/>
      <c r="IA371" s="21"/>
      <c r="IB371" s="21"/>
      <c r="IC371" s="21"/>
      <c r="ID371" s="21"/>
      <c r="IE371" s="21"/>
      <c r="IF371" s="21"/>
      <c r="IG371" s="21"/>
      <c r="IH371" s="21"/>
      <c r="II371" s="21"/>
      <c r="IJ371" s="21"/>
    </row>
    <row r="372" spans="1:244" s="12" customFormat="1" x14ac:dyDescent="0.3">
      <c r="B372" s="13">
        <v>2</v>
      </c>
      <c r="D372" s="12">
        <v>25</v>
      </c>
      <c r="F372" s="14">
        <v>44908</v>
      </c>
      <c r="G372" s="13" t="s">
        <v>89</v>
      </c>
      <c r="I372" s="14">
        <v>44867</v>
      </c>
      <c r="J372" s="13">
        <f t="shared" si="48"/>
        <v>41</v>
      </c>
      <c r="K372" s="41">
        <f t="shared" si="49"/>
        <v>0</v>
      </c>
      <c r="L372" s="41">
        <v>41</v>
      </c>
      <c r="M372" s="16" t="s">
        <v>74</v>
      </c>
      <c r="N372" s="12">
        <v>1</v>
      </c>
      <c r="P372" s="12" t="s">
        <v>107</v>
      </c>
      <c r="Q372" s="12" t="s">
        <v>161</v>
      </c>
      <c r="R372" s="12" t="s">
        <v>77</v>
      </c>
      <c r="S372" s="17" t="s">
        <v>78</v>
      </c>
      <c r="T372" s="12">
        <v>28</v>
      </c>
      <c r="U372" s="12">
        <v>2</v>
      </c>
      <c r="V372" s="12">
        <v>3</v>
      </c>
      <c r="W372" s="12" t="s">
        <v>186</v>
      </c>
      <c r="X372" s="12">
        <v>2</v>
      </c>
      <c r="Z372" s="13">
        <v>64</v>
      </c>
      <c r="AA372" s="13">
        <v>1300</v>
      </c>
      <c r="AB372" s="12">
        <v>12</v>
      </c>
      <c r="AC372" s="13">
        <v>-29</v>
      </c>
      <c r="AD372" s="12">
        <v>-21</v>
      </c>
      <c r="AE372" s="30">
        <v>23</v>
      </c>
      <c r="AF372" s="12">
        <v>24</v>
      </c>
      <c r="AG372" s="12">
        <v>25</v>
      </c>
      <c r="AH372" s="12">
        <v>26</v>
      </c>
      <c r="AJ372" s="13">
        <v>2</v>
      </c>
      <c r="AK372" s="16">
        <f t="shared" si="53"/>
        <v>1569.82421875</v>
      </c>
      <c r="AL372" s="12">
        <v>-65.4144287109375</v>
      </c>
      <c r="AM372" s="18">
        <v>-74.64599609375</v>
      </c>
      <c r="AN372" s="18">
        <v>-84.1827392578125</v>
      </c>
      <c r="AO372" s="18">
        <v>-90.179443359375</v>
      </c>
      <c r="AP372" s="18">
        <v>-96.893310546875</v>
      </c>
      <c r="AQ372" s="12">
        <v>-83.1451416015625</v>
      </c>
      <c r="AR372" s="12">
        <v>-74.4171142578125</v>
      </c>
      <c r="AS372" s="12">
        <v>-81.35986328125</v>
      </c>
      <c r="AU372" s="12">
        <f t="shared" si="50"/>
        <v>22</v>
      </c>
      <c r="AV372" s="12">
        <v>11</v>
      </c>
      <c r="AW372" s="12">
        <v>1</v>
      </c>
      <c r="AX372" s="12">
        <v>1</v>
      </c>
      <c r="AY372" s="12" t="s">
        <v>80</v>
      </c>
      <c r="AZ372" s="12">
        <v>636.59948730468705</v>
      </c>
      <c r="BA372" s="12">
        <v>641.69909667968705</v>
      </c>
      <c r="BB372" s="19">
        <v>-19.399999618530199</v>
      </c>
      <c r="BC372" s="18">
        <v>42.806983947753899</v>
      </c>
      <c r="BD372" s="12">
        <v>2.5</v>
      </c>
      <c r="BE372" s="12">
        <v>639.09948730468705</v>
      </c>
      <c r="BF372" s="12">
        <v>15.615819931030201</v>
      </c>
      <c r="BG372" s="12">
        <v>5</v>
      </c>
      <c r="BH372" s="12">
        <v>641.59948730468705</v>
      </c>
      <c r="BI372" s="19">
        <v>4.1625499725341797</v>
      </c>
      <c r="BJ372" s="12">
        <v>21.4034919738769</v>
      </c>
      <c r="BK372" s="12">
        <v>0.37496188282966603</v>
      </c>
      <c r="BL372" s="12">
        <v>4.5375118255615199</v>
      </c>
      <c r="BM372" s="12">
        <v>3.8960719108581499</v>
      </c>
      <c r="BN372" s="12">
        <v>3.4384398460388099</v>
      </c>
      <c r="BO372" s="12">
        <v>14.246323585510201</v>
      </c>
      <c r="BP372" s="12">
        <v>1.150390625</v>
      </c>
      <c r="BQ372" s="12">
        <v>-15.012254714965801</v>
      </c>
      <c r="BR372" s="12">
        <v>1.9501953125</v>
      </c>
      <c r="BS372" s="12" t="s">
        <v>81</v>
      </c>
      <c r="BT372" s="12" t="s">
        <v>81</v>
      </c>
      <c r="BU372" s="12" t="s">
        <v>81</v>
      </c>
      <c r="BV372" s="12" t="s">
        <v>81</v>
      </c>
      <c r="BW372" s="12">
        <v>159.47961425781199</v>
      </c>
      <c r="BX372" s="12" t="s">
        <v>82</v>
      </c>
      <c r="BY372" s="12" t="s">
        <v>81</v>
      </c>
      <c r="BZ372" s="12" t="s">
        <v>82</v>
      </c>
      <c r="CA372" s="12" t="s">
        <v>82</v>
      </c>
      <c r="CE372" s="20"/>
      <c r="CF372" s="21"/>
      <c r="CG372" s="21"/>
      <c r="CH372" s="21"/>
      <c r="CI372" s="21"/>
      <c r="CJ372" s="21"/>
      <c r="CK372" s="21"/>
      <c r="CL372" s="21"/>
      <c r="CO372" s="62"/>
      <c r="CX372" s="53">
        <v>0.16900000000000001</v>
      </c>
      <c r="CZ372" s="12" t="s">
        <v>187</v>
      </c>
      <c r="DV372" s="21"/>
      <c r="DW372" s="21"/>
      <c r="DX372" s="21"/>
      <c r="DY372" s="21"/>
      <c r="DZ372" s="21"/>
      <c r="EA372" s="21"/>
      <c r="EC372" s="12">
        <v>4</v>
      </c>
      <c r="ED372" s="21">
        <v>4</v>
      </c>
      <c r="EE372" s="21"/>
      <c r="EF372" s="21">
        <f t="shared" si="51"/>
        <v>0</v>
      </c>
      <c r="EG372" s="28">
        <v>4</v>
      </c>
      <c r="EH372" s="21"/>
      <c r="EI372" s="21"/>
      <c r="EJ372" s="21"/>
      <c r="EK372" s="21"/>
      <c r="EL372" s="21"/>
      <c r="EM372" s="21"/>
      <c r="EN372" s="21"/>
      <c r="EO372" s="21"/>
      <c r="EP372" s="21"/>
      <c r="EQ372" s="21"/>
      <c r="ER372" s="21"/>
      <c r="ES372" s="21"/>
      <c r="ET372" s="21"/>
      <c r="EU372" s="21"/>
      <c r="EV372" s="21"/>
      <c r="EW372" s="21"/>
      <c r="EX372" s="21"/>
      <c r="EY372" s="21"/>
      <c r="EZ372" s="21"/>
      <c r="FA372" s="21"/>
      <c r="FB372" s="21"/>
      <c r="FC372" s="21"/>
      <c r="FD372" s="21"/>
      <c r="FE372" s="21"/>
      <c r="FF372" s="21"/>
      <c r="FG372" s="21"/>
      <c r="FH372" s="21"/>
      <c r="FI372" s="21"/>
      <c r="FJ372" s="21"/>
      <c r="FK372" s="21"/>
      <c r="FL372" s="21"/>
      <c r="FM372" s="21"/>
      <c r="FN372" s="21"/>
      <c r="FO372" s="21"/>
      <c r="FP372" s="21"/>
      <c r="FQ372" s="21"/>
      <c r="FR372" s="21"/>
      <c r="FS372" s="21"/>
      <c r="FT372" s="21"/>
      <c r="FU372" s="21"/>
      <c r="FV372" s="21"/>
      <c r="FW372" s="21"/>
      <c r="FX372" s="21"/>
      <c r="FY372" s="21"/>
      <c r="FZ372" s="21"/>
      <c r="GA372" s="21"/>
      <c r="GB372" s="21"/>
      <c r="GC372" s="21"/>
      <c r="GD372" s="21"/>
      <c r="GE372" s="21"/>
      <c r="GF372" s="21"/>
      <c r="GG372" s="21"/>
      <c r="GH372" s="21"/>
      <c r="GI372" s="21"/>
      <c r="GJ372" s="21"/>
      <c r="GK372" s="21"/>
      <c r="GL372" s="21"/>
      <c r="GM372" s="21"/>
      <c r="GN372" s="21"/>
      <c r="GO372" s="21"/>
      <c r="GP372" s="21"/>
      <c r="GQ372" s="21"/>
      <c r="GR372" s="21"/>
      <c r="GS372" s="21"/>
      <c r="GT372" s="21"/>
      <c r="GU372" s="21"/>
      <c r="GV372" s="21"/>
      <c r="GW372" s="21"/>
      <c r="GX372" s="21"/>
      <c r="GY372" s="21"/>
      <c r="GZ372" s="21"/>
      <c r="HA372" s="21"/>
      <c r="HB372" s="21"/>
      <c r="HC372" s="21"/>
      <c r="HD372" s="21"/>
      <c r="HE372" s="21"/>
      <c r="HF372" s="21"/>
      <c r="HG372" s="21"/>
      <c r="HH372" s="21"/>
      <c r="HI372" s="21"/>
      <c r="HJ372" s="21"/>
      <c r="HK372" s="21"/>
      <c r="HL372" s="21"/>
      <c r="HM372" s="21"/>
      <c r="HN372" s="21"/>
      <c r="HO372" s="21"/>
      <c r="HP372" s="21"/>
      <c r="HQ372" s="21"/>
      <c r="HR372" s="21"/>
      <c r="HS372" s="21"/>
      <c r="HT372" s="21"/>
      <c r="HU372" s="21"/>
      <c r="HV372" s="21"/>
      <c r="HW372" s="21"/>
      <c r="HX372" s="21"/>
      <c r="HY372" s="21"/>
      <c r="HZ372" s="21"/>
      <c r="IA372" s="21"/>
      <c r="IB372" s="21"/>
      <c r="IC372" s="21"/>
      <c r="ID372" s="21"/>
      <c r="IE372" s="21"/>
      <c r="IF372" s="21"/>
      <c r="IG372" s="21"/>
      <c r="IH372" s="21"/>
      <c r="II372" s="21"/>
      <c r="IJ372" s="21"/>
    </row>
    <row r="373" spans="1:244" s="12" customFormat="1" x14ac:dyDescent="0.3">
      <c r="A373" s="32"/>
      <c r="B373" s="13">
        <v>2</v>
      </c>
      <c r="C373" s="32"/>
      <c r="D373" s="12">
        <v>100</v>
      </c>
      <c r="F373" s="14">
        <v>44908</v>
      </c>
      <c r="G373" s="13" t="s">
        <v>89</v>
      </c>
      <c r="I373" s="14">
        <v>44867</v>
      </c>
      <c r="J373" s="13">
        <f t="shared" si="48"/>
        <v>41</v>
      </c>
      <c r="K373" s="41">
        <f t="shared" si="49"/>
        <v>0</v>
      </c>
      <c r="L373" s="41">
        <v>41</v>
      </c>
      <c r="M373" s="16" t="s">
        <v>74</v>
      </c>
      <c r="N373" s="12">
        <v>1</v>
      </c>
      <c r="O373" s="32"/>
      <c r="P373" s="12" t="s">
        <v>107</v>
      </c>
      <c r="Q373" s="12" t="s">
        <v>161</v>
      </c>
      <c r="R373" s="12" t="s">
        <v>77</v>
      </c>
      <c r="S373" s="17" t="s">
        <v>78</v>
      </c>
      <c r="T373" s="12">
        <v>28</v>
      </c>
      <c r="U373" s="12">
        <v>1</v>
      </c>
      <c r="V373" s="12">
        <v>2</v>
      </c>
      <c r="W373" s="32" t="s">
        <v>183</v>
      </c>
      <c r="X373" s="32" t="s">
        <v>188</v>
      </c>
      <c r="Y373" s="32"/>
      <c r="Z373" s="13">
        <v>35</v>
      </c>
      <c r="AA373" s="13">
        <v>1700</v>
      </c>
      <c r="AB373" s="12">
        <v>23</v>
      </c>
      <c r="AC373" s="13">
        <v>-22</v>
      </c>
      <c r="AD373" s="12">
        <v>-20</v>
      </c>
      <c r="AE373" s="12">
        <v>4</v>
      </c>
      <c r="AF373" s="32">
        <v>5</v>
      </c>
      <c r="AG373" s="32">
        <v>6</v>
      </c>
      <c r="AH373" s="32">
        <v>7</v>
      </c>
      <c r="AI373" s="32"/>
      <c r="AJ373" s="54">
        <v>2</v>
      </c>
      <c r="AK373" s="16">
        <f t="shared" si="53"/>
        <v>820.00732421875</v>
      </c>
      <c r="AL373" s="12">
        <v>-63.9801025390625</v>
      </c>
      <c r="AM373" s="18">
        <v>-67.8253173828125</v>
      </c>
      <c r="AN373" s="18">
        <v>-79.1473388671875</v>
      </c>
      <c r="AO373" s="18">
        <v>-67.3828125</v>
      </c>
      <c r="AP373" s="18">
        <v>-84.7015380859375</v>
      </c>
      <c r="AQ373" s="12">
        <v>-77.239990234375</v>
      </c>
      <c r="AR373" s="12">
        <v>-97.137451171875</v>
      </c>
      <c r="AS373" s="12">
        <v>-87.9364013671875</v>
      </c>
      <c r="AT373" s="32"/>
      <c r="AU373" s="12">
        <f t="shared" si="50"/>
        <v>40</v>
      </c>
      <c r="AV373" s="12">
        <v>20</v>
      </c>
      <c r="AW373" s="12">
        <v>1</v>
      </c>
      <c r="AX373" s="12">
        <v>1</v>
      </c>
      <c r="AY373" s="12" t="s">
        <v>80</v>
      </c>
      <c r="AZ373" s="12">
        <v>365</v>
      </c>
      <c r="BA373" s="12">
        <v>370.50012207031199</v>
      </c>
      <c r="BB373" s="19">
        <v>-19.049999237060501</v>
      </c>
      <c r="BC373" s="18">
        <v>45.813915252685497</v>
      </c>
      <c r="BD373" s="12">
        <v>2.5</v>
      </c>
      <c r="BE373" s="12">
        <v>367.5</v>
      </c>
      <c r="BF373" s="12">
        <v>17.386791229248001</v>
      </c>
      <c r="BG373" s="12">
        <v>0</v>
      </c>
      <c r="BH373" s="12">
        <v>365</v>
      </c>
      <c r="BI373" s="19">
        <v>4.4305338859558097</v>
      </c>
      <c r="BJ373" s="12">
        <v>22.906957626342699</v>
      </c>
      <c r="BK373" s="12">
        <v>0.58339703083038297</v>
      </c>
      <c r="BL373" s="12">
        <v>5.0139307975768999</v>
      </c>
      <c r="BM373" s="12">
        <v>11.720490455627401</v>
      </c>
      <c r="BN373" s="12">
        <v>6.6765942573547301</v>
      </c>
      <c r="BO373" s="12">
        <v>18.028846740722599</v>
      </c>
      <c r="BP373" s="12">
        <v>1.25</v>
      </c>
      <c r="BQ373" s="12">
        <v>-12.408088684081999</v>
      </c>
      <c r="BR373" s="12">
        <v>1.6494140625</v>
      </c>
      <c r="BS373" s="12" t="s">
        <v>81</v>
      </c>
      <c r="BT373" s="12" t="s">
        <v>81</v>
      </c>
      <c r="BU373" s="12" t="s">
        <v>81</v>
      </c>
      <c r="BV373" s="12" t="s">
        <v>81</v>
      </c>
      <c r="BW373" s="12">
        <v>181.716049194335</v>
      </c>
      <c r="BX373" s="12" t="s">
        <v>82</v>
      </c>
      <c r="BY373" s="12" t="s">
        <v>81</v>
      </c>
      <c r="BZ373" s="12" t="s">
        <v>82</v>
      </c>
      <c r="CA373" s="12" t="s">
        <v>82</v>
      </c>
      <c r="CB373" s="32"/>
      <c r="CC373" s="32"/>
      <c r="CD373" s="32"/>
      <c r="CE373" s="55"/>
      <c r="CF373" s="56"/>
      <c r="CG373" s="56"/>
      <c r="CH373" s="56"/>
      <c r="CI373" s="56"/>
      <c r="CJ373" s="56"/>
      <c r="CK373" s="56"/>
      <c r="CL373" s="56"/>
      <c r="CM373" s="32"/>
      <c r="CN373" s="32"/>
      <c r="CO373" s="62"/>
      <c r="CP373" s="32"/>
      <c r="CQ373" s="32"/>
      <c r="CR373" s="32"/>
      <c r="CS373" s="32"/>
      <c r="CT373" s="32"/>
      <c r="CU373" s="32"/>
      <c r="CV373" s="32"/>
      <c r="CW373" s="32"/>
      <c r="CX373" s="53">
        <v>0</v>
      </c>
      <c r="CY373" s="17"/>
      <c r="CZ373" s="32"/>
      <c r="DA373" s="32"/>
      <c r="DB373" s="32"/>
      <c r="DC373" s="32"/>
      <c r="DD373" s="32"/>
      <c r="DE373" s="32"/>
      <c r="DF373" s="32"/>
      <c r="DG373" s="32"/>
      <c r="DH373" s="32"/>
      <c r="DI373" s="32"/>
      <c r="DJ373" s="32"/>
      <c r="DK373" s="32"/>
      <c r="DL373" s="32"/>
      <c r="DM373" s="32"/>
      <c r="DN373" s="32"/>
      <c r="DO373" s="32"/>
      <c r="DP373" s="32"/>
      <c r="DQ373" s="32"/>
      <c r="DR373" s="32"/>
      <c r="DS373" s="32"/>
      <c r="DT373" s="32"/>
      <c r="DU373" s="32"/>
      <c r="DV373" s="32"/>
      <c r="DW373" s="32"/>
      <c r="DX373" s="32"/>
      <c r="DY373" s="32"/>
      <c r="DZ373" s="32">
        <v>0.124</v>
      </c>
      <c r="EA373" s="12" t="s">
        <v>189</v>
      </c>
      <c r="EB373" s="32"/>
      <c r="EC373" s="17">
        <v>3</v>
      </c>
      <c r="ED373" s="21">
        <v>3</v>
      </c>
      <c r="EE373" s="21"/>
      <c r="EF373" s="21">
        <f t="shared" si="51"/>
        <v>0</v>
      </c>
      <c r="EG373" s="27">
        <v>3</v>
      </c>
      <c r="EH373" s="21"/>
      <c r="EI373" s="21"/>
      <c r="EJ373" s="21"/>
      <c r="EK373" s="21"/>
      <c r="EL373" s="21"/>
      <c r="EM373" s="21"/>
      <c r="EN373" s="21"/>
      <c r="EO373" s="21"/>
      <c r="EP373" s="21"/>
      <c r="EQ373" s="21"/>
      <c r="ER373" s="21"/>
      <c r="ES373" s="21"/>
      <c r="ET373" s="21"/>
      <c r="EU373" s="21"/>
      <c r="EV373" s="21"/>
      <c r="EW373" s="21"/>
      <c r="EX373" s="21"/>
      <c r="EY373" s="21"/>
      <c r="EZ373" s="21"/>
      <c r="FA373" s="21"/>
      <c r="FB373" s="21"/>
      <c r="FC373" s="21"/>
      <c r="FD373" s="21"/>
      <c r="FE373" s="21"/>
      <c r="FF373" s="21"/>
      <c r="FG373" s="21"/>
      <c r="FH373" s="21"/>
      <c r="FI373" s="21"/>
      <c r="FJ373" s="21"/>
      <c r="FK373" s="21"/>
      <c r="FL373" s="21"/>
      <c r="FM373" s="21"/>
      <c r="FN373" s="21"/>
      <c r="FO373" s="21"/>
      <c r="FP373" s="21"/>
      <c r="FQ373" s="21"/>
      <c r="FR373" s="21"/>
      <c r="FS373" s="21"/>
      <c r="FT373" s="21"/>
      <c r="FU373" s="21"/>
      <c r="FV373" s="21"/>
      <c r="FW373" s="21"/>
      <c r="FX373" s="21"/>
      <c r="FY373" s="21"/>
      <c r="FZ373" s="21"/>
      <c r="GA373" s="21"/>
      <c r="GB373" s="21"/>
      <c r="GC373" s="21"/>
      <c r="GD373" s="21"/>
      <c r="GE373" s="21"/>
      <c r="GF373" s="21"/>
      <c r="GG373" s="21"/>
      <c r="GH373" s="21"/>
      <c r="GI373" s="21"/>
      <c r="GJ373" s="21"/>
      <c r="GK373" s="21"/>
      <c r="GL373" s="21"/>
      <c r="GM373" s="21"/>
      <c r="GN373" s="21"/>
      <c r="GO373" s="21"/>
      <c r="GP373" s="21"/>
      <c r="GQ373" s="21"/>
      <c r="GR373" s="21"/>
      <c r="GS373" s="21"/>
      <c r="GT373" s="21"/>
      <c r="GU373" s="21"/>
      <c r="GV373" s="21"/>
      <c r="GW373" s="21"/>
      <c r="GX373" s="21"/>
      <c r="GY373" s="21"/>
      <c r="GZ373" s="21"/>
      <c r="HA373" s="21"/>
      <c r="HB373" s="21"/>
      <c r="HC373" s="21"/>
      <c r="HD373" s="21"/>
      <c r="HE373" s="21"/>
      <c r="HF373" s="21"/>
      <c r="HG373" s="21"/>
      <c r="HH373" s="21"/>
      <c r="HI373" s="21"/>
      <c r="HJ373" s="21"/>
      <c r="HK373" s="21"/>
      <c r="HL373" s="21"/>
      <c r="HM373" s="21"/>
      <c r="HN373" s="21"/>
      <c r="HO373" s="21"/>
      <c r="HP373" s="21"/>
      <c r="HQ373" s="21"/>
      <c r="HR373" s="21"/>
      <c r="HS373" s="21"/>
      <c r="HT373" s="21"/>
      <c r="HU373" s="21"/>
      <c r="HV373" s="21"/>
      <c r="HW373" s="21"/>
      <c r="HX373" s="21"/>
      <c r="HY373" s="21"/>
      <c r="HZ373" s="21"/>
      <c r="IA373" s="21"/>
      <c r="IB373" s="21"/>
      <c r="IC373" s="21"/>
      <c r="ID373" s="21"/>
      <c r="IE373" s="21"/>
      <c r="IF373" s="21"/>
      <c r="IG373" s="21"/>
      <c r="IH373" s="21"/>
      <c r="II373" s="21"/>
      <c r="IJ373" s="21"/>
    </row>
    <row r="374" spans="1:244" s="12" customFormat="1" ht="15" customHeight="1" x14ac:dyDescent="0.3">
      <c r="B374" s="13">
        <v>2</v>
      </c>
      <c r="D374" s="12">
        <v>100</v>
      </c>
      <c r="F374" s="14">
        <v>44908</v>
      </c>
      <c r="G374" s="13" t="s">
        <v>89</v>
      </c>
      <c r="I374" s="14">
        <v>44867</v>
      </c>
      <c r="J374" s="13">
        <f t="shared" si="48"/>
        <v>41</v>
      </c>
      <c r="K374" s="41">
        <f t="shared" si="49"/>
        <v>0</v>
      </c>
      <c r="L374" s="41">
        <v>41</v>
      </c>
      <c r="M374" s="16" t="s">
        <v>74</v>
      </c>
      <c r="N374" s="12">
        <v>1</v>
      </c>
      <c r="P374" s="12" t="s">
        <v>107</v>
      </c>
      <c r="Q374" s="12" t="s">
        <v>161</v>
      </c>
      <c r="R374" s="12" t="s">
        <v>77</v>
      </c>
      <c r="S374" s="17" t="s">
        <v>78</v>
      </c>
      <c r="T374" s="12">
        <v>28</v>
      </c>
      <c r="U374" s="12">
        <v>1</v>
      </c>
      <c r="V374" s="12">
        <v>5</v>
      </c>
      <c r="W374" s="12" t="s">
        <v>128</v>
      </c>
      <c r="X374" s="12" t="s">
        <v>190</v>
      </c>
      <c r="Z374" s="13">
        <v>29</v>
      </c>
      <c r="AA374" s="13">
        <v>1400</v>
      </c>
      <c r="AB374" s="12">
        <v>31</v>
      </c>
      <c r="AC374" s="13">
        <v>-25</v>
      </c>
      <c r="AD374" s="12">
        <v>-23</v>
      </c>
      <c r="AE374" s="30">
        <v>13</v>
      </c>
      <c r="AF374" s="12">
        <v>14</v>
      </c>
      <c r="AG374" s="12">
        <v>15</v>
      </c>
      <c r="AH374" s="12">
        <v>16</v>
      </c>
      <c r="AJ374" s="13">
        <v>1</v>
      </c>
      <c r="AK374" s="16">
        <f t="shared" si="53"/>
        <v>1397.0947265625</v>
      </c>
      <c r="AL374" s="12">
        <v>-69.6258544921875</v>
      </c>
      <c r="AM374" s="18">
        <v>-75.68359375</v>
      </c>
      <c r="AN374" s="18">
        <v>-85.418701171875</v>
      </c>
      <c r="AO374" s="18">
        <v>-93.231201171875</v>
      </c>
      <c r="AP374" s="18">
        <v>-95.7794189453125</v>
      </c>
      <c r="AQ374" s="12">
        <v>-103.08837890625</v>
      </c>
      <c r="AR374" s="12">
        <v>-108.016967773437</v>
      </c>
      <c r="AS374" s="12">
        <v>-104.660034179687</v>
      </c>
      <c r="AU374" s="12">
        <f t="shared" si="50"/>
        <v>70</v>
      </c>
      <c r="AV374" s="12">
        <v>35</v>
      </c>
      <c r="AW374" s="12">
        <v>1</v>
      </c>
      <c r="AX374" s="12">
        <v>1</v>
      </c>
      <c r="AY374" s="12" t="s">
        <v>80</v>
      </c>
      <c r="AZ374" s="12">
        <v>279.60150146484301</v>
      </c>
      <c r="BA374" s="12">
        <v>283.70306396484301</v>
      </c>
      <c r="BB374" s="19">
        <v>-15.869999885559</v>
      </c>
      <c r="BC374" s="18">
        <v>26.841070175170799</v>
      </c>
      <c r="BD374" s="12">
        <v>2.19921875</v>
      </c>
      <c r="BE374" s="12">
        <v>281.80072021484301</v>
      </c>
      <c r="BF374" s="12">
        <v>23.102666854858299</v>
      </c>
      <c r="BG374" s="12">
        <v>4</v>
      </c>
      <c r="BH374" s="12">
        <v>283.60150146484301</v>
      </c>
      <c r="BI374" s="19" t="s">
        <v>81</v>
      </c>
      <c r="BJ374" s="12">
        <v>13.420535087585399</v>
      </c>
      <c r="BK374" s="12" t="s">
        <v>81</v>
      </c>
      <c r="BL374" s="12" t="s">
        <v>81</v>
      </c>
      <c r="BM374" s="12">
        <v>1.07207584381103</v>
      </c>
      <c r="BN374" s="12">
        <v>1.1210857629776001</v>
      </c>
      <c r="BO374" s="12">
        <v>3.4375</v>
      </c>
      <c r="BP374" s="12">
        <v>0.548828125</v>
      </c>
      <c r="BQ374" s="12">
        <v>-4.2067308425903303</v>
      </c>
      <c r="BR374" s="12">
        <v>1.6484375</v>
      </c>
      <c r="BS374" s="12" t="s">
        <v>81</v>
      </c>
      <c r="BT374" s="12" t="s">
        <v>81</v>
      </c>
      <c r="BU374" s="12" t="s">
        <v>81</v>
      </c>
      <c r="BV374" s="12" t="s">
        <v>81</v>
      </c>
      <c r="BW374" s="12">
        <v>104.812454223632</v>
      </c>
      <c r="BX374" s="12" t="s">
        <v>82</v>
      </c>
      <c r="BY374" s="12" t="s">
        <v>81</v>
      </c>
      <c r="BZ374" s="12" t="s">
        <v>82</v>
      </c>
      <c r="CA374" s="12" t="s">
        <v>82</v>
      </c>
      <c r="CE374" s="20"/>
      <c r="CF374" s="21"/>
      <c r="CG374" s="21"/>
      <c r="CH374" s="21"/>
      <c r="CI374" s="21"/>
      <c r="CJ374" s="21"/>
      <c r="CK374" s="21"/>
      <c r="CL374" s="21"/>
      <c r="CO374" s="62"/>
      <c r="CX374" s="53">
        <v>0.161</v>
      </c>
      <c r="CZ374" s="12" t="s">
        <v>191</v>
      </c>
      <c r="DZ374" s="21"/>
      <c r="EA374" s="21"/>
      <c r="EC374" s="12">
        <v>4</v>
      </c>
      <c r="ED374" s="12">
        <v>4</v>
      </c>
      <c r="EE374" s="21"/>
      <c r="EF374" s="21">
        <f t="shared" si="51"/>
        <v>0</v>
      </c>
      <c r="EG374" s="28">
        <v>4</v>
      </c>
      <c r="EH374" s="21"/>
      <c r="EI374" s="21"/>
      <c r="EJ374" s="21"/>
      <c r="EK374" s="21"/>
      <c r="EL374" s="21"/>
      <c r="EM374" s="21"/>
      <c r="EN374" s="21"/>
      <c r="EO374" s="21"/>
      <c r="EP374" s="21"/>
      <c r="EQ374" s="21"/>
      <c r="ER374" s="21"/>
      <c r="ES374" s="21"/>
      <c r="ET374" s="21"/>
      <c r="EU374" s="21"/>
      <c r="EV374" s="21"/>
      <c r="EW374" s="21"/>
      <c r="EX374" s="21"/>
      <c r="EY374" s="21"/>
      <c r="EZ374" s="21"/>
      <c r="FA374" s="21"/>
      <c r="FB374" s="21"/>
      <c r="FC374" s="21"/>
      <c r="FD374" s="21"/>
      <c r="FE374" s="21"/>
      <c r="FF374" s="21"/>
      <c r="FG374" s="21"/>
      <c r="FH374" s="21"/>
      <c r="FI374" s="21"/>
      <c r="FJ374" s="21"/>
      <c r="FK374" s="21"/>
      <c r="FL374" s="21"/>
      <c r="FM374" s="21"/>
      <c r="FN374" s="21"/>
      <c r="FO374" s="21"/>
      <c r="FP374" s="21"/>
      <c r="FQ374" s="21"/>
      <c r="FR374" s="21"/>
      <c r="FS374" s="21"/>
      <c r="FT374" s="21"/>
      <c r="FU374" s="21"/>
      <c r="FV374" s="21"/>
      <c r="FW374" s="21"/>
      <c r="FX374" s="21"/>
      <c r="FY374" s="21"/>
      <c r="FZ374" s="21"/>
      <c r="GA374" s="21"/>
      <c r="GB374" s="21"/>
      <c r="GC374" s="21"/>
      <c r="GD374" s="21"/>
      <c r="GE374" s="21"/>
      <c r="GF374" s="21"/>
      <c r="GG374" s="21"/>
      <c r="GH374" s="21"/>
      <c r="GI374" s="21"/>
      <c r="GJ374" s="21"/>
      <c r="GK374" s="21"/>
      <c r="GL374" s="21"/>
      <c r="GM374" s="21"/>
      <c r="GN374" s="21"/>
      <c r="GO374" s="21"/>
      <c r="GP374" s="21"/>
      <c r="GQ374" s="21"/>
      <c r="GR374" s="21"/>
      <c r="GS374" s="21"/>
      <c r="GT374" s="21"/>
      <c r="GU374" s="21"/>
      <c r="GV374" s="21"/>
      <c r="GW374" s="21"/>
      <c r="GX374" s="21"/>
      <c r="GY374" s="21"/>
      <c r="GZ374" s="21"/>
      <c r="HA374" s="21"/>
      <c r="HB374" s="21"/>
      <c r="HC374" s="21"/>
      <c r="HD374" s="21"/>
      <c r="HE374" s="21"/>
      <c r="HF374" s="21"/>
      <c r="HG374" s="21"/>
      <c r="HH374" s="21"/>
      <c r="HI374" s="21"/>
      <c r="HJ374" s="21"/>
      <c r="HK374" s="21"/>
      <c r="HL374" s="21"/>
      <c r="HM374" s="21"/>
      <c r="HN374" s="21"/>
      <c r="HO374" s="21"/>
      <c r="HP374" s="21"/>
      <c r="HQ374" s="21"/>
      <c r="HR374" s="21"/>
      <c r="HS374" s="21"/>
      <c r="HT374" s="21"/>
      <c r="HU374" s="21"/>
      <c r="HV374" s="21"/>
      <c r="HW374" s="21"/>
      <c r="HX374" s="21"/>
      <c r="HY374" s="21"/>
      <c r="HZ374" s="21"/>
      <c r="IA374" s="21"/>
      <c r="IB374" s="21"/>
      <c r="IC374" s="21"/>
      <c r="ID374" s="21"/>
      <c r="IE374" s="21"/>
      <c r="IF374" s="21"/>
      <c r="IG374" s="21"/>
      <c r="IH374" s="21"/>
      <c r="II374" s="21"/>
      <c r="IJ374" s="21"/>
    </row>
    <row r="375" spans="1:244" s="12" customFormat="1" ht="15" customHeight="1" x14ac:dyDescent="0.3">
      <c r="B375" s="13">
        <v>2</v>
      </c>
      <c r="D375" s="12">
        <v>100</v>
      </c>
      <c r="F375" s="14">
        <v>44908</v>
      </c>
      <c r="G375" s="13" t="s">
        <v>89</v>
      </c>
      <c r="I375" s="14">
        <v>44867</v>
      </c>
      <c r="J375" s="13">
        <f t="shared" si="48"/>
        <v>41</v>
      </c>
      <c r="K375" s="41">
        <f t="shared" si="49"/>
        <v>0</v>
      </c>
      <c r="L375" s="41">
        <v>41</v>
      </c>
      <c r="M375" s="16" t="s">
        <v>74</v>
      </c>
      <c r="N375" s="12">
        <v>1</v>
      </c>
      <c r="P375" s="12" t="s">
        <v>107</v>
      </c>
      <c r="Q375" s="12" t="s">
        <v>161</v>
      </c>
      <c r="R375" s="12" t="s">
        <v>77</v>
      </c>
      <c r="S375" s="17" t="s">
        <v>78</v>
      </c>
      <c r="T375" s="12">
        <v>28</v>
      </c>
      <c r="U375" s="12">
        <v>1</v>
      </c>
      <c r="V375" s="12">
        <v>1</v>
      </c>
      <c r="W375" s="12" t="s">
        <v>183</v>
      </c>
      <c r="X375" s="12" t="s">
        <v>190</v>
      </c>
      <c r="Z375" s="13">
        <v>43</v>
      </c>
      <c r="AA375" s="13">
        <v>3100</v>
      </c>
      <c r="AB375" s="12">
        <v>23</v>
      </c>
      <c r="AC375" s="13">
        <v>-22</v>
      </c>
      <c r="AD375" s="12">
        <v>-18</v>
      </c>
      <c r="AE375" s="12">
        <v>0</v>
      </c>
      <c r="AF375" s="12">
        <v>1</v>
      </c>
      <c r="AG375" s="12">
        <v>2</v>
      </c>
      <c r="AH375" s="12">
        <v>3</v>
      </c>
      <c r="AJ375" s="13">
        <v>0</v>
      </c>
      <c r="AK375" s="16">
        <f t="shared" si="53"/>
        <v>1235.04638671875</v>
      </c>
      <c r="AL375" s="12">
        <v>-72.6318359375</v>
      </c>
      <c r="AM375" s="18">
        <v>-69.39697265625</v>
      </c>
      <c r="AN375" s="18">
        <v>-80.7647705078125</v>
      </c>
      <c r="AO375" s="18">
        <v>-99.6551513671875</v>
      </c>
      <c r="AP375" s="18">
        <v>-88.37890625</v>
      </c>
      <c r="AQ375" s="12">
        <v>-100.982666015625</v>
      </c>
      <c r="AR375" s="12">
        <v>-101.1962890625</v>
      </c>
      <c r="AS375" s="12">
        <v>-91.6900634765625</v>
      </c>
      <c r="AU375" s="12">
        <f t="shared" si="50"/>
        <v>0</v>
      </c>
      <c r="BB375" s="19"/>
      <c r="BC375" s="18"/>
      <c r="BI375" s="19"/>
      <c r="CE375" s="20"/>
      <c r="CF375" s="21"/>
      <c r="CG375" s="21"/>
      <c r="CH375" s="21"/>
      <c r="CI375" s="21"/>
      <c r="CJ375" s="21"/>
      <c r="CK375" s="21"/>
      <c r="CL375" s="21"/>
      <c r="CO375" s="62"/>
      <c r="CX375" s="53">
        <v>0</v>
      </c>
      <c r="DZ375" s="12">
        <v>0.32400000000000001</v>
      </c>
      <c r="EA375" s="12" t="s">
        <v>192</v>
      </c>
      <c r="EC375" s="12">
        <v>1</v>
      </c>
      <c r="ED375" s="12">
        <v>1</v>
      </c>
      <c r="EE375" s="21"/>
      <c r="EF375" s="21">
        <f t="shared" si="51"/>
        <v>0</v>
      </c>
      <c r="EG375" s="28">
        <v>1</v>
      </c>
      <c r="EH375" s="21"/>
      <c r="EI375" s="21"/>
      <c r="EJ375" s="21"/>
      <c r="EK375" s="21"/>
      <c r="EL375" s="21"/>
      <c r="EM375" s="21"/>
      <c r="EN375" s="21"/>
      <c r="EO375" s="21"/>
      <c r="EP375" s="21"/>
      <c r="EQ375" s="21"/>
      <c r="ER375" s="21"/>
      <c r="ES375" s="21"/>
      <c r="ET375" s="21"/>
      <c r="EU375" s="21"/>
      <c r="EV375" s="21"/>
      <c r="EW375" s="21"/>
      <c r="EX375" s="21"/>
      <c r="EY375" s="21"/>
      <c r="EZ375" s="21"/>
      <c r="FA375" s="21"/>
      <c r="FB375" s="21"/>
      <c r="FC375" s="21"/>
      <c r="FD375" s="21"/>
      <c r="FE375" s="21"/>
      <c r="FF375" s="21"/>
      <c r="FG375" s="21"/>
      <c r="FH375" s="21"/>
      <c r="FI375" s="21"/>
      <c r="FJ375" s="21"/>
      <c r="FK375" s="21"/>
      <c r="FL375" s="21"/>
      <c r="FM375" s="21"/>
      <c r="FN375" s="21"/>
      <c r="FO375" s="21"/>
      <c r="FP375" s="21"/>
      <c r="FQ375" s="21"/>
      <c r="FR375" s="21"/>
      <c r="FS375" s="21"/>
      <c r="FT375" s="21"/>
      <c r="FU375" s="21"/>
      <c r="FV375" s="21"/>
      <c r="FW375" s="21"/>
      <c r="FX375" s="21"/>
      <c r="FY375" s="21"/>
      <c r="FZ375" s="21"/>
      <c r="GA375" s="21"/>
      <c r="GB375" s="21"/>
      <c r="GC375" s="21"/>
      <c r="GD375" s="21"/>
      <c r="GE375" s="21"/>
      <c r="GF375" s="21"/>
      <c r="GG375" s="21"/>
      <c r="GH375" s="21"/>
      <c r="GI375" s="21"/>
      <c r="GJ375" s="21"/>
      <c r="GK375" s="21"/>
      <c r="GL375" s="21"/>
      <c r="GM375" s="21"/>
      <c r="GN375" s="21"/>
      <c r="GO375" s="21"/>
      <c r="GP375" s="21"/>
      <c r="GQ375" s="21"/>
      <c r="GR375" s="21"/>
      <c r="GS375" s="21"/>
      <c r="GT375" s="21"/>
      <c r="GU375" s="21"/>
      <c r="GV375" s="21"/>
      <c r="GW375" s="21"/>
      <c r="GX375" s="21"/>
      <c r="GY375" s="21"/>
      <c r="GZ375" s="21"/>
      <c r="HA375" s="21"/>
      <c r="HB375" s="21"/>
      <c r="HC375" s="21"/>
      <c r="HD375" s="21"/>
      <c r="HE375" s="21"/>
      <c r="HF375" s="21"/>
      <c r="HG375" s="21"/>
      <c r="HH375" s="21"/>
      <c r="HI375" s="21"/>
      <c r="HJ375" s="21"/>
      <c r="HK375" s="21"/>
      <c r="HL375" s="21"/>
      <c r="HM375" s="21"/>
      <c r="HN375" s="21"/>
      <c r="HO375" s="21"/>
      <c r="HP375" s="21"/>
      <c r="HQ375" s="21"/>
      <c r="HR375" s="21"/>
      <c r="HS375" s="21"/>
      <c r="HT375" s="21"/>
      <c r="HU375" s="21"/>
      <c r="HV375" s="21"/>
      <c r="HW375" s="21"/>
      <c r="HX375" s="21"/>
      <c r="HY375" s="21"/>
      <c r="HZ375" s="21"/>
      <c r="IA375" s="21"/>
      <c r="IB375" s="21"/>
      <c r="IC375" s="21"/>
      <c r="ID375" s="21"/>
      <c r="IE375" s="21"/>
      <c r="IF375" s="21"/>
      <c r="IG375" s="21"/>
      <c r="IH375" s="21"/>
      <c r="II375" s="21"/>
      <c r="IJ375" s="21"/>
    </row>
    <row r="376" spans="1:244" s="12" customFormat="1" x14ac:dyDescent="0.3">
      <c r="B376" s="13">
        <v>2</v>
      </c>
      <c r="D376" s="12">
        <v>100</v>
      </c>
      <c r="F376" s="14">
        <v>44908</v>
      </c>
      <c r="G376" s="13" t="s">
        <v>89</v>
      </c>
      <c r="I376" s="14">
        <v>44867</v>
      </c>
      <c r="J376" s="13">
        <f t="shared" si="48"/>
        <v>41</v>
      </c>
      <c r="K376" s="41">
        <f t="shared" si="49"/>
        <v>0</v>
      </c>
      <c r="L376" s="41">
        <v>41</v>
      </c>
      <c r="M376" s="16" t="s">
        <v>74</v>
      </c>
      <c r="N376" s="12">
        <v>1</v>
      </c>
      <c r="P376" s="12" t="s">
        <v>107</v>
      </c>
      <c r="Q376" s="12" t="s">
        <v>161</v>
      </c>
      <c r="R376" s="12" t="s">
        <v>77</v>
      </c>
      <c r="S376" s="17" t="s">
        <v>78</v>
      </c>
      <c r="T376" s="12">
        <v>28</v>
      </c>
      <c r="U376" s="12">
        <v>1</v>
      </c>
      <c r="V376" s="12">
        <v>3</v>
      </c>
      <c r="W376" s="12" t="s">
        <v>193</v>
      </c>
      <c r="Z376" s="13">
        <v>32</v>
      </c>
      <c r="AA376" s="13">
        <v>1300</v>
      </c>
      <c r="AB376" s="12">
        <v>23</v>
      </c>
      <c r="AC376" s="13">
        <v>-25</v>
      </c>
      <c r="AD376" s="12">
        <v>-27</v>
      </c>
      <c r="AE376" s="30">
        <v>8</v>
      </c>
      <c r="AF376" s="32">
        <v>9</v>
      </c>
      <c r="AG376" s="32">
        <v>10</v>
      </c>
      <c r="AH376" s="32">
        <v>11</v>
      </c>
      <c r="AJ376" s="54">
        <v>0</v>
      </c>
      <c r="AK376" s="16">
        <f t="shared" si="53"/>
        <v>462.95166015625</v>
      </c>
      <c r="AL376" s="12">
        <v>-45.684814453125</v>
      </c>
      <c r="AM376" s="18">
        <v>-47.9583740234375</v>
      </c>
      <c r="AN376" s="18">
        <v>-47.7752685546875</v>
      </c>
      <c r="AO376" s="18">
        <v>-52.55126953125</v>
      </c>
      <c r="AP376" s="18">
        <v>-54.962158203125</v>
      </c>
      <c r="AQ376" s="12">
        <v>-54.62646484375</v>
      </c>
      <c r="AR376" s="12">
        <v>-55.2520751953125</v>
      </c>
      <c r="AS376" s="12">
        <v>-57.6934814453125</v>
      </c>
      <c r="AU376" s="12">
        <f t="shared" si="50"/>
        <v>0</v>
      </c>
      <c r="BB376" s="19"/>
      <c r="BC376" s="18"/>
      <c r="BI376" s="19"/>
      <c r="CE376" s="20"/>
      <c r="CF376" s="21"/>
      <c r="CG376" s="21"/>
      <c r="CH376" s="21"/>
      <c r="CI376" s="21"/>
      <c r="CJ376" s="21"/>
      <c r="CK376" s="21"/>
      <c r="CL376" s="21"/>
      <c r="CO376" s="62"/>
      <c r="CX376" s="57">
        <v>1.5740000000000001</v>
      </c>
      <c r="CZ376" s="58" t="s">
        <v>194</v>
      </c>
      <c r="DZ376" s="21"/>
      <c r="EA376" s="21"/>
      <c r="EB376" s="58" t="s">
        <v>195</v>
      </c>
      <c r="EC376" s="12">
        <v>3</v>
      </c>
      <c r="ED376" s="33">
        <v>3</v>
      </c>
      <c r="EE376" s="21"/>
      <c r="EF376" s="21">
        <f t="shared" si="51"/>
        <v>0</v>
      </c>
      <c r="EG376" s="28">
        <v>3</v>
      </c>
      <c r="EH376" s="21"/>
      <c r="EI376" s="21"/>
      <c r="EJ376" s="21"/>
      <c r="EK376" s="21"/>
      <c r="EL376" s="21"/>
      <c r="EM376" s="21"/>
      <c r="EN376" s="21"/>
      <c r="EO376" s="21"/>
      <c r="EP376" s="21"/>
      <c r="EQ376" s="21"/>
      <c r="ER376" s="21"/>
      <c r="ES376" s="21"/>
      <c r="ET376" s="21"/>
      <c r="EU376" s="21"/>
      <c r="EV376" s="21"/>
      <c r="EW376" s="21"/>
      <c r="EX376" s="21"/>
      <c r="EY376" s="21"/>
      <c r="EZ376" s="21"/>
      <c r="FA376" s="21"/>
      <c r="FB376" s="21"/>
      <c r="FC376" s="21"/>
      <c r="FD376" s="21"/>
      <c r="FE376" s="21"/>
      <c r="FF376" s="21"/>
      <c r="FG376" s="21"/>
      <c r="FH376" s="21"/>
      <c r="FI376" s="21"/>
      <c r="FJ376" s="21"/>
      <c r="FK376" s="21"/>
      <c r="FL376" s="21"/>
      <c r="FM376" s="21"/>
      <c r="FN376" s="21"/>
      <c r="FO376" s="21"/>
      <c r="FP376" s="21"/>
      <c r="FQ376" s="21"/>
      <c r="FR376" s="21"/>
      <c r="FS376" s="21"/>
      <c r="FT376" s="21"/>
      <c r="FU376" s="21"/>
      <c r="FV376" s="21"/>
      <c r="FW376" s="21"/>
      <c r="FX376" s="21"/>
      <c r="FY376" s="21"/>
      <c r="FZ376" s="21"/>
      <c r="GA376" s="21"/>
      <c r="GB376" s="21"/>
      <c r="GC376" s="21"/>
      <c r="GD376" s="21"/>
      <c r="GE376" s="21"/>
      <c r="GF376" s="21"/>
      <c r="GG376" s="21"/>
      <c r="GH376" s="21"/>
      <c r="GI376" s="21"/>
      <c r="GJ376" s="21"/>
      <c r="GK376" s="21"/>
      <c r="GL376" s="21"/>
      <c r="GM376" s="21"/>
      <c r="GN376" s="21"/>
      <c r="GO376" s="21"/>
      <c r="GP376" s="21"/>
      <c r="GQ376" s="21"/>
      <c r="GR376" s="21"/>
      <c r="GS376" s="21"/>
      <c r="GT376" s="21"/>
      <c r="GU376" s="21"/>
      <c r="GV376" s="21"/>
      <c r="GW376" s="21"/>
      <c r="GX376" s="21"/>
      <c r="GY376" s="21"/>
      <c r="GZ376" s="21"/>
      <c r="HA376" s="21"/>
      <c r="HB376" s="21"/>
      <c r="HC376" s="21"/>
      <c r="HD376" s="21"/>
      <c r="HE376" s="21"/>
      <c r="HF376" s="21"/>
      <c r="HG376" s="21"/>
      <c r="HH376" s="21"/>
      <c r="HI376" s="21"/>
      <c r="HJ376" s="21"/>
      <c r="HK376" s="21"/>
      <c r="HL376" s="21"/>
      <c r="HM376" s="21"/>
      <c r="HN376" s="21"/>
      <c r="HO376" s="21"/>
      <c r="HP376" s="21"/>
      <c r="HQ376" s="21"/>
      <c r="HR376" s="21"/>
      <c r="HS376" s="21"/>
      <c r="HT376" s="21"/>
      <c r="HU376" s="21"/>
      <c r="HV376" s="21"/>
      <c r="HW376" s="21"/>
      <c r="HX376" s="21"/>
      <c r="HY376" s="21"/>
      <c r="HZ376" s="21"/>
      <c r="IA376" s="21"/>
      <c r="IB376" s="21"/>
      <c r="IC376" s="21"/>
      <c r="ID376" s="21"/>
      <c r="IE376" s="21"/>
      <c r="IF376" s="21"/>
      <c r="IG376" s="21"/>
      <c r="IH376" s="21"/>
      <c r="II376" s="21"/>
      <c r="IJ376" s="21"/>
    </row>
    <row r="377" spans="1:244" s="32" customFormat="1" x14ac:dyDescent="0.3">
      <c r="A377" s="12"/>
      <c r="B377" s="13">
        <v>2</v>
      </c>
      <c r="C377" s="12"/>
      <c r="D377" s="12">
        <v>50</v>
      </c>
      <c r="E377" s="12"/>
      <c r="F377" s="14">
        <v>44909</v>
      </c>
      <c r="G377" s="13" t="s">
        <v>89</v>
      </c>
      <c r="H377" s="12"/>
      <c r="I377" s="14">
        <v>44867</v>
      </c>
      <c r="J377" s="13">
        <f t="shared" si="48"/>
        <v>42</v>
      </c>
      <c r="K377" s="12">
        <f t="shared" si="49"/>
        <v>4</v>
      </c>
      <c r="L377" s="12">
        <v>38</v>
      </c>
      <c r="M377" s="16" t="s">
        <v>74</v>
      </c>
      <c r="N377" s="12">
        <v>1</v>
      </c>
      <c r="O377" s="12"/>
      <c r="P377" s="12" t="s">
        <v>75</v>
      </c>
      <c r="Q377" s="12" t="s">
        <v>161</v>
      </c>
      <c r="R377" s="12" t="s">
        <v>77</v>
      </c>
      <c r="S377" s="17" t="s">
        <v>78</v>
      </c>
      <c r="T377" s="12">
        <v>28</v>
      </c>
      <c r="U377" s="12"/>
      <c r="V377" s="12">
        <v>7</v>
      </c>
      <c r="W377" s="12" t="s">
        <v>83</v>
      </c>
      <c r="X377" s="12"/>
      <c r="Y377" s="12"/>
      <c r="Z377" s="13">
        <v>56</v>
      </c>
      <c r="AA377" s="13">
        <v>1200</v>
      </c>
      <c r="AB377" s="12">
        <v>10</v>
      </c>
      <c r="AC377" s="13">
        <v>-41</v>
      </c>
      <c r="AD377" s="12"/>
      <c r="AE377" s="12">
        <v>18</v>
      </c>
      <c r="AF377" s="12">
        <v>19</v>
      </c>
      <c r="AG377" s="12">
        <v>20</v>
      </c>
      <c r="AH377" s="12">
        <v>21</v>
      </c>
      <c r="AI377" s="12"/>
      <c r="AJ377" s="13">
        <v>3</v>
      </c>
      <c r="AK377" s="16">
        <f t="shared" si="53"/>
        <v>1736.1450195312302</v>
      </c>
      <c r="AL377" s="12">
        <v>-65.7958984375</v>
      </c>
      <c r="AM377" s="18">
        <v>-75.6072998046875</v>
      </c>
      <c r="AN377" s="18">
        <v>-85.174560546875</v>
      </c>
      <c r="AO377" s="18">
        <v>-93.414306640625</v>
      </c>
      <c r="AP377" s="18">
        <v>-100.296020507812</v>
      </c>
      <c r="AQ377" s="12">
        <v>-107.467651367187</v>
      </c>
      <c r="AR377" s="12">
        <v>-114.959716796875</v>
      </c>
      <c r="AS377" s="12">
        <v>-121.627807617187</v>
      </c>
      <c r="AT377" s="12"/>
      <c r="AU377" s="12">
        <f t="shared" si="50"/>
        <v>14</v>
      </c>
      <c r="AV377" s="12">
        <v>7</v>
      </c>
      <c r="AW377" s="12">
        <v>1</v>
      </c>
      <c r="AX377" s="12">
        <v>1</v>
      </c>
      <c r="AY377" s="12" t="s">
        <v>80</v>
      </c>
      <c r="AZ377" s="12">
        <v>681.60009765625</v>
      </c>
      <c r="BA377" s="12">
        <v>685.60009765625</v>
      </c>
      <c r="BB377" s="19">
        <v>-34.650001525878899</v>
      </c>
      <c r="BC377" s="18">
        <v>80.365333557128906</v>
      </c>
      <c r="BD377" s="12">
        <v>1.60009765625</v>
      </c>
      <c r="BE377" s="12">
        <v>683.2001953125</v>
      </c>
      <c r="BF377" s="12">
        <v>8.5574703216552699</v>
      </c>
      <c r="BG377" s="12">
        <v>0</v>
      </c>
      <c r="BH377" s="12">
        <v>681.60009765625</v>
      </c>
      <c r="BI377" s="19">
        <v>1.9859428405761701</v>
      </c>
      <c r="BJ377" s="12">
        <v>40.182666778564403</v>
      </c>
      <c r="BK377" s="12">
        <v>0.97563904523849498</v>
      </c>
      <c r="BL377" s="12">
        <v>20.1415996551513</v>
      </c>
      <c r="BM377" s="12">
        <v>103.55392456054599</v>
      </c>
      <c r="BN377" s="12">
        <v>1.14990234375</v>
      </c>
      <c r="BO377" s="12">
        <v>-41.463413238525298</v>
      </c>
      <c r="BP377" s="12">
        <v>0.949951171875</v>
      </c>
      <c r="BQ377" s="12" t="s">
        <v>81</v>
      </c>
      <c r="BR377" s="12" t="s">
        <v>81</v>
      </c>
      <c r="BS377" s="12" t="s">
        <v>81</v>
      </c>
      <c r="BT377" s="12"/>
      <c r="BU377" s="12" t="s">
        <v>81</v>
      </c>
      <c r="BV377" s="12">
        <v>175.69941711425699</v>
      </c>
      <c r="BW377" s="12" t="s">
        <v>82</v>
      </c>
      <c r="BX377" s="12" t="s">
        <v>81</v>
      </c>
      <c r="BY377" s="12" t="s">
        <v>82</v>
      </c>
      <c r="BZ377" s="12" t="s">
        <v>82</v>
      </c>
      <c r="CA377" s="12"/>
      <c r="CB377" s="12"/>
      <c r="CC377" s="12" t="s">
        <v>263</v>
      </c>
      <c r="CD377" s="12"/>
      <c r="CE377" s="20">
        <v>-14.007999999999999</v>
      </c>
      <c r="CF377" s="21">
        <v>0</v>
      </c>
      <c r="CG377" s="21">
        <v>0.214</v>
      </c>
      <c r="CH377" s="21">
        <v>0.42399999999999999</v>
      </c>
      <c r="CI377" s="21">
        <v>72.798000000000002</v>
      </c>
      <c r="CJ377" s="21">
        <v>2.2999999999999998</v>
      </c>
      <c r="CK377" s="21">
        <v>1.5609999999999999</v>
      </c>
      <c r="CL377" s="21">
        <v>-4.9539999999999997</v>
      </c>
      <c r="CM377" s="12">
        <v>2.206</v>
      </c>
      <c r="CN377" s="12">
        <v>-9.8379999999999992</v>
      </c>
      <c r="CO377" s="62">
        <f t="shared" ref="CO377:CO386" si="54">(CL377*CK377+CN377*CM377)/(CL377+CN377)</f>
        <v>1.9899825581395347</v>
      </c>
      <c r="CP377" s="12">
        <v>0.75</v>
      </c>
      <c r="CQ377" s="12">
        <v>0</v>
      </c>
      <c r="CR377" s="12">
        <v>0</v>
      </c>
      <c r="CS377" s="12">
        <v>0</v>
      </c>
      <c r="CT377" s="12">
        <v>0</v>
      </c>
      <c r="CU377" s="12">
        <v>0</v>
      </c>
      <c r="CV377" s="12">
        <v>0</v>
      </c>
      <c r="CW377" s="12">
        <v>0</v>
      </c>
      <c r="CX377" s="22">
        <v>0.32900000000000001</v>
      </c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P377" s="12"/>
      <c r="DQ377" s="12"/>
      <c r="DR377" s="12"/>
      <c r="DS377" s="12"/>
      <c r="DT377" s="12"/>
      <c r="DU377" s="12"/>
      <c r="DV377" s="12"/>
      <c r="DW377" s="12"/>
      <c r="DX377" s="12"/>
      <c r="DY377" s="12"/>
      <c r="DZ377" s="12"/>
      <c r="EA377" s="12"/>
      <c r="EB377" s="12"/>
      <c r="EC377" s="32">
        <v>6</v>
      </c>
      <c r="ED377" s="21">
        <v>6</v>
      </c>
      <c r="EE377" s="21"/>
      <c r="EF377" s="21">
        <f t="shared" si="51"/>
        <v>0</v>
      </c>
      <c r="EG377" s="36">
        <v>6</v>
      </c>
      <c r="EH377" s="21"/>
      <c r="EI377" s="21"/>
      <c r="EJ377" s="21"/>
      <c r="EK377" s="21"/>
      <c r="EL377" s="21"/>
      <c r="EM377" s="21"/>
      <c r="EN377" s="21"/>
      <c r="EO377" s="21"/>
      <c r="EP377" s="21"/>
      <c r="EQ377" s="21"/>
      <c r="ER377" s="21"/>
      <c r="ES377" s="21"/>
      <c r="ET377" s="21"/>
      <c r="EU377" s="21"/>
      <c r="EV377" s="21"/>
      <c r="EW377" s="21"/>
      <c r="EX377" s="21"/>
      <c r="EY377" s="21"/>
      <c r="EZ377" s="21"/>
      <c r="FA377" s="21"/>
      <c r="FB377" s="21"/>
      <c r="FC377" s="21"/>
      <c r="FD377" s="21"/>
      <c r="FE377" s="21"/>
      <c r="FF377" s="21"/>
      <c r="FG377" s="21"/>
      <c r="FH377" s="21"/>
      <c r="FI377" s="21"/>
      <c r="FJ377" s="21"/>
      <c r="FK377" s="21"/>
      <c r="FL377" s="21"/>
      <c r="FM377" s="21"/>
      <c r="FN377" s="21"/>
      <c r="FO377" s="21"/>
      <c r="FP377" s="21"/>
      <c r="FQ377" s="21"/>
      <c r="FR377" s="21"/>
      <c r="FS377" s="21"/>
      <c r="FT377" s="21"/>
      <c r="FU377" s="21"/>
      <c r="FV377" s="21"/>
      <c r="FW377" s="21"/>
      <c r="FX377" s="21"/>
      <c r="FY377" s="21"/>
      <c r="FZ377" s="21"/>
      <c r="GA377" s="21"/>
      <c r="GB377" s="21"/>
      <c r="GC377" s="21"/>
      <c r="GD377" s="21"/>
      <c r="GE377" s="21"/>
      <c r="GF377" s="21"/>
      <c r="GG377" s="21"/>
      <c r="GH377" s="21"/>
      <c r="GI377" s="21"/>
      <c r="GJ377" s="21"/>
      <c r="GK377" s="21"/>
      <c r="GL377" s="21"/>
      <c r="GM377" s="21"/>
      <c r="GN377" s="21"/>
      <c r="GO377" s="21"/>
      <c r="GP377" s="21"/>
      <c r="GQ377" s="21"/>
      <c r="GR377" s="21"/>
      <c r="GS377" s="21"/>
      <c r="GT377" s="21"/>
      <c r="GU377" s="21"/>
      <c r="GV377" s="21"/>
      <c r="GW377" s="21"/>
      <c r="GX377" s="21"/>
      <c r="GY377" s="21"/>
      <c r="GZ377" s="21"/>
      <c r="HA377" s="21"/>
      <c r="HB377" s="21"/>
      <c r="HC377" s="21"/>
      <c r="HD377" s="21"/>
      <c r="HE377" s="21"/>
      <c r="HF377" s="21"/>
      <c r="HG377" s="21"/>
      <c r="HH377" s="21"/>
      <c r="HI377" s="21"/>
      <c r="HJ377" s="21"/>
      <c r="HK377" s="21"/>
      <c r="HL377" s="21"/>
      <c r="HM377" s="21"/>
      <c r="HN377" s="21"/>
      <c r="HO377" s="21"/>
      <c r="HP377" s="21"/>
      <c r="HQ377" s="21"/>
      <c r="HR377" s="21"/>
      <c r="HS377" s="21"/>
      <c r="HT377" s="21"/>
      <c r="HU377" s="21"/>
      <c r="HV377" s="21"/>
      <c r="HW377" s="21"/>
      <c r="HX377" s="21"/>
      <c r="HY377" s="21"/>
      <c r="HZ377" s="21"/>
      <c r="IA377" s="21"/>
      <c r="IB377" s="21"/>
      <c r="IC377" s="21"/>
      <c r="ID377" s="21"/>
      <c r="IE377" s="21"/>
      <c r="IF377" s="21"/>
      <c r="IG377" s="21"/>
      <c r="IH377" s="21"/>
      <c r="II377" s="21"/>
      <c r="IJ377" s="21"/>
    </row>
    <row r="378" spans="1:244" s="12" customFormat="1" x14ac:dyDescent="0.3">
      <c r="B378" s="13">
        <v>2</v>
      </c>
      <c r="D378" s="12">
        <v>100</v>
      </c>
      <c r="F378" s="14">
        <v>44909</v>
      </c>
      <c r="G378" s="13" t="s">
        <v>89</v>
      </c>
      <c r="I378" s="14">
        <v>44867</v>
      </c>
      <c r="J378" s="13">
        <f t="shared" si="48"/>
        <v>42</v>
      </c>
      <c r="K378" s="12">
        <f t="shared" si="49"/>
        <v>4</v>
      </c>
      <c r="L378" s="12">
        <v>38</v>
      </c>
      <c r="M378" s="16" t="s">
        <v>74</v>
      </c>
      <c r="N378" s="12">
        <v>1</v>
      </c>
      <c r="P378" s="12" t="s">
        <v>75</v>
      </c>
      <c r="Q378" s="12" t="s">
        <v>161</v>
      </c>
      <c r="R378" s="12" t="s">
        <v>77</v>
      </c>
      <c r="S378" s="17" t="s">
        <v>78</v>
      </c>
      <c r="T378" s="12">
        <v>28</v>
      </c>
      <c r="V378" s="12">
        <v>1</v>
      </c>
      <c r="W378" s="12" t="s">
        <v>163</v>
      </c>
      <c r="Z378" s="13">
        <v>60</v>
      </c>
      <c r="AA378" s="13">
        <v>1600</v>
      </c>
      <c r="AB378" s="12">
        <v>13</v>
      </c>
      <c r="AC378" s="13">
        <v>-32</v>
      </c>
      <c r="AE378" s="12">
        <v>34</v>
      </c>
      <c r="AF378" s="12">
        <v>35</v>
      </c>
      <c r="AG378" s="12">
        <v>36</v>
      </c>
      <c r="AH378" s="12">
        <v>37</v>
      </c>
      <c r="AJ378" s="13">
        <v>3</v>
      </c>
      <c r="AK378" s="16">
        <f t="shared" si="53"/>
        <v>2244.873046875</v>
      </c>
      <c r="AL378" s="12">
        <v>-77.0721435546875</v>
      </c>
      <c r="AM378" s="18">
        <v>-90.667724609375</v>
      </c>
      <c r="AN378" s="18">
        <v>-101.699829101562</v>
      </c>
      <c r="AO378" s="18">
        <v>-113.58642578125</v>
      </c>
      <c r="AP378" s="18">
        <v>-121.734619140625</v>
      </c>
      <c r="AQ378" s="12">
        <v>-132.476806640625</v>
      </c>
      <c r="AR378" s="12">
        <v>-138.53454589843699</v>
      </c>
      <c r="AS378" s="12">
        <v>-147.20153808593699</v>
      </c>
      <c r="AU378" s="12">
        <f t="shared" si="50"/>
        <v>18</v>
      </c>
      <c r="AV378" s="12">
        <v>9</v>
      </c>
      <c r="AW378" s="12">
        <v>1</v>
      </c>
      <c r="AX378" s="12">
        <v>1</v>
      </c>
      <c r="AY378" s="12" t="s">
        <v>80</v>
      </c>
      <c r="AZ378" s="12">
        <v>683.59948730468705</v>
      </c>
      <c r="BA378" s="12">
        <v>688.00109863281205</v>
      </c>
      <c r="BB378" s="19">
        <v>-37.200000762939403</v>
      </c>
      <c r="BC378" s="18">
        <v>82.304977416992102</v>
      </c>
      <c r="BD378" s="12">
        <v>1.6005859375</v>
      </c>
      <c r="BE378" s="12">
        <v>685.20007324218705</v>
      </c>
      <c r="BF378" s="12">
        <v>14.250781059265099</v>
      </c>
      <c r="BG378" s="12">
        <v>0</v>
      </c>
      <c r="BH378" s="12">
        <v>683.59948730468705</v>
      </c>
      <c r="BI378" s="19">
        <v>2.61370348930358</v>
      </c>
      <c r="BJ378" s="12">
        <v>41.152488708496001</v>
      </c>
      <c r="BK378" s="12">
        <v>0.955472111701965</v>
      </c>
      <c r="BL378" s="12">
        <v>15.3320150375366</v>
      </c>
      <c r="BM378" s="12">
        <v>114.276962280273</v>
      </c>
      <c r="BN378" s="12">
        <v>1.150390625</v>
      </c>
      <c r="BO378" s="12">
        <v>-25.788835525512599</v>
      </c>
      <c r="BP378" s="12">
        <v>0.94970703125</v>
      </c>
      <c r="BQ378" s="12" t="s">
        <v>81</v>
      </c>
      <c r="BR378" s="12" t="s">
        <v>81</v>
      </c>
      <c r="BS378" s="12" t="s">
        <v>81</v>
      </c>
      <c r="BU378" s="12" t="s">
        <v>81</v>
      </c>
      <c r="BV378" s="12">
        <v>218.33921813964801</v>
      </c>
      <c r="BW378" s="12" t="s">
        <v>82</v>
      </c>
      <c r="BX378" s="12" t="s">
        <v>81</v>
      </c>
      <c r="BY378" s="12" t="s">
        <v>82</v>
      </c>
      <c r="BZ378" s="12" t="s">
        <v>82</v>
      </c>
      <c r="CC378" s="12" t="s">
        <v>264</v>
      </c>
      <c r="CE378" s="20">
        <v>-10.558999999999999</v>
      </c>
      <c r="CF378" s="21">
        <v>0</v>
      </c>
      <c r="CG378" s="21">
        <v>-0.122</v>
      </c>
      <c r="CH378" s="21">
        <v>0.59599999999999997</v>
      </c>
      <c r="CI378" s="21">
        <v>121.6</v>
      </c>
      <c r="CJ378" s="21">
        <v>2.65</v>
      </c>
      <c r="CK378" s="21">
        <v>1.6859999999999999</v>
      </c>
      <c r="CL378" s="21">
        <v>-4.1580000000000004</v>
      </c>
      <c r="CM378" s="12">
        <v>2.2749999999999999</v>
      </c>
      <c r="CN378" s="12">
        <v>-6.5750000000000002</v>
      </c>
      <c r="CO378" s="62">
        <f t="shared" si="54"/>
        <v>2.0468194353861922</v>
      </c>
      <c r="CP378" s="12">
        <v>0.46600000000000003</v>
      </c>
      <c r="CQ378" s="12">
        <v>0</v>
      </c>
      <c r="CR378" s="12">
        <v>0</v>
      </c>
      <c r="CS378" s="12">
        <v>0</v>
      </c>
      <c r="CT378" s="12">
        <v>0</v>
      </c>
      <c r="CU378" s="12">
        <v>0</v>
      </c>
      <c r="CV378" s="12">
        <v>0</v>
      </c>
      <c r="CW378" s="12">
        <v>0</v>
      </c>
      <c r="CX378" s="22">
        <v>0.34699999999999998</v>
      </c>
      <c r="EC378" s="32">
        <v>6</v>
      </c>
      <c r="ED378" s="32">
        <v>6</v>
      </c>
      <c r="EE378" s="21"/>
      <c r="EF378" s="21">
        <f t="shared" si="51"/>
        <v>0</v>
      </c>
      <c r="EG378" s="36">
        <v>6</v>
      </c>
      <c r="EH378" s="21"/>
      <c r="EI378" s="21"/>
      <c r="EJ378" s="21"/>
      <c r="EK378" s="21"/>
      <c r="EL378" s="21"/>
      <c r="EM378" s="21"/>
      <c r="EN378" s="21"/>
      <c r="EO378" s="21"/>
      <c r="EP378" s="21"/>
      <c r="EQ378" s="21"/>
      <c r="ER378" s="21"/>
      <c r="ES378" s="21"/>
      <c r="ET378" s="21"/>
      <c r="EU378" s="21"/>
      <c r="EV378" s="21"/>
      <c r="EW378" s="21"/>
      <c r="EX378" s="21"/>
      <c r="EY378" s="21"/>
      <c r="EZ378" s="21"/>
      <c r="FA378" s="21"/>
      <c r="FB378" s="21"/>
      <c r="FC378" s="21"/>
      <c r="FD378" s="21"/>
      <c r="FE378" s="21"/>
      <c r="FF378" s="21"/>
      <c r="FG378" s="21"/>
      <c r="FH378" s="21"/>
      <c r="FI378" s="21"/>
      <c r="FJ378" s="21"/>
      <c r="FK378" s="21"/>
      <c r="FL378" s="21"/>
      <c r="FM378" s="21"/>
      <c r="FN378" s="21"/>
      <c r="FO378" s="21"/>
      <c r="FP378" s="21"/>
      <c r="FQ378" s="21"/>
      <c r="FR378" s="21"/>
      <c r="FS378" s="21"/>
      <c r="FT378" s="21"/>
      <c r="FU378" s="21"/>
      <c r="FV378" s="21"/>
      <c r="FW378" s="21"/>
      <c r="FX378" s="21"/>
      <c r="FY378" s="21"/>
      <c r="FZ378" s="21"/>
      <c r="GA378" s="21"/>
      <c r="GB378" s="21"/>
      <c r="GC378" s="21"/>
      <c r="GD378" s="21"/>
      <c r="GE378" s="21"/>
      <c r="GF378" s="21"/>
      <c r="GG378" s="21"/>
      <c r="GH378" s="21"/>
      <c r="GI378" s="21"/>
      <c r="GJ378" s="21"/>
      <c r="GK378" s="21"/>
      <c r="GL378" s="21"/>
      <c r="GM378" s="21"/>
      <c r="GN378" s="21"/>
      <c r="GO378" s="21"/>
      <c r="GP378" s="21"/>
      <c r="GQ378" s="21"/>
      <c r="GR378" s="21"/>
      <c r="GS378" s="21"/>
      <c r="GT378" s="21"/>
      <c r="GU378" s="21"/>
      <c r="GV378" s="21"/>
      <c r="GW378" s="21"/>
      <c r="GX378" s="21"/>
      <c r="GY378" s="21"/>
      <c r="GZ378" s="21"/>
      <c r="HA378" s="21"/>
      <c r="HB378" s="21"/>
      <c r="HC378" s="21"/>
      <c r="HD378" s="21"/>
      <c r="HE378" s="21"/>
      <c r="HF378" s="21"/>
      <c r="HG378" s="21"/>
      <c r="HH378" s="21"/>
      <c r="HI378" s="21"/>
      <c r="HJ378" s="21"/>
      <c r="HK378" s="21"/>
      <c r="HL378" s="21"/>
      <c r="HM378" s="21"/>
      <c r="HN378" s="21"/>
      <c r="HO378" s="21"/>
      <c r="HP378" s="21"/>
      <c r="HQ378" s="21"/>
      <c r="HR378" s="21"/>
      <c r="HS378" s="21"/>
      <c r="HT378" s="21"/>
      <c r="HU378" s="21"/>
      <c r="HV378" s="21"/>
      <c r="HW378" s="21"/>
      <c r="HX378" s="21"/>
      <c r="HY378" s="21"/>
      <c r="HZ378" s="21"/>
      <c r="IA378" s="21"/>
      <c r="IB378" s="21"/>
      <c r="IC378" s="21"/>
      <c r="ID378" s="21"/>
      <c r="IE378" s="21"/>
      <c r="IF378" s="21"/>
      <c r="IG378" s="21"/>
      <c r="IH378" s="21"/>
      <c r="II378" s="21"/>
      <c r="IJ378" s="21"/>
    </row>
    <row r="379" spans="1:244" s="12" customFormat="1" ht="15" customHeight="1" x14ac:dyDescent="0.3">
      <c r="B379" s="13">
        <v>2</v>
      </c>
      <c r="D379" s="12">
        <v>50</v>
      </c>
      <c r="F379" s="14">
        <v>44909</v>
      </c>
      <c r="G379" s="13" t="s">
        <v>89</v>
      </c>
      <c r="I379" s="14">
        <v>44867</v>
      </c>
      <c r="J379" s="13">
        <f t="shared" si="48"/>
        <v>42</v>
      </c>
      <c r="K379" s="12">
        <f t="shared" si="49"/>
        <v>4</v>
      </c>
      <c r="L379" s="12">
        <v>38</v>
      </c>
      <c r="M379" s="16" t="s">
        <v>74</v>
      </c>
      <c r="N379" s="12">
        <v>1</v>
      </c>
      <c r="P379" s="12" t="s">
        <v>75</v>
      </c>
      <c r="Q379" s="12" t="s">
        <v>161</v>
      </c>
      <c r="R379" s="12" t="s">
        <v>77</v>
      </c>
      <c r="S379" s="17" t="s">
        <v>78</v>
      </c>
      <c r="T379" s="12">
        <v>28</v>
      </c>
      <c r="V379" s="12">
        <v>1</v>
      </c>
      <c r="W379" s="12" t="s">
        <v>83</v>
      </c>
      <c r="Z379" s="13">
        <v>32</v>
      </c>
      <c r="AA379" s="13">
        <v>2000</v>
      </c>
      <c r="AB379" s="12">
        <v>11</v>
      </c>
      <c r="AC379" s="13">
        <v>-27</v>
      </c>
      <c r="AE379" s="12">
        <v>0</v>
      </c>
      <c r="AF379" s="12">
        <v>1</v>
      </c>
      <c r="AG379" s="12">
        <v>2</v>
      </c>
      <c r="AH379" s="12">
        <v>3</v>
      </c>
      <c r="AJ379" s="13">
        <v>2</v>
      </c>
      <c r="AK379" s="16">
        <f t="shared" ref="AK379:AK410" si="55">SLOPE(AL379:AP379,AL$1:AP$1)*-1000</f>
        <v>2594.60449218749</v>
      </c>
      <c r="AL379" s="12">
        <v>-75.13427734375</v>
      </c>
      <c r="AM379" s="18">
        <v>-91.7816162109375</v>
      </c>
      <c r="AN379" s="18">
        <v>-107.864379882812</v>
      </c>
      <c r="AO379" s="18">
        <v>-117.752075195312</v>
      </c>
      <c r="AP379" s="18">
        <v>-127.01416015625</v>
      </c>
      <c r="AQ379" s="12">
        <v>-127.365112304687</v>
      </c>
      <c r="AR379" s="12">
        <v>-141.11328125</v>
      </c>
      <c r="AS379" s="12">
        <v>-149.06311035156199</v>
      </c>
      <c r="AU379" s="12">
        <f t="shared" si="50"/>
        <v>12</v>
      </c>
      <c r="AV379" s="12">
        <v>6</v>
      </c>
      <c r="AW379" s="12">
        <v>1</v>
      </c>
      <c r="AX379" s="12">
        <v>1</v>
      </c>
      <c r="AY379" s="12" t="s">
        <v>80</v>
      </c>
      <c r="AZ379" s="12">
        <v>678.40002441406205</v>
      </c>
      <c r="BA379" s="12">
        <v>682.89959716796795</v>
      </c>
      <c r="BB379" s="19">
        <v>-34.970001220703097</v>
      </c>
      <c r="BC379" s="18">
        <v>68.798736572265597</v>
      </c>
      <c r="BD379" s="12">
        <v>2</v>
      </c>
      <c r="BE379" s="12">
        <v>680.40002441406205</v>
      </c>
      <c r="BF379" s="12">
        <v>21.8016643524169</v>
      </c>
      <c r="BG379" s="12">
        <v>4.39990234375</v>
      </c>
      <c r="BH379" s="12">
        <v>682.79992675781205</v>
      </c>
      <c r="BI379" s="19">
        <v>2.9857192039489702</v>
      </c>
      <c r="BJ379" s="12">
        <v>34.399368286132798</v>
      </c>
      <c r="BK379" s="12">
        <v>0.777956962585449</v>
      </c>
      <c r="BL379" s="12">
        <v>6.19211721420288</v>
      </c>
      <c r="BM379" s="12">
        <v>47.256095886230398</v>
      </c>
      <c r="BN379" s="12">
        <v>1.150146484375</v>
      </c>
      <c r="BO379" s="12">
        <v>-26.371952056884702</v>
      </c>
      <c r="BP379" s="12">
        <v>1.150146484375</v>
      </c>
      <c r="BQ379" s="12" t="s">
        <v>81</v>
      </c>
      <c r="BR379" s="12" t="s">
        <v>81</v>
      </c>
      <c r="BS379" s="12" t="s">
        <v>81</v>
      </c>
      <c r="BU379" s="12" t="s">
        <v>81</v>
      </c>
      <c r="BV379" s="12">
        <v>206.09385681152301</v>
      </c>
      <c r="BW379" s="12" t="s">
        <v>82</v>
      </c>
      <c r="BX379" s="12" t="s">
        <v>81</v>
      </c>
      <c r="BY379" s="12" t="s">
        <v>82</v>
      </c>
      <c r="BZ379" s="12" t="s">
        <v>82</v>
      </c>
      <c r="CC379" s="12" t="s">
        <v>265</v>
      </c>
      <c r="CE379" s="20">
        <v>-12.268000000000001</v>
      </c>
      <c r="CF379" s="21">
        <v>0</v>
      </c>
      <c r="CG379" s="21">
        <v>0.39700000000000002</v>
      </c>
      <c r="CH379" s="21">
        <v>0.44500000000000001</v>
      </c>
      <c r="CI379" s="21">
        <v>-0.09</v>
      </c>
      <c r="CJ379" s="21">
        <v>2.35</v>
      </c>
      <c r="CK379" s="21">
        <v>2.23</v>
      </c>
      <c r="CL379" s="21">
        <v>-4.2850000000000001</v>
      </c>
      <c r="CM379" s="12">
        <v>2.4729999999999999</v>
      </c>
      <c r="CN379" s="12">
        <v>-9.2469999999999999</v>
      </c>
      <c r="CO379" s="62">
        <f t="shared" si="54"/>
        <v>2.3960523943245637</v>
      </c>
      <c r="CP379" s="12">
        <v>0.88800000000000001</v>
      </c>
      <c r="CQ379" s="12">
        <v>0</v>
      </c>
      <c r="CR379" s="12">
        <v>0</v>
      </c>
      <c r="CS379" s="12">
        <v>0</v>
      </c>
      <c r="CT379" s="12">
        <v>0</v>
      </c>
      <c r="CU379" s="12">
        <v>0</v>
      </c>
      <c r="CV379" s="12">
        <v>0</v>
      </c>
      <c r="CW379" s="12">
        <v>0</v>
      </c>
      <c r="CX379" s="22">
        <v>0.32100000000000001</v>
      </c>
      <c r="DV379" s="21"/>
      <c r="DW379" s="21"/>
      <c r="DX379" s="21"/>
      <c r="DY379" s="21"/>
      <c r="DZ379" s="21"/>
      <c r="EA379" s="21"/>
      <c r="EB379" s="21"/>
      <c r="EC379" s="12">
        <v>4</v>
      </c>
      <c r="ED379" s="21">
        <v>4</v>
      </c>
      <c r="EE379" s="21"/>
      <c r="EF379" s="21">
        <f t="shared" si="51"/>
        <v>0</v>
      </c>
      <c r="EG379" s="28">
        <v>4</v>
      </c>
      <c r="EH379" s="21"/>
      <c r="EI379" s="21"/>
      <c r="EJ379" s="21"/>
      <c r="EK379" s="21"/>
      <c r="EL379" s="21"/>
      <c r="EM379" s="21"/>
      <c r="EN379" s="21"/>
      <c r="EO379" s="21"/>
      <c r="EP379" s="21"/>
      <c r="EQ379" s="21"/>
      <c r="ER379" s="21"/>
      <c r="ES379" s="21"/>
      <c r="ET379" s="21"/>
      <c r="EU379" s="21"/>
      <c r="EV379" s="21"/>
      <c r="EW379" s="21"/>
      <c r="EX379" s="21"/>
      <c r="EY379" s="21"/>
      <c r="EZ379" s="21"/>
      <c r="FA379" s="21"/>
      <c r="FB379" s="21"/>
      <c r="FC379" s="21"/>
      <c r="FD379" s="21"/>
      <c r="FE379" s="21"/>
      <c r="FF379" s="21"/>
      <c r="FG379" s="21"/>
      <c r="FH379" s="21"/>
      <c r="FI379" s="21"/>
      <c r="FJ379" s="21"/>
      <c r="FK379" s="21"/>
      <c r="FL379" s="21"/>
      <c r="FM379" s="21"/>
      <c r="FN379" s="21"/>
      <c r="FO379" s="21"/>
      <c r="FP379" s="21"/>
      <c r="FQ379" s="21"/>
      <c r="FR379" s="21"/>
      <c r="FS379" s="21"/>
      <c r="FT379" s="21"/>
      <c r="FU379" s="21"/>
      <c r="FV379" s="21"/>
      <c r="FW379" s="21"/>
      <c r="FX379" s="21"/>
      <c r="FY379" s="21"/>
      <c r="FZ379" s="21"/>
      <c r="GA379" s="21"/>
      <c r="GB379" s="21"/>
      <c r="GC379" s="21"/>
      <c r="GD379" s="21"/>
      <c r="GE379" s="21"/>
      <c r="GF379" s="21"/>
      <c r="GG379" s="21"/>
      <c r="GH379" s="21"/>
      <c r="GI379" s="21"/>
      <c r="GJ379" s="21"/>
      <c r="GK379" s="21"/>
      <c r="GL379" s="21"/>
      <c r="GM379" s="21"/>
      <c r="GN379" s="21"/>
      <c r="GO379" s="21"/>
      <c r="GP379" s="21"/>
      <c r="GQ379" s="21"/>
      <c r="GR379" s="21"/>
      <c r="GS379" s="21"/>
      <c r="GT379" s="21"/>
      <c r="GU379" s="21"/>
      <c r="GV379" s="21"/>
      <c r="GW379" s="21"/>
      <c r="GX379" s="21"/>
      <c r="GY379" s="21"/>
      <c r="GZ379" s="21"/>
      <c r="HA379" s="21"/>
      <c r="HB379" s="21"/>
      <c r="HC379" s="21"/>
      <c r="HD379" s="21"/>
      <c r="HE379" s="21"/>
      <c r="HF379" s="21"/>
      <c r="HG379" s="21"/>
      <c r="HH379" s="21"/>
      <c r="HI379" s="21"/>
      <c r="HJ379" s="21"/>
      <c r="HK379" s="21"/>
      <c r="HL379" s="21"/>
      <c r="HM379" s="21"/>
      <c r="HN379" s="21"/>
      <c r="HO379" s="21"/>
      <c r="HP379" s="21"/>
      <c r="HQ379" s="21"/>
      <c r="HR379" s="21"/>
      <c r="HS379" s="21"/>
      <c r="HT379" s="21"/>
      <c r="HU379" s="21"/>
      <c r="HV379" s="21"/>
      <c r="HW379" s="21"/>
      <c r="HX379" s="21"/>
      <c r="HY379" s="21"/>
      <c r="HZ379" s="21"/>
      <c r="IA379" s="21"/>
      <c r="IB379" s="21"/>
      <c r="IC379" s="21"/>
      <c r="ID379" s="21"/>
      <c r="IE379" s="21"/>
      <c r="IF379" s="21"/>
      <c r="IG379" s="21"/>
      <c r="IH379" s="21"/>
      <c r="II379" s="21"/>
      <c r="IJ379" s="21"/>
    </row>
    <row r="380" spans="1:244" s="12" customFormat="1" ht="15" customHeight="1" x14ac:dyDescent="0.3">
      <c r="B380" s="13">
        <v>2</v>
      </c>
      <c r="D380" s="12">
        <v>100</v>
      </c>
      <c r="F380" s="14">
        <v>44909</v>
      </c>
      <c r="G380" s="13" t="s">
        <v>89</v>
      </c>
      <c r="I380" s="14">
        <v>44867</v>
      </c>
      <c r="J380" s="13">
        <f t="shared" si="48"/>
        <v>42</v>
      </c>
      <c r="K380" s="12">
        <f t="shared" si="49"/>
        <v>4</v>
      </c>
      <c r="L380" s="12">
        <v>38</v>
      </c>
      <c r="M380" s="16" t="s">
        <v>74</v>
      </c>
      <c r="N380" s="12">
        <v>1</v>
      </c>
      <c r="P380" s="12" t="s">
        <v>75</v>
      </c>
      <c r="Q380" s="12" t="s">
        <v>161</v>
      </c>
      <c r="R380" s="12" t="s">
        <v>77</v>
      </c>
      <c r="S380" s="17" t="s">
        <v>78</v>
      </c>
      <c r="T380" s="12">
        <v>28</v>
      </c>
      <c r="V380" s="12">
        <v>9</v>
      </c>
      <c r="W380" s="12" t="s">
        <v>83</v>
      </c>
      <c r="Z380" s="13">
        <v>66</v>
      </c>
      <c r="AA380" s="13">
        <v>830</v>
      </c>
      <c r="AB380" s="12">
        <v>9</v>
      </c>
      <c r="AC380" s="13">
        <v>-27</v>
      </c>
      <c r="AE380" s="12">
        <v>60</v>
      </c>
      <c r="AF380" s="12">
        <v>61</v>
      </c>
      <c r="AG380" s="12">
        <v>62</v>
      </c>
      <c r="AH380" s="12">
        <v>63</v>
      </c>
      <c r="AJ380" s="13">
        <v>2</v>
      </c>
      <c r="AK380" s="16">
        <f t="shared" si="55"/>
        <v>1796.2646484375</v>
      </c>
      <c r="AL380" s="12">
        <v>-58.2427978515625</v>
      </c>
      <c r="AM380" s="18">
        <v>-64.117431640625</v>
      </c>
      <c r="AN380" s="18">
        <v>-76.934814453125</v>
      </c>
      <c r="AO380" s="18">
        <v>-81.207275390625</v>
      </c>
      <c r="AP380" s="18">
        <v>-94.6044921875</v>
      </c>
      <c r="AQ380" s="12">
        <v>-102.035522460937</v>
      </c>
      <c r="AR380" s="12">
        <v>-109.542846679687</v>
      </c>
      <c r="AS380" s="12">
        <v>-109.512329101562</v>
      </c>
      <c r="AU380" s="12">
        <f t="shared" si="50"/>
        <v>20</v>
      </c>
      <c r="AV380" s="12">
        <v>10</v>
      </c>
      <c r="AW380" s="12">
        <v>1</v>
      </c>
      <c r="AX380" s="12">
        <v>1</v>
      </c>
      <c r="AY380" s="12" t="s">
        <v>80</v>
      </c>
      <c r="AZ380" s="12">
        <v>598</v>
      </c>
      <c r="BA380" s="12">
        <v>602.39959716796795</v>
      </c>
      <c r="BB380" s="19">
        <v>-24.110000610351499</v>
      </c>
      <c r="BC380" s="18">
        <v>46.876113891601499</v>
      </c>
      <c r="BD380" s="12">
        <v>1.900390625</v>
      </c>
      <c r="BE380" s="12">
        <v>599.900390625</v>
      </c>
      <c r="BF380" s="12">
        <v>11.2773580551147</v>
      </c>
      <c r="BG380" s="12">
        <v>0</v>
      </c>
      <c r="BH380" s="12">
        <v>598</v>
      </c>
      <c r="BI380" s="19">
        <v>3.42908358573913</v>
      </c>
      <c r="BJ380" s="12">
        <v>23.4380569458007</v>
      </c>
      <c r="BK380" s="12">
        <v>0.66943526268005404</v>
      </c>
      <c r="BL380" s="12">
        <v>4.2596368789672798</v>
      </c>
      <c r="BM380" s="12">
        <v>30.484067916870099</v>
      </c>
      <c r="BN380" s="12">
        <v>1.0498046875</v>
      </c>
      <c r="BO380" s="12">
        <v>-13.6529130935668</v>
      </c>
      <c r="BP380" s="12">
        <v>1.24951171875</v>
      </c>
      <c r="BQ380" s="12" t="s">
        <v>81</v>
      </c>
      <c r="BR380" s="12" t="s">
        <v>81</v>
      </c>
      <c r="BS380" s="12" t="s">
        <v>81</v>
      </c>
      <c r="BU380" s="12" t="s">
        <v>81</v>
      </c>
      <c r="BV380" s="12">
        <v>145.32926940917901</v>
      </c>
      <c r="BW380" s="12" t="s">
        <v>82</v>
      </c>
      <c r="BX380" s="12" t="s">
        <v>81</v>
      </c>
      <c r="BY380" s="12" t="s">
        <v>82</v>
      </c>
      <c r="BZ380" s="12" t="s">
        <v>82</v>
      </c>
      <c r="CC380" s="12" t="s">
        <v>266</v>
      </c>
      <c r="CE380" s="20">
        <v>-13.397</v>
      </c>
      <c r="CF380" s="21">
        <v>0</v>
      </c>
      <c r="CG380" s="21">
        <v>0.51900000000000002</v>
      </c>
      <c r="CH380" s="21">
        <v>0.76300000000000001</v>
      </c>
      <c r="CI380" s="21">
        <v>87.248000000000005</v>
      </c>
      <c r="CJ380" s="21">
        <v>3.6</v>
      </c>
      <c r="CK380" s="21">
        <v>2.7709999999999999</v>
      </c>
      <c r="CL380" s="21">
        <v>-2.3820000000000001</v>
      </c>
      <c r="CM380" s="12">
        <v>2.992</v>
      </c>
      <c r="CN380" s="12">
        <v>-12.587</v>
      </c>
      <c r="CO380" s="62">
        <f t="shared" si="54"/>
        <v>2.9568325205424539</v>
      </c>
      <c r="CP380" s="12">
        <v>0.75600000000000001</v>
      </c>
      <c r="CQ380" s="12">
        <v>0</v>
      </c>
      <c r="CR380" s="12">
        <v>0</v>
      </c>
      <c r="CS380" s="12">
        <v>0</v>
      </c>
      <c r="CT380" s="12">
        <v>0</v>
      </c>
      <c r="CU380" s="12">
        <v>0</v>
      </c>
      <c r="CV380" s="12">
        <v>0</v>
      </c>
      <c r="CW380" s="12">
        <v>0</v>
      </c>
      <c r="CX380" s="22">
        <v>0.47499999999999998</v>
      </c>
      <c r="EC380" s="12">
        <v>4</v>
      </c>
      <c r="ED380" s="12">
        <v>4</v>
      </c>
      <c r="EE380" s="21"/>
      <c r="EF380" s="21">
        <f t="shared" si="51"/>
        <v>0</v>
      </c>
      <c r="EG380" s="28">
        <v>4</v>
      </c>
      <c r="EH380" s="21"/>
      <c r="EI380" s="21"/>
      <c r="EJ380" s="21"/>
      <c r="EK380" s="21"/>
      <c r="EL380" s="21"/>
      <c r="EM380" s="21"/>
      <c r="EN380" s="21"/>
      <c r="EO380" s="21"/>
      <c r="EP380" s="21"/>
      <c r="EQ380" s="21"/>
      <c r="ER380" s="21"/>
      <c r="ES380" s="21"/>
      <c r="ET380" s="21"/>
      <c r="EU380" s="21"/>
      <c r="EV380" s="21"/>
      <c r="EW380" s="21"/>
      <c r="EX380" s="21"/>
      <c r="EY380" s="21"/>
      <c r="EZ380" s="21"/>
      <c r="FA380" s="21"/>
      <c r="FB380" s="21"/>
      <c r="FC380" s="21"/>
      <c r="FD380" s="21"/>
      <c r="FE380" s="21"/>
      <c r="FF380" s="21"/>
      <c r="FG380" s="21"/>
      <c r="FH380" s="21"/>
      <c r="FI380" s="21"/>
      <c r="FJ380" s="21"/>
      <c r="FK380" s="21"/>
      <c r="FL380" s="21"/>
      <c r="FM380" s="21"/>
      <c r="FN380" s="21"/>
      <c r="FO380" s="21"/>
      <c r="FP380" s="21"/>
      <c r="FQ380" s="21"/>
      <c r="FR380" s="21"/>
      <c r="FS380" s="21"/>
      <c r="FT380" s="21"/>
      <c r="FU380" s="21"/>
      <c r="FV380" s="21"/>
      <c r="FW380" s="21"/>
      <c r="FX380" s="21"/>
      <c r="FY380" s="21"/>
      <c r="FZ380" s="21"/>
      <c r="GA380" s="21"/>
      <c r="GB380" s="21"/>
      <c r="GC380" s="21"/>
      <c r="GD380" s="21"/>
      <c r="GE380" s="21"/>
      <c r="GF380" s="21"/>
      <c r="GG380" s="21"/>
      <c r="GH380" s="21"/>
      <c r="GI380" s="21"/>
      <c r="GJ380" s="21"/>
      <c r="GK380" s="21"/>
      <c r="GL380" s="21"/>
      <c r="GM380" s="21"/>
      <c r="GN380" s="21"/>
      <c r="GO380" s="21"/>
      <c r="GP380" s="21"/>
      <c r="GQ380" s="21"/>
      <c r="GR380" s="21"/>
      <c r="GS380" s="21"/>
      <c r="GT380" s="21"/>
      <c r="GU380" s="21"/>
      <c r="GV380" s="21"/>
      <c r="GW380" s="21"/>
      <c r="GX380" s="21"/>
      <c r="GY380" s="21"/>
      <c r="GZ380" s="21"/>
      <c r="HA380" s="21"/>
      <c r="HB380" s="21"/>
      <c r="HC380" s="21"/>
      <c r="HD380" s="21"/>
      <c r="HE380" s="21"/>
      <c r="HF380" s="21"/>
      <c r="HG380" s="21"/>
      <c r="HH380" s="21"/>
      <c r="HI380" s="21"/>
      <c r="HJ380" s="21"/>
      <c r="HK380" s="21"/>
      <c r="HL380" s="21"/>
      <c r="HM380" s="21"/>
      <c r="HN380" s="21"/>
      <c r="HO380" s="21"/>
      <c r="HP380" s="21"/>
      <c r="HQ380" s="21"/>
      <c r="HR380" s="21"/>
      <c r="HS380" s="21"/>
      <c r="HT380" s="21"/>
      <c r="HU380" s="21"/>
      <c r="HV380" s="21"/>
      <c r="HW380" s="21"/>
      <c r="HX380" s="21"/>
      <c r="HY380" s="21"/>
      <c r="HZ380" s="21"/>
      <c r="IA380" s="21"/>
      <c r="IB380" s="21"/>
      <c r="IC380" s="21"/>
      <c r="ID380" s="21"/>
      <c r="IE380" s="21"/>
      <c r="IF380" s="21"/>
      <c r="IG380" s="21"/>
      <c r="IH380" s="21"/>
      <c r="II380" s="21"/>
      <c r="IJ380" s="21"/>
    </row>
    <row r="381" spans="1:244" s="12" customFormat="1" x14ac:dyDescent="0.3">
      <c r="B381" s="13">
        <v>2</v>
      </c>
      <c r="D381" s="12">
        <v>100</v>
      </c>
      <c r="F381" s="14">
        <v>44909</v>
      </c>
      <c r="G381" s="13" t="s">
        <v>89</v>
      </c>
      <c r="I381" s="14">
        <v>44867</v>
      </c>
      <c r="J381" s="13">
        <f t="shared" si="48"/>
        <v>42</v>
      </c>
      <c r="K381" s="12">
        <f t="shared" si="49"/>
        <v>4</v>
      </c>
      <c r="L381" s="12">
        <v>38</v>
      </c>
      <c r="M381" s="16" t="s">
        <v>74</v>
      </c>
      <c r="N381" s="12">
        <v>1</v>
      </c>
      <c r="P381" s="12" t="s">
        <v>75</v>
      </c>
      <c r="Q381" s="12" t="s">
        <v>161</v>
      </c>
      <c r="R381" s="12" t="s">
        <v>77</v>
      </c>
      <c r="S381" s="17" t="s">
        <v>78</v>
      </c>
      <c r="T381" s="12">
        <v>28</v>
      </c>
      <c r="V381" s="12">
        <v>3</v>
      </c>
      <c r="W381" s="12" t="s">
        <v>163</v>
      </c>
      <c r="Z381" s="13">
        <v>44</v>
      </c>
      <c r="AA381" s="13">
        <v>900</v>
      </c>
      <c r="AB381" s="12">
        <v>19</v>
      </c>
      <c r="AC381" s="13">
        <v>-29</v>
      </c>
      <c r="AE381" s="12">
        <v>42</v>
      </c>
      <c r="AF381" s="12">
        <v>43</v>
      </c>
      <c r="AG381" s="12">
        <v>44</v>
      </c>
      <c r="AH381" s="12">
        <v>45</v>
      </c>
      <c r="AJ381" s="13">
        <v>1</v>
      </c>
      <c r="AK381" s="16">
        <f t="shared" si="55"/>
        <v>608.5205078125</v>
      </c>
      <c r="AL381" s="12">
        <v>-70.2056884765625</v>
      </c>
      <c r="AM381" s="18">
        <v>-74.2340087890625</v>
      </c>
      <c r="AN381" s="18">
        <v>-79.9560546875</v>
      </c>
      <c r="AO381" s="18">
        <v>-83.8470458984375</v>
      </c>
      <c r="AP381" s="18">
        <v>-80.6121826171875</v>
      </c>
      <c r="AQ381" s="12">
        <v>-72.2198486328125</v>
      </c>
      <c r="AR381" s="12">
        <v>-82.794189453125</v>
      </c>
      <c r="AS381" s="12">
        <v>-85.3118896484375</v>
      </c>
      <c r="AU381" s="12">
        <f t="shared" si="50"/>
        <v>36</v>
      </c>
      <c r="AV381" s="12">
        <v>18</v>
      </c>
      <c r="AW381" s="12">
        <v>1</v>
      </c>
      <c r="AX381" s="12">
        <v>1</v>
      </c>
      <c r="AY381" s="12" t="s">
        <v>80</v>
      </c>
      <c r="AZ381" s="12">
        <v>457.19918823242102</v>
      </c>
      <c r="BA381" s="12">
        <v>461.599609375</v>
      </c>
      <c r="BB381" s="19">
        <v>-26.670000076293899</v>
      </c>
      <c r="BC381" s="18">
        <v>50.351638793945298</v>
      </c>
      <c r="BD381" s="12">
        <v>1.900390625</v>
      </c>
      <c r="BE381" s="12">
        <v>459.09957885742102</v>
      </c>
      <c r="BF381" s="12">
        <v>9.25972175598144</v>
      </c>
      <c r="BG381" s="12">
        <v>0</v>
      </c>
      <c r="BH381" s="12">
        <v>457.19918823242102</v>
      </c>
      <c r="BI381" s="19">
        <v>3.4315600395202601</v>
      </c>
      <c r="BJ381" s="12">
        <v>25.175819396972599</v>
      </c>
      <c r="BK381" s="12">
        <v>0.73186045885086104</v>
      </c>
      <c r="BL381" s="12">
        <v>7.2278332710266104</v>
      </c>
      <c r="BM381" s="12">
        <v>33.854167938232401</v>
      </c>
      <c r="BN381" s="12">
        <v>0.9501953125</v>
      </c>
      <c r="BO381" s="12">
        <v>-15.012254714965801</v>
      </c>
      <c r="BP381" s="12">
        <v>1.4501953125</v>
      </c>
      <c r="BQ381" s="12" t="s">
        <v>81</v>
      </c>
      <c r="BR381" s="12" t="s">
        <v>81</v>
      </c>
      <c r="BS381" s="12" t="s">
        <v>81</v>
      </c>
      <c r="BU381" s="12" t="s">
        <v>81</v>
      </c>
      <c r="BV381" s="12">
        <v>153.55288696289</v>
      </c>
      <c r="BW381" s="12" t="s">
        <v>82</v>
      </c>
      <c r="BX381" s="12" t="s">
        <v>81</v>
      </c>
      <c r="BY381" s="12" t="s">
        <v>82</v>
      </c>
      <c r="BZ381" s="12" t="s">
        <v>82</v>
      </c>
      <c r="CC381" s="12" t="s">
        <v>267</v>
      </c>
      <c r="CE381" s="20">
        <v>-11.138999999999999</v>
      </c>
      <c r="CF381" s="21">
        <v>0</v>
      </c>
      <c r="CG381" s="21">
        <v>-0.33600000000000002</v>
      </c>
      <c r="CH381" s="21">
        <v>1.5840000000000001</v>
      </c>
      <c r="CI381" s="21">
        <v>238.113</v>
      </c>
      <c r="CJ381" s="21">
        <v>2.35</v>
      </c>
      <c r="CK381" s="21">
        <v>2.3780000000000001</v>
      </c>
      <c r="CL381" s="21">
        <v>-1.885</v>
      </c>
      <c r="CM381" s="12">
        <v>1.6539999999999999</v>
      </c>
      <c r="CN381" s="12">
        <v>-8.8960000000000008</v>
      </c>
      <c r="CO381" s="62">
        <f t="shared" si="54"/>
        <v>1.7805875150728132</v>
      </c>
      <c r="CP381" s="12">
        <v>-8.1000000000000003E-2</v>
      </c>
      <c r="CQ381" s="12">
        <v>0</v>
      </c>
      <c r="CR381" s="12">
        <v>0</v>
      </c>
      <c r="CS381" s="12">
        <v>0</v>
      </c>
      <c r="CT381" s="12">
        <v>0</v>
      </c>
      <c r="CU381" s="12">
        <v>0</v>
      </c>
      <c r="CV381" s="12">
        <v>0</v>
      </c>
      <c r="CW381" s="12">
        <v>0</v>
      </c>
      <c r="CX381" s="22">
        <v>0.12</v>
      </c>
      <c r="EC381" s="12">
        <v>4</v>
      </c>
      <c r="ED381" s="12">
        <v>4</v>
      </c>
      <c r="EE381" s="21"/>
      <c r="EF381" s="21">
        <f t="shared" si="51"/>
        <v>0</v>
      </c>
      <c r="EG381" s="28">
        <v>4</v>
      </c>
      <c r="EH381" s="21"/>
      <c r="EI381" s="21"/>
      <c r="EJ381" s="21"/>
      <c r="EK381" s="21"/>
      <c r="EL381" s="21"/>
      <c r="EM381" s="21"/>
      <c r="EN381" s="21"/>
      <c r="EO381" s="21"/>
      <c r="EP381" s="21"/>
      <c r="EQ381" s="21"/>
      <c r="ER381" s="21"/>
      <c r="ES381" s="21"/>
      <c r="ET381" s="21"/>
      <c r="EU381" s="21"/>
      <c r="EV381" s="21"/>
      <c r="EW381" s="21"/>
      <c r="EX381" s="21"/>
      <c r="EY381" s="21"/>
      <c r="EZ381" s="21"/>
      <c r="FA381" s="21"/>
      <c r="FB381" s="21"/>
      <c r="FC381" s="21"/>
      <c r="FD381" s="21"/>
      <c r="FE381" s="21"/>
      <c r="FF381" s="21"/>
      <c r="FG381" s="21"/>
      <c r="FH381" s="21"/>
      <c r="FI381" s="21"/>
      <c r="FJ381" s="21"/>
      <c r="FK381" s="21"/>
      <c r="FL381" s="21"/>
      <c r="FM381" s="21"/>
      <c r="FN381" s="21"/>
      <c r="FO381" s="21"/>
      <c r="FP381" s="21"/>
      <c r="FQ381" s="21"/>
      <c r="FR381" s="21"/>
      <c r="FS381" s="21"/>
      <c r="FT381" s="21"/>
      <c r="FU381" s="21"/>
      <c r="FV381" s="21"/>
      <c r="FW381" s="21"/>
      <c r="FX381" s="21"/>
      <c r="FY381" s="21"/>
      <c r="FZ381" s="21"/>
      <c r="GA381" s="21"/>
      <c r="GB381" s="21"/>
      <c r="GC381" s="21"/>
      <c r="GD381" s="21"/>
      <c r="GE381" s="21"/>
      <c r="GF381" s="21"/>
      <c r="GG381" s="21"/>
      <c r="GH381" s="21"/>
      <c r="GI381" s="21"/>
      <c r="GJ381" s="21"/>
      <c r="GK381" s="21"/>
      <c r="GL381" s="21"/>
      <c r="GM381" s="21"/>
      <c r="GN381" s="21"/>
      <c r="GO381" s="21"/>
      <c r="GP381" s="21"/>
      <c r="GQ381" s="21"/>
      <c r="GR381" s="21"/>
      <c r="GS381" s="21"/>
      <c r="GT381" s="21"/>
      <c r="GU381" s="21"/>
      <c r="GV381" s="21"/>
      <c r="GW381" s="21"/>
      <c r="GX381" s="21"/>
      <c r="GY381" s="21"/>
      <c r="GZ381" s="21"/>
      <c r="HA381" s="21"/>
      <c r="HB381" s="21"/>
      <c r="HC381" s="21"/>
      <c r="HD381" s="21"/>
      <c r="HE381" s="21"/>
      <c r="HF381" s="21"/>
      <c r="HG381" s="21"/>
      <c r="HH381" s="21"/>
      <c r="HI381" s="21"/>
      <c r="HJ381" s="21"/>
      <c r="HK381" s="21"/>
      <c r="HL381" s="21"/>
      <c r="HM381" s="21"/>
      <c r="HN381" s="21"/>
      <c r="HO381" s="21"/>
      <c r="HP381" s="21"/>
      <c r="HQ381" s="21"/>
      <c r="HR381" s="21"/>
      <c r="HS381" s="21"/>
      <c r="HT381" s="21"/>
      <c r="HU381" s="21"/>
      <c r="HV381" s="21"/>
      <c r="HW381" s="21"/>
      <c r="HX381" s="21"/>
      <c r="HY381" s="21"/>
      <c r="HZ381" s="21"/>
      <c r="IA381" s="21"/>
      <c r="IB381" s="21"/>
      <c r="IC381" s="21"/>
      <c r="ID381" s="21"/>
      <c r="IE381" s="21"/>
      <c r="IF381" s="21"/>
      <c r="IG381" s="21"/>
      <c r="IH381" s="21"/>
      <c r="II381" s="21"/>
      <c r="IJ381" s="21"/>
    </row>
    <row r="382" spans="1:244" s="12" customFormat="1" x14ac:dyDescent="0.3">
      <c r="B382" s="13">
        <v>2</v>
      </c>
      <c r="D382" s="12">
        <v>100</v>
      </c>
      <c r="F382" s="14">
        <v>44909</v>
      </c>
      <c r="G382" s="13" t="s">
        <v>89</v>
      </c>
      <c r="I382" s="14">
        <v>44867</v>
      </c>
      <c r="J382" s="13">
        <f t="shared" si="48"/>
        <v>42</v>
      </c>
      <c r="K382" s="12">
        <f t="shared" si="49"/>
        <v>4</v>
      </c>
      <c r="L382" s="12">
        <v>38</v>
      </c>
      <c r="M382" s="16" t="s">
        <v>74</v>
      </c>
      <c r="N382" s="12">
        <v>1</v>
      </c>
      <c r="P382" s="12" t="s">
        <v>75</v>
      </c>
      <c r="Q382" s="12" t="s">
        <v>161</v>
      </c>
      <c r="R382" s="12" t="s">
        <v>77</v>
      </c>
      <c r="S382" s="17" t="s">
        <v>78</v>
      </c>
      <c r="T382" s="12">
        <v>28</v>
      </c>
      <c r="V382" s="12">
        <v>7</v>
      </c>
      <c r="Z382" s="13">
        <v>35</v>
      </c>
      <c r="AA382" s="13">
        <v>2000</v>
      </c>
      <c r="AB382" s="12">
        <v>11</v>
      </c>
      <c r="AC382" s="13">
        <v>-36</v>
      </c>
      <c r="AE382" s="12">
        <v>56</v>
      </c>
      <c r="AF382" s="12">
        <v>53</v>
      </c>
      <c r="AG382" s="12">
        <v>54</v>
      </c>
      <c r="AH382" s="12">
        <v>55</v>
      </c>
      <c r="AJ382" s="13">
        <v>1</v>
      </c>
      <c r="AK382" s="16">
        <f t="shared" si="55"/>
        <v>531.6162109375</v>
      </c>
      <c r="AL382" s="12">
        <v>-71.8231201171875</v>
      </c>
      <c r="AM382" s="18">
        <v>-77.2705078125</v>
      </c>
      <c r="AN382" s="18">
        <v>-81.8634033203125</v>
      </c>
      <c r="AO382" s="18">
        <v>-78.2470703125</v>
      </c>
      <c r="AP382" s="18">
        <v>-84.625244140625</v>
      </c>
      <c r="AQ382" s="12">
        <v>-93.7042236328125</v>
      </c>
      <c r="AR382" s="12">
        <v>-86.3800048828125</v>
      </c>
      <c r="AS382" s="12">
        <v>-97.991943359375</v>
      </c>
      <c r="AU382" s="12">
        <f t="shared" si="50"/>
        <v>26</v>
      </c>
      <c r="AV382" s="12">
        <v>13</v>
      </c>
      <c r="AW382" s="12">
        <v>1</v>
      </c>
      <c r="AX382" s="12">
        <v>1</v>
      </c>
      <c r="AY382" s="12" t="s">
        <v>80</v>
      </c>
      <c r="AZ382" s="12">
        <v>371.5</v>
      </c>
      <c r="BA382" s="12">
        <v>375.50109863281199</v>
      </c>
      <c r="BB382" s="19">
        <v>-28.5</v>
      </c>
      <c r="BC382" s="18">
        <v>42.59912109375</v>
      </c>
      <c r="BD382" s="12">
        <v>1.900390625</v>
      </c>
      <c r="BE382" s="12">
        <v>373.400390625</v>
      </c>
      <c r="BF382" s="12">
        <v>25.4329833984375</v>
      </c>
      <c r="BG382" s="12">
        <v>0</v>
      </c>
      <c r="BH382" s="12">
        <v>371.5</v>
      </c>
      <c r="BI382" s="19" t="s">
        <v>81</v>
      </c>
      <c r="BJ382" s="12">
        <v>21.299560546875</v>
      </c>
      <c r="BK382" s="12" t="s">
        <v>81</v>
      </c>
      <c r="BL382" s="12">
        <v>1.68083083629608</v>
      </c>
      <c r="BM382" s="12">
        <v>13.6529130935668</v>
      </c>
      <c r="BN382" s="12">
        <v>0.35009765625</v>
      </c>
      <c r="BO382" s="12">
        <v>-9.4053401947021396</v>
      </c>
      <c r="BP382" s="12">
        <v>1.94970703125</v>
      </c>
      <c r="BQ382" s="12" t="s">
        <v>81</v>
      </c>
      <c r="BR382" s="12" t="s">
        <v>81</v>
      </c>
      <c r="BS382" s="12" t="s">
        <v>81</v>
      </c>
      <c r="BU382" s="12" t="s">
        <v>81</v>
      </c>
      <c r="BV382" s="12">
        <v>147.76914978027301</v>
      </c>
      <c r="BW382" s="12" t="s">
        <v>82</v>
      </c>
      <c r="BX382" s="12" t="s">
        <v>81</v>
      </c>
      <c r="BY382" s="12" t="s">
        <v>82</v>
      </c>
      <c r="BZ382" s="12" t="s">
        <v>82</v>
      </c>
      <c r="CC382" s="12" t="s">
        <v>268</v>
      </c>
      <c r="CE382" s="20">
        <v>-15.259</v>
      </c>
      <c r="CF382" s="21">
        <v>0</v>
      </c>
      <c r="CG382" s="21">
        <v>-6.0999999999999999E-2</v>
      </c>
      <c r="CH382" s="21">
        <v>0.68</v>
      </c>
      <c r="CI382" s="21">
        <v>81.772000000000006</v>
      </c>
      <c r="CJ382" s="21">
        <v>1.1499999999999999</v>
      </c>
      <c r="CK382" s="21">
        <v>0.76200000000000001</v>
      </c>
      <c r="CL382" s="21">
        <v>-6.6029999999999998</v>
      </c>
      <c r="CM382" s="12">
        <v>1.089</v>
      </c>
      <c r="CN382" s="12">
        <v>-8.9450000000000003</v>
      </c>
      <c r="CO382" s="62">
        <f t="shared" si="54"/>
        <v>0.9501280550553125</v>
      </c>
      <c r="CP382" s="12">
        <v>0.47799999999999998</v>
      </c>
      <c r="CQ382" s="12">
        <v>0</v>
      </c>
      <c r="CR382" s="12">
        <v>0</v>
      </c>
      <c r="CS382" s="12">
        <v>0</v>
      </c>
      <c r="CT382" s="12">
        <v>0</v>
      </c>
      <c r="CU382" s="12">
        <v>0</v>
      </c>
      <c r="CV382" s="12">
        <v>0</v>
      </c>
      <c r="CW382" s="12">
        <v>0</v>
      </c>
      <c r="CX382" s="22">
        <v>7.0999999999999994E-2</v>
      </c>
      <c r="EC382" s="12">
        <v>4</v>
      </c>
      <c r="ED382" s="12">
        <v>4</v>
      </c>
      <c r="EE382" s="21"/>
      <c r="EF382" s="21">
        <f t="shared" si="51"/>
        <v>0</v>
      </c>
      <c r="EG382" s="28">
        <v>4</v>
      </c>
      <c r="EH382" s="21"/>
      <c r="EI382" s="21"/>
      <c r="EJ382" s="21"/>
      <c r="EK382" s="21"/>
      <c r="EL382" s="21"/>
      <c r="EM382" s="21"/>
      <c r="EN382" s="21"/>
      <c r="EO382" s="21"/>
      <c r="EP382" s="21"/>
      <c r="EQ382" s="21"/>
      <c r="ER382" s="21"/>
      <c r="ES382" s="21"/>
      <c r="ET382" s="21"/>
      <c r="EU382" s="21"/>
      <c r="EV382" s="21"/>
      <c r="EW382" s="21"/>
      <c r="EX382" s="21"/>
      <c r="EY382" s="21"/>
      <c r="EZ382" s="21"/>
      <c r="FA382" s="21"/>
      <c r="FB382" s="21"/>
      <c r="FC382" s="21"/>
      <c r="FD382" s="21"/>
      <c r="FE382" s="21"/>
      <c r="FF382" s="21"/>
      <c r="FG382" s="21"/>
      <c r="FH382" s="21"/>
      <c r="FI382" s="21"/>
      <c r="FJ382" s="21"/>
      <c r="FK382" s="21"/>
      <c r="FL382" s="21"/>
      <c r="FM382" s="21"/>
      <c r="FN382" s="21"/>
      <c r="FO382" s="21"/>
      <c r="FP382" s="21"/>
      <c r="FQ382" s="21"/>
      <c r="FR382" s="21"/>
      <c r="FS382" s="21"/>
      <c r="FT382" s="21"/>
      <c r="FU382" s="21"/>
      <c r="FV382" s="21"/>
      <c r="FW382" s="21"/>
      <c r="FX382" s="21"/>
      <c r="FY382" s="21"/>
      <c r="FZ382" s="21"/>
      <c r="GA382" s="21"/>
      <c r="GB382" s="21"/>
      <c r="GC382" s="21"/>
      <c r="GD382" s="21"/>
      <c r="GE382" s="21"/>
      <c r="GF382" s="21"/>
      <c r="GG382" s="21"/>
      <c r="GH382" s="21"/>
      <c r="GI382" s="21"/>
      <c r="GJ382" s="21"/>
      <c r="GK382" s="21"/>
      <c r="GL382" s="21"/>
      <c r="GM382" s="21"/>
      <c r="GN382" s="21"/>
      <c r="GO382" s="21"/>
      <c r="GP382" s="21"/>
      <c r="GQ382" s="21"/>
      <c r="GR382" s="21"/>
      <c r="GS382" s="21"/>
      <c r="GT382" s="21"/>
      <c r="GU382" s="21"/>
      <c r="GV382" s="21"/>
      <c r="GW382" s="21"/>
      <c r="GX382" s="21"/>
      <c r="GY382" s="21"/>
      <c r="GZ382" s="21"/>
      <c r="HA382" s="21"/>
      <c r="HB382" s="21"/>
      <c r="HC382" s="21"/>
      <c r="HD382" s="21"/>
      <c r="HE382" s="21"/>
      <c r="HF382" s="21"/>
      <c r="HG382" s="21"/>
      <c r="HH382" s="21"/>
      <c r="HI382" s="21"/>
      <c r="HJ382" s="21"/>
      <c r="HK382" s="21"/>
      <c r="HL382" s="21"/>
      <c r="HM382" s="21"/>
      <c r="HN382" s="21"/>
      <c r="HO382" s="21"/>
      <c r="HP382" s="21"/>
      <c r="HQ382" s="21"/>
      <c r="HR382" s="21"/>
      <c r="HS382" s="21"/>
      <c r="HT382" s="21"/>
      <c r="HU382" s="21"/>
      <c r="HV382" s="21"/>
      <c r="HW382" s="21"/>
      <c r="HX382" s="21"/>
      <c r="HY382" s="21"/>
      <c r="HZ382" s="21"/>
      <c r="IA382" s="21"/>
      <c r="IB382" s="21"/>
      <c r="IC382" s="21"/>
      <c r="ID382" s="21"/>
      <c r="IE382" s="21"/>
      <c r="IF382" s="21"/>
      <c r="IG382" s="21"/>
      <c r="IH382" s="21"/>
      <c r="II382" s="21"/>
      <c r="IJ382" s="21"/>
    </row>
    <row r="383" spans="1:244" s="12" customFormat="1" ht="15" customHeight="1" x14ac:dyDescent="0.3">
      <c r="B383" s="13">
        <v>2</v>
      </c>
      <c r="D383" s="12">
        <v>50</v>
      </c>
      <c r="F383" s="14">
        <v>44909</v>
      </c>
      <c r="G383" s="13" t="s">
        <v>89</v>
      </c>
      <c r="I383" s="14">
        <v>44867</v>
      </c>
      <c r="J383" s="13">
        <f t="shared" si="48"/>
        <v>42</v>
      </c>
      <c r="K383" s="12">
        <f t="shared" si="49"/>
        <v>4</v>
      </c>
      <c r="L383" s="12">
        <v>38</v>
      </c>
      <c r="M383" s="16" t="s">
        <v>74</v>
      </c>
      <c r="N383" s="12">
        <v>1</v>
      </c>
      <c r="P383" s="12" t="s">
        <v>75</v>
      </c>
      <c r="Q383" s="12" t="s">
        <v>161</v>
      </c>
      <c r="R383" s="12" t="s">
        <v>77</v>
      </c>
      <c r="S383" s="17" t="s">
        <v>78</v>
      </c>
      <c r="T383" s="12">
        <v>28</v>
      </c>
      <c r="V383" s="12">
        <v>9</v>
      </c>
      <c r="W383" s="12" t="s">
        <v>83</v>
      </c>
      <c r="Z383" s="13">
        <v>32</v>
      </c>
      <c r="AA383" s="13">
        <v>1500</v>
      </c>
      <c r="AB383" s="12">
        <v>23</v>
      </c>
      <c r="AC383" s="13">
        <v>-30</v>
      </c>
      <c r="AE383" s="12">
        <v>26</v>
      </c>
      <c r="AF383" s="12">
        <v>27</v>
      </c>
      <c r="AG383" s="12">
        <v>28</v>
      </c>
      <c r="AH383" s="12">
        <v>29</v>
      </c>
      <c r="AJ383" s="13">
        <v>1</v>
      </c>
      <c r="AK383" s="16">
        <f t="shared" si="55"/>
        <v>1317.7490234375</v>
      </c>
      <c r="AL383" s="12">
        <v>-77.667236328125</v>
      </c>
      <c r="AM383" s="18">
        <v>-86.578369140625</v>
      </c>
      <c r="AN383" s="18">
        <v>-94.1162109375</v>
      </c>
      <c r="AO383" s="18">
        <v>-98.2666015625</v>
      </c>
      <c r="AP383" s="18">
        <v>-104.766845703125</v>
      </c>
      <c r="AQ383" s="12">
        <v>-103.317260742187</v>
      </c>
      <c r="AR383" s="12">
        <v>-107.070922851562</v>
      </c>
      <c r="AS383" s="12">
        <v>-110.321044921875</v>
      </c>
      <c r="AU383" s="12">
        <f t="shared" si="50"/>
        <v>44</v>
      </c>
      <c r="AV383" s="12">
        <v>22</v>
      </c>
      <c r="AW383" s="12">
        <v>1</v>
      </c>
      <c r="AX383" s="12">
        <v>1</v>
      </c>
      <c r="AY383" s="12" t="s">
        <v>80</v>
      </c>
      <c r="AZ383" s="12">
        <v>309.80099487304602</v>
      </c>
      <c r="BA383" s="12">
        <v>312.90255737304602</v>
      </c>
      <c r="BB383" s="19">
        <v>-20.2000007629394</v>
      </c>
      <c r="BC383" s="18">
        <v>31.2015876770019</v>
      </c>
      <c r="BD383" s="12">
        <v>1.3984375</v>
      </c>
      <c r="BE383" s="12">
        <v>311.19943237304602</v>
      </c>
      <c r="BF383" s="12">
        <v>22.5040779113769</v>
      </c>
      <c r="BG383" s="12">
        <v>0</v>
      </c>
      <c r="BH383" s="12">
        <v>309.80099487304602</v>
      </c>
      <c r="BI383" s="19" t="s">
        <v>81</v>
      </c>
      <c r="BJ383" s="12">
        <v>15.6007938385009</v>
      </c>
      <c r="BK383" s="12" t="s">
        <v>81</v>
      </c>
      <c r="BL383" s="12">
        <v>1.06429827213287</v>
      </c>
      <c r="BM383" s="12">
        <v>10.723039627075099</v>
      </c>
      <c r="BN383" s="12">
        <v>0.1494140625</v>
      </c>
      <c r="BO383" s="12">
        <v>-6.8933825492858798</v>
      </c>
      <c r="BP383" s="12">
        <v>1.3505859375</v>
      </c>
      <c r="BQ383" s="12" t="s">
        <v>81</v>
      </c>
      <c r="BR383" s="12" t="s">
        <v>81</v>
      </c>
      <c r="BS383" s="12" t="s">
        <v>81</v>
      </c>
      <c r="BU383" s="12" t="s">
        <v>81</v>
      </c>
      <c r="BV383" s="12">
        <v>88.272140502929602</v>
      </c>
      <c r="BW383" s="12" t="s">
        <v>82</v>
      </c>
      <c r="BX383" s="12" t="s">
        <v>81</v>
      </c>
      <c r="BY383" s="12" t="s">
        <v>82</v>
      </c>
      <c r="BZ383" s="12" t="s">
        <v>82</v>
      </c>
      <c r="CC383" s="12" t="s">
        <v>269</v>
      </c>
      <c r="CE383" s="20">
        <v>-13.458</v>
      </c>
      <c r="CF383" s="21">
        <v>0</v>
      </c>
      <c r="CG383" s="21">
        <v>0.24399999999999999</v>
      </c>
      <c r="CH383" s="21">
        <v>0.93500000000000005</v>
      </c>
      <c r="CI383" s="21">
        <v>154.35900000000001</v>
      </c>
      <c r="CJ383" s="21">
        <v>3.35</v>
      </c>
      <c r="CK383" s="21">
        <v>2.4729999999999999</v>
      </c>
      <c r="CL383" s="21">
        <v>-4.1310000000000002</v>
      </c>
      <c r="CM383" s="12">
        <v>2.5659999999999998</v>
      </c>
      <c r="CN383" s="12">
        <v>-11.789</v>
      </c>
      <c r="CO383" s="62">
        <f t="shared" si="54"/>
        <v>2.5418679020100501</v>
      </c>
      <c r="CP383" s="12">
        <v>0.54</v>
      </c>
      <c r="CQ383" s="12">
        <v>0</v>
      </c>
      <c r="CR383" s="12">
        <v>0</v>
      </c>
      <c r="CS383" s="12">
        <v>0</v>
      </c>
      <c r="CT383" s="12">
        <v>0</v>
      </c>
      <c r="CU383" s="12">
        <v>0</v>
      </c>
      <c r="CV383" s="12">
        <v>0</v>
      </c>
      <c r="CW383" s="12">
        <v>0</v>
      </c>
      <c r="CX383" s="22">
        <v>0.32</v>
      </c>
      <c r="EC383" s="12">
        <v>4</v>
      </c>
      <c r="ED383" s="12">
        <v>4</v>
      </c>
      <c r="EE383" s="21"/>
      <c r="EF383" s="21">
        <f t="shared" si="51"/>
        <v>0</v>
      </c>
      <c r="EG383" s="28">
        <v>4</v>
      </c>
      <c r="EH383" s="21"/>
      <c r="EI383" s="21"/>
      <c r="EJ383" s="21"/>
      <c r="EK383" s="21"/>
      <c r="EL383" s="21"/>
      <c r="EM383" s="21"/>
      <c r="EN383" s="21"/>
      <c r="EO383" s="21"/>
      <c r="EP383" s="21"/>
      <c r="EQ383" s="21"/>
      <c r="ER383" s="21"/>
      <c r="ES383" s="21"/>
      <c r="ET383" s="21"/>
      <c r="EU383" s="21"/>
      <c r="EV383" s="21"/>
      <c r="EW383" s="21"/>
      <c r="EX383" s="21"/>
      <c r="EY383" s="21"/>
      <c r="EZ383" s="21"/>
      <c r="FA383" s="21"/>
      <c r="FB383" s="21"/>
      <c r="FC383" s="21"/>
      <c r="FD383" s="21"/>
      <c r="FE383" s="21"/>
      <c r="FF383" s="21"/>
      <c r="FG383" s="21"/>
      <c r="FH383" s="21"/>
      <c r="FI383" s="21"/>
      <c r="FJ383" s="21"/>
      <c r="FK383" s="21"/>
      <c r="FL383" s="21"/>
      <c r="FM383" s="21"/>
      <c r="FN383" s="21"/>
      <c r="FO383" s="21"/>
      <c r="FP383" s="21"/>
      <c r="FQ383" s="21"/>
      <c r="FR383" s="21"/>
      <c r="FS383" s="21"/>
      <c r="FT383" s="21"/>
      <c r="FU383" s="21"/>
      <c r="FV383" s="21"/>
      <c r="FW383" s="21"/>
      <c r="FX383" s="21"/>
      <c r="FY383" s="21"/>
      <c r="FZ383" s="21"/>
      <c r="GA383" s="21"/>
      <c r="GB383" s="21"/>
      <c r="GC383" s="21"/>
      <c r="GD383" s="21"/>
      <c r="GE383" s="21"/>
      <c r="GF383" s="21"/>
      <c r="GG383" s="21"/>
      <c r="GH383" s="21"/>
      <c r="GI383" s="21"/>
      <c r="GJ383" s="21"/>
      <c r="GK383" s="21"/>
      <c r="GL383" s="21"/>
      <c r="GM383" s="21"/>
      <c r="GN383" s="21"/>
      <c r="GO383" s="21"/>
      <c r="GP383" s="21"/>
      <c r="GQ383" s="21"/>
      <c r="GR383" s="21"/>
      <c r="GS383" s="21"/>
      <c r="GT383" s="21"/>
      <c r="GU383" s="21"/>
      <c r="GV383" s="21"/>
      <c r="GW383" s="21"/>
      <c r="GX383" s="21"/>
      <c r="GY383" s="21"/>
      <c r="GZ383" s="21"/>
      <c r="HA383" s="21"/>
      <c r="HB383" s="21"/>
      <c r="HC383" s="21"/>
      <c r="HD383" s="21"/>
      <c r="HE383" s="21"/>
      <c r="HF383" s="21"/>
      <c r="HG383" s="21"/>
      <c r="HH383" s="21"/>
      <c r="HI383" s="21"/>
      <c r="HJ383" s="21"/>
      <c r="HK383" s="21"/>
      <c r="HL383" s="21"/>
      <c r="HM383" s="21"/>
      <c r="HN383" s="21"/>
      <c r="HO383" s="21"/>
      <c r="HP383" s="21"/>
      <c r="HQ383" s="21"/>
      <c r="HR383" s="21"/>
      <c r="HS383" s="21"/>
      <c r="HT383" s="21"/>
      <c r="HU383" s="21"/>
      <c r="HV383" s="21"/>
      <c r="HW383" s="21"/>
      <c r="HX383" s="21"/>
      <c r="HY383" s="21"/>
      <c r="HZ383" s="21"/>
      <c r="IA383" s="21"/>
      <c r="IB383" s="21"/>
      <c r="IC383" s="21"/>
      <c r="ID383" s="21"/>
      <c r="IE383" s="21"/>
      <c r="IF383" s="21"/>
      <c r="IG383" s="21"/>
      <c r="IH383" s="21"/>
      <c r="II383" s="21"/>
      <c r="IJ383" s="21"/>
    </row>
    <row r="384" spans="1:244" s="12" customFormat="1" ht="15" customHeight="1" x14ac:dyDescent="0.3">
      <c r="B384" s="13">
        <v>2</v>
      </c>
      <c r="D384" s="12">
        <v>50</v>
      </c>
      <c r="F384" s="14">
        <v>44909</v>
      </c>
      <c r="G384" s="13" t="s">
        <v>89</v>
      </c>
      <c r="I384" s="14">
        <v>44867</v>
      </c>
      <c r="J384" s="13">
        <f t="shared" si="48"/>
        <v>42</v>
      </c>
      <c r="K384" s="12">
        <f t="shared" si="49"/>
        <v>4</v>
      </c>
      <c r="L384" s="12">
        <v>38</v>
      </c>
      <c r="M384" s="16" t="s">
        <v>74</v>
      </c>
      <c r="N384" s="12">
        <v>1</v>
      </c>
      <c r="P384" s="12" t="s">
        <v>75</v>
      </c>
      <c r="Q384" s="12" t="s">
        <v>161</v>
      </c>
      <c r="R384" s="12" t="s">
        <v>77</v>
      </c>
      <c r="S384" s="17" t="s">
        <v>78</v>
      </c>
      <c r="T384" s="12">
        <v>28</v>
      </c>
      <c r="V384" s="12">
        <v>3</v>
      </c>
      <c r="W384" s="12" t="s">
        <v>163</v>
      </c>
      <c r="Z384" s="13">
        <v>39</v>
      </c>
      <c r="AA384" s="13">
        <v>1800</v>
      </c>
      <c r="AB384" s="12">
        <v>10</v>
      </c>
      <c r="AC384" s="13">
        <v>-40</v>
      </c>
      <c r="AE384" s="12">
        <v>8</v>
      </c>
      <c r="AF384" s="12">
        <v>9</v>
      </c>
      <c r="AG384" s="12">
        <v>10</v>
      </c>
      <c r="AH384" s="12">
        <v>11</v>
      </c>
      <c r="AJ384" s="49">
        <v>2</v>
      </c>
      <c r="AK384" s="16">
        <f t="shared" si="55"/>
        <v>2472.22900390623</v>
      </c>
      <c r="AL384" s="12">
        <v>-65.85693359375</v>
      </c>
      <c r="AM384" s="18">
        <v>-77.3468017578125</v>
      </c>
      <c r="AN384" s="18">
        <v>-91.3238525390625</v>
      </c>
      <c r="AO384" s="18">
        <v>-102.4169921875</v>
      </c>
      <c r="AP384" s="18">
        <v>-115.127563476562</v>
      </c>
      <c r="AQ384" s="12">
        <v>-128.936767578125</v>
      </c>
      <c r="AR384" s="12">
        <v>-138.580322265625</v>
      </c>
      <c r="AS384" s="12">
        <v>-135.7421875</v>
      </c>
      <c r="AU384" s="12">
        <f t="shared" si="50"/>
        <v>24</v>
      </c>
      <c r="AV384" s="12">
        <v>12</v>
      </c>
      <c r="AW384" s="12">
        <v>1</v>
      </c>
      <c r="AX384" s="12">
        <v>1</v>
      </c>
      <c r="AY384" s="12" t="s">
        <v>80</v>
      </c>
      <c r="AZ384" s="12">
        <v>464</v>
      </c>
      <c r="BA384" s="12">
        <v>468.80078125</v>
      </c>
      <c r="BB384" s="19">
        <v>-28.9799995422363</v>
      </c>
      <c r="BC384" s="18">
        <v>47.7788276672363</v>
      </c>
      <c r="BD384" s="12">
        <v>2.2001953125</v>
      </c>
      <c r="BE384" s="12">
        <v>466.2001953125</v>
      </c>
      <c r="BF384" s="12">
        <v>26.2639350891113</v>
      </c>
      <c r="BG384" s="12">
        <v>0</v>
      </c>
      <c r="BH384" s="12">
        <v>464</v>
      </c>
      <c r="BI384" s="19" t="s">
        <v>81</v>
      </c>
      <c r="BJ384" s="12">
        <v>23.8894138336181</v>
      </c>
      <c r="BK384" s="12" t="s">
        <v>81</v>
      </c>
      <c r="BL384" s="12">
        <v>2.2556180953979399</v>
      </c>
      <c r="BM384" s="12">
        <v>15.012254714965801</v>
      </c>
      <c r="BN384" s="12">
        <v>0.75</v>
      </c>
      <c r="BO384" s="12">
        <v>-12.2549018859863</v>
      </c>
      <c r="BP384" s="12">
        <v>2.25</v>
      </c>
      <c r="BQ384" s="12" t="s">
        <v>81</v>
      </c>
      <c r="BR384" s="12" t="s">
        <v>81</v>
      </c>
      <c r="BS384" s="12" t="s">
        <v>81</v>
      </c>
      <c r="BU384" s="12" t="s">
        <v>81</v>
      </c>
      <c r="BV384" s="12">
        <v>186.68133544921801</v>
      </c>
      <c r="BW384" s="12" t="s">
        <v>82</v>
      </c>
      <c r="BX384" s="12" t="s">
        <v>81</v>
      </c>
      <c r="BY384" s="12" t="s">
        <v>82</v>
      </c>
      <c r="BZ384" s="12" t="s">
        <v>82</v>
      </c>
      <c r="CC384" s="12" t="s">
        <v>270</v>
      </c>
      <c r="CE384" s="20">
        <v>-10.101000000000001</v>
      </c>
      <c r="CF384" s="21">
        <v>0</v>
      </c>
      <c r="CG384" s="21">
        <v>0.51900000000000002</v>
      </c>
      <c r="CH384" s="21">
        <v>0.45400000000000001</v>
      </c>
      <c r="CI384" s="21">
        <v>-63.448999999999998</v>
      </c>
      <c r="CJ384" s="21">
        <v>2.8</v>
      </c>
      <c r="CK384" s="21">
        <v>2.2229999999999999</v>
      </c>
      <c r="CL384" s="21">
        <v>-6.9029999999999996</v>
      </c>
      <c r="CM384" s="12">
        <v>4.9930000000000003</v>
      </c>
      <c r="CN384" s="12">
        <v>-4.2750000000000004</v>
      </c>
      <c r="CO384" s="62">
        <f t="shared" si="54"/>
        <v>3.282380032206119</v>
      </c>
      <c r="CP384" s="12">
        <v>0.752</v>
      </c>
      <c r="CQ384" s="12">
        <v>0</v>
      </c>
      <c r="CR384" s="12">
        <v>0</v>
      </c>
      <c r="CS384" s="12">
        <v>0</v>
      </c>
      <c r="CT384" s="12">
        <v>0</v>
      </c>
      <c r="CU384" s="12">
        <v>0</v>
      </c>
      <c r="CV384" s="12">
        <v>0</v>
      </c>
      <c r="CW384" s="12">
        <v>0</v>
      </c>
      <c r="CX384" s="22">
        <v>0.16900000000000001</v>
      </c>
      <c r="EC384" s="12">
        <v>4</v>
      </c>
      <c r="ED384" s="21">
        <v>4</v>
      </c>
      <c r="EE384" s="21"/>
      <c r="EF384" s="21">
        <f t="shared" si="51"/>
        <v>0</v>
      </c>
      <c r="EG384" s="28">
        <v>4</v>
      </c>
      <c r="EH384" s="21"/>
      <c r="EI384" s="21"/>
      <c r="EJ384" s="21"/>
      <c r="EK384" s="21"/>
      <c r="EL384" s="21"/>
      <c r="EM384" s="21"/>
      <c r="EN384" s="21"/>
      <c r="EO384" s="21"/>
      <c r="EP384" s="21"/>
      <c r="EQ384" s="21"/>
      <c r="ER384" s="21"/>
      <c r="ES384" s="21"/>
      <c r="ET384" s="21"/>
      <c r="EU384" s="21"/>
      <c r="EV384" s="21"/>
      <c r="EW384" s="21"/>
      <c r="EX384" s="21"/>
      <c r="EY384" s="21"/>
      <c r="EZ384" s="21"/>
      <c r="FA384" s="21"/>
      <c r="FB384" s="21"/>
      <c r="FC384" s="21"/>
      <c r="FD384" s="21"/>
      <c r="FE384" s="21"/>
      <c r="FF384" s="21"/>
      <c r="FG384" s="21"/>
      <c r="FH384" s="21"/>
      <c r="FI384" s="21"/>
      <c r="FJ384" s="21"/>
      <c r="FK384" s="21"/>
      <c r="FL384" s="21"/>
      <c r="FM384" s="21"/>
      <c r="FN384" s="21"/>
      <c r="FO384" s="21"/>
      <c r="FP384" s="21"/>
      <c r="FQ384" s="21"/>
      <c r="FR384" s="21"/>
      <c r="FS384" s="21"/>
      <c r="FT384" s="21"/>
      <c r="FU384" s="21"/>
      <c r="FV384" s="21"/>
      <c r="FW384" s="21"/>
      <c r="FX384" s="21"/>
      <c r="FY384" s="21"/>
      <c r="FZ384" s="21"/>
      <c r="GA384" s="21"/>
      <c r="GB384" s="21"/>
      <c r="GC384" s="21"/>
      <c r="GD384" s="21"/>
      <c r="GE384" s="21"/>
      <c r="GF384" s="21"/>
      <c r="GG384" s="21"/>
      <c r="GH384" s="21"/>
      <c r="GI384" s="21"/>
      <c r="GJ384" s="21"/>
      <c r="GK384" s="21"/>
      <c r="GL384" s="21"/>
      <c r="GM384" s="21"/>
      <c r="GN384" s="21"/>
      <c r="GO384" s="21"/>
      <c r="GP384" s="21"/>
      <c r="GQ384" s="21"/>
      <c r="GR384" s="21"/>
      <c r="GS384" s="21"/>
      <c r="GT384" s="21"/>
      <c r="GU384" s="21"/>
      <c r="GV384" s="21"/>
      <c r="GW384" s="21"/>
      <c r="GX384" s="21"/>
      <c r="GY384" s="21"/>
      <c r="GZ384" s="21"/>
      <c r="HA384" s="21"/>
      <c r="HB384" s="21"/>
      <c r="HC384" s="21"/>
      <c r="HD384" s="21"/>
      <c r="HE384" s="21"/>
      <c r="HF384" s="21"/>
      <c r="HG384" s="21"/>
      <c r="HH384" s="21"/>
      <c r="HI384" s="21"/>
      <c r="HJ384" s="21"/>
      <c r="HK384" s="21"/>
      <c r="HL384" s="21"/>
      <c r="HM384" s="21"/>
      <c r="HN384" s="21"/>
      <c r="HO384" s="21"/>
      <c r="HP384" s="21"/>
      <c r="HQ384" s="21"/>
      <c r="HR384" s="21"/>
      <c r="HS384" s="21"/>
      <c r="HT384" s="21"/>
      <c r="HU384" s="21"/>
      <c r="HV384" s="21"/>
      <c r="HW384" s="21"/>
      <c r="HX384" s="21"/>
      <c r="HY384" s="21"/>
      <c r="HZ384" s="21"/>
      <c r="IA384" s="21"/>
      <c r="IB384" s="21"/>
      <c r="IC384" s="21"/>
      <c r="ID384" s="21"/>
      <c r="IE384" s="21"/>
      <c r="IF384" s="21"/>
      <c r="IG384" s="21"/>
      <c r="IH384" s="21"/>
      <c r="II384" s="21"/>
      <c r="IJ384" s="21"/>
    </row>
    <row r="385" spans="1:244" s="12" customFormat="1" ht="15" customHeight="1" x14ac:dyDescent="0.3">
      <c r="B385" s="13">
        <v>2</v>
      </c>
      <c r="D385" s="12">
        <v>50</v>
      </c>
      <c r="F385" s="14">
        <v>44909</v>
      </c>
      <c r="G385" s="13" t="s">
        <v>89</v>
      </c>
      <c r="I385" s="14">
        <v>44867</v>
      </c>
      <c r="J385" s="13">
        <f t="shared" si="48"/>
        <v>42</v>
      </c>
      <c r="K385" s="12">
        <f t="shared" si="49"/>
        <v>4</v>
      </c>
      <c r="L385" s="12">
        <v>38</v>
      </c>
      <c r="M385" s="16" t="s">
        <v>74</v>
      </c>
      <c r="N385" s="12">
        <v>1</v>
      </c>
      <c r="P385" s="12" t="s">
        <v>75</v>
      </c>
      <c r="Q385" s="12" t="s">
        <v>161</v>
      </c>
      <c r="R385" s="12" t="s">
        <v>77</v>
      </c>
      <c r="S385" s="17" t="s">
        <v>78</v>
      </c>
      <c r="T385" s="12">
        <v>28</v>
      </c>
      <c r="V385" s="12">
        <v>10</v>
      </c>
      <c r="W385" s="12" t="s">
        <v>163</v>
      </c>
      <c r="Z385" s="13">
        <v>42</v>
      </c>
      <c r="AA385" s="13">
        <v>700</v>
      </c>
      <c r="AB385" s="12">
        <v>10</v>
      </c>
      <c r="AC385" s="13">
        <v>-15</v>
      </c>
      <c r="AE385" s="12">
        <v>30</v>
      </c>
      <c r="AF385" s="12">
        <v>31</v>
      </c>
      <c r="AG385" s="12">
        <v>32</v>
      </c>
      <c r="AH385" s="12">
        <v>33</v>
      </c>
      <c r="AJ385" s="13">
        <v>0</v>
      </c>
      <c r="AK385" s="16">
        <f t="shared" si="55"/>
        <v>444.3359375</v>
      </c>
      <c r="AL385" s="12">
        <v>-73.18115234375</v>
      </c>
      <c r="AM385" s="18">
        <v>-73.3795166015625</v>
      </c>
      <c r="AN385" s="18">
        <v>-71.35009765625</v>
      </c>
      <c r="AO385" s="18">
        <v>-74.7833251953125</v>
      </c>
      <c r="AP385" s="18">
        <v>-83.587646484375</v>
      </c>
      <c r="AQ385" s="12">
        <v>-77.117919921875</v>
      </c>
      <c r="AR385" s="12">
        <v>-79.559326171875</v>
      </c>
      <c r="AS385" s="12">
        <v>-73.3642578125</v>
      </c>
      <c r="AU385" s="12">
        <f t="shared" si="50"/>
        <v>0</v>
      </c>
      <c r="BB385" s="19"/>
      <c r="BC385" s="18"/>
      <c r="BI385" s="19"/>
      <c r="CC385" s="12" t="s">
        <v>271</v>
      </c>
      <c r="CE385" s="20">
        <v>-28.259</v>
      </c>
      <c r="CF385" s="21">
        <v>0</v>
      </c>
      <c r="CG385" s="21">
        <v>0.57999999999999996</v>
      </c>
      <c r="CH385" s="21">
        <v>0.65500000000000003</v>
      </c>
      <c r="CI385" s="21">
        <v>138.78200000000001</v>
      </c>
      <c r="CJ385" s="21">
        <v>1.8</v>
      </c>
      <c r="CK385" s="21">
        <v>0.93</v>
      </c>
      <c r="CL385" s="21">
        <v>-13.239000000000001</v>
      </c>
      <c r="CM385" s="12">
        <v>2.073</v>
      </c>
      <c r="CN385" s="12">
        <v>-16.873999999999999</v>
      </c>
      <c r="CO385" s="62">
        <f t="shared" si="54"/>
        <v>1.5704868993457977</v>
      </c>
      <c r="CP385" s="12">
        <v>0.61599999999999999</v>
      </c>
      <c r="CQ385" s="12">
        <v>0</v>
      </c>
      <c r="CR385" s="12">
        <v>0</v>
      </c>
      <c r="CS385" s="12">
        <v>0</v>
      </c>
      <c r="CT385" s="12">
        <v>0</v>
      </c>
      <c r="CU385" s="12">
        <v>0</v>
      </c>
      <c r="CV385" s="12">
        <v>0</v>
      </c>
      <c r="CW385" s="12">
        <v>0</v>
      </c>
      <c r="CX385" s="22">
        <v>0.17199999999999999</v>
      </c>
      <c r="EC385" s="12">
        <v>2</v>
      </c>
      <c r="ED385" s="12">
        <v>2</v>
      </c>
      <c r="EE385" s="21"/>
      <c r="EF385" s="21">
        <f t="shared" si="51"/>
        <v>0</v>
      </c>
      <c r="EG385" s="28">
        <v>2</v>
      </c>
      <c r="EH385" s="21"/>
      <c r="EI385" s="21"/>
      <c r="EJ385" s="21"/>
      <c r="EK385" s="21"/>
      <c r="EL385" s="21"/>
      <c r="EM385" s="21"/>
      <c r="EN385" s="21"/>
      <c r="EO385" s="21"/>
      <c r="EP385" s="21"/>
      <c r="EQ385" s="21"/>
      <c r="ER385" s="21"/>
      <c r="ES385" s="21"/>
      <c r="ET385" s="21"/>
      <c r="EU385" s="21"/>
      <c r="EV385" s="21"/>
      <c r="EW385" s="21"/>
      <c r="EX385" s="21"/>
      <c r="EY385" s="21"/>
      <c r="EZ385" s="21"/>
      <c r="FA385" s="21"/>
      <c r="FB385" s="21"/>
      <c r="FC385" s="21"/>
      <c r="FD385" s="21"/>
      <c r="FE385" s="21"/>
      <c r="FF385" s="21"/>
      <c r="FG385" s="21"/>
      <c r="FH385" s="21"/>
      <c r="FI385" s="21"/>
      <c r="FJ385" s="21"/>
      <c r="FK385" s="21"/>
      <c r="FL385" s="21"/>
      <c r="FM385" s="21"/>
      <c r="FN385" s="21"/>
      <c r="FO385" s="21"/>
      <c r="FP385" s="21"/>
      <c r="FQ385" s="21"/>
      <c r="FR385" s="21"/>
      <c r="FS385" s="21"/>
      <c r="FT385" s="21"/>
      <c r="FU385" s="21"/>
      <c r="FV385" s="21"/>
      <c r="FW385" s="21"/>
      <c r="FX385" s="21"/>
      <c r="FY385" s="21"/>
      <c r="FZ385" s="21"/>
      <c r="GA385" s="21"/>
      <c r="GB385" s="21"/>
      <c r="GC385" s="21"/>
      <c r="GD385" s="21"/>
      <c r="GE385" s="21"/>
      <c r="GF385" s="21"/>
      <c r="GG385" s="21"/>
      <c r="GH385" s="21"/>
      <c r="GI385" s="21"/>
      <c r="GJ385" s="21"/>
      <c r="GK385" s="21"/>
      <c r="GL385" s="21"/>
      <c r="GM385" s="21"/>
      <c r="GN385" s="21"/>
      <c r="GO385" s="21"/>
      <c r="GP385" s="21"/>
      <c r="GQ385" s="21"/>
      <c r="GR385" s="21"/>
      <c r="GS385" s="21"/>
      <c r="GT385" s="21"/>
      <c r="GU385" s="21"/>
      <c r="GV385" s="21"/>
      <c r="GW385" s="21"/>
      <c r="GX385" s="21"/>
      <c r="GY385" s="21"/>
      <c r="GZ385" s="21"/>
      <c r="HA385" s="21"/>
      <c r="HB385" s="21"/>
      <c r="HC385" s="21"/>
      <c r="HD385" s="21"/>
      <c r="HE385" s="21"/>
      <c r="HF385" s="21"/>
      <c r="HG385" s="21"/>
      <c r="HH385" s="21"/>
      <c r="HI385" s="21"/>
      <c r="HJ385" s="21"/>
      <c r="HK385" s="21"/>
      <c r="HL385" s="21"/>
      <c r="HM385" s="21"/>
      <c r="HN385" s="21"/>
      <c r="HO385" s="21"/>
      <c r="HP385" s="21"/>
      <c r="HQ385" s="21"/>
      <c r="HR385" s="21"/>
      <c r="HS385" s="21"/>
      <c r="HT385" s="21"/>
      <c r="HU385" s="21"/>
      <c r="HV385" s="21"/>
      <c r="HW385" s="21"/>
      <c r="HX385" s="21"/>
      <c r="HY385" s="21"/>
      <c r="HZ385" s="21"/>
      <c r="IA385" s="21"/>
      <c r="IB385" s="21"/>
      <c r="IC385" s="21"/>
      <c r="ID385" s="21"/>
      <c r="IE385" s="21"/>
      <c r="IF385" s="21"/>
      <c r="IG385" s="21"/>
      <c r="IH385" s="21"/>
      <c r="II385" s="21"/>
      <c r="IJ385" s="21"/>
    </row>
    <row r="386" spans="1:244" s="12" customFormat="1" x14ac:dyDescent="0.3">
      <c r="B386" s="13">
        <v>2</v>
      </c>
      <c r="D386" s="12">
        <v>50</v>
      </c>
      <c r="F386" s="14">
        <v>44909</v>
      </c>
      <c r="G386" s="13" t="s">
        <v>89</v>
      </c>
      <c r="I386" s="14">
        <v>44867</v>
      </c>
      <c r="J386" s="13">
        <f t="shared" ref="J386:J449" si="56">F386-I386</f>
        <v>42</v>
      </c>
      <c r="K386" s="12">
        <f t="shared" ref="K386:K449" si="57">J386-L386</f>
        <v>4</v>
      </c>
      <c r="L386" s="12">
        <v>38</v>
      </c>
      <c r="M386" s="16" t="s">
        <v>74</v>
      </c>
      <c r="N386" s="12">
        <v>1</v>
      </c>
      <c r="P386" s="12" t="s">
        <v>75</v>
      </c>
      <c r="Q386" s="12" t="s">
        <v>161</v>
      </c>
      <c r="R386" s="12" t="s">
        <v>77</v>
      </c>
      <c r="S386" s="17" t="s">
        <v>78</v>
      </c>
      <c r="T386" s="12">
        <v>28</v>
      </c>
      <c r="V386" s="12">
        <v>8</v>
      </c>
      <c r="W386" s="12" t="s">
        <v>83</v>
      </c>
      <c r="Z386" s="13">
        <v>21</v>
      </c>
      <c r="AA386" s="13">
        <v>3000</v>
      </c>
      <c r="AB386" s="12">
        <v>7</v>
      </c>
      <c r="AC386" s="13">
        <v>-22</v>
      </c>
      <c r="AE386" s="12">
        <v>22</v>
      </c>
      <c r="AF386" s="12">
        <v>23</v>
      </c>
      <c r="AG386" s="12">
        <v>24</v>
      </c>
      <c r="AH386" s="12">
        <v>25</v>
      </c>
      <c r="AJ386" s="13">
        <v>0</v>
      </c>
      <c r="AK386" s="16">
        <f t="shared" si="55"/>
        <v>1254.8828125</v>
      </c>
      <c r="AL386" s="12">
        <v>-65.97900390625</v>
      </c>
      <c r="AM386" s="18">
        <v>-85.540771484375</v>
      </c>
      <c r="AN386" s="18">
        <v>-84.3353271484375</v>
      </c>
      <c r="AO386" s="18">
        <v>-86.0595703125</v>
      </c>
      <c r="AP386" s="18">
        <v>-97.0916748046875</v>
      </c>
      <c r="AQ386" s="12">
        <v>-98.876953125</v>
      </c>
      <c r="AR386" s="12">
        <v>-102.798461914062</v>
      </c>
      <c r="AS386" s="12">
        <v>-98.7091064453125</v>
      </c>
      <c r="AU386" s="12">
        <f t="shared" ref="AU386:AU449" si="58">AV386*2</f>
        <v>0</v>
      </c>
      <c r="BB386" s="19"/>
      <c r="BC386" s="18"/>
      <c r="BI386" s="19"/>
      <c r="CC386" s="12" t="s">
        <v>272</v>
      </c>
      <c r="CE386" s="20">
        <v>-19.684000000000001</v>
      </c>
      <c r="CF386" s="21">
        <v>0</v>
      </c>
      <c r="CG386" s="21">
        <v>-6.0999999999999999E-2</v>
      </c>
      <c r="CH386" s="21">
        <v>0.35199999999999998</v>
      </c>
      <c r="CI386" s="21">
        <v>91.49</v>
      </c>
      <c r="CJ386" s="21">
        <v>1.35</v>
      </c>
      <c r="CK386" s="21">
        <v>1.022</v>
      </c>
      <c r="CL386" s="21">
        <v>-7.1239999999999997</v>
      </c>
      <c r="CM386" s="12">
        <v>1.0740000000000001</v>
      </c>
      <c r="CN386" s="12">
        <v>-14.146000000000001</v>
      </c>
      <c r="CO386" s="62">
        <f t="shared" si="54"/>
        <v>1.0565835448989187</v>
      </c>
      <c r="CP386" s="12">
        <v>0.77</v>
      </c>
      <c r="CQ386" s="12">
        <v>0</v>
      </c>
      <c r="CR386" s="12">
        <v>0</v>
      </c>
      <c r="CS386" s="12">
        <v>0</v>
      </c>
      <c r="CT386" s="12">
        <v>0</v>
      </c>
      <c r="CU386" s="12">
        <v>0</v>
      </c>
      <c r="CV386" s="12">
        <v>0</v>
      </c>
      <c r="CW386" s="12">
        <v>0</v>
      </c>
      <c r="CX386" s="22">
        <v>0.39800000000000002</v>
      </c>
      <c r="EB386" s="12" t="s">
        <v>273</v>
      </c>
      <c r="EC386" s="12">
        <v>2</v>
      </c>
      <c r="ED386" s="12">
        <v>2</v>
      </c>
      <c r="EE386" s="21"/>
      <c r="EF386" s="21">
        <f t="shared" ref="EF386:EF449" si="59">EC386-ED386</f>
        <v>0</v>
      </c>
      <c r="EG386" s="28">
        <v>2</v>
      </c>
      <c r="EH386" s="21"/>
      <c r="EI386" s="21"/>
      <c r="EJ386" s="21"/>
      <c r="EK386" s="21"/>
      <c r="EL386" s="21"/>
      <c r="EM386" s="21"/>
      <c r="EN386" s="21"/>
      <c r="EO386" s="21"/>
      <c r="EP386" s="21"/>
      <c r="EQ386" s="21"/>
      <c r="ER386" s="21"/>
      <c r="ES386" s="21"/>
      <c r="ET386" s="21"/>
      <c r="EU386" s="21"/>
      <c r="EV386" s="21"/>
      <c r="EW386" s="21"/>
      <c r="EX386" s="21"/>
      <c r="EY386" s="21"/>
      <c r="EZ386" s="21"/>
      <c r="FA386" s="21"/>
      <c r="FB386" s="21"/>
      <c r="FC386" s="21"/>
      <c r="FD386" s="21"/>
      <c r="FE386" s="21"/>
      <c r="FF386" s="21"/>
      <c r="FG386" s="21"/>
      <c r="FH386" s="21"/>
      <c r="FI386" s="21"/>
      <c r="FJ386" s="21"/>
      <c r="FK386" s="21"/>
      <c r="FL386" s="21"/>
      <c r="FM386" s="21"/>
      <c r="FN386" s="21"/>
      <c r="FO386" s="21"/>
      <c r="FP386" s="21"/>
      <c r="FQ386" s="21"/>
      <c r="FR386" s="21"/>
      <c r="FS386" s="21"/>
      <c r="FT386" s="21"/>
      <c r="FU386" s="21"/>
      <c r="FV386" s="21"/>
      <c r="FW386" s="21"/>
      <c r="FX386" s="21"/>
      <c r="FY386" s="21"/>
      <c r="FZ386" s="21"/>
      <c r="GA386" s="21"/>
      <c r="GB386" s="21"/>
      <c r="GC386" s="21"/>
      <c r="GD386" s="21"/>
      <c r="GE386" s="21"/>
      <c r="GF386" s="21"/>
      <c r="GG386" s="21"/>
      <c r="GH386" s="21"/>
      <c r="GI386" s="21"/>
      <c r="GJ386" s="21"/>
      <c r="GK386" s="21"/>
      <c r="GL386" s="21"/>
      <c r="GM386" s="21"/>
      <c r="GN386" s="21"/>
      <c r="GO386" s="21"/>
      <c r="GP386" s="21"/>
      <c r="GQ386" s="21"/>
      <c r="GR386" s="21"/>
      <c r="GS386" s="21"/>
      <c r="GT386" s="21"/>
      <c r="GU386" s="21"/>
      <c r="GV386" s="21"/>
      <c r="GW386" s="21"/>
      <c r="GX386" s="21"/>
      <c r="GY386" s="21"/>
      <c r="GZ386" s="21"/>
      <c r="HA386" s="21"/>
      <c r="HB386" s="21"/>
      <c r="HC386" s="21"/>
      <c r="HD386" s="21"/>
      <c r="HE386" s="21"/>
      <c r="HF386" s="21"/>
      <c r="HG386" s="21"/>
      <c r="HH386" s="21"/>
      <c r="HI386" s="21"/>
      <c r="HJ386" s="21"/>
      <c r="HK386" s="21"/>
      <c r="HL386" s="21"/>
      <c r="HM386" s="21"/>
      <c r="HN386" s="21"/>
      <c r="HO386" s="21"/>
      <c r="HP386" s="21"/>
      <c r="HQ386" s="21"/>
      <c r="HR386" s="21"/>
      <c r="HS386" s="21"/>
      <c r="HT386" s="21"/>
      <c r="HU386" s="21"/>
      <c r="HV386" s="21"/>
      <c r="HW386" s="21"/>
      <c r="HX386" s="21"/>
      <c r="HY386" s="21"/>
      <c r="HZ386" s="21"/>
      <c r="IA386" s="21"/>
      <c r="IB386" s="21"/>
      <c r="IC386" s="21"/>
      <c r="ID386" s="21"/>
      <c r="IE386" s="21"/>
      <c r="IF386" s="21"/>
      <c r="IG386" s="21"/>
      <c r="IH386" s="21"/>
      <c r="II386" s="21"/>
      <c r="IJ386" s="21"/>
    </row>
    <row r="387" spans="1:244" s="12" customFormat="1" ht="15" customHeight="1" x14ac:dyDescent="0.3">
      <c r="B387" s="13">
        <v>2</v>
      </c>
      <c r="D387" s="12">
        <v>50</v>
      </c>
      <c r="F387" s="14">
        <v>44909</v>
      </c>
      <c r="G387" s="13" t="s">
        <v>89</v>
      </c>
      <c r="I387" s="14">
        <v>44867</v>
      </c>
      <c r="J387" s="13">
        <f t="shared" si="56"/>
        <v>42</v>
      </c>
      <c r="K387" s="12">
        <f t="shared" si="57"/>
        <v>4</v>
      </c>
      <c r="L387" s="12">
        <v>38</v>
      </c>
      <c r="M387" s="16" t="s">
        <v>74</v>
      </c>
      <c r="N387" s="12">
        <v>1</v>
      </c>
      <c r="P387" s="12" t="s">
        <v>75</v>
      </c>
      <c r="Q387" s="12" t="s">
        <v>161</v>
      </c>
      <c r="R387" s="12" t="s">
        <v>77</v>
      </c>
      <c r="S387" s="17" t="s">
        <v>78</v>
      </c>
      <c r="T387" s="12">
        <v>28</v>
      </c>
      <c r="V387" s="12">
        <v>4</v>
      </c>
      <c r="Z387" s="13">
        <v>45</v>
      </c>
      <c r="AA387" s="13">
        <v>1100</v>
      </c>
      <c r="AB387" s="12">
        <v>10</v>
      </c>
      <c r="AC387" s="13">
        <v>-33</v>
      </c>
      <c r="AE387" s="12">
        <v>12</v>
      </c>
      <c r="AF387" s="12">
        <v>13</v>
      </c>
      <c r="AG387" s="12">
        <v>14</v>
      </c>
      <c r="AH387" s="12">
        <v>15</v>
      </c>
      <c r="AJ387" s="13">
        <v>3</v>
      </c>
      <c r="AK387" s="16">
        <f t="shared" si="55"/>
        <v>1943.359375</v>
      </c>
      <c r="AL387" s="12">
        <v>-66.5740966796875</v>
      </c>
      <c r="AM387" s="18">
        <v>-77.667236328125</v>
      </c>
      <c r="AN387" s="18">
        <v>-88.775634765625</v>
      </c>
      <c r="AO387" s="18">
        <v>-96.435546875</v>
      </c>
      <c r="AP387" s="18">
        <v>-105.77392578125</v>
      </c>
      <c r="AQ387" s="12">
        <v>-111.953735351562</v>
      </c>
      <c r="AR387" s="12">
        <v>-118.682861328125</v>
      </c>
      <c r="AS387" s="12">
        <v>-119.049072265625</v>
      </c>
      <c r="AU387" s="12">
        <f t="shared" si="58"/>
        <v>16</v>
      </c>
      <c r="AV387" s="12">
        <v>8</v>
      </c>
      <c r="AW387" s="12">
        <v>1</v>
      </c>
      <c r="AX387" s="12">
        <v>1</v>
      </c>
      <c r="AY387" s="12" t="s">
        <v>80</v>
      </c>
      <c r="AZ387" s="12">
        <v>627.29998779296795</v>
      </c>
      <c r="BA387" s="12">
        <v>631.69909667968705</v>
      </c>
      <c r="BB387" s="19">
        <v>-28.9799995422363</v>
      </c>
      <c r="BC387" s="18">
        <v>79.089866638183494</v>
      </c>
      <c r="BD387" s="12">
        <v>1.6005859375</v>
      </c>
      <c r="BE387" s="12">
        <v>628.90057373046795</v>
      </c>
      <c r="BF387" s="12">
        <v>7.1751904487609801</v>
      </c>
      <c r="BG387" s="12">
        <v>0</v>
      </c>
      <c r="BH387" s="12">
        <v>627.29998779296795</v>
      </c>
      <c r="BI387" s="19">
        <v>2.19326448440551</v>
      </c>
      <c r="BJ387" s="12">
        <v>39.544933319091697</v>
      </c>
      <c r="BK387" s="12">
        <v>1.0304257869720399</v>
      </c>
      <c r="BL387" s="12">
        <v>6.9844579696655202</v>
      </c>
      <c r="BM387" s="12">
        <v>132.8125</v>
      </c>
      <c r="BN387" s="12">
        <v>1.150390625</v>
      </c>
      <c r="BO387" s="12">
        <v>-30.330883026123001</v>
      </c>
      <c r="BP387" s="12">
        <v>1.0498046875</v>
      </c>
      <c r="BQ387" s="12">
        <v>50.552391052246001</v>
      </c>
      <c r="BR387" s="12">
        <v>1.16701936721801</v>
      </c>
      <c r="BS387" s="12" t="s">
        <v>81</v>
      </c>
      <c r="BU387" s="12" t="s">
        <v>81</v>
      </c>
      <c r="BV387" s="12">
        <v>185.01284790039</v>
      </c>
      <c r="BW387" s="12" t="s">
        <v>82</v>
      </c>
      <c r="BX387" s="12" t="s">
        <v>81</v>
      </c>
      <c r="BY387" s="12" t="s">
        <v>82</v>
      </c>
      <c r="BZ387" s="12" t="s">
        <v>82</v>
      </c>
      <c r="CE387" s="20"/>
      <c r="CF387" s="21"/>
      <c r="CG387" s="21"/>
      <c r="CH387" s="21"/>
      <c r="CI387" s="21"/>
      <c r="CJ387" s="21"/>
      <c r="CK387" s="21"/>
      <c r="CL387" s="21"/>
      <c r="CO387" s="62"/>
      <c r="CX387" s="22">
        <v>0</v>
      </c>
      <c r="EC387" s="21">
        <v>5</v>
      </c>
      <c r="ED387" s="21">
        <v>5</v>
      </c>
      <c r="EE387" s="21"/>
      <c r="EF387" s="21">
        <f t="shared" si="59"/>
        <v>0</v>
      </c>
      <c r="EG387" s="24">
        <v>5</v>
      </c>
      <c r="EH387" s="21"/>
      <c r="EI387" s="21"/>
      <c r="EJ387" s="21"/>
      <c r="EK387" s="21"/>
      <c r="EL387" s="21"/>
      <c r="EM387" s="21"/>
      <c r="EN387" s="21"/>
      <c r="EO387" s="21"/>
      <c r="EP387" s="21"/>
      <c r="EQ387" s="21"/>
      <c r="ER387" s="21"/>
      <c r="ES387" s="21"/>
      <c r="ET387" s="21"/>
      <c r="EU387" s="21"/>
      <c r="EV387" s="21"/>
      <c r="EW387" s="21"/>
      <c r="EX387" s="21"/>
      <c r="EY387" s="21"/>
      <c r="EZ387" s="21"/>
      <c r="FA387" s="21"/>
      <c r="FB387" s="21"/>
      <c r="FC387" s="21"/>
      <c r="FD387" s="21"/>
      <c r="FE387" s="21"/>
      <c r="FF387" s="21"/>
      <c r="FG387" s="21"/>
      <c r="FH387" s="21"/>
      <c r="FI387" s="21"/>
      <c r="FJ387" s="21"/>
      <c r="FK387" s="21"/>
      <c r="FL387" s="21"/>
      <c r="FM387" s="21"/>
      <c r="FN387" s="21"/>
      <c r="FO387" s="21"/>
      <c r="FP387" s="21"/>
      <c r="FQ387" s="21"/>
      <c r="FR387" s="21"/>
      <c r="FS387" s="21"/>
      <c r="FT387" s="21"/>
      <c r="FU387" s="21"/>
      <c r="FV387" s="21"/>
      <c r="FW387" s="21"/>
      <c r="FX387" s="21"/>
      <c r="FY387" s="21"/>
      <c r="FZ387" s="21"/>
      <c r="GA387" s="21"/>
      <c r="GB387" s="21"/>
      <c r="GC387" s="21"/>
      <c r="GD387" s="21"/>
      <c r="GE387" s="21"/>
      <c r="GF387" s="21"/>
      <c r="GG387" s="21"/>
      <c r="GH387" s="21"/>
      <c r="GI387" s="21"/>
      <c r="GJ387" s="21"/>
      <c r="GK387" s="21"/>
      <c r="GL387" s="21"/>
      <c r="GM387" s="21"/>
      <c r="GN387" s="21"/>
      <c r="GO387" s="21"/>
      <c r="GP387" s="21"/>
      <c r="GQ387" s="21"/>
      <c r="GR387" s="21"/>
      <c r="GS387" s="21"/>
      <c r="GT387" s="21"/>
      <c r="GU387" s="21"/>
      <c r="GV387" s="21"/>
      <c r="GW387" s="21"/>
      <c r="GX387" s="21"/>
      <c r="GY387" s="21"/>
      <c r="GZ387" s="21"/>
      <c r="HA387" s="21"/>
      <c r="HB387" s="21"/>
      <c r="HC387" s="21"/>
      <c r="HD387" s="21"/>
      <c r="HE387" s="21"/>
      <c r="HF387" s="21"/>
      <c r="HG387" s="21"/>
      <c r="HH387" s="21"/>
      <c r="HI387" s="21"/>
      <c r="HJ387" s="21"/>
      <c r="HK387" s="21"/>
      <c r="HL387" s="21"/>
      <c r="HM387" s="21"/>
      <c r="HN387" s="21"/>
      <c r="HO387" s="21"/>
      <c r="HP387" s="21"/>
      <c r="HQ387" s="21"/>
      <c r="HR387" s="21"/>
      <c r="HS387" s="21"/>
      <c r="HT387" s="21"/>
      <c r="HU387" s="21"/>
      <c r="HV387" s="21"/>
      <c r="HW387" s="21"/>
      <c r="HX387" s="21"/>
      <c r="HY387" s="21"/>
      <c r="HZ387" s="21"/>
      <c r="IA387" s="21"/>
      <c r="IB387" s="21"/>
      <c r="IC387" s="21"/>
      <c r="ID387" s="21"/>
      <c r="IE387" s="21"/>
      <c r="IF387" s="21"/>
      <c r="IG387" s="21"/>
      <c r="IH387" s="21"/>
      <c r="II387" s="21"/>
      <c r="IJ387" s="21"/>
    </row>
    <row r="388" spans="1:244" s="12" customFormat="1" ht="15" customHeight="1" x14ac:dyDescent="0.3">
      <c r="B388" s="13">
        <v>2</v>
      </c>
      <c r="D388" s="12">
        <v>100</v>
      </c>
      <c r="F388" s="14">
        <v>44909</v>
      </c>
      <c r="G388" s="13" t="s">
        <v>89</v>
      </c>
      <c r="I388" s="14">
        <v>44867</v>
      </c>
      <c r="J388" s="13">
        <f t="shared" si="56"/>
        <v>42</v>
      </c>
      <c r="K388" s="12">
        <f t="shared" si="57"/>
        <v>4</v>
      </c>
      <c r="L388" s="12">
        <v>38</v>
      </c>
      <c r="M388" s="16" t="s">
        <v>74</v>
      </c>
      <c r="N388" s="12">
        <v>1</v>
      </c>
      <c r="P388" s="12" t="s">
        <v>75</v>
      </c>
      <c r="Q388" s="12" t="s">
        <v>161</v>
      </c>
      <c r="R388" s="12" t="s">
        <v>77</v>
      </c>
      <c r="S388" s="17" t="s">
        <v>78</v>
      </c>
      <c r="T388" s="12">
        <v>28</v>
      </c>
      <c r="V388" s="12">
        <v>4</v>
      </c>
      <c r="Z388" s="13">
        <v>53</v>
      </c>
      <c r="AA388" s="13">
        <v>1000</v>
      </c>
      <c r="AB388" s="12">
        <v>14</v>
      </c>
      <c r="AC388" s="13">
        <v>-28</v>
      </c>
      <c r="AE388" s="12">
        <v>46</v>
      </c>
      <c r="AF388" s="12">
        <v>47</v>
      </c>
      <c r="AG388" s="12">
        <v>48</v>
      </c>
      <c r="AH388" s="12">
        <v>49</v>
      </c>
      <c r="AJ388" s="49">
        <v>2</v>
      </c>
      <c r="AK388" s="16">
        <f t="shared" si="55"/>
        <v>1060.791015625</v>
      </c>
      <c r="AL388" s="12">
        <v>-62.103271484375</v>
      </c>
      <c r="AM388" s="18">
        <v>-66.95556640625</v>
      </c>
      <c r="AN388" s="18">
        <v>-72.5860595703125</v>
      </c>
      <c r="AO388" s="18">
        <v>-78.094482421875</v>
      </c>
      <c r="AP388" s="18">
        <v>-83.0535888671875</v>
      </c>
      <c r="AQ388" s="12">
        <v>-86.12060546875</v>
      </c>
      <c r="AR388" s="12">
        <v>-91.0797119140625</v>
      </c>
      <c r="AS388" s="12">
        <v>-96.49658203125</v>
      </c>
      <c r="AU388" s="12">
        <f t="shared" si="58"/>
        <v>40</v>
      </c>
      <c r="AV388" s="12">
        <v>20</v>
      </c>
      <c r="AW388" s="12">
        <v>1</v>
      </c>
      <c r="AX388" s="12">
        <v>1</v>
      </c>
      <c r="AY388" s="12" t="s">
        <v>80</v>
      </c>
      <c r="AZ388" s="12">
        <v>392.80099487304602</v>
      </c>
      <c r="BA388" s="12">
        <v>397.599609375</v>
      </c>
      <c r="BB388" s="19">
        <v>-27.940000534057599</v>
      </c>
      <c r="BC388" s="18">
        <v>48.295223236083899</v>
      </c>
      <c r="BD388" s="12">
        <v>2.099609375</v>
      </c>
      <c r="BE388" s="12">
        <v>394.90060424804602</v>
      </c>
      <c r="BF388" s="12">
        <v>22.370542526245099</v>
      </c>
      <c r="BG388" s="12">
        <v>0</v>
      </c>
      <c r="BH388" s="12">
        <v>392.80099487304602</v>
      </c>
      <c r="BI388" s="19" t="s">
        <v>81</v>
      </c>
      <c r="BJ388" s="12">
        <v>24.1476116180419</v>
      </c>
      <c r="BK388" s="12">
        <v>0.180852651596069</v>
      </c>
      <c r="BL388" s="12">
        <v>2.73260450363159</v>
      </c>
      <c r="BM388" s="12">
        <v>19.53125</v>
      </c>
      <c r="BN388" s="12">
        <v>0.94921875</v>
      </c>
      <c r="BO388" s="12">
        <v>-11.7953433990478</v>
      </c>
      <c r="BP388" s="12">
        <v>1.7490234375</v>
      </c>
      <c r="BQ388" s="12" t="s">
        <v>81</v>
      </c>
      <c r="BR388" s="12" t="s">
        <v>81</v>
      </c>
      <c r="BS388" s="12" t="s">
        <v>81</v>
      </c>
      <c r="BU388" s="12" t="s">
        <v>81</v>
      </c>
      <c r="BV388" s="12">
        <v>183.80195617675699</v>
      </c>
      <c r="BW388" s="12" t="s">
        <v>82</v>
      </c>
      <c r="BX388" s="12" t="s">
        <v>81</v>
      </c>
      <c r="BY388" s="12" t="s">
        <v>82</v>
      </c>
      <c r="BZ388" s="12" t="s">
        <v>82</v>
      </c>
      <c r="CE388" s="20"/>
      <c r="CF388" s="21"/>
      <c r="CG388" s="21"/>
      <c r="CH388" s="21"/>
      <c r="CI388" s="21"/>
      <c r="CJ388" s="21"/>
      <c r="CK388" s="21"/>
      <c r="CL388" s="21"/>
      <c r="CO388" s="62"/>
      <c r="CX388" s="22">
        <v>0</v>
      </c>
      <c r="CY388" s="17"/>
      <c r="EC388" s="17">
        <v>3</v>
      </c>
      <c r="ED388" s="21">
        <v>3</v>
      </c>
      <c r="EE388" s="21"/>
      <c r="EF388" s="21">
        <f t="shared" si="59"/>
        <v>0</v>
      </c>
      <c r="EG388" s="27">
        <v>3</v>
      </c>
      <c r="EH388" s="21"/>
      <c r="EI388" s="21"/>
      <c r="EJ388" s="21"/>
      <c r="EK388" s="21"/>
      <c r="EL388" s="21"/>
      <c r="EM388" s="21"/>
      <c r="EN388" s="21"/>
      <c r="EO388" s="21"/>
      <c r="EP388" s="21"/>
      <c r="EQ388" s="21"/>
      <c r="ER388" s="21"/>
      <c r="ES388" s="21"/>
      <c r="ET388" s="21"/>
      <c r="EU388" s="21"/>
      <c r="EV388" s="21"/>
      <c r="EW388" s="21"/>
      <c r="EX388" s="21"/>
      <c r="EY388" s="21"/>
      <c r="EZ388" s="21"/>
      <c r="FA388" s="21"/>
      <c r="FB388" s="21"/>
      <c r="FC388" s="21"/>
      <c r="FD388" s="21"/>
      <c r="FE388" s="21"/>
      <c r="FF388" s="21"/>
      <c r="FG388" s="21"/>
      <c r="FH388" s="21"/>
      <c r="FI388" s="21"/>
      <c r="FJ388" s="21"/>
      <c r="FK388" s="21"/>
      <c r="FL388" s="21"/>
      <c r="FM388" s="21"/>
      <c r="FN388" s="21"/>
      <c r="FO388" s="21"/>
      <c r="FP388" s="21"/>
      <c r="FQ388" s="21"/>
      <c r="FR388" s="21"/>
      <c r="FS388" s="21"/>
      <c r="FT388" s="21"/>
      <c r="FU388" s="21"/>
      <c r="FV388" s="21"/>
      <c r="FW388" s="21"/>
      <c r="FX388" s="21"/>
      <c r="FY388" s="21"/>
      <c r="FZ388" s="21"/>
      <c r="GA388" s="21"/>
      <c r="GB388" s="21"/>
      <c r="GC388" s="21"/>
      <c r="GD388" s="21"/>
      <c r="GE388" s="21"/>
      <c r="GF388" s="21"/>
      <c r="GG388" s="21"/>
      <c r="GH388" s="21"/>
      <c r="GI388" s="21"/>
      <c r="GJ388" s="21"/>
      <c r="GK388" s="21"/>
      <c r="GL388" s="21"/>
      <c r="GM388" s="21"/>
      <c r="GN388" s="21"/>
      <c r="GO388" s="21"/>
      <c r="GP388" s="21"/>
      <c r="GQ388" s="21"/>
      <c r="GR388" s="21"/>
      <c r="GS388" s="21"/>
      <c r="GT388" s="21"/>
      <c r="GU388" s="21"/>
      <c r="GV388" s="21"/>
      <c r="GW388" s="21"/>
      <c r="GX388" s="21"/>
      <c r="GY388" s="21"/>
      <c r="GZ388" s="21"/>
      <c r="HA388" s="21"/>
      <c r="HB388" s="21"/>
      <c r="HC388" s="21"/>
      <c r="HD388" s="21"/>
      <c r="HE388" s="21"/>
      <c r="HF388" s="21"/>
      <c r="HG388" s="21"/>
      <c r="HH388" s="21"/>
      <c r="HI388" s="21"/>
      <c r="HJ388" s="21"/>
      <c r="HK388" s="21"/>
      <c r="HL388" s="21"/>
      <c r="HM388" s="21"/>
      <c r="HN388" s="21"/>
      <c r="HO388" s="21"/>
      <c r="HP388" s="21"/>
      <c r="HQ388" s="21"/>
      <c r="HR388" s="21"/>
      <c r="HS388" s="21"/>
      <c r="HT388" s="21"/>
      <c r="HU388" s="21"/>
      <c r="HV388" s="21"/>
      <c r="HW388" s="21"/>
      <c r="HX388" s="21"/>
      <c r="HY388" s="21"/>
      <c r="HZ388" s="21"/>
      <c r="IA388" s="21"/>
      <c r="IB388" s="21"/>
      <c r="IC388" s="21"/>
      <c r="ID388" s="21"/>
      <c r="IE388" s="21"/>
      <c r="IF388" s="21"/>
      <c r="IG388" s="21"/>
      <c r="IH388" s="21"/>
      <c r="II388" s="21"/>
      <c r="IJ388" s="21"/>
    </row>
    <row r="389" spans="1:244" s="12" customFormat="1" ht="15" customHeight="1" x14ac:dyDescent="0.3">
      <c r="B389" s="13">
        <v>2</v>
      </c>
      <c r="D389" s="12">
        <v>50</v>
      </c>
      <c r="F389" s="14">
        <v>44909</v>
      </c>
      <c r="G389" s="13" t="s">
        <v>89</v>
      </c>
      <c r="I389" s="14">
        <v>44867</v>
      </c>
      <c r="J389" s="13">
        <f t="shared" si="56"/>
        <v>42</v>
      </c>
      <c r="K389" s="12">
        <f t="shared" si="57"/>
        <v>4</v>
      </c>
      <c r="L389" s="12">
        <v>38</v>
      </c>
      <c r="M389" s="16" t="s">
        <v>74</v>
      </c>
      <c r="N389" s="12">
        <v>1</v>
      </c>
      <c r="P389" s="12" t="s">
        <v>75</v>
      </c>
      <c r="Q389" s="12" t="s">
        <v>161</v>
      </c>
      <c r="R389" s="12" t="s">
        <v>77</v>
      </c>
      <c r="S389" s="17" t="s">
        <v>78</v>
      </c>
      <c r="T389" s="12">
        <v>28</v>
      </c>
      <c r="V389" s="12">
        <v>2</v>
      </c>
      <c r="Z389" s="13">
        <v>24</v>
      </c>
      <c r="AA389" s="13">
        <v>1700</v>
      </c>
      <c r="AB389" s="12">
        <v>7</v>
      </c>
      <c r="AC389" s="13">
        <v>-30</v>
      </c>
      <c r="AE389" s="12">
        <v>4</v>
      </c>
      <c r="AF389" s="12">
        <v>5</v>
      </c>
      <c r="AG389" s="12">
        <v>6</v>
      </c>
      <c r="AH389" s="12">
        <v>7</v>
      </c>
      <c r="AJ389" s="13">
        <v>0</v>
      </c>
      <c r="AK389" s="16">
        <f t="shared" si="55"/>
        <v>4228.8208007812391</v>
      </c>
      <c r="AL389" s="12">
        <v>-99.6246337890625</v>
      </c>
      <c r="AM389" s="18">
        <v>-121.047973632812</v>
      </c>
      <c r="AN389" s="18">
        <v>-142.76123046875</v>
      </c>
      <c r="AO389" s="18">
        <v>-167.510986328125</v>
      </c>
      <c r="AP389" s="18">
        <v>-182.11364746093699</v>
      </c>
      <c r="AQ389" s="12">
        <v>-197.73864746093699</v>
      </c>
      <c r="AR389" s="12">
        <v>-60.6689453125</v>
      </c>
      <c r="AS389" s="12">
        <v>-38.909912109375</v>
      </c>
      <c r="AU389" s="12">
        <f t="shared" si="58"/>
        <v>0</v>
      </c>
      <c r="BB389" s="19"/>
      <c r="BC389" s="18"/>
      <c r="BI389" s="19"/>
      <c r="CE389" s="20"/>
      <c r="CF389" s="21"/>
      <c r="CG389" s="21"/>
      <c r="CH389" s="21"/>
      <c r="CI389" s="21"/>
      <c r="CJ389" s="21"/>
      <c r="CK389" s="21"/>
      <c r="CL389" s="21"/>
      <c r="CO389" s="62"/>
      <c r="CX389" s="22">
        <v>0</v>
      </c>
      <c r="EC389" s="12">
        <v>1</v>
      </c>
      <c r="ED389" s="12">
        <v>1</v>
      </c>
      <c r="EF389" s="21">
        <f t="shared" si="59"/>
        <v>0</v>
      </c>
      <c r="EG389" s="28">
        <v>1</v>
      </c>
    </row>
    <row r="390" spans="1:244" s="12" customFormat="1" ht="15" customHeight="1" x14ac:dyDescent="0.3">
      <c r="B390" s="13">
        <v>2</v>
      </c>
      <c r="D390" s="12">
        <v>100</v>
      </c>
      <c r="F390" s="14">
        <v>44909</v>
      </c>
      <c r="G390" s="13" t="s">
        <v>89</v>
      </c>
      <c r="I390" s="14">
        <v>44867</v>
      </c>
      <c r="J390" s="13">
        <f t="shared" si="56"/>
        <v>42</v>
      </c>
      <c r="K390" s="12">
        <f t="shared" si="57"/>
        <v>4</v>
      </c>
      <c r="L390" s="12">
        <v>38</v>
      </c>
      <c r="M390" s="16" t="s">
        <v>74</v>
      </c>
      <c r="N390" s="12">
        <v>1</v>
      </c>
      <c r="P390" s="12" t="s">
        <v>75</v>
      </c>
      <c r="Q390" s="12" t="s">
        <v>161</v>
      </c>
      <c r="R390" s="12" t="s">
        <v>77</v>
      </c>
      <c r="S390" s="17" t="s">
        <v>78</v>
      </c>
      <c r="T390" s="12">
        <v>28</v>
      </c>
      <c r="V390" s="12">
        <v>8</v>
      </c>
      <c r="W390" s="12" t="s">
        <v>163</v>
      </c>
      <c r="Z390" s="13">
        <v>38</v>
      </c>
      <c r="AA390" s="13">
        <v>2000</v>
      </c>
      <c r="AB390" s="12">
        <v>10</v>
      </c>
      <c r="AC390" s="13">
        <v>-33</v>
      </c>
      <c r="AE390" s="30">
        <v>26</v>
      </c>
      <c r="AF390" s="12">
        <v>57</v>
      </c>
      <c r="AG390" s="12">
        <v>58</v>
      </c>
      <c r="AH390" s="12">
        <v>59</v>
      </c>
      <c r="AJ390" s="13">
        <v>0</v>
      </c>
      <c r="AK390" s="16">
        <f t="shared" si="55"/>
        <v>1704.4067382812402</v>
      </c>
      <c r="AL390" s="12">
        <v>-80.7647705078125</v>
      </c>
      <c r="AM390" s="18">
        <v>-95.21484375</v>
      </c>
      <c r="AN390" s="18">
        <v>-111.801147460937</v>
      </c>
      <c r="AO390" s="18">
        <v>-118.087768554687</v>
      </c>
      <c r="AP390" s="18">
        <v>-111.9384765625</v>
      </c>
      <c r="AQ390" s="12">
        <v>-102.294921875</v>
      </c>
      <c r="AR390" s="12">
        <v>-144.14978027343699</v>
      </c>
      <c r="AS390" s="12">
        <v>-175.29296875</v>
      </c>
      <c r="AU390" s="12">
        <f t="shared" si="58"/>
        <v>0</v>
      </c>
      <c r="BB390" s="19"/>
      <c r="BC390" s="18"/>
      <c r="BI390" s="19"/>
      <c r="CE390" s="20"/>
      <c r="CF390" s="21"/>
      <c r="CG390" s="21"/>
      <c r="CH390" s="21"/>
      <c r="CI390" s="21"/>
      <c r="CJ390" s="21"/>
      <c r="CK390" s="21"/>
      <c r="CL390" s="21"/>
      <c r="CO390" s="62"/>
      <c r="CX390" s="22" t="s">
        <v>98</v>
      </c>
      <c r="CY390" s="12" t="s">
        <v>98</v>
      </c>
      <c r="DF390" s="12" t="s">
        <v>87</v>
      </c>
      <c r="DG390" s="21"/>
      <c r="EC390" s="12">
        <v>2</v>
      </c>
      <c r="ED390" s="32">
        <v>2</v>
      </c>
      <c r="EE390" s="21"/>
      <c r="EF390" s="21">
        <f t="shared" si="59"/>
        <v>0</v>
      </c>
      <c r="EG390" s="28">
        <v>2</v>
      </c>
      <c r="EH390" s="21"/>
      <c r="EI390" s="21"/>
      <c r="EJ390" s="21"/>
      <c r="EK390" s="21"/>
      <c r="EL390" s="21"/>
      <c r="EM390" s="21"/>
      <c r="EN390" s="21"/>
      <c r="EO390" s="21"/>
      <c r="EP390" s="21"/>
      <c r="EQ390" s="21"/>
      <c r="ER390" s="21"/>
      <c r="ES390" s="21"/>
      <c r="ET390" s="21"/>
      <c r="EU390" s="21"/>
      <c r="EV390" s="21"/>
      <c r="EW390" s="21"/>
      <c r="EX390" s="21"/>
      <c r="EY390" s="21"/>
      <c r="EZ390" s="21"/>
      <c r="FA390" s="21"/>
      <c r="FB390" s="21"/>
      <c r="FC390" s="21"/>
      <c r="FD390" s="21"/>
      <c r="FE390" s="21"/>
      <c r="FF390" s="21"/>
      <c r="FG390" s="21"/>
      <c r="FH390" s="21"/>
      <c r="FI390" s="21"/>
      <c r="FJ390" s="21"/>
      <c r="FK390" s="21"/>
      <c r="FL390" s="21"/>
      <c r="FM390" s="21"/>
      <c r="FN390" s="21"/>
      <c r="FO390" s="21"/>
      <c r="FP390" s="21"/>
      <c r="FQ390" s="21"/>
      <c r="FR390" s="21"/>
      <c r="FS390" s="21"/>
      <c r="FT390" s="21"/>
      <c r="FU390" s="21"/>
      <c r="FV390" s="21"/>
      <c r="FW390" s="21"/>
      <c r="FX390" s="21"/>
      <c r="FY390" s="21"/>
      <c r="FZ390" s="21"/>
      <c r="GA390" s="21"/>
      <c r="GB390" s="21"/>
      <c r="GC390" s="21"/>
      <c r="GD390" s="21"/>
      <c r="GE390" s="21"/>
      <c r="GF390" s="21"/>
      <c r="GG390" s="21"/>
      <c r="GH390" s="21"/>
      <c r="GI390" s="21"/>
      <c r="GJ390" s="21"/>
      <c r="GK390" s="21"/>
      <c r="GL390" s="21"/>
      <c r="GM390" s="21"/>
      <c r="GN390" s="21"/>
      <c r="GO390" s="21"/>
      <c r="GP390" s="21"/>
      <c r="GQ390" s="21"/>
      <c r="GR390" s="21"/>
      <c r="GS390" s="21"/>
      <c r="GT390" s="21"/>
      <c r="GU390" s="21"/>
      <c r="GV390" s="21"/>
      <c r="GW390" s="21"/>
      <c r="GX390" s="21"/>
      <c r="GY390" s="21"/>
      <c r="GZ390" s="21"/>
      <c r="HA390" s="21"/>
      <c r="HB390" s="21"/>
      <c r="HC390" s="21"/>
      <c r="HD390" s="21"/>
      <c r="HE390" s="21"/>
      <c r="HF390" s="21"/>
      <c r="HG390" s="21"/>
      <c r="HH390" s="21"/>
      <c r="HI390" s="21"/>
      <c r="HJ390" s="21"/>
      <c r="HK390" s="21"/>
      <c r="HL390" s="21"/>
      <c r="HM390" s="21"/>
      <c r="HN390" s="21"/>
      <c r="HO390" s="21"/>
      <c r="HP390" s="21"/>
      <c r="HQ390" s="21"/>
      <c r="HR390" s="21"/>
      <c r="HS390" s="21"/>
      <c r="HT390" s="21"/>
      <c r="HU390" s="21"/>
      <c r="HV390" s="21"/>
      <c r="HW390" s="21"/>
      <c r="HX390" s="21"/>
      <c r="HY390" s="21"/>
      <c r="HZ390" s="21"/>
      <c r="IA390" s="21"/>
      <c r="IB390" s="21"/>
      <c r="IC390" s="21"/>
      <c r="ID390" s="21"/>
      <c r="IE390" s="21"/>
      <c r="IF390" s="21"/>
      <c r="IG390" s="21"/>
      <c r="IH390" s="21"/>
      <c r="II390" s="21"/>
      <c r="IJ390" s="21"/>
    </row>
    <row r="391" spans="1:244" s="12" customFormat="1" ht="15" customHeight="1" x14ac:dyDescent="0.3">
      <c r="B391" s="13">
        <v>2</v>
      </c>
      <c r="D391" s="12">
        <v>100</v>
      </c>
      <c r="F391" s="14">
        <v>44909</v>
      </c>
      <c r="G391" s="13" t="s">
        <v>89</v>
      </c>
      <c r="I391" s="14">
        <v>44867</v>
      </c>
      <c r="J391" s="13">
        <f t="shared" si="56"/>
        <v>42</v>
      </c>
      <c r="K391" s="12">
        <f t="shared" si="57"/>
        <v>4</v>
      </c>
      <c r="L391" s="12">
        <v>38</v>
      </c>
      <c r="M391" s="16" t="s">
        <v>74</v>
      </c>
      <c r="N391" s="12">
        <v>1</v>
      </c>
      <c r="P391" s="12" t="s">
        <v>75</v>
      </c>
      <c r="Q391" s="12" t="s">
        <v>161</v>
      </c>
      <c r="R391" s="12" t="s">
        <v>77</v>
      </c>
      <c r="S391" s="17" t="s">
        <v>78</v>
      </c>
      <c r="T391" s="12">
        <v>28</v>
      </c>
      <c r="V391" s="12">
        <v>2</v>
      </c>
      <c r="Z391" s="13">
        <v>34</v>
      </c>
      <c r="AA391" s="13">
        <v>2000</v>
      </c>
      <c r="AB391" s="12">
        <v>14</v>
      </c>
      <c r="AC391" s="13">
        <v>-30</v>
      </c>
      <c r="AE391" s="12">
        <v>38</v>
      </c>
      <c r="AF391" s="12">
        <v>39</v>
      </c>
      <c r="AG391" s="12">
        <v>40</v>
      </c>
      <c r="AH391" s="12">
        <v>41</v>
      </c>
      <c r="AJ391" s="13">
        <v>2</v>
      </c>
      <c r="AK391" s="16">
        <f t="shared" si="55"/>
        <v>3391.11328125</v>
      </c>
      <c r="AL391" s="12">
        <v>-79.376220703125</v>
      </c>
      <c r="AM391" s="18">
        <v>-97.381591796875</v>
      </c>
      <c r="AN391" s="18">
        <v>-114.181518554687</v>
      </c>
      <c r="AO391" s="18">
        <v>-130.828857421875</v>
      </c>
      <c r="AP391" s="18">
        <v>-147.430419921875</v>
      </c>
      <c r="AQ391" s="12">
        <v>-160.04943847656199</v>
      </c>
      <c r="AR391" s="12">
        <v>-154.35791015625</v>
      </c>
      <c r="AS391" s="12">
        <v>-173.797607421875</v>
      </c>
      <c r="AU391" s="12">
        <f t="shared" si="58"/>
        <v>0</v>
      </c>
      <c r="BB391" s="19"/>
      <c r="BC391" s="18"/>
      <c r="BI391" s="19"/>
      <c r="CE391" s="20"/>
      <c r="CF391" s="21"/>
      <c r="CG391" s="21"/>
      <c r="CH391" s="21"/>
      <c r="CI391" s="21"/>
      <c r="CJ391" s="21"/>
      <c r="CK391" s="21"/>
      <c r="CL391" s="21"/>
      <c r="CO391" s="62"/>
      <c r="CX391" s="22">
        <v>0</v>
      </c>
      <c r="CY391" s="17"/>
      <c r="EC391" s="17">
        <v>3</v>
      </c>
      <c r="ED391" s="12">
        <v>3</v>
      </c>
      <c r="EF391" s="21">
        <f t="shared" si="59"/>
        <v>0</v>
      </c>
      <c r="EG391" s="27">
        <v>3</v>
      </c>
    </row>
    <row r="392" spans="1:244" s="12" customFormat="1" x14ac:dyDescent="0.3">
      <c r="B392" s="13">
        <v>2</v>
      </c>
      <c r="C392" s="51"/>
      <c r="D392" s="12">
        <v>25</v>
      </c>
      <c r="E392" s="35"/>
      <c r="F392" s="76">
        <v>44910</v>
      </c>
      <c r="G392" s="13" t="s">
        <v>89</v>
      </c>
      <c r="H392" s="35"/>
      <c r="I392" s="14">
        <v>44867</v>
      </c>
      <c r="J392" s="13">
        <f t="shared" si="56"/>
        <v>43</v>
      </c>
      <c r="K392" s="12">
        <f t="shared" si="57"/>
        <v>4</v>
      </c>
      <c r="L392" s="12">
        <v>39</v>
      </c>
      <c r="M392" s="16" t="s">
        <v>74</v>
      </c>
      <c r="N392" s="12">
        <v>1</v>
      </c>
      <c r="P392" s="12" t="s">
        <v>75</v>
      </c>
      <c r="Q392" s="12" t="s">
        <v>161</v>
      </c>
      <c r="R392" s="12" t="s">
        <v>77</v>
      </c>
      <c r="S392" s="17" t="s">
        <v>78</v>
      </c>
      <c r="T392" s="12">
        <v>28</v>
      </c>
      <c r="V392" s="12">
        <v>9</v>
      </c>
      <c r="W392" s="12" t="s">
        <v>83</v>
      </c>
      <c r="Z392" s="13">
        <v>33</v>
      </c>
      <c r="AA392" s="13">
        <v>1300</v>
      </c>
      <c r="AB392" s="12">
        <v>18</v>
      </c>
      <c r="AC392" s="13">
        <v>-35</v>
      </c>
      <c r="AE392" s="12">
        <v>25</v>
      </c>
      <c r="AF392" s="12">
        <v>26</v>
      </c>
      <c r="AG392" s="12">
        <v>27</v>
      </c>
      <c r="AH392" s="12">
        <v>28</v>
      </c>
      <c r="AJ392" s="13">
        <v>0</v>
      </c>
      <c r="AK392" s="16">
        <f t="shared" si="55"/>
        <v>110.4736328125</v>
      </c>
      <c r="AL392" s="12">
        <v>-67.2607421875</v>
      </c>
      <c r="AM392" s="18">
        <v>-70.4345703125</v>
      </c>
      <c r="AN392" s="18">
        <v>-73.1964111328125</v>
      </c>
      <c r="AO392" s="18">
        <v>-68.9697265625</v>
      </c>
      <c r="AP392" s="18">
        <v>-70.7550048828125</v>
      </c>
      <c r="AQ392" s="12">
        <v>-69.580078125</v>
      </c>
      <c r="AR392" s="12">
        <v>-74.310302734375</v>
      </c>
      <c r="AS392" s="12">
        <v>-76.2176513671875</v>
      </c>
      <c r="AU392" s="12">
        <f t="shared" si="58"/>
        <v>0</v>
      </c>
      <c r="BB392" s="19"/>
      <c r="BC392" s="18"/>
      <c r="BI392" s="19"/>
      <c r="CC392" s="51" t="s">
        <v>298</v>
      </c>
      <c r="CD392" s="51"/>
      <c r="CE392" s="20">
        <v>-12.909000000000001</v>
      </c>
      <c r="CF392" s="21">
        <v>0</v>
      </c>
      <c r="CG392" s="21">
        <v>0.153</v>
      </c>
      <c r="CH392" s="21">
        <v>0.999</v>
      </c>
      <c r="CI392" s="21">
        <v>199.251</v>
      </c>
      <c r="CJ392" s="21">
        <v>3.55</v>
      </c>
      <c r="CK392" s="21">
        <v>34.448999999999998</v>
      </c>
      <c r="CL392" s="21">
        <v>87.093000000000004</v>
      </c>
      <c r="CM392" s="12">
        <v>30.552</v>
      </c>
      <c r="CN392" s="12">
        <v>-92.373999999999995</v>
      </c>
      <c r="CO392" s="62"/>
      <c r="CP392" s="12">
        <v>0.68400000000000005</v>
      </c>
      <c r="CQ392" s="12">
        <v>0</v>
      </c>
      <c r="CR392" s="12">
        <v>0</v>
      </c>
      <c r="CS392" s="12">
        <v>0</v>
      </c>
      <c r="CT392" s="12">
        <v>0</v>
      </c>
      <c r="CU392" s="12">
        <v>0</v>
      </c>
      <c r="CV392" s="12">
        <v>0</v>
      </c>
      <c r="CW392" s="12">
        <v>0</v>
      </c>
      <c r="CX392" s="22">
        <v>0.998</v>
      </c>
      <c r="EC392" s="12">
        <v>3</v>
      </c>
      <c r="ED392" s="12">
        <v>3</v>
      </c>
      <c r="EE392" s="33"/>
      <c r="EF392" s="21">
        <f t="shared" si="59"/>
        <v>0</v>
      </c>
      <c r="EG392" s="28">
        <v>3</v>
      </c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  <c r="FT392" s="33"/>
      <c r="FU392" s="33"/>
      <c r="FV392" s="33"/>
      <c r="FW392" s="33"/>
      <c r="FX392" s="33"/>
      <c r="FY392" s="33"/>
      <c r="FZ392" s="33"/>
      <c r="GA392" s="33"/>
      <c r="GB392" s="33"/>
      <c r="GC392" s="33"/>
      <c r="GD392" s="33"/>
      <c r="GE392" s="33"/>
      <c r="GF392" s="33"/>
      <c r="GG392" s="33"/>
      <c r="GH392" s="33"/>
      <c r="GI392" s="33"/>
      <c r="GJ392" s="33"/>
      <c r="GK392" s="33"/>
      <c r="GL392" s="33"/>
      <c r="GM392" s="33"/>
      <c r="GN392" s="33"/>
      <c r="GO392" s="33"/>
      <c r="GP392" s="33"/>
      <c r="GQ392" s="33"/>
      <c r="GR392" s="33"/>
      <c r="GS392" s="33"/>
      <c r="GT392" s="33"/>
      <c r="GU392" s="33"/>
      <c r="GV392" s="33"/>
      <c r="GW392" s="33"/>
      <c r="GX392" s="33"/>
      <c r="GY392" s="33"/>
      <c r="GZ392" s="33"/>
      <c r="HA392" s="33"/>
      <c r="HB392" s="33"/>
      <c r="HC392" s="33"/>
      <c r="HD392" s="33"/>
      <c r="HE392" s="33"/>
      <c r="HF392" s="33"/>
      <c r="HG392" s="33"/>
      <c r="HH392" s="33"/>
      <c r="HI392" s="33"/>
      <c r="HJ392" s="33"/>
      <c r="HK392" s="33"/>
      <c r="HL392" s="33"/>
      <c r="HM392" s="33"/>
      <c r="HN392" s="33"/>
      <c r="HO392" s="33"/>
      <c r="HP392" s="33"/>
      <c r="HQ392" s="33"/>
      <c r="HR392" s="33"/>
      <c r="HS392" s="33"/>
      <c r="HT392" s="33"/>
      <c r="HU392" s="33"/>
      <c r="HV392" s="33"/>
      <c r="HW392" s="33"/>
      <c r="HX392" s="33"/>
      <c r="HY392" s="33"/>
      <c r="HZ392" s="33"/>
      <c r="IA392" s="33"/>
      <c r="IB392" s="33"/>
      <c r="IC392" s="33"/>
      <c r="ID392" s="33"/>
      <c r="IE392" s="33"/>
      <c r="IF392" s="33"/>
      <c r="IG392" s="33"/>
      <c r="IH392" s="33"/>
      <c r="II392" s="33"/>
      <c r="IJ392" s="33"/>
    </row>
    <row r="393" spans="1:244" s="12" customFormat="1" ht="15" customHeight="1" x14ac:dyDescent="0.3">
      <c r="A393" s="35"/>
      <c r="B393" s="13">
        <v>2</v>
      </c>
      <c r="C393" s="51"/>
      <c r="D393" s="12">
        <v>25</v>
      </c>
      <c r="E393" s="35"/>
      <c r="F393" s="76">
        <v>44910</v>
      </c>
      <c r="G393" s="13" t="s">
        <v>89</v>
      </c>
      <c r="H393" s="35"/>
      <c r="I393" s="14">
        <v>44867</v>
      </c>
      <c r="J393" s="13">
        <f t="shared" si="56"/>
        <v>43</v>
      </c>
      <c r="K393" s="12">
        <f t="shared" si="57"/>
        <v>4</v>
      </c>
      <c r="L393" s="12">
        <v>39</v>
      </c>
      <c r="M393" s="16" t="s">
        <v>74</v>
      </c>
      <c r="N393" s="12">
        <v>1</v>
      </c>
      <c r="P393" s="12" t="s">
        <v>75</v>
      </c>
      <c r="Q393" s="12" t="s">
        <v>161</v>
      </c>
      <c r="R393" s="12" t="s">
        <v>77</v>
      </c>
      <c r="S393" s="17" t="s">
        <v>78</v>
      </c>
      <c r="T393" s="12">
        <v>28</v>
      </c>
      <c r="V393" s="12">
        <v>3</v>
      </c>
      <c r="W393" s="12" t="s">
        <v>83</v>
      </c>
      <c r="X393" s="35"/>
      <c r="Y393" s="35"/>
      <c r="Z393" s="49">
        <v>30</v>
      </c>
      <c r="AA393" s="49">
        <v>1400</v>
      </c>
      <c r="AB393" s="35">
        <v>6</v>
      </c>
      <c r="AC393" s="49">
        <v>-30</v>
      </c>
      <c r="AD393" s="35"/>
      <c r="AE393" s="35">
        <v>5</v>
      </c>
      <c r="AF393" s="35">
        <v>6</v>
      </c>
      <c r="AG393" s="35">
        <v>7</v>
      </c>
      <c r="AH393" s="35">
        <v>8</v>
      </c>
      <c r="AI393" s="35"/>
      <c r="AJ393" s="49">
        <v>6</v>
      </c>
      <c r="AK393" s="16">
        <f t="shared" si="55"/>
        <v>1979.3701171874802</v>
      </c>
      <c r="AL393" s="12">
        <v>-76.446533203125</v>
      </c>
      <c r="AM393" s="18">
        <v>-90.972900390625</v>
      </c>
      <c r="AN393" s="18">
        <v>-101.409912109375</v>
      </c>
      <c r="AO393" s="18">
        <v>-105.621337890625</v>
      </c>
      <c r="AP393" s="18">
        <v>-118.606567382812</v>
      </c>
      <c r="AQ393" s="12">
        <v>-128.43322753906199</v>
      </c>
      <c r="AR393" s="12">
        <v>-135.69641113281199</v>
      </c>
      <c r="AS393" s="12">
        <v>-147.491455078125</v>
      </c>
      <c r="AT393" s="35"/>
      <c r="AU393" s="12">
        <f t="shared" si="58"/>
        <v>18</v>
      </c>
      <c r="AV393" s="35">
        <v>9</v>
      </c>
      <c r="AW393" s="35">
        <v>1</v>
      </c>
      <c r="AX393" s="35">
        <v>1</v>
      </c>
      <c r="AY393" s="35" t="s">
        <v>80</v>
      </c>
      <c r="AZ393" s="35">
        <v>696.09948730468705</v>
      </c>
      <c r="BA393" s="35">
        <v>699.89959716796795</v>
      </c>
      <c r="BB393" s="71">
        <v>-39.119998931884702</v>
      </c>
      <c r="BC393" s="72">
        <v>86.986824035644503</v>
      </c>
      <c r="BD393" s="35">
        <v>1.7001953125</v>
      </c>
      <c r="BE393" s="35">
        <v>697.79968261718705</v>
      </c>
      <c r="BF393" s="35">
        <v>4.0858201980590803</v>
      </c>
      <c r="BG393" s="35">
        <v>0</v>
      </c>
      <c r="BH393" s="35">
        <v>696.09948730468705</v>
      </c>
      <c r="BI393" s="71">
        <v>1.7950509786605799</v>
      </c>
      <c r="BJ393" s="35">
        <v>43.493412017822202</v>
      </c>
      <c r="BK393" s="35">
        <v>1.0091294050216599</v>
      </c>
      <c r="BL393" s="35">
        <v>7.9097776412963796</v>
      </c>
      <c r="BM393" s="35">
        <v>125</v>
      </c>
      <c r="BN393" s="35">
        <v>1.150390625</v>
      </c>
      <c r="BO393" s="35">
        <v>-49.938724517822202</v>
      </c>
      <c r="BP393" s="35">
        <v>0.650390625</v>
      </c>
      <c r="BQ393" s="35">
        <v>65.801284790039006</v>
      </c>
      <c r="BR393" s="35">
        <v>1.0322293043136599</v>
      </c>
      <c r="BS393" s="35" t="s">
        <v>81</v>
      </c>
      <c r="BT393" s="35"/>
      <c r="BU393" s="35" t="s">
        <v>81</v>
      </c>
      <c r="BV393" s="35">
        <v>170.14666748046801</v>
      </c>
      <c r="BW393" s="35" t="s">
        <v>82</v>
      </c>
      <c r="BX393" s="35" t="s">
        <v>81</v>
      </c>
      <c r="BY393" s="35" t="s">
        <v>82</v>
      </c>
      <c r="BZ393" s="35" t="s">
        <v>82</v>
      </c>
      <c r="CA393" s="35"/>
      <c r="CC393" s="12" t="s">
        <v>294</v>
      </c>
      <c r="CE393" s="20">
        <v>-65.703999999999994</v>
      </c>
      <c r="CF393" s="21">
        <v>0</v>
      </c>
      <c r="CG393" s="21">
        <v>9.1999999999999998E-2</v>
      </c>
      <c r="CH393" s="21">
        <v>0.41799999999999998</v>
      </c>
      <c r="CI393" s="21">
        <v>381.38400000000001</v>
      </c>
      <c r="CJ393" s="21">
        <v>1.7</v>
      </c>
      <c r="CK393" s="21">
        <v>1.3879999999999999</v>
      </c>
      <c r="CL393" s="21">
        <v>-35.143000000000001</v>
      </c>
      <c r="CM393" s="12">
        <v>1.3859999999999999</v>
      </c>
      <c r="CN393" s="12">
        <v>-38.365000000000002</v>
      </c>
      <c r="CO393" s="62">
        <f>(CL393*CK393+CN393*CM393)/(CL393+CN393)</f>
        <v>1.3869561680361318</v>
      </c>
      <c r="CP393" s="12">
        <v>0.76</v>
      </c>
      <c r="CQ393" s="12">
        <v>0</v>
      </c>
      <c r="CR393" s="12">
        <v>0</v>
      </c>
      <c r="CS393" s="12">
        <v>0</v>
      </c>
      <c r="CT393" s="12">
        <v>0</v>
      </c>
      <c r="CU393" s="12">
        <v>0</v>
      </c>
      <c r="CV393" s="12">
        <v>0</v>
      </c>
      <c r="CW393" s="12">
        <v>0</v>
      </c>
      <c r="CX393" s="22">
        <v>0.74299999999999999</v>
      </c>
      <c r="DM393" s="35"/>
      <c r="DN393" s="35"/>
      <c r="DO393" s="35"/>
      <c r="DP393" s="35"/>
      <c r="DQ393" s="35"/>
      <c r="DR393" s="35"/>
      <c r="DS393" s="35"/>
      <c r="DT393" s="35"/>
      <c r="DU393" s="35"/>
      <c r="DV393" s="35"/>
      <c r="DW393" s="35"/>
      <c r="DX393" s="35"/>
      <c r="DY393" s="35"/>
      <c r="DZ393" s="35"/>
      <c r="EA393" s="35"/>
      <c r="EB393" s="35"/>
      <c r="EC393" s="21">
        <v>9</v>
      </c>
      <c r="ED393" s="21">
        <v>9</v>
      </c>
      <c r="EE393" s="21"/>
      <c r="EF393" s="21">
        <f t="shared" si="59"/>
        <v>0</v>
      </c>
      <c r="EG393" s="24">
        <v>9</v>
      </c>
      <c r="EH393" s="21"/>
      <c r="EI393" s="21"/>
      <c r="EJ393" s="21"/>
      <c r="EK393" s="21"/>
      <c r="EL393" s="21"/>
      <c r="EM393" s="21"/>
      <c r="EN393" s="21"/>
      <c r="EO393" s="21"/>
      <c r="EP393" s="21"/>
      <c r="EQ393" s="21"/>
      <c r="ER393" s="21"/>
      <c r="ES393" s="21"/>
      <c r="ET393" s="21"/>
      <c r="EU393" s="21"/>
      <c r="EV393" s="21"/>
      <c r="EW393" s="21"/>
      <c r="EX393" s="21"/>
      <c r="EY393" s="21"/>
      <c r="EZ393" s="21"/>
      <c r="FA393" s="21"/>
      <c r="FB393" s="21"/>
      <c r="FC393" s="21"/>
      <c r="FD393" s="21"/>
      <c r="FE393" s="21"/>
      <c r="FF393" s="21"/>
      <c r="FG393" s="21"/>
      <c r="FH393" s="21"/>
      <c r="FI393" s="21"/>
      <c r="FJ393" s="21"/>
      <c r="FK393" s="21"/>
      <c r="FL393" s="21"/>
      <c r="FM393" s="21"/>
      <c r="FN393" s="21"/>
      <c r="FO393" s="21"/>
      <c r="FP393" s="21"/>
      <c r="FQ393" s="21"/>
      <c r="FR393" s="21"/>
      <c r="FS393" s="21"/>
      <c r="FT393" s="21"/>
      <c r="FU393" s="21"/>
      <c r="FV393" s="21"/>
      <c r="FW393" s="21"/>
      <c r="FX393" s="21"/>
      <c r="FY393" s="21"/>
      <c r="FZ393" s="21"/>
      <c r="GA393" s="21"/>
      <c r="GB393" s="21"/>
      <c r="GC393" s="21"/>
      <c r="GD393" s="21"/>
      <c r="GE393" s="21"/>
      <c r="GF393" s="21"/>
      <c r="GG393" s="21"/>
      <c r="GH393" s="21"/>
      <c r="GI393" s="21"/>
      <c r="GJ393" s="21"/>
      <c r="GK393" s="21"/>
      <c r="GL393" s="21"/>
      <c r="GM393" s="21"/>
      <c r="GN393" s="21"/>
      <c r="GO393" s="21"/>
      <c r="GP393" s="21"/>
      <c r="GQ393" s="21"/>
      <c r="GR393" s="21"/>
      <c r="GS393" s="21"/>
      <c r="GT393" s="21"/>
      <c r="GU393" s="21"/>
      <c r="GV393" s="21"/>
      <c r="GW393" s="21"/>
      <c r="GX393" s="21"/>
      <c r="GY393" s="21"/>
      <c r="GZ393" s="21"/>
      <c r="HA393" s="21"/>
      <c r="HB393" s="21"/>
      <c r="HC393" s="21"/>
      <c r="HD393" s="21"/>
      <c r="HE393" s="21"/>
      <c r="HF393" s="21"/>
      <c r="HG393" s="21"/>
      <c r="HH393" s="21"/>
      <c r="HI393" s="21"/>
      <c r="HJ393" s="21"/>
      <c r="HK393" s="21"/>
      <c r="HL393" s="21"/>
      <c r="HM393" s="21"/>
      <c r="HN393" s="21"/>
      <c r="HO393" s="21"/>
      <c r="HP393" s="21"/>
      <c r="HQ393" s="21"/>
      <c r="HR393" s="21"/>
      <c r="HS393" s="21"/>
      <c r="HT393" s="21"/>
      <c r="HU393" s="21"/>
      <c r="HV393" s="21"/>
      <c r="HW393" s="21"/>
      <c r="HX393" s="21"/>
      <c r="HY393" s="21"/>
      <c r="HZ393" s="21"/>
      <c r="IA393" s="21"/>
      <c r="IB393" s="21"/>
      <c r="IC393" s="21"/>
      <c r="ID393" s="21"/>
      <c r="IE393" s="21"/>
      <c r="IF393" s="21"/>
      <c r="IG393" s="21"/>
      <c r="IH393" s="21"/>
      <c r="II393" s="21"/>
      <c r="IJ393" s="21"/>
    </row>
    <row r="394" spans="1:244" s="12" customFormat="1" ht="15" customHeight="1" x14ac:dyDescent="0.3">
      <c r="B394" s="13">
        <v>2</v>
      </c>
      <c r="C394" s="51"/>
      <c r="D394" s="12">
        <v>25</v>
      </c>
      <c r="F394" s="76">
        <v>44910</v>
      </c>
      <c r="G394" s="13" t="s">
        <v>89</v>
      </c>
      <c r="I394" s="14">
        <v>44867</v>
      </c>
      <c r="J394" s="13">
        <f t="shared" si="56"/>
        <v>43</v>
      </c>
      <c r="K394" s="12">
        <f t="shared" si="57"/>
        <v>4</v>
      </c>
      <c r="L394" s="12">
        <v>39</v>
      </c>
      <c r="M394" s="16" t="s">
        <v>74</v>
      </c>
      <c r="N394" s="12">
        <v>1</v>
      </c>
      <c r="P394" s="12" t="s">
        <v>75</v>
      </c>
      <c r="Q394" s="12" t="s">
        <v>161</v>
      </c>
      <c r="R394" s="12" t="s">
        <v>77</v>
      </c>
      <c r="S394" s="17" t="s">
        <v>78</v>
      </c>
      <c r="T394" s="12">
        <v>28</v>
      </c>
      <c r="V394" s="12">
        <v>10</v>
      </c>
      <c r="W394" s="12" t="s">
        <v>83</v>
      </c>
      <c r="Z394" s="13">
        <v>46</v>
      </c>
      <c r="AA394" s="13">
        <v>1100</v>
      </c>
      <c r="AB394" s="12">
        <v>9</v>
      </c>
      <c r="AC394" s="13">
        <v>-31</v>
      </c>
      <c r="AE394" s="12">
        <v>29</v>
      </c>
      <c r="AF394" s="12">
        <v>30</v>
      </c>
      <c r="AG394" s="12">
        <v>31</v>
      </c>
      <c r="AH394" s="12">
        <v>32</v>
      </c>
      <c r="AJ394" s="13">
        <v>4</v>
      </c>
      <c r="AK394" s="16">
        <f t="shared" si="55"/>
        <v>1444.39697265625</v>
      </c>
      <c r="AL394" s="12">
        <v>-69.2138671875</v>
      </c>
      <c r="AM394" s="18">
        <v>-72.021484375</v>
      </c>
      <c r="AN394" s="18">
        <v>-81.6802978515625</v>
      </c>
      <c r="AO394" s="18">
        <v>-88.3941650390625</v>
      </c>
      <c r="AP394" s="18">
        <v>-97.137451171875</v>
      </c>
      <c r="AQ394" s="12">
        <v>-109.359741210937</v>
      </c>
      <c r="AR394" s="12">
        <v>-95.7794189453125</v>
      </c>
      <c r="AS394" s="12">
        <v>-119.888305664062</v>
      </c>
      <c r="AU394" s="12">
        <f t="shared" si="58"/>
        <v>22</v>
      </c>
      <c r="AV394" s="12">
        <v>11</v>
      </c>
      <c r="AW394" s="12">
        <v>1</v>
      </c>
      <c r="AX394" s="12">
        <v>1</v>
      </c>
      <c r="AY394" s="12" t="s">
        <v>80</v>
      </c>
      <c r="AZ394" s="12">
        <v>499.40051269531199</v>
      </c>
      <c r="BA394" s="12">
        <v>503.19909667968699</v>
      </c>
      <c r="BB394" s="19">
        <v>-30.5</v>
      </c>
      <c r="BC394" s="18">
        <v>62.4671630859375</v>
      </c>
      <c r="BD394" s="12">
        <v>1.69921875</v>
      </c>
      <c r="BE394" s="12">
        <v>501.09973144531199</v>
      </c>
      <c r="BF394" s="12">
        <v>9.412353515625</v>
      </c>
      <c r="BG394" s="12">
        <v>3.69921875</v>
      </c>
      <c r="BH394" s="12">
        <v>503.09973144531199</v>
      </c>
      <c r="BI394" s="19">
        <v>2.0317077636718701</v>
      </c>
      <c r="BJ394" s="12">
        <v>31.2335815429687</v>
      </c>
      <c r="BK394" s="12">
        <v>0.84168475866317705</v>
      </c>
      <c r="BL394" s="12">
        <v>22.1180324554443</v>
      </c>
      <c r="BM394" s="12">
        <v>56.219364166259702</v>
      </c>
      <c r="BN394" s="12">
        <v>1.0498046875</v>
      </c>
      <c r="BO394" s="12">
        <v>-35.232841491699197</v>
      </c>
      <c r="BP394" s="12">
        <v>0.9501953125</v>
      </c>
      <c r="BQ394" s="12" t="s">
        <v>81</v>
      </c>
      <c r="BR394" s="12" t="s">
        <v>81</v>
      </c>
      <c r="BS394" s="12" t="s">
        <v>81</v>
      </c>
      <c r="BU394" s="12" t="s">
        <v>81</v>
      </c>
      <c r="BV394" s="12">
        <v>135.771560668945</v>
      </c>
      <c r="BW394" s="12" t="s">
        <v>82</v>
      </c>
      <c r="BX394" s="12" t="s">
        <v>81</v>
      </c>
      <c r="BY394" s="12" t="s">
        <v>82</v>
      </c>
      <c r="BZ394" s="12" t="s">
        <v>82</v>
      </c>
      <c r="CC394" s="12" t="s">
        <v>295</v>
      </c>
      <c r="CE394" s="20">
        <v>-13.183999999999999</v>
      </c>
      <c r="CF394" s="21">
        <v>0</v>
      </c>
      <c r="CG394" s="21">
        <v>0.153</v>
      </c>
      <c r="CH394" s="21">
        <v>0.434</v>
      </c>
      <c r="CI394" s="21">
        <v>82.04</v>
      </c>
      <c r="CJ394" s="21">
        <v>1.95</v>
      </c>
      <c r="CK394" s="21">
        <v>1.79</v>
      </c>
      <c r="CL394" s="21">
        <v>-4.7549999999999999</v>
      </c>
      <c r="CM394" s="12">
        <v>1.9379999999999999</v>
      </c>
      <c r="CN394" s="12">
        <v>-8.5299999999999994</v>
      </c>
      <c r="CO394" s="62">
        <f>(CL394*CK394+CN394*CM394)/(CL394+CN394)</f>
        <v>1.8850274745954081</v>
      </c>
      <c r="CP394" s="12">
        <v>0.65100000000000002</v>
      </c>
      <c r="CQ394" s="12">
        <v>0</v>
      </c>
      <c r="CR394" s="12">
        <v>0</v>
      </c>
      <c r="CS394" s="12">
        <v>0</v>
      </c>
      <c r="CT394" s="12">
        <v>0</v>
      </c>
      <c r="CU394" s="12">
        <v>0</v>
      </c>
      <c r="CV394" s="12">
        <v>0</v>
      </c>
      <c r="CW394" s="12">
        <v>0</v>
      </c>
      <c r="CX394" s="22">
        <v>0.18099999999999999</v>
      </c>
      <c r="EC394" s="32">
        <v>6</v>
      </c>
      <c r="ED394" s="21">
        <v>6</v>
      </c>
      <c r="EE394" s="21"/>
      <c r="EF394" s="21">
        <f t="shared" si="59"/>
        <v>0</v>
      </c>
      <c r="EG394" s="36">
        <v>6</v>
      </c>
      <c r="EH394" s="21"/>
      <c r="EI394" s="21"/>
      <c r="EJ394" s="21"/>
      <c r="EK394" s="21"/>
      <c r="EL394" s="21"/>
      <c r="EM394" s="21"/>
      <c r="EN394" s="21"/>
      <c r="EO394" s="21"/>
      <c r="EP394" s="21"/>
      <c r="EQ394" s="21"/>
      <c r="ER394" s="21"/>
      <c r="ES394" s="21"/>
      <c r="ET394" s="21"/>
      <c r="EU394" s="21"/>
      <c r="EV394" s="21"/>
      <c r="EW394" s="21"/>
      <c r="EX394" s="21"/>
      <c r="EY394" s="21"/>
      <c r="EZ394" s="21"/>
      <c r="FA394" s="21"/>
      <c r="FB394" s="21"/>
      <c r="FC394" s="21"/>
      <c r="FD394" s="21"/>
      <c r="FE394" s="21"/>
      <c r="FF394" s="21"/>
      <c r="FG394" s="21"/>
      <c r="FH394" s="21"/>
      <c r="FI394" s="21"/>
      <c r="FJ394" s="21"/>
      <c r="FK394" s="21"/>
      <c r="FL394" s="21"/>
      <c r="FM394" s="21"/>
      <c r="FN394" s="21"/>
      <c r="FO394" s="21"/>
      <c r="FP394" s="21"/>
      <c r="FQ394" s="21"/>
      <c r="FR394" s="21"/>
      <c r="FS394" s="21"/>
      <c r="FT394" s="21"/>
      <c r="FU394" s="21"/>
      <c r="FV394" s="21"/>
      <c r="FW394" s="21"/>
      <c r="FX394" s="21"/>
      <c r="FY394" s="21"/>
      <c r="FZ394" s="21"/>
      <c r="GA394" s="21"/>
      <c r="GB394" s="21"/>
      <c r="GC394" s="21"/>
      <c r="GD394" s="21"/>
      <c r="GE394" s="21"/>
      <c r="GF394" s="21"/>
      <c r="GG394" s="21"/>
      <c r="GH394" s="21"/>
      <c r="GI394" s="21"/>
      <c r="GJ394" s="21"/>
      <c r="GK394" s="21"/>
      <c r="GL394" s="21"/>
      <c r="GM394" s="21"/>
      <c r="GN394" s="21"/>
      <c r="GO394" s="21"/>
      <c r="GP394" s="21"/>
      <c r="GQ394" s="21"/>
      <c r="GR394" s="21"/>
      <c r="GS394" s="21"/>
      <c r="GT394" s="21"/>
      <c r="GU394" s="21"/>
      <c r="GV394" s="21"/>
      <c r="GW394" s="21"/>
      <c r="GX394" s="21"/>
      <c r="GY394" s="21"/>
      <c r="GZ394" s="21"/>
      <c r="HA394" s="21"/>
      <c r="HB394" s="21"/>
      <c r="HC394" s="21"/>
      <c r="HD394" s="21"/>
      <c r="HE394" s="21"/>
      <c r="HF394" s="21"/>
      <c r="HG394" s="21"/>
      <c r="HH394" s="21"/>
      <c r="HI394" s="21"/>
      <c r="HJ394" s="21"/>
      <c r="HK394" s="21"/>
      <c r="HL394" s="21"/>
      <c r="HM394" s="21"/>
      <c r="HN394" s="21"/>
      <c r="HO394" s="21"/>
      <c r="HP394" s="21"/>
      <c r="HQ394" s="21"/>
      <c r="HR394" s="21"/>
      <c r="HS394" s="21"/>
      <c r="HT394" s="21"/>
      <c r="HU394" s="21"/>
      <c r="HV394" s="21"/>
      <c r="HW394" s="21"/>
      <c r="HX394" s="21"/>
      <c r="HY394" s="21"/>
      <c r="HZ394" s="21"/>
      <c r="IA394" s="21"/>
      <c r="IB394" s="21"/>
      <c r="IC394" s="21"/>
      <c r="ID394" s="21"/>
      <c r="IE394" s="21"/>
      <c r="IF394" s="21"/>
      <c r="IG394" s="21"/>
      <c r="IH394" s="21"/>
      <c r="II394" s="21"/>
      <c r="IJ394" s="21"/>
    </row>
    <row r="395" spans="1:244" s="12" customFormat="1" x14ac:dyDescent="0.3">
      <c r="B395" s="13">
        <v>2</v>
      </c>
      <c r="C395" s="51"/>
      <c r="D395" s="12">
        <v>25</v>
      </c>
      <c r="F395" s="76">
        <v>44910</v>
      </c>
      <c r="G395" s="13" t="s">
        <v>89</v>
      </c>
      <c r="I395" s="14">
        <v>44867</v>
      </c>
      <c r="J395" s="13">
        <f t="shared" si="56"/>
        <v>43</v>
      </c>
      <c r="K395" s="12">
        <f t="shared" si="57"/>
        <v>4</v>
      </c>
      <c r="L395" s="12">
        <v>39</v>
      </c>
      <c r="M395" s="16" t="s">
        <v>74</v>
      </c>
      <c r="N395" s="12">
        <v>1</v>
      </c>
      <c r="P395" s="12" t="s">
        <v>75</v>
      </c>
      <c r="Q395" s="12" t="s">
        <v>161</v>
      </c>
      <c r="R395" s="12" t="s">
        <v>77</v>
      </c>
      <c r="S395" s="17" t="s">
        <v>78</v>
      </c>
      <c r="T395" s="12">
        <v>28</v>
      </c>
      <c r="V395" s="12">
        <v>8</v>
      </c>
      <c r="W395" s="12" t="s">
        <v>163</v>
      </c>
      <c r="Z395" s="13">
        <v>42</v>
      </c>
      <c r="AA395" s="13">
        <v>1700</v>
      </c>
      <c r="AB395" s="12">
        <v>12</v>
      </c>
      <c r="AC395" s="13">
        <v>-33</v>
      </c>
      <c r="AE395" s="12">
        <v>21</v>
      </c>
      <c r="AF395" s="12">
        <v>22</v>
      </c>
      <c r="AG395" s="12">
        <v>23</v>
      </c>
      <c r="AH395" s="12">
        <v>24</v>
      </c>
      <c r="AJ395" s="13">
        <v>1</v>
      </c>
      <c r="AK395" s="16">
        <f t="shared" si="55"/>
        <v>521.8505859375</v>
      </c>
      <c r="AL395" s="12">
        <v>-70.80078125</v>
      </c>
      <c r="AM395" s="18">
        <v>-67.291259765625</v>
      </c>
      <c r="AN395" s="18">
        <v>-63.2476806640625</v>
      </c>
      <c r="AO395" s="18">
        <v>-72.021484375</v>
      </c>
      <c r="AP395" s="18">
        <v>-81.48193359375</v>
      </c>
      <c r="AQ395" s="12">
        <v>-87.1734619140625</v>
      </c>
      <c r="AR395" s="12">
        <v>-96.6796875</v>
      </c>
      <c r="AS395" s="12">
        <v>-96.0845947265625</v>
      </c>
      <c r="AU395" s="12">
        <f t="shared" si="58"/>
        <v>24</v>
      </c>
      <c r="AV395" s="12">
        <v>12</v>
      </c>
      <c r="AW395" s="12">
        <v>1</v>
      </c>
      <c r="AX395" s="12">
        <v>1</v>
      </c>
      <c r="AY395" s="12" t="s">
        <v>80</v>
      </c>
      <c r="AZ395" s="12">
        <v>337.40051269531199</v>
      </c>
      <c r="BA395" s="12">
        <v>341.599609375</v>
      </c>
      <c r="BB395" s="19">
        <v>-27.590000152587798</v>
      </c>
      <c r="BC395" s="18">
        <v>45.320713043212798</v>
      </c>
      <c r="BD395" s="12">
        <v>1.69921875</v>
      </c>
      <c r="BE395" s="12">
        <v>339.09973144531199</v>
      </c>
      <c r="BF395" s="12">
        <v>16.741001129150298</v>
      </c>
      <c r="BG395" s="12">
        <v>0</v>
      </c>
      <c r="BH395" s="12">
        <v>337.40051269531199</v>
      </c>
      <c r="BI395" s="19" t="s">
        <v>81</v>
      </c>
      <c r="BJ395" s="12">
        <v>22.660356521606399</v>
      </c>
      <c r="BK395" s="12">
        <v>0.33653056621551503</v>
      </c>
      <c r="BL395" s="12">
        <v>2.4395995140075599</v>
      </c>
      <c r="BM395" s="12">
        <v>23.284313201904201</v>
      </c>
      <c r="BN395" s="12">
        <v>0.6494140625</v>
      </c>
      <c r="BO395" s="12">
        <v>-11.6808252334594</v>
      </c>
      <c r="BP395" s="12">
        <v>1.75048828125</v>
      </c>
      <c r="BQ395" s="12" t="s">
        <v>81</v>
      </c>
      <c r="BR395" s="12" t="s">
        <v>81</v>
      </c>
      <c r="BS395" s="12" t="s">
        <v>81</v>
      </c>
      <c r="BU395" s="12" t="s">
        <v>81</v>
      </c>
      <c r="BV395" s="12">
        <v>148.85279846191401</v>
      </c>
      <c r="BW395" s="12" t="s">
        <v>82</v>
      </c>
      <c r="BX395" s="12" t="s">
        <v>81</v>
      </c>
      <c r="BY395" s="12" t="s">
        <v>82</v>
      </c>
      <c r="BZ395" s="12" t="s">
        <v>82</v>
      </c>
      <c r="CC395" s="12" t="s">
        <v>296</v>
      </c>
      <c r="CE395" s="20">
        <v>-10.039999999999999</v>
      </c>
      <c r="CF395" s="21">
        <v>0</v>
      </c>
      <c r="CG395" s="21">
        <v>0.183</v>
      </c>
      <c r="CH395" s="21">
        <v>0.58899999999999997</v>
      </c>
      <c r="CI395" s="21">
        <v>47.05</v>
      </c>
      <c r="CJ395" s="21">
        <v>2.2999999999999998</v>
      </c>
      <c r="CK395" s="21">
        <v>2.3679999999999999</v>
      </c>
      <c r="CL395" s="21">
        <v>-2.4390000000000001</v>
      </c>
      <c r="CM395" s="12">
        <v>2.7669999999999999</v>
      </c>
      <c r="CN395" s="12">
        <v>-7.29</v>
      </c>
      <c r="CO395" s="62">
        <f>(CL395*CK395+CN395*CM395)/(CL395+CN395)</f>
        <v>2.6669731729879746</v>
      </c>
      <c r="CP395" s="12">
        <v>0.59</v>
      </c>
      <c r="CQ395" s="12">
        <v>0</v>
      </c>
      <c r="CR395" s="12">
        <v>0</v>
      </c>
      <c r="CS395" s="12">
        <v>0</v>
      </c>
      <c r="CT395" s="12">
        <v>0</v>
      </c>
      <c r="CU395" s="12">
        <v>0</v>
      </c>
      <c r="CV395" s="12">
        <v>0</v>
      </c>
      <c r="CW395" s="12">
        <v>0</v>
      </c>
      <c r="CX395" s="22">
        <v>0.13600000000000001</v>
      </c>
      <c r="EC395" s="12">
        <v>4</v>
      </c>
      <c r="ED395" s="12">
        <v>4</v>
      </c>
      <c r="EE395" s="21"/>
      <c r="EF395" s="21">
        <f t="shared" si="59"/>
        <v>0</v>
      </c>
      <c r="EG395" s="28">
        <v>4</v>
      </c>
      <c r="EH395" s="21"/>
      <c r="EI395" s="21"/>
      <c r="EJ395" s="21"/>
      <c r="EK395" s="21"/>
      <c r="EL395" s="21"/>
      <c r="EM395" s="21"/>
      <c r="EN395" s="21"/>
      <c r="EO395" s="21"/>
      <c r="EP395" s="21"/>
      <c r="EQ395" s="21"/>
      <c r="ER395" s="21"/>
      <c r="ES395" s="21"/>
      <c r="ET395" s="21"/>
      <c r="EU395" s="21"/>
      <c r="EV395" s="21"/>
      <c r="EW395" s="21"/>
      <c r="EX395" s="21"/>
      <c r="EY395" s="21"/>
      <c r="EZ395" s="21"/>
      <c r="FA395" s="21"/>
      <c r="FB395" s="21"/>
      <c r="FC395" s="21"/>
      <c r="FD395" s="21"/>
      <c r="FE395" s="21"/>
      <c r="FF395" s="21"/>
      <c r="FG395" s="21"/>
      <c r="FH395" s="21"/>
      <c r="FI395" s="21"/>
      <c r="FJ395" s="21"/>
      <c r="FK395" s="21"/>
      <c r="FL395" s="21"/>
      <c r="FM395" s="21"/>
      <c r="FN395" s="21"/>
      <c r="FO395" s="21"/>
      <c r="FP395" s="21"/>
      <c r="FQ395" s="21"/>
      <c r="FR395" s="21"/>
      <c r="FS395" s="21"/>
      <c r="FT395" s="21"/>
      <c r="FU395" s="21"/>
      <c r="FV395" s="21"/>
      <c r="FW395" s="21"/>
      <c r="FX395" s="21"/>
      <c r="FY395" s="21"/>
      <c r="FZ395" s="21"/>
      <c r="GA395" s="21"/>
      <c r="GB395" s="21"/>
      <c r="GC395" s="21"/>
      <c r="GD395" s="21"/>
      <c r="GE395" s="21"/>
      <c r="GF395" s="21"/>
      <c r="GG395" s="21"/>
      <c r="GH395" s="21"/>
      <c r="GI395" s="21"/>
      <c r="GJ395" s="21"/>
      <c r="GK395" s="21"/>
      <c r="GL395" s="21"/>
      <c r="GM395" s="21"/>
      <c r="GN395" s="21"/>
      <c r="GO395" s="21"/>
      <c r="GP395" s="21"/>
      <c r="GQ395" s="21"/>
      <c r="GR395" s="21"/>
      <c r="GS395" s="21"/>
      <c r="GT395" s="21"/>
      <c r="GU395" s="21"/>
      <c r="GV395" s="21"/>
      <c r="GW395" s="21"/>
      <c r="GX395" s="21"/>
      <c r="GY395" s="21"/>
      <c r="GZ395" s="21"/>
      <c r="HA395" s="21"/>
      <c r="HB395" s="21"/>
      <c r="HC395" s="21"/>
      <c r="HD395" s="21"/>
      <c r="HE395" s="21"/>
      <c r="HF395" s="21"/>
      <c r="HG395" s="21"/>
      <c r="HH395" s="21"/>
      <c r="HI395" s="21"/>
      <c r="HJ395" s="21"/>
      <c r="HK395" s="21"/>
      <c r="HL395" s="21"/>
      <c r="HM395" s="21"/>
      <c r="HN395" s="21"/>
      <c r="HO395" s="21"/>
      <c r="HP395" s="21"/>
      <c r="HQ395" s="21"/>
      <c r="HR395" s="21"/>
      <c r="HS395" s="21"/>
      <c r="HT395" s="21"/>
      <c r="HU395" s="21"/>
      <c r="HV395" s="21"/>
      <c r="HW395" s="21"/>
      <c r="HX395" s="21"/>
      <c r="HY395" s="21"/>
      <c r="HZ395" s="21"/>
      <c r="IA395" s="21"/>
      <c r="IB395" s="21"/>
      <c r="IC395" s="21"/>
      <c r="ID395" s="21"/>
      <c r="IE395" s="21"/>
      <c r="IF395" s="21"/>
      <c r="IG395" s="21"/>
      <c r="IH395" s="21"/>
      <c r="II395" s="21"/>
      <c r="IJ395" s="21"/>
    </row>
    <row r="396" spans="1:244" s="12" customFormat="1" ht="14.4" customHeight="1" x14ac:dyDescent="0.3">
      <c r="A396" s="35"/>
      <c r="B396" s="13">
        <v>2</v>
      </c>
      <c r="C396" s="35"/>
      <c r="D396" s="12">
        <v>25</v>
      </c>
      <c r="E396" s="35"/>
      <c r="F396" s="76">
        <v>44910</v>
      </c>
      <c r="G396" s="13" t="s">
        <v>89</v>
      </c>
      <c r="H396" s="35"/>
      <c r="I396" s="14">
        <v>44867</v>
      </c>
      <c r="J396" s="13">
        <f t="shared" si="56"/>
        <v>43</v>
      </c>
      <c r="K396" s="12">
        <f t="shared" si="57"/>
        <v>4</v>
      </c>
      <c r="L396" s="35">
        <v>39</v>
      </c>
      <c r="M396" s="16" t="s">
        <v>74</v>
      </c>
      <c r="N396" s="12">
        <v>1</v>
      </c>
      <c r="O396" s="35"/>
      <c r="P396" s="12" t="s">
        <v>75</v>
      </c>
      <c r="Q396" s="12" t="s">
        <v>161</v>
      </c>
      <c r="R396" s="12" t="s">
        <v>77</v>
      </c>
      <c r="S396" s="17" t="s">
        <v>78</v>
      </c>
      <c r="T396" s="12">
        <v>28</v>
      </c>
      <c r="U396" s="35"/>
      <c r="V396" s="35">
        <v>1</v>
      </c>
      <c r="W396" s="35" t="s">
        <v>83</v>
      </c>
      <c r="X396" s="35"/>
      <c r="Y396" s="35"/>
      <c r="Z396" s="49">
        <v>29</v>
      </c>
      <c r="AA396" s="49">
        <v>500</v>
      </c>
      <c r="AB396" s="35">
        <v>20</v>
      </c>
      <c r="AC396" s="49">
        <v>-16</v>
      </c>
      <c r="AD396" s="35"/>
      <c r="AE396" s="35">
        <v>0</v>
      </c>
      <c r="AF396" s="35">
        <v>1</v>
      </c>
      <c r="AG396" s="35">
        <v>2</v>
      </c>
      <c r="AH396" s="35">
        <v>3</v>
      </c>
      <c r="AI396" s="35"/>
      <c r="AJ396" s="49">
        <v>1</v>
      </c>
      <c r="AK396" s="16">
        <f t="shared" si="55"/>
        <v>418.701171875</v>
      </c>
      <c r="AL396" s="35">
        <v>-76.690673828125</v>
      </c>
      <c r="AM396" s="72">
        <v>-78.338623046875</v>
      </c>
      <c r="AN396" s="72">
        <v>-81.2225341796875</v>
      </c>
      <c r="AO396" s="72">
        <v>-83.282470703125</v>
      </c>
      <c r="AP396" s="72">
        <v>-84.686279296875</v>
      </c>
      <c r="AQ396" s="35">
        <v>-89.691162109375</v>
      </c>
      <c r="AR396" s="35">
        <v>-95.0775146484375</v>
      </c>
      <c r="AS396" s="35">
        <v>-97.1832275390625</v>
      </c>
      <c r="AT396" s="35"/>
      <c r="AU396" s="12">
        <f t="shared" si="58"/>
        <v>68</v>
      </c>
      <c r="AV396" s="35">
        <v>34</v>
      </c>
      <c r="AW396" s="35">
        <v>1</v>
      </c>
      <c r="AX396" s="35">
        <v>1</v>
      </c>
      <c r="AY396" s="35" t="s">
        <v>80</v>
      </c>
      <c r="AZ396" s="35">
        <v>303.89849853515602</v>
      </c>
      <c r="BA396" s="35">
        <v>306.99615478515602</v>
      </c>
      <c r="BB396" s="71">
        <v>-37.330001831054602</v>
      </c>
      <c r="BC396" s="72">
        <v>49.308151245117102</v>
      </c>
      <c r="BD396" s="35">
        <v>1.5</v>
      </c>
      <c r="BE396" s="35">
        <v>305.39849853515602</v>
      </c>
      <c r="BF396" s="35">
        <v>23.978559494018501</v>
      </c>
      <c r="BG396" s="35">
        <v>0</v>
      </c>
      <c r="BH396" s="35">
        <v>303.89849853515602</v>
      </c>
      <c r="BI396" s="71" t="s">
        <v>81</v>
      </c>
      <c r="BJ396" s="35">
        <v>24.654075622558501</v>
      </c>
      <c r="BK396" s="35" t="s">
        <v>81</v>
      </c>
      <c r="BL396" s="35">
        <v>1.26494371891021</v>
      </c>
      <c r="BM396" s="35">
        <v>29.21875</v>
      </c>
      <c r="BN396" s="35">
        <v>0.251953125</v>
      </c>
      <c r="BO396" s="35">
        <v>-15.46875</v>
      </c>
      <c r="BP396" s="35">
        <v>1.451171875</v>
      </c>
      <c r="BQ396" s="35" t="s">
        <v>81</v>
      </c>
      <c r="BR396" s="35" t="s">
        <v>81</v>
      </c>
      <c r="BS396" s="35" t="s">
        <v>81</v>
      </c>
      <c r="BT396" s="35"/>
      <c r="BU396" s="35" t="s">
        <v>81</v>
      </c>
      <c r="BV396" s="35">
        <v>128.31961059570301</v>
      </c>
      <c r="BW396" s="35" t="s">
        <v>82</v>
      </c>
      <c r="BX396" s="35" t="s">
        <v>81</v>
      </c>
      <c r="BY396" s="35" t="s">
        <v>82</v>
      </c>
      <c r="BZ396" s="35" t="s">
        <v>82</v>
      </c>
      <c r="CA396" s="35"/>
      <c r="CB396" s="35"/>
      <c r="CC396" s="12" t="s">
        <v>297</v>
      </c>
      <c r="CE396" s="20">
        <v>-12.207000000000001</v>
      </c>
      <c r="CF396" s="21">
        <v>0</v>
      </c>
      <c r="CG396" s="21">
        <v>-9.1999999999999998E-2</v>
      </c>
      <c r="CH396" s="21">
        <v>0.56799999999999995</v>
      </c>
      <c r="CI396" s="21">
        <v>121.78700000000001</v>
      </c>
      <c r="CJ396" s="21">
        <v>2.35</v>
      </c>
      <c r="CK396" s="21">
        <v>1.5009999999999999</v>
      </c>
      <c r="CL396" s="21">
        <v>-4.5129999999999999</v>
      </c>
      <c r="CM396" s="12">
        <v>1.82</v>
      </c>
      <c r="CN396" s="12">
        <v>-8.9060000000000006</v>
      </c>
      <c r="CO396" s="62">
        <f>(CL396*CK396+CN396*CM396)/(CL396+CN396)</f>
        <v>1.7127157761383114</v>
      </c>
      <c r="CP396" s="12">
        <v>0.495</v>
      </c>
      <c r="CQ396" s="12">
        <v>0</v>
      </c>
      <c r="CR396" s="12">
        <v>0</v>
      </c>
      <c r="CS396" s="12">
        <v>0</v>
      </c>
      <c r="CT396" s="12">
        <v>0</v>
      </c>
      <c r="CU396" s="12">
        <v>0</v>
      </c>
      <c r="CV396" s="12">
        <v>0</v>
      </c>
      <c r="CW396" s="12">
        <v>0</v>
      </c>
      <c r="CX396" s="22">
        <v>0.152</v>
      </c>
      <c r="CY396" s="35"/>
      <c r="CZ396" s="35"/>
      <c r="DA396" s="35"/>
      <c r="DB396" s="35"/>
      <c r="DC396" s="35"/>
      <c r="DD396" s="35"/>
      <c r="DE396" s="35"/>
      <c r="DF396" s="35"/>
      <c r="DG396" s="35"/>
      <c r="DH396" s="35"/>
      <c r="DI396" s="35"/>
      <c r="DJ396" s="35"/>
      <c r="DK396" s="35"/>
      <c r="DL396" s="35"/>
      <c r="DM396" s="35"/>
      <c r="DN396" s="35"/>
      <c r="DO396" s="35"/>
      <c r="DP396" s="35"/>
      <c r="DQ396" s="35"/>
      <c r="DR396" s="35"/>
      <c r="DS396" s="35"/>
      <c r="DT396" s="35"/>
      <c r="DU396" s="35"/>
      <c r="DV396" s="35"/>
      <c r="DW396" s="35"/>
      <c r="DX396" s="35"/>
      <c r="DY396" s="35"/>
      <c r="DZ396" s="35"/>
      <c r="EA396" s="35"/>
      <c r="EB396" s="35"/>
      <c r="EC396" s="12">
        <v>4</v>
      </c>
      <c r="ED396" s="12">
        <v>4</v>
      </c>
      <c r="EE396" s="21"/>
      <c r="EF396" s="21">
        <f t="shared" si="59"/>
        <v>0</v>
      </c>
      <c r="EG396" s="28">
        <v>4</v>
      </c>
      <c r="EH396" s="21"/>
      <c r="EI396" s="21"/>
      <c r="EJ396" s="21"/>
      <c r="EK396" s="21"/>
      <c r="EL396" s="21"/>
      <c r="EM396" s="21"/>
      <c r="EN396" s="21"/>
      <c r="EO396" s="21"/>
      <c r="EP396" s="21"/>
      <c r="EQ396" s="21"/>
      <c r="ER396" s="21"/>
      <c r="ES396" s="21"/>
      <c r="ET396" s="21"/>
      <c r="EU396" s="21"/>
      <c r="EV396" s="21"/>
      <c r="EW396" s="21"/>
      <c r="EX396" s="21"/>
      <c r="EY396" s="21"/>
      <c r="EZ396" s="21"/>
      <c r="FA396" s="21"/>
      <c r="FB396" s="21"/>
      <c r="FC396" s="21"/>
      <c r="FD396" s="21"/>
      <c r="FE396" s="21"/>
      <c r="FF396" s="21"/>
      <c r="FG396" s="21"/>
      <c r="FH396" s="21"/>
      <c r="FI396" s="21"/>
      <c r="FJ396" s="21"/>
      <c r="FK396" s="21"/>
      <c r="FL396" s="21"/>
      <c r="FM396" s="21"/>
      <c r="FN396" s="21"/>
      <c r="FO396" s="21"/>
      <c r="FP396" s="21"/>
      <c r="FQ396" s="21"/>
      <c r="FR396" s="21"/>
      <c r="FS396" s="21"/>
      <c r="FT396" s="21"/>
      <c r="FU396" s="21"/>
      <c r="FV396" s="21"/>
      <c r="FW396" s="21"/>
      <c r="FX396" s="21"/>
      <c r="FY396" s="21"/>
      <c r="FZ396" s="21"/>
      <c r="GA396" s="21"/>
      <c r="GB396" s="21"/>
      <c r="GC396" s="21"/>
      <c r="GD396" s="21"/>
      <c r="GE396" s="21"/>
      <c r="GF396" s="21"/>
      <c r="GG396" s="21"/>
      <c r="GH396" s="21"/>
      <c r="GI396" s="21"/>
      <c r="GJ396" s="21"/>
      <c r="GK396" s="21"/>
      <c r="GL396" s="21"/>
      <c r="GM396" s="21"/>
      <c r="GN396" s="21"/>
      <c r="GO396" s="21"/>
      <c r="GP396" s="21"/>
      <c r="GQ396" s="21"/>
      <c r="GR396" s="21"/>
      <c r="GS396" s="21"/>
      <c r="GT396" s="21"/>
      <c r="GU396" s="21"/>
      <c r="GV396" s="21"/>
      <c r="GW396" s="21"/>
      <c r="GX396" s="21"/>
      <c r="GY396" s="21"/>
      <c r="GZ396" s="21"/>
      <c r="HA396" s="21"/>
      <c r="HB396" s="21"/>
      <c r="HC396" s="21"/>
      <c r="HD396" s="21"/>
      <c r="HE396" s="21"/>
      <c r="HF396" s="21"/>
      <c r="HG396" s="21"/>
      <c r="HH396" s="21"/>
      <c r="HI396" s="21"/>
      <c r="HJ396" s="21"/>
      <c r="HK396" s="21"/>
      <c r="HL396" s="21"/>
      <c r="HM396" s="21"/>
      <c r="HN396" s="21"/>
      <c r="HO396" s="21"/>
      <c r="HP396" s="21"/>
      <c r="HQ396" s="21"/>
      <c r="HR396" s="21"/>
      <c r="HS396" s="21"/>
      <c r="HT396" s="21"/>
      <c r="HU396" s="21"/>
      <c r="HV396" s="21"/>
      <c r="HW396" s="21"/>
      <c r="HX396" s="21"/>
      <c r="HY396" s="21"/>
      <c r="HZ396" s="21"/>
      <c r="IA396" s="21"/>
      <c r="IB396" s="21"/>
      <c r="IC396" s="21"/>
      <c r="ID396" s="21"/>
      <c r="IE396" s="21"/>
      <c r="IF396" s="21"/>
      <c r="IG396" s="21"/>
      <c r="IH396" s="21"/>
      <c r="II396" s="21"/>
      <c r="IJ396" s="21"/>
    </row>
    <row r="397" spans="1:244" s="12" customFormat="1" ht="14.4" customHeight="1" x14ac:dyDescent="0.3">
      <c r="B397" s="13">
        <v>2</v>
      </c>
      <c r="C397" s="51"/>
      <c r="D397" s="12">
        <v>25</v>
      </c>
      <c r="F397" s="76">
        <v>44910</v>
      </c>
      <c r="G397" s="13" t="s">
        <v>89</v>
      </c>
      <c r="I397" s="14">
        <v>44867</v>
      </c>
      <c r="J397" s="13">
        <f t="shared" si="56"/>
        <v>43</v>
      </c>
      <c r="K397" s="12">
        <f t="shared" si="57"/>
        <v>4</v>
      </c>
      <c r="L397" s="12">
        <v>39</v>
      </c>
      <c r="M397" s="16" t="s">
        <v>74</v>
      </c>
      <c r="N397" s="12">
        <v>1</v>
      </c>
      <c r="P397" s="12" t="s">
        <v>75</v>
      </c>
      <c r="Q397" s="12" t="s">
        <v>161</v>
      </c>
      <c r="R397" s="12" t="s">
        <v>77</v>
      </c>
      <c r="S397" s="17" t="s">
        <v>78</v>
      </c>
      <c r="T397" s="12">
        <v>28</v>
      </c>
      <c r="V397" s="12">
        <v>4</v>
      </c>
      <c r="Z397" s="13">
        <v>52</v>
      </c>
      <c r="AA397" s="13">
        <v>1300</v>
      </c>
      <c r="AB397" s="12">
        <v>11</v>
      </c>
      <c r="AC397" s="13">
        <v>-31</v>
      </c>
      <c r="AE397" s="12">
        <v>9</v>
      </c>
      <c r="AF397" s="12">
        <v>10</v>
      </c>
      <c r="AG397" s="12">
        <v>11</v>
      </c>
      <c r="AH397" s="12">
        <v>12</v>
      </c>
      <c r="AJ397" s="13">
        <v>5</v>
      </c>
      <c r="AK397" s="16">
        <f t="shared" si="55"/>
        <v>2295.53222656248</v>
      </c>
      <c r="AL397" s="12">
        <v>-75.6378173828125</v>
      </c>
      <c r="AM397" s="18">
        <v>-86.24267578125</v>
      </c>
      <c r="AN397" s="18">
        <v>-99.4415283203125</v>
      </c>
      <c r="AO397" s="18">
        <v>-111.358642578125</v>
      </c>
      <c r="AP397" s="18">
        <v>-120.468139648437</v>
      </c>
      <c r="AQ397" s="12">
        <v>-130.7373046875</v>
      </c>
      <c r="AR397" s="12">
        <v>-137.55798339843699</v>
      </c>
      <c r="AS397" s="12">
        <v>-143.81408691406199</v>
      </c>
      <c r="AU397" s="12">
        <f t="shared" si="58"/>
        <v>18</v>
      </c>
      <c r="AV397" s="12">
        <v>9</v>
      </c>
      <c r="AW397" s="12">
        <v>1</v>
      </c>
      <c r="AX397" s="12">
        <v>1</v>
      </c>
      <c r="AY397" s="12" t="s">
        <v>80</v>
      </c>
      <c r="AZ397" s="12">
        <v>583.59948730468705</v>
      </c>
      <c r="BA397" s="12">
        <v>587.50109863281205</v>
      </c>
      <c r="BB397" s="19">
        <v>-34.650001525878899</v>
      </c>
      <c r="BC397" s="18">
        <v>73.620948791503906</v>
      </c>
      <c r="BD397" s="12">
        <v>1.7001953125</v>
      </c>
      <c r="BE397" s="12">
        <v>585.29968261718705</v>
      </c>
      <c r="BF397" s="12">
        <v>9.0610103607177699</v>
      </c>
      <c r="BG397" s="12">
        <v>0</v>
      </c>
      <c r="BH397" s="12">
        <v>583.59948730468705</v>
      </c>
      <c r="BI397" s="19">
        <v>2.15880298614502</v>
      </c>
      <c r="BJ397" s="12">
        <v>36.810474395751903</v>
      </c>
      <c r="BK397" s="12">
        <v>0.86999994516372703</v>
      </c>
      <c r="BL397" s="12">
        <v>29.898399353027301</v>
      </c>
      <c r="BM397" s="12">
        <v>73.988967895507798</v>
      </c>
      <c r="BN397" s="12">
        <v>1.150390625</v>
      </c>
      <c r="BO397" s="12">
        <v>-36.305145263671797</v>
      </c>
      <c r="BP397" s="12">
        <v>0.75</v>
      </c>
      <c r="BQ397" s="12" t="s">
        <v>81</v>
      </c>
      <c r="BR397" s="12" t="s">
        <v>81</v>
      </c>
      <c r="BS397" s="12" t="s">
        <v>81</v>
      </c>
      <c r="BU397" s="12" t="s">
        <v>81</v>
      </c>
      <c r="BV397" s="12">
        <v>168.86160278320301</v>
      </c>
      <c r="BW397" s="12" t="s">
        <v>82</v>
      </c>
      <c r="BX397" s="12" t="s">
        <v>81</v>
      </c>
      <c r="BY397" s="12" t="s">
        <v>82</v>
      </c>
      <c r="BZ397" s="12" t="s">
        <v>82</v>
      </c>
      <c r="CE397" s="20"/>
      <c r="CF397" s="21"/>
      <c r="CG397" s="21"/>
      <c r="CH397" s="21"/>
      <c r="CI397" s="21"/>
      <c r="CJ397" s="21"/>
      <c r="CK397" s="21"/>
      <c r="CL397" s="21"/>
      <c r="CO397" s="62"/>
      <c r="CX397" s="22">
        <v>0</v>
      </c>
      <c r="EC397" s="21">
        <v>5</v>
      </c>
      <c r="ED397" s="21">
        <v>5</v>
      </c>
      <c r="EE397" s="21"/>
      <c r="EF397" s="21">
        <f t="shared" si="59"/>
        <v>0</v>
      </c>
      <c r="EG397" s="24">
        <v>5</v>
      </c>
      <c r="EH397" s="21"/>
      <c r="EI397" s="21"/>
      <c r="EJ397" s="21"/>
      <c r="EK397" s="21"/>
      <c r="EL397" s="21"/>
      <c r="EM397" s="21"/>
      <c r="EN397" s="21"/>
      <c r="EO397" s="21"/>
      <c r="EP397" s="21"/>
      <c r="EQ397" s="21"/>
      <c r="ER397" s="21"/>
      <c r="ES397" s="21"/>
      <c r="ET397" s="21"/>
      <c r="EU397" s="21"/>
      <c r="EV397" s="21"/>
      <c r="EW397" s="21"/>
      <c r="EX397" s="21"/>
      <c r="EY397" s="21"/>
      <c r="EZ397" s="21"/>
      <c r="FA397" s="21"/>
      <c r="FB397" s="21"/>
      <c r="FC397" s="21"/>
      <c r="FD397" s="21"/>
      <c r="FE397" s="21"/>
      <c r="FF397" s="21"/>
      <c r="FG397" s="21"/>
      <c r="FH397" s="21"/>
      <c r="FI397" s="21"/>
      <c r="FJ397" s="21"/>
      <c r="FK397" s="21"/>
      <c r="FL397" s="21"/>
      <c r="FM397" s="21"/>
      <c r="FN397" s="21"/>
      <c r="FO397" s="21"/>
      <c r="FP397" s="21"/>
      <c r="FQ397" s="21"/>
      <c r="FR397" s="21"/>
      <c r="FS397" s="21"/>
      <c r="FT397" s="21"/>
      <c r="FU397" s="21"/>
      <c r="FV397" s="21"/>
      <c r="FW397" s="21"/>
      <c r="FX397" s="21"/>
      <c r="FY397" s="21"/>
      <c r="FZ397" s="21"/>
      <c r="GA397" s="21"/>
      <c r="GB397" s="21"/>
      <c r="GC397" s="21"/>
      <c r="GD397" s="21"/>
      <c r="GE397" s="21"/>
      <c r="GF397" s="21"/>
      <c r="GG397" s="21"/>
      <c r="GH397" s="21"/>
      <c r="GI397" s="21"/>
      <c r="GJ397" s="21"/>
      <c r="GK397" s="21"/>
      <c r="GL397" s="21"/>
      <c r="GM397" s="21"/>
      <c r="GN397" s="21"/>
      <c r="GO397" s="21"/>
      <c r="GP397" s="21"/>
      <c r="GQ397" s="21"/>
      <c r="GR397" s="21"/>
      <c r="GS397" s="21"/>
      <c r="GT397" s="21"/>
      <c r="GU397" s="21"/>
      <c r="GV397" s="21"/>
      <c r="GW397" s="21"/>
      <c r="GX397" s="21"/>
      <c r="GY397" s="21"/>
      <c r="GZ397" s="21"/>
      <c r="HA397" s="21"/>
      <c r="HB397" s="21"/>
      <c r="HC397" s="21"/>
      <c r="HD397" s="21"/>
      <c r="HE397" s="21"/>
      <c r="HF397" s="21"/>
      <c r="HG397" s="21"/>
      <c r="HH397" s="21"/>
      <c r="HI397" s="21"/>
      <c r="HJ397" s="21"/>
      <c r="HK397" s="21"/>
      <c r="HL397" s="21"/>
      <c r="HM397" s="21"/>
      <c r="HN397" s="21"/>
      <c r="HO397" s="21"/>
      <c r="HP397" s="21"/>
      <c r="HQ397" s="21"/>
      <c r="HR397" s="21"/>
      <c r="HS397" s="21"/>
      <c r="HT397" s="21"/>
      <c r="HU397" s="21"/>
      <c r="HV397" s="21"/>
      <c r="HW397" s="21"/>
      <c r="HX397" s="21"/>
      <c r="HY397" s="21"/>
      <c r="HZ397" s="21"/>
      <c r="IA397" s="21"/>
      <c r="IB397" s="21"/>
      <c r="IC397" s="21"/>
      <c r="ID397" s="21"/>
      <c r="IE397" s="21"/>
      <c r="IF397" s="21"/>
      <c r="IG397" s="21"/>
      <c r="IH397" s="21"/>
      <c r="II397" s="21"/>
      <c r="IJ397" s="21"/>
    </row>
    <row r="398" spans="1:244" s="12" customFormat="1" x14ac:dyDescent="0.3">
      <c r="B398" s="13">
        <v>2</v>
      </c>
      <c r="C398" s="51"/>
      <c r="D398" s="12">
        <v>25</v>
      </c>
      <c r="E398" s="35"/>
      <c r="F398" s="76">
        <v>44910</v>
      </c>
      <c r="G398" s="13" t="s">
        <v>89</v>
      </c>
      <c r="H398" s="35"/>
      <c r="I398" s="14">
        <v>44867</v>
      </c>
      <c r="J398" s="13">
        <f t="shared" si="56"/>
        <v>43</v>
      </c>
      <c r="K398" s="12">
        <f t="shared" si="57"/>
        <v>4</v>
      </c>
      <c r="L398" s="12">
        <v>39</v>
      </c>
      <c r="M398" s="16" t="s">
        <v>74</v>
      </c>
      <c r="N398" s="12">
        <v>1</v>
      </c>
      <c r="P398" s="12" t="s">
        <v>75</v>
      </c>
      <c r="Q398" s="12" t="s">
        <v>161</v>
      </c>
      <c r="R398" s="12" t="s">
        <v>77</v>
      </c>
      <c r="S398" s="17" t="s">
        <v>78</v>
      </c>
      <c r="T398" s="12">
        <v>28</v>
      </c>
      <c r="V398" s="12">
        <v>11</v>
      </c>
      <c r="W398" s="12" t="s">
        <v>163</v>
      </c>
      <c r="Z398" s="13">
        <v>57</v>
      </c>
      <c r="AA398" s="13">
        <v>1000</v>
      </c>
      <c r="AB398" s="12">
        <v>10</v>
      </c>
      <c r="AC398" s="13">
        <v>-34</v>
      </c>
      <c r="AE398" s="30">
        <v>33</v>
      </c>
      <c r="AF398" s="12">
        <v>36</v>
      </c>
      <c r="AG398" s="12">
        <v>37</v>
      </c>
      <c r="AH398" s="12">
        <v>38</v>
      </c>
      <c r="AJ398" s="13">
        <v>3</v>
      </c>
      <c r="AK398" s="16">
        <f t="shared" si="55"/>
        <v>1612.85400390625</v>
      </c>
      <c r="AL398" s="12">
        <v>-75.4547119140625</v>
      </c>
      <c r="AM398" s="18">
        <v>-78.6895751953125</v>
      </c>
      <c r="AN398" s="18">
        <v>-87.890625</v>
      </c>
      <c r="AO398" s="18">
        <v>-96.25244140625</v>
      </c>
      <c r="AP398" s="18">
        <v>-106.99462890625</v>
      </c>
      <c r="AQ398" s="12">
        <v>-106.109619140625</v>
      </c>
      <c r="AR398" s="12">
        <v>-108.245849609375</v>
      </c>
      <c r="AS398" s="12">
        <v>-115.570068359375</v>
      </c>
      <c r="AU398" s="12">
        <f t="shared" si="58"/>
        <v>32</v>
      </c>
      <c r="AV398" s="12">
        <v>16</v>
      </c>
      <c r="AW398" s="12">
        <v>1</v>
      </c>
      <c r="AX398" s="12">
        <v>1</v>
      </c>
      <c r="AY398" s="12" t="s">
        <v>80</v>
      </c>
      <c r="AZ398" s="12">
        <v>539.301025390625</v>
      </c>
      <c r="BA398" s="12">
        <v>543.099609375</v>
      </c>
      <c r="BB398" s="19">
        <v>-31.780000686645501</v>
      </c>
      <c r="BC398" s="18">
        <v>57.552093505859297</v>
      </c>
      <c r="BD398" s="12">
        <v>1.69921875</v>
      </c>
      <c r="BE398" s="12">
        <v>541.000244140625</v>
      </c>
      <c r="BF398" s="12">
        <v>11.668915748596101</v>
      </c>
      <c r="BG398" s="12">
        <v>0</v>
      </c>
      <c r="BH398" s="12">
        <v>539.301025390625</v>
      </c>
      <c r="BI398" s="19">
        <v>2.5030772686004599</v>
      </c>
      <c r="BJ398" s="12">
        <v>28.776046752929599</v>
      </c>
      <c r="BK398" s="12">
        <v>0.72094649076461803</v>
      </c>
      <c r="BL398" s="12">
        <v>4.8723421096801696</v>
      </c>
      <c r="BM398" s="12">
        <v>44.320915222167898</v>
      </c>
      <c r="BN398" s="12">
        <v>0.94921875</v>
      </c>
      <c r="BO398" s="12">
        <v>-25.428920745849599</v>
      </c>
      <c r="BP398" s="12">
        <v>1.1494140625</v>
      </c>
      <c r="BQ398" s="12" t="s">
        <v>81</v>
      </c>
      <c r="BR398" s="12" t="s">
        <v>81</v>
      </c>
      <c r="BS398" s="12" t="s">
        <v>81</v>
      </c>
      <c r="BU398" s="12" t="s">
        <v>81</v>
      </c>
      <c r="BV398" s="12">
        <v>142.00158691406199</v>
      </c>
      <c r="BW398" s="12" t="s">
        <v>82</v>
      </c>
      <c r="BX398" s="12" t="s">
        <v>81</v>
      </c>
      <c r="BY398" s="12" t="s">
        <v>82</v>
      </c>
      <c r="BZ398" s="12" t="s">
        <v>82</v>
      </c>
      <c r="CE398" s="20"/>
      <c r="CF398" s="21"/>
      <c r="CG398" s="21"/>
      <c r="CH398" s="21"/>
      <c r="CI398" s="21"/>
      <c r="CJ398" s="21"/>
      <c r="CK398" s="21"/>
      <c r="CL398" s="21"/>
      <c r="CO398" s="62"/>
      <c r="CX398" s="22" t="s">
        <v>98</v>
      </c>
      <c r="CY398" s="12" t="s">
        <v>98</v>
      </c>
      <c r="DG398" s="75"/>
      <c r="EC398" s="12">
        <v>6</v>
      </c>
      <c r="ED398" s="21">
        <v>6</v>
      </c>
      <c r="EE398" s="21"/>
      <c r="EF398" s="21">
        <f t="shared" si="59"/>
        <v>0</v>
      </c>
      <c r="EG398" s="28">
        <v>6</v>
      </c>
      <c r="EH398" s="21"/>
      <c r="EI398" s="21"/>
      <c r="EJ398" s="21"/>
      <c r="EK398" s="21"/>
      <c r="EL398" s="21"/>
      <c r="EM398" s="21"/>
      <c r="EN398" s="21"/>
      <c r="EO398" s="21"/>
      <c r="EP398" s="21"/>
      <c r="EQ398" s="21"/>
      <c r="ER398" s="21"/>
      <c r="ES398" s="21"/>
      <c r="ET398" s="21"/>
      <c r="EU398" s="21"/>
      <c r="EV398" s="21"/>
      <c r="EW398" s="21"/>
      <c r="EX398" s="21"/>
      <c r="EY398" s="21"/>
      <c r="EZ398" s="21"/>
      <c r="FA398" s="21"/>
      <c r="FB398" s="21"/>
      <c r="FC398" s="21"/>
      <c r="FD398" s="21"/>
      <c r="FE398" s="21"/>
      <c r="FF398" s="21"/>
      <c r="FG398" s="21"/>
      <c r="FH398" s="21"/>
      <c r="FI398" s="21"/>
      <c r="FJ398" s="21"/>
      <c r="FK398" s="21"/>
      <c r="FL398" s="21"/>
      <c r="FM398" s="21"/>
      <c r="FN398" s="21"/>
      <c r="FO398" s="21"/>
      <c r="FP398" s="21"/>
      <c r="FQ398" s="21"/>
      <c r="FR398" s="21"/>
      <c r="FS398" s="21"/>
      <c r="FT398" s="21"/>
      <c r="FU398" s="21"/>
      <c r="FV398" s="21"/>
      <c r="FW398" s="21"/>
      <c r="FX398" s="21"/>
      <c r="FY398" s="21"/>
      <c r="FZ398" s="21"/>
      <c r="GA398" s="21"/>
      <c r="GB398" s="21"/>
      <c r="GC398" s="21"/>
      <c r="GD398" s="21"/>
      <c r="GE398" s="21"/>
      <c r="GF398" s="21"/>
      <c r="GG398" s="21"/>
      <c r="GH398" s="21"/>
      <c r="GI398" s="21"/>
      <c r="GJ398" s="21"/>
      <c r="GK398" s="21"/>
      <c r="GL398" s="21"/>
      <c r="GM398" s="21"/>
      <c r="GN398" s="21"/>
      <c r="GO398" s="21"/>
      <c r="GP398" s="21"/>
      <c r="GQ398" s="21"/>
      <c r="GR398" s="21"/>
      <c r="GS398" s="21"/>
      <c r="GT398" s="21"/>
      <c r="GU398" s="21"/>
      <c r="GV398" s="21"/>
      <c r="GW398" s="21"/>
      <c r="GX398" s="21"/>
      <c r="GY398" s="21"/>
      <c r="GZ398" s="21"/>
      <c r="HA398" s="21"/>
      <c r="HB398" s="21"/>
      <c r="HC398" s="21"/>
      <c r="HD398" s="21"/>
      <c r="HE398" s="21"/>
      <c r="HF398" s="21"/>
      <c r="HG398" s="21"/>
      <c r="HH398" s="21"/>
      <c r="HI398" s="21"/>
      <c r="HJ398" s="21"/>
      <c r="HK398" s="21"/>
      <c r="HL398" s="21"/>
      <c r="HM398" s="21"/>
      <c r="HN398" s="21"/>
      <c r="HO398" s="21"/>
      <c r="HP398" s="21"/>
      <c r="HQ398" s="21"/>
      <c r="HR398" s="21"/>
      <c r="HS398" s="21"/>
      <c r="HT398" s="21"/>
      <c r="HU398" s="21"/>
      <c r="HV398" s="21"/>
      <c r="HW398" s="21"/>
      <c r="HX398" s="21"/>
      <c r="HY398" s="21"/>
      <c r="HZ398" s="21"/>
      <c r="IA398" s="21"/>
      <c r="IB398" s="21"/>
      <c r="IC398" s="21"/>
      <c r="ID398" s="21"/>
      <c r="IE398" s="21"/>
      <c r="IF398" s="21"/>
      <c r="IG398" s="21"/>
      <c r="IH398" s="21"/>
      <c r="II398" s="21"/>
      <c r="IJ398" s="21"/>
    </row>
    <row r="399" spans="1:244" s="12" customFormat="1" x14ac:dyDescent="0.3">
      <c r="B399" s="13">
        <v>2</v>
      </c>
      <c r="C399" s="51"/>
      <c r="D399" s="12">
        <v>25</v>
      </c>
      <c r="E399" s="35"/>
      <c r="F399" s="76">
        <v>44910</v>
      </c>
      <c r="G399" s="13" t="s">
        <v>89</v>
      </c>
      <c r="H399" s="35"/>
      <c r="I399" s="14">
        <v>44867</v>
      </c>
      <c r="J399" s="13">
        <f t="shared" si="56"/>
        <v>43</v>
      </c>
      <c r="K399" s="12">
        <f t="shared" si="57"/>
        <v>4</v>
      </c>
      <c r="L399" s="12">
        <v>39</v>
      </c>
      <c r="M399" s="16" t="s">
        <v>74</v>
      </c>
      <c r="N399" s="12">
        <v>1</v>
      </c>
      <c r="P399" s="12" t="s">
        <v>75</v>
      </c>
      <c r="Q399" s="12" t="s">
        <v>161</v>
      </c>
      <c r="R399" s="12" t="s">
        <v>77</v>
      </c>
      <c r="S399" s="17" t="s">
        <v>78</v>
      </c>
      <c r="T399" s="12">
        <v>28</v>
      </c>
      <c r="V399" s="12">
        <v>7</v>
      </c>
      <c r="Z399" s="13">
        <v>33</v>
      </c>
      <c r="AA399" s="13">
        <v>1200</v>
      </c>
      <c r="AB399" s="12">
        <v>13</v>
      </c>
      <c r="AC399" s="13">
        <v>-37</v>
      </c>
      <c r="AE399" s="12">
        <v>17</v>
      </c>
      <c r="AF399" s="12">
        <v>18</v>
      </c>
      <c r="AG399" s="12">
        <v>19</v>
      </c>
      <c r="AH399" s="12">
        <v>20</v>
      </c>
      <c r="AJ399" s="13">
        <v>4</v>
      </c>
      <c r="AK399" s="16">
        <f t="shared" si="55"/>
        <v>1541.4428710937302</v>
      </c>
      <c r="AL399" s="12">
        <v>-71.35009765625</v>
      </c>
      <c r="AM399" s="18">
        <v>-82.550048828125</v>
      </c>
      <c r="AN399" s="18">
        <v>-90.6829833984375</v>
      </c>
      <c r="AO399" s="18">
        <v>-97.5189208984375</v>
      </c>
      <c r="AP399" s="18">
        <v>-102.401733398437</v>
      </c>
      <c r="AQ399" s="12">
        <v>-109.43603515625</v>
      </c>
      <c r="AR399" s="12">
        <v>-115.432739257812</v>
      </c>
      <c r="AS399" s="12">
        <v>-111.953735351562</v>
      </c>
      <c r="AU399" s="12">
        <f t="shared" si="58"/>
        <v>20</v>
      </c>
      <c r="AV399" s="12">
        <v>10</v>
      </c>
      <c r="AW399" s="12">
        <v>1</v>
      </c>
      <c r="AX399" s="12">
        <v>1</v>
      </c>
      <c r="AY399" s="12" t="s">
        <v>80</v>
      </c>
      <c r="AZ399" s="12">
        <v>591.09948730468705</v>
      </c>
      <c r="BA399" s="12">
        <v>595.89959716796795</v>
      </c>
      <c r="BB399" s="19">
        <v>-30.819999694824201</v>
      </c>
      <c r="BC399" s="18">
        <v>57.034599304199197</v>
      </c>
      <c r="BD399" s="12">
        <v>2.2001953125</v>
      </c>
      <c r="BE399" s="12">
        <v>593.29968261718705</v>
      </c>
      <c r="BF399" s="12">
        <v>22.488700866699201</v>
      </c>
      <c r="BG399" s="12">
        <v>0</v>
      </c>
      <c r="BH399" s="12">
        <v>591.09948730468705</v>
      </c>
      <c r="BI399" s="19">
        <v>3.8310184478759699</v>
      </c>
      <c r="BJ399" s="12">
        <v>28.517299652099599</v>
      </c>
      <c r="BK399" s="12">
        <v>0.53112840652465798</v>
      </c>
      <c r="BL399" s="12">
        <v>4.1117973327636701</v>
      </c>
      <c r="BM399" s="12">
        <v>27.002428054809499</v>
      </c>
      <c r="BN399" s="12">
        <v>1.05029296875</v>
      </c>
      <c r="BO399" s="12">
        <v>-18.535539627075099</v>
      </c>
      <c r="BP399" s="12">
        <v>1.4501953125</v>
      </c>
      <c r="BQ399" s="12" t="s">
        <v>81</v>
      </c>
      <c r="BR399" s="12" t="s">
        <v>81</v>
      </c>
      <c r="BS399" s="12" t="s">
        <v>81</v>
      </c>
      <c r="BU399" s="12" t="s">
        <v>81</v>
      </c>
      <c r="BV399" s="12">
        <v>198.25584411621</v>
      </c>
      <c r="BW399" s="12" t="s">
        <v>82</v>
      </c>
      <c r="BX399" s="12" t="s">
        <v>81</v>
      </c>
      <c r="BY399" s="12" t="s">
        <v>82</v>
      </c>
      <c r="BZ399" s="12" t="s">
        <v>82</v>
      </c>
      <c r="CE399" s="20"/>
      <c r="CF399" s="21"/>
      <c r="CG399" s="21"/>
      <c r="CH399" s="21"/>
      <c r="CI399" s="21"/>
      <c r="CJ399" s="21"/>
      <c r="CK399" s="21"/>
      <c r="CL399" s="21"/>
      <c r="CO399" s="62"/>
      <c r="CX399" s="22">
        <v>0</v>
      </c>
      <c r="EC399" s="21">
        <v>5</v>
      </c>
      <c r="ED399" s="21">
        <v>5</v>
      </c>
      <c r="EE399" s="21"/>
      <c r="EF399" s="21">
        <f t="shared" si="59"/>
        <v>0</v>
      </c>
      <c r="EG399" s="24">
        <v>5</v>
      </c>
      <c r="EH399" s="21"/>
      <c r="EI399" s="21"/>
      <c r="EJ399" s="21"/>
      <c r="EK399" s="21"/>
      <c r="EL399" s="21"/>
      <c r="EM399" s="21"/>
      <c r="EN399" s="21"/>
      <c r="EO399" s="21"/>
      <c r="EP399" s="21"/>
      <c r="EQ399" s="21"/>
      <c r="ER399" s="21"/>
      <c r="ES399" s="21"/>
      <c r="ET399" s="21"/>
      <c r="EU399" s="21"/>
      <c r="EV399" s="21"/>
      <c r="EW399" s="21"/>
      <c r="EX399" s="21"/>
      <c r="EY399" s="21"/>
      <c r="EZ399" s="21"/>
      <c r="FA399" s="21"/>
      <c r="FB399" s="21"/>
      <c r="FC399" s="21"/>
      <c r="FD399" s="21"/>
      <c r="FE399" s="21"/>
      <c r="FF399" s="21"/>
      <c r="FG399" s="21"/>
      <c r="FH399" s="21"/>
      <c r="FI399" s="21"/>
      <c r="FJ399" s="21"/>
      <c r="FK399" s="21"/>
      <c r="FL399" s="21"/>
      <c r="FM399" s="21"/>
      <c r="FN399" s="21"/>
      <c r="FO399" s="21"/>
      <c r="FP399" s="21"/>
      <c r="FQ399" s="21"/>
      <c r="FR399" s="21"/>
      <c r="FS399" s="21"/>
      <c r="FT399" s="21"/>
      <c r="FU399" s="21"/>
      <c r="FV399" s="21"/>
      <c r="FW399" s="21"/>
      <c r="FX399" s="21"/>
      <c r="FY399" s="21"/>
      <c r="FZ399" s="21"/>
      <c r="GA399" s="21"/>
      <c r="GB399" s="21"/>
      <c r="GC399" s="21"/>
      <c r="GD399" s="21"/>
      <c r="GE399" s="21"/>
      <c r="GF399" s="21"/>
      <c r="GG399" s="21"/>
      <c r="GH399" s="21"/>
      <c r="GI399" s="21"/>
      <c r="GJ399" s="21"/>
      <c r="GK399" s="21"/>
      <c r="GL399" s="21"/>
      <c r="GM399" s="21"/>
      <c r="GN399" s="21"/>
      <c r="GO399" s="21"/>
      <c r="GP399" s="21"/>
      <c r="GQ399" s="21"/>
      <c r="GR399" s="21"/>
      <c r="GS399" s="21"/>
      <c r="GT399" s="21"/>
      <c r="GU399" s="21"/>
      <c r="GV399" s="21"/>
      <c r="GW399" s="21"/>
      <c r="GX399" s="21"/>
      <c r="GY399" s="21"/>
      <c r="GZ399" s="21"/>
      <c r="HA399" s="21"/>
      <c r="HB399" s="21"/>
      <c r="HC399" s="21"/>
      <c r="HD399" s="21"/>
      <c r="HE399" s="21"/>
      <c r="HF399" s="21"/>
      <c r="HG399" s="21"/>
      <c r="HH399" s="21"/>
      <c r="HI399" s="21"/>
      <c r="HJ399" s="21"/>
      <c r="HK399" s="21"/>
      <c r="HL399" s="21"/>
      <c r="HM399" s="21"/>
      <c r="HN399" s="21"/>
      <c r="HO399" s="21"/>
      <c r="HP399" s="21"/>
      <c r="HQ399" s="21"/>
      <c r="HR399" s="21"/>
      <c r="HS399" s="21"/>
      <c r="HT399" s="21"/>
      <c r="HU399" s="21"/>
      <c r="HV399" s="21"/>
      <c r="HW399" s="21"/>
      <c r="HX399" s="21"/>
      <c r="HY399" s="21"/>
      <c r="HZ399" s="21"/>
      <c r="IA399" s="21"/>
      <c r="IB399" s="21"/>
      <c r="IC399" s="21"/>
      <c r="ID399" s="21"/>
      <c r="IE399" s="21"/>
      <c r="IF399" s="21"/>
      <c r="IG399" s="21"/>
      <c r="IH399" s="21"/>
      <c r="II399" s="21"/>
      <c r="IJ399" s="21"/>
    </row>
    <row r="400" spans="1:244" s="12" customFormat="1" ht="15" customHeight="1" x14ac:dyDescent="0.3">
      <c r="B400" s="13">
        <v>2</v>
      </c>
      <c r="D400" s="12">
        <v>50</v>
      </c>
      <c r="E400" s="32"/>
      <c r="F400" s="14">
        <v>44911</v>
      </c>
      <c r="G400" s="13" t="s">
        <v>89</v>
      </c>
      <c r="I400" s="14">
        <v>44867</v>
      </c>
      <c r="J400" s="13">
        <f t="shared" si="56"/>
        <v>44</v>
      </c>
      <c r="K400" s="41">
        <f t="shared" si="57"/>
        <v>0</v>
      </c>
      <c r="L400" s="41">
        <v>44</v>
      </c>
      <c r="M400" s="16" t="s">
        <v>74</v>
      </c>
      <c r="N400" s="12">
        <v>1</v>
      </c>
      <c r="P400" s="12" t="s">
        <v>107</v>
      </c>
      <c r="Q400" s="12" t="s">
        <v>161</v>
      </c>
      <c r="R400" s="12" t="s">
        <v>77</v>
      </c>
      <c r="S400" s="17" t="s">
        <v>78</v>
      </c>
      <c r="T400" s="12">
        <v>28</v>
      </c>
      <c r="U400" s="12">
        <v>2</v>
      </c>
      <c r="V400" s="12">
        <v>5</v>
      </c>
      <c r="W400" s="12" t="s">
        <v>183</v>
      </c>
      <c r="X400" s="32">
        <v>2</v>
      </c>
      <c r="Y400" s="32"/>
      <c r="Z400" s="54">
        <v>45</v>
      </c>
      <c r="AA400" s="54">
        <v>1500</v>
      </c>
      <c r="AB400" s="32">
        <v>10</v>
      </c>
      <c r="AC400" s="54">
        <v>-35</v>
      </c>
      <c r="AD400" s="32">
        <v>-12</v>
      </c>
      <c r="AE400" s="32">
        <v>33</v>
      </c>
      <c r="AF400" s="32">
        <v>34</v>
      </c>
      <c r="AG400" s="32">
        <v>35</v>
      </c>
      <c r="AH400" s="32">
        <v>36</v>
      </c>
      <c r="AJ400" s="13">
        <v>2</v>
      </c>
      <c r="AK400" s="16">
        <f t="shared" si="55"/>
        <v>3078.91845703125</v>
      </c>
      <c r="AL400" s="12">
        <v>-69.793701171875</v>
      </c>
      <c r="AM400" s="18">
        <v>-80.7037353515625</v>
      </c>
      <c r="AN400" s="18">
        <v>-96.527099609375</v>
      </c>
      <c r="AO400" s="18">
        <v>-114.105224609375</v>
      </c>
      <c r="AP400" s="18">
        <v>-130.06591796875</v>
      </c>
      <c r="AQ400" s="12">
        <v>-141.05224609375</v>
      </c>
      <c r="AR400" s="12">
        <v>-90.118408203125</v>
      </c>
      <c r="AS400" s="12">
        <v>-36.0565185546875</v>
      </c>
      <c r="AU400" s="12">
        <f t="shared" si="58"/>
        <v>14</v>
      </c>
      <c r="AV400" s="12">
        <v>7</v>
      </c>
      <c r="AW400" s="12">
        <v>1</v>
      </c>
      <c r="AX400" s="12">
        <v>1</v>
      </c>
      <c r="AY400" s="12" t="s">
        <v>80</v>
      </c>
      <c r="AZ400" s="12">
        <v>625</v>
      </c>
      <c r="BA400" s="12">
        <v>629.10009765625</v>
      </c>
      <c r="BB400" s="19">
        <v>-25.389999389648398</v>
      </c>
      <c r="BC400" s="18">
        <v>53.969711303710902</v>
      </c>
      <c r="BD400" s="12">
        <v>1.7998046875</v>
      </c>
      <c r="BE400" s="12">
        <v>626.7998046875</v>
      </c>
      <c r="BF400" s="12">
        <v>2.5323340892791699</v>
      </c>
      <c r="BG400" s="12">
        <v>0</v>
      </c>
      <c r="BH400" s="12">
        <v>625</v>
      </c>
      <c r="BI400" s="19">
        <v>2.4688861370086599</v>
      </c>
      <c r="BJ400" s="12">
        <v>26.984855651855401</v>
      </c>
      <c r="BK400" s="12">
        <v>0.89335918426513705</v>
      </c>
      <c r="BL400" s="12">
        <v>3.3622453212738002</v>
      </c>
      <c r="BM400" s="12">
        <v>20.323757171630799</v>
      </c>
      <c r="BN400" s="12">
        <v>9.59356594085693</v>
      </c>
      <c r="BO400" s="12">
        <v>46.341464996337798</v>
      </c>
      <c r="BP400" s="12">
        <v>1.050048828125</v>
      </c>
      <c r="BQ400" s="12">
        <v>-22.4085369110107</v>
      </c>
      <c r="BR400" s="12">
        <v>0.850341796875</v>
      </c>
      <c r="BS400" s="12">
        <v>41.214408874511697</v>
      </c>
      <c r="BT400" s="12">
        <v>1.10252380371093</v>
      </c>
      <c r="BU400" s="12" t="s">
        <v>81</v>
      </c>
      <c r="BV400" s="12" t="s">
        <v>81</v>
      </c>
      <c r="BW400" s="12">
        <v>131.08264160156199</v>
      </c>
      <c r="BX400" s="12" t="s">
        <v>82</v>
      </c>
      <c r="BY400" s="12" t="s">
        <v>81</v>
      </c>
      <c r="BZ400" s="12" t="s">
        <v>82</v>
      </c>
      <c r="CA400" s="12" t="s">
        <v>82</v>
      </c>
      <c r="CE400" s="20"/>
      <c r="CF400" s="21"/>
      <c r="CG400" s="21"/>
      <c r="CH400" s="21"/>
      <c r="CI400" s="21"/>
      <c r="CJ400" s="21"/>
      <c r="CK400" s="21"/>
      <c r="CL400" s="21"/>
      <c r="CO400" s="62"/>
      <c r="CX400" s="53">
        <v>0</v>
      </c>
      <c r="CY400" s="17"/>
      <c r="DV400" s="21"/>
      <c r="DW400" s="21"/>
      <c r="DX400" s="21"/>
      <c r="DY400" s="21"/>
      <c r="DZ400" s="21">
        <v>9.7000000000000003E-2</v>
      </c>
      <c r="EC400" s="17">
        <v>3</v>
      </c>
      <c r="ED400" s="21">
        <v>3</v>
      </c>
      <c r="EF400" s="21">
        <f t="shared" si="59"/>
        <v>0</v>
      </c>
      <c r="EG400" s="27">
        <v>3</v>
      </c>
    </row>
    <row r="401" spans="1:244" s="12" customFormat="1" ht="14.4" customHeight="1" x14ac:dyDescent="0.3">
      <c r="B401" s="13">
        <v>2</v>
      </c>
      <c r="D401" s="12">
        <v>100</v>
      </c>
      <c r="F401" s="14">
        <v>44911</v>
      </c>
      <c r="G401" s="13" t="s">
        <v>89</v>
      </c>
      <c r="I401" s="14">
        <v>44867</v>
      </c>
      <c r="J401" s="13">
        <f t="shared" si="56"/>
        <v>44</v>
      </c>
      <c r="K401" s="41">
        <f t="shared" si="57"/>
        <v>0</v>
      </c>
      <c r="L401" s="41">
        <v>44</v>
      </c>
      <c r="M401" s="16" t="s">
        <v>74</v>
      </c>
      <c r="N401" s="12">
        <v>1</v>
      </c>
      <c r="P401" s="12" t="s">
        <v>107</v>
      </c>
      <c r="Q401" s="12" t="s">
        <v>161</v>
      </c>
      <c r="R401" s="12" t="s">
        <v>77</v>
      </c>
      <c r="S401" s="17" t="s">
        <v>78</v>
      </c>
      <c r="T401" s="12">
        <v>28</v>
      </c>
      <c r="U401" s="12">
        <v>1</v>
      </c>
      <c r="V401" s="12">
        <v>2</v>
      </c>
      <c r="W401" s="12" t="s">
        <v>183</v>
      </c>
      <c r="X401" s="32" t="s">
        <v>305</v>
      </c>
      <c r="Y401" s="32"/>
      <c r="Z401" s="54">
        <v>31</v>
      </c>
      <c r="AA401" s="54">
        <v>1400</v>
      </c>
      <c r="AB401" s="32">
        <v>11</v>
      </c>
      <c r="AC401" s="54">
        <v>-30</v>
      </c>
      <c r="AD401" s="32">
        <v>-16</v>
      </c>
      <c r="AE401" s="32">
        <v>4</v>
      </c>
      <c r="AF401" s="32">
        <v>5</v>
      </c>
      <c r="AG401" s="32">
        <v>6</v>
      </c>
      <c r="AH401" s="32">
        <v>7</v>
      </c>
      <c r="AJ401" s="54">
        <v>2</v>
      </c>
      <c r="AK401" s="16">
        <f t="shared" si="55"/>
        <v>2133.1787109374704</v>
      </c>
      <c r="AL401" s="12">
        <v>-73.089599609375</v>
      </c>
      <c r="AM401" s="18">
        <v>-85.8917236328125</v>
      </c>
      <c r="AN401" s="18">
        <v>-98.57177734375</v>
      </c>
      <c r="AO401" s="18">
        <v>-108.596801757812</v>
      </c>
      <c r="AP401" s="18">
        <v>-115.066528320312</v>
      </c>
      <c r="AQ401" s="12">
        <v>-71.319580078125</v>
      </c>
      <c r="AR401" s="12">
        <v>-59.14306640625</v>
      </c>
      <c r="AS401" s="12">
        <v>-59.4329833984375</v>
      </c>
      <c r="AU401" s="12">
        <f t="shared" si="58"/>
        <v>22</v>
      </c>
      <c r="AV401" s="12">
        <v>11</v>
      </c>
      <c r="AW401" s="12">
        <v>1</v>
      </c>
      <c r="AX401" s="12">
        <v>1</v>
      </c>
      <c r="AY401" s="12" t="s">
        <v>80</v>
      </c>
      <c r="AZ401" s="12">
        <v>455.90051269531199</v>
      </c>
      <c r="BA401" s="12">
        <v>460.30078125</v>
      </c>
      <c r="BB401" s="19">
        <v>-25.799999237060501</v>
      </c>
      <c r="BC401" s="18">
        <v>61.230907440185497</v>
      </c>
      <c r="BD401" s="12">
        <v>2</v>
      </c>
      <c r="BE401" s="12">
        <v>457.90051269531199</v>
      </c>
      <c r="BF401" s="12">
        <v>9.9918947219848597</v>
      </c>
      <c r="BG401" s="12">
        <v>4.2998046875</v>
      </c>
      <c r="BH401" s="12">
        <v>460.20031738281199</v>
      </c>
      <c r="BI401" s="19">
        <v>2.5004720687866202</v>
      </c>
      <c r="BJ401" s="12">
        <v>30.615453720092699</v>
      </c>
      <c r="BK401" s="12">
        <v>0.94318509101867698</v>
      </c>
      <c r="BL401" s="12">
        <v>3.4436571598052899</v>
      </c>
      <c r="BM401" s="12">
        <v>7.4918236732482901</v>
      </c>
      <c r="BN401" s="12">
        <v>5.2339119911193803</v>
      </c>
      <c r="BO401" s="12">
        <v>50.704658508300703</v>
      </c>
      <c r="BP401" s="12">
        <v>1.1494140625</v>
      </c>
      <c r="BQ401" s="12">
        <v>-31.556371688842699</v>
      </c>
      <c r="BR401" s="12">
        <v>1.1494140625</v>
      </c>
      <c r="BS401" s="12" t="s">
        <v>81</v>
      </c>
      <c r="BT401" s="12" t="s">
        <v>81</v>
      </c>
      <c r="BU401" s="12" t="s">
        <v>81</v>
      </c>
      <c r="BV401" s="12" t="s">
        <v>81</v>
      </c>
      <c r="BW401" s="12">
        <v>160.540435791015</v>
      </c>
      <c r="BX401" s="12" t="s">
        <v>82</v>
      </c>
      <c r="BY401" s="12" t="s">
        <v>81</v>
      </c>
      <c r="BZ401" s="12" t="s">
        <v>82</v>
      </c>
      <c r="CA401" s="12" t="s">
        <v>82</v>
      </c>
      <c r="CE401" s="20"/>
      <c r="CF401" s="21"/>
      <c r="CG401" s="21"/>
      <c r="CH401" s="21"/>
      <c r="CI401" s="21"/>
      <c r="CJ401" s="21"/>
      <c r="CK401" s="21"/>
      <c r="CL401" s="21"/>
      <c r="CO401" s="62"/>
      <c r="CX401" s="53">
        <v>0</v>
      </c>
      <c r="CY401" s="17"/>
      <c r="DZ401" s="58">
        <v>2.125</v>
      </c>
      <c r="EA401" s="58" t="s">
        <v>306</v>
      </c>
      <c r="EB401" s="58" t="s">
        <v>307</v>
      </c>
      <c r="EC401" s="17">
        <v>3</v>
      </c>
      <c r="ED401" s="12">
        <v>3</v>
      </c>
      <c r="EF401" s="21">
        <f t="shared" si="59"/>
        <v>0</v>
      </c>
      <c r="EG401" s="27">
        <v>3</v>
      </c>
    </row>
    <row r="402" spans="1:244" s="12" customFormat="1" ht="15" customHeight="1" x14ac:dyDescent="0.3">
      <c r="B402" s="13">
        <v>2</v>
      </c>
      <c r="D402" s="12">
        <v>50</v>
      </c>
      <c r="F402" s="14">
        <v>44911</v>
      </c>
      <c r="G402" s="13" t="s">
        <v>89</v>
      </c>
      <c r="I402" s="14">
        <v>44867</v>
      </c>
      <c r="J402" s="13">
        <f t="shared" si="56"/>
        <v>44</v>
      </c>
      <c r="K402" s="41">
        <f t="shared" si="57"/>
        <v>0</v>
      </c>
      <c r="L402" s="41">
        <v>44</v>
      </c>
      <c r="M402" s="16" t="s">
        <v>74</v>
      </c>
      <c r="N402" s="12">
        <v>1</v>
      </c>
      <c r="P402" s="12" t="s">
        <v>107</v>
      </c>
      <c r="Q402" s="12" t="s">
        <v>161</v>
      </c>
      <c r="R402" s="12" t="s">
        <v>77</v>
      </c>
      <c r="S402" s="17" t="s">
        <v>78</v>
      </c>
      <c r="T402" s="12">
        <v>28</v>
      </c>
      <c r="U402" s="12">
        <v>2</v>
      </c>
      <c r="V402" s="12">
        <v>1</v>
      </c>
      <c r="W402" s="12" t="s">
        <v>124</v>
      </c>
      <c r="X402" s="12">
        <v>1</v>
      </c>
      <c r="Z402" s="13">
        <v>63</v>
      </c>
      <c r="AA402" s="13">
        <v>874</v>
      </c>
      <c r="AB402" s="12">
        <v>8</v>
      </c>
      <c r="AC402" s="13">
        <v>-49</v>
      </c>
      <c r="AD402" s="12">
        <v>-8</v>
      </c>
      <c r="AE402" s="30">
        <v>20</v>
      </c>
      <c r="AF402" s="12">
        <v>21</v>
      </c>
      <c r="AG402" s="12">
        <v>22</v>
      </c>
      <c r="AH402" s="12">
        <v>23</v>
      </c>
      <c r="AJ402" s="13">
        <v>1</v>
      </c>
      <c r="AK402" s="16">
        <f t="shared" si="55"/>
        <v>1214.599609375</v>
      </c>
      <c r="AL402" s="12">
        <v>-63.9495849609375</v>
      </c>
      <c r="AM402" s="18">
        <v>-69.488525390625</v>
      </c>
      <c r="AN402" s="18">
        <v>-74.8291015625</v>
      </c>
      <c r="AO402" s="18">
        <v>-80.963134765625</v>
      </c>
      <c r="AP402" s="18">
        <v>-88.5772705078125</v>
      </c>
      <c r="AQ402" s="12">
        <v>-97.7325439453125</v>
      </c>
      <c r="AR402" s="12">
        <v>-99.3194580078125</v>
      </c>
      <c r="AS402" s="12">
        <v>-100.509643554687</v>
      </c>
      <c r="AU402" s="12">
        <f t="shared" si="58"/>
        <v>82</v>
      </c>
      <c r="AV402" s="12">
        <v>41</v>
      </c>
      <c r="AW402" s="12">
        <v>1</v>
      </c>
      <c r="AX402" s="12">
        <v>1</v>
      </c>
      <c r="AY402" s="12" t="s">
        <v>80</v>
      </c>
      <c r="AZ402" s="12">
        <v>327.10150146484301</v>
      </c>
      <c r="BA402" s="12">
        <v>331.1015625</v>
      </c>
      <c r="BB402" s="19">
        <v>-18.5100002288818</v>
      </c>
      <c r="BC402" s="18">
        <v>39.490833282470703</v>
      </c>
      <c r="BD402" s="12">
        <v>1.796875</v>
      </c>
      <c r="BE402" s="12">
        <v>328.89837646484301</v>
      </c>
      <c r="BF402" s="12">
        <v>7.5847072601318297</v>
      </c>
      <c r="BG402" s="12">
        <v>0</v>
      </c>
      <c r="BH402" s="12">
        <v>327.10150146484301</v>
      </c>
      <c r="BI402" s="19">
        <v>2.70552325248718</v>
      </c>
      <c r="BJ402" s="12">
        <v>19.745416641235298</v>
      </c>
      <c r="BK402" s="12">
        <v>0.74322861433029197</v>
      </c>
      <c r="BL402" s="12">
        <v>3.4487519264221098</v>
      </c>
      <c r="BM402" s="12">
        <v>38.9112129211425</v>
      </c>
      <c r="BN402" s="12">
        <v>3.2499840259552002</v>
      </c>
      <c r="BO402" s="12">
        <v>27.34375</v>
      </c>
      <c r="BP402" s="12">
        <v>1.048828125</v>
      </c>
      <c r="BQ402" s="12">
        <v>-16.5625</v>
      </c>
      <c r="BR402" s="12">
        <v>1.451171875</v>
      </c>
      <c r="BS402" s="12" t="s">
        <v>81</v>
      </c>
      <c r="BT402" s="12" t="s">
        <v>81</v>
      </c>
      <c r="BU402" s="12" t="s">
        <v>81</v>
      </c>
      <c r="BV402" s="12" t="s">
        <v>81</v>
      </c>
      <c r="BW402" s="12">
        <v>103.65951538085901</v>
      </c>
      <c r="BX402" s="12" t="s">
        <v>82</v>
      </c>
      <c r="BY402" s="12" t="s">
        <v>81</v>
      </c>
      <c r="BZ402" s="12" t="s">
        <v>82</v>
      </c>
      <c r="CA402" s="12" t="s">
        <v>82</v>
      </c>
      <c r="CE402" s="20"/>
      <c r="CF402" s="21"/>
      <c r="CG402" s="21"/>
      <c r="CH402" s="21"/>
      <c r="CI402" s="21"/>
      <c r="CJ402" s="21"/>
      <c r="CK402" s="21"/>
      <c r="CL402" s="21"/>
      <c r="CO402" s="62"/>
      <c r="CX402" s="77">
        <v>1.1240000000000001</v>
      </c>
      <c r="CZ402" s="58" t="s">
        <v>308</v>
      </c>
      <c r="DZ402" s="23"/>
      <c r="EA402" s="23"/>
      <c r="EC402" s="12">
        <v>5</v>
      </c>
      <c r="ED402" s="21">
        <v>5</v>
      </c>
      <c r="EE402" s="21"/>
      <c r="EF402" s="21">
        <f t="shared" si="59"/>
        <v>0</v>
      </c>
      <c r="EG402" s="28">
        <v>5</v>
      </c>
      <c r="EH402" s="21"/>
      <c r="EI402" s="21"/>
      <c r="EJ402" s="21"/>
      <c r="EK402" s="21"/>
      <c r="EL402" s="21"/>
      <c r="EM402" s="21"/>
      <c r="EN402" s="21"/>
      <c r="EO402" s="21"/>
      <c r="EP402" s="21"/>
      <c r="EQ402" s="21"/>
      <c r="ER402" s="21"/>
      <c r="ES402" s="21"/>
      <c r="ET402" s="21"/>
      <c r="EU402" s="21"/>
      <c r="EV402" s="21"/>
      <c r="EW402" s="21"/>
      <c r="EX402" s="21"/>
      <c r="EY402" s="21"/>
      <c r="EZ402" s="21"/>
      <c r="FA402" s="21"/>
      <c r="FB402" s="21"/>
      <c r="FC402" s="21"/>
      <c r="FD402" s="21"/>
      <c r="FE402" s="21"/>
      <c r="FF402" s="21"/>
      <c r="FG402" s="21"/>
      <c r="FH402" s="21"/>
      <c r="FI402" s="21"/>
      <c r="FJ402" s="21"/>
      <c r="FK402" s="21"/>
      <c r="FL402" s="21"/>
      <c r="FM402" s="21"/>
      <c r="FN402" s="21"/>
      <c r="FO402" s="21"/>
      <c r="FP402" s="21"/>
      <c r="FQ402" s="21"/>
      <c r="FR402" s="21"/>
      <c r="FS402" s="21"/>
      <c r="FT402" s="21"/>
      <c r="FU402" s="21"/>
      <c r="FV402" s="21"/>
      <c r="FW402" s="21"/>
      <c r="FX402" s="21"/>
      <c r="FY402" s="21"/>
      <c r="FZ402" s="21"/>
      <c r="GA402" s="21"/>
      <c r="GB402" s="21"/>
      <c r="GC402" s="21"/>
      <c r="GD402" s="21"/>
      <c r="GE402" s="21"/>
      <c r="GF402" s="21"/>
      <c r="GG402" s="21"/>
      <c r="GH402" s="21"/>
      <c r="GI402" s="21"/>
      <c r="GJ402" s="21"/>
      <c r="GK402" s="21"/>
      <c r="GL402" s="21"/>
      <c r="GM402" s="21"/>
      <c r="GN402" s="21"/>
      <c r="GO402" s="21"/>
      <c r="GP402" s="21"/>
      <c r="GQ402" s="21"/>
      <c r="GR402" s="21"/>
      <c r="GS402" s="21"/>
      <c r="GT402" s="21"/>
      <c r="GU402" s="21"/>
      <c r="GV402" s="21"/>
      <c r="GW402" s="21"/>
      <c r="GX402" s="21"/>
      <c r="GY402" s="21"/>
      <c r="GZ402" s="21"/>
      <c r="HA402" s="21"/>
      <c r="HB402" s="21"/>
      <c r="HC402" s="21"/>
      <c r="HD402" s="21"/>
      <c r="HE402" s="21"/>
      <c r="HF402" s="21"/>
      <c r="HG402" s="21"/>
      <c r="HH402" s="21"/>
      <c r="HI402" s="21"/>
      <c r="HJ402" s="21"/>
      <c r="HK402" s="21"/>
      <c r="HL402" s="21"/>
      <c r="HM402" s="21"/>
      <c r="HN402" s="21"/>
      <c r="HO402" s="21"/>
      <c r="HP402" s="21"/>
      <c r="HQ402" s="21"/>
      <c r="HR402" s="21"/>
      <c r="HS402" s="21"/>
      <c r="HT402" s="21"/>
      <c r="HU402" s="21"/>
      <c r="HV402" s="21"/>
      <c r="HW402" s="21"/>
      <c r="HX402" s="21"/>
      <c r="HY402" s="21"/>
      <c r="HZ402" s="21"/>
      <c r="IA402" s="21"/>
      <c r="IB402" s="21"/>
      <c r="IC402" s="21"/>
      <c r="ID402" s="21"/>
      <c r="IE402" s="21"/>
      <c r="IF402" s="21"/>
      <c r="IG402" s="21"/>
      <c r="IH402" s="21"/>
      <c r="II402" s="21"/>
      <c r="IJ402" s="21"/>
    </row>
    <row r="403" spans="1:244" s="12" customFormat="1" x14ac:dyDescent="0.3">
      <c r="B403" s="13">
        <v>2</v>
      </c>
      <c r="D403" s="12">
        <v>50</v>
      </c>
      <c r="F403" s="14">
        <v>44911</v>
      </c>
      <c r="G403" s="13" t="s">
        <v>89</v>
      </c>
      <c r="I403" s="14">
        <v>44867</v>
      </c>
      <c r="J403" s="13">
        <f t="shared" si="56"/>
        <v>44</v>
      </c>
      <c r="K403" s="41">
        <f t="shared" si="57"/>
        <v>0</v>
      </c>
      <c r="L403" s="41">
        <v>44</v>
      </c>
      <c r="M403" s="16" t="s">
        <v>74</v>
      </c>
      <c r="N403" s="12">
        <v>1</v>
      </c>
      <c r="P403" s="12" t="s">
        <v>107</v>
      </c>
      <c r="Q403" s="12" t="s">
        <v>161</v>
      </c>
      <c r="R403" s="12" t="s">
        <v>77</v>
      </c>
      <c r="S403" s="17" t="s">
        <v>78</v>
      </c>
      <c r="T403" s="12">
        <v>28</v>
      </c>
      <c r="U403" s="12">
        <v>2</v>
      </c>
      <c r="V403" s="12">
        <v>2</v>
      </c>
      <c r="W403" s="12" t="s">
        <v>124</v>
      </c>
      <c r="X403" s="12">
        <v>2</v>
      </c>
      <c r="Z403" s="13">
        <v>49</v>
      </c>
      <c r="AA403" s="13">
        <v>1700</v>
      </c>
      <c r="AB403" s="12">
        <v>9</v>
      </c>
      <c r="AC403" s="13">
        <v>-22</v>
      </c>
      <c r="AD403" s="12">
        <v>-19</v>
      </c>
      <c r="AE403" s="30">
        <v>24</v>
      </c>
      <c r="AF403" s="12">
        <v>25</v>
      </c>
      <c r="AG403" s="12">
        <v>26</v>
      </c>
      <c r="AH403" s="12">
        <v>27</v>
      </c>
      <c r="AJ403" s="13">
        <v>2</v>
      </c>
      <c r="AK403" s="16">
        <f t="shared" si="55"/>
        <v>1146.8505859375</v>
      </c>
      <c r="AL403" s="12">
        <v>-73.18115234375</v>
      </c>
      <c r="AM403" s="18">
        <v>-80.0018310546875</v>
      </c>
      <c r="AN403" s="18">
        <v>-90.1947021484375</v>
      </c>
      <c r="AO403" s="18">
        <v>-91.6290283203125</v>
      </c>
      <c r="AP403" s="18">
        <v>-96.038818359375</v>
      </c>
      <c r="AQ403" s="12">
        <v>-98.4039306640625</v>
      </c>
      <c r="AR403" s="12">
        <v>-102.508544921875</v>
      </c>
      <c r="AS403" s="12">
        <v>-107.284545898437</v>
      </c>
      <c r="AU403" s="12">
        <f t="shared" si="58"/>
        <v>14</v>
      </c>
      <c r="AV403" s="12">
        <v>7</v>
      </c>
      <c r="AW403" s="12">
        <v>1</v>
      </c>
      <c r="AX403" s="12">
        <v>1</v>
      </c>
      <c r="AY403" s="12" t="s">
        <v>80</v>
      </c>
      <c r="AZ403" s="12">
        <v>631.40002441406205</v>
      </c>
      <c r="BA403" s="12">
        <v>635.80029296875</v>
      </c>
      <c r="BB403" s="19">
        <v>-29.190000534057599</v>
      </c>
      <c r="BC403" s="18">
        <v>63.125545501708899</v>
      </c>
      <c r="BD403" s="12">
        <v>1.80029296875</v>
      </c>
      <c r="BE403" s="12">
        <v>633.20031738281205</v>
      </c>
      <c r="BF403" s="12">
        <v>1.5258154869079501</v>
      </c>
      <c r="BG403" s="12">
        <v>0</v>
      </c>
      <c r="BH403" s="12">
        <v>631.40002441406205</v>
      </c>
      <c r="BI403" s="19">
        <v>2.7657494544982901</v>
      </c>
      <c r="BJ403" s="12">
        <v>31.5627727508544</v>
      </c>
      <c r="BK403" s="12">
        <v>0.87369805574417103</v>
      </c>
      <c r="BL403" s="12">
        <v>3.6394474506378098</v>
      </c>
      <c r="BM403" s="12">
        <v>8.6644945144653303</v>
      </c>
      <c r="BN403" s="12">
        <v>9.8878479003906197</v>
      </c>
      <c r="BO403" s="12">
        <v>62.195121765136697</v>
      </c>
      <c r="BP403" s="12">
        <v>1.050048828125</v>
      </c>
      <c r="BQ403" s="12">
        <v>-21.493902206420799</v>
      </c>
      <c r="BR403" s="12">
        <v>0.949951171875</v>
      </c>
      <c r="BS403" s="12">
        <v>46.134311676025298</v>
      </c>
      <c r="BT403" s="12">
        <v>1.0945576429367001</v>
      </c>
      <c r="BU403" s="12" t="s">
        <v>81</v>
      </c>
      <c r="BV403" s="12" t="s">
        <v>81</v>
      </c>
      <c r="BW403" s="12">
        <v>170.611328125</v>
      </c>
      <c r="BX403" s="12" t="s">
        <v>82</v>
      </c>
      <c r="BY403" s="12" t="s">
        <v>81</v>
      </c>
      <c r="BZ403" s="12" t="s">
        <v>82</v>
      </c>
      <c r="CA403" s="12" t="s">
        <v>82</v>
      </c>
      <c r="CE403" s="20"/>
      <c r="CF403" s="21"/>
      <c r="CG403" s="21"/>
      <c r="CH403" s="21"/>
      <c r="CI403" s="21"/>
      <c r="CJ403" s="21"/>
      <c r="CK403" s="21"/>
      <c r="CL403" s="21"/>
      <c r="CO403" s="62"/>
      <c r="CX403" s="22">
        <v>0.51200000000000001</v>
      </c>
      <c r="DZ403" s="23"/>
      <c r="EC403" s="12">
        <v>5</v>
      </c>
      <c r="ED403" s="21">
        <v>5</v>
      </c>
      <c r="EE403" s="21"/>
      <c r="EF403" s="21">
        <f t="shared" si="59"/>
        <v>0</v>
      </c>
      <c r="EG403" s="28">
        <v>5</v>
      </c>
      <c r="EH403" s="21"/>
      <c r="EI403" s="21"/>
      <c r="EJ403" s="21"/>
      <c r="EK403" s="21"/>
      <c r="EL403" s="21"/>
      <c r="EM403" s="21"/>
      <c r="EN403" s="21"/>
      <c r="EO403" s="21"/>
      <c r="EP403" s="21"/>
      <c r="EQ403" s="21"/>
      <c r="ER403" s="21"/>
      <c r="ES403" s="21"/>
      <c r="ET403" s="21"/>
      <c r="EU403" s="21"/>
      <c r="EV403" s="21"/>
      <c r="EW403" s="21"/>
      <c r="EX403" s="21"/>
      <c r="EY403" s="21"/>
      <c r="EZ403" s="21"/>
      <c r="FA403" s="21"/>
      <c r="FB403" s="21"/>
      <c r="FC403" s="21"/>
      <c r="FD403" s="21"/>
      <c r="FE403" s="21"/>
      <c r="FF403" s="21"/>
      <c r="FG403" s="21"/>
      <c r="FH403" s="21"/>
      <c r="FI403" s="21"/>
      <c r="FJ403" s="21"/>
      <c r="FK403" s="21"/>
      <c r="FL403" s="21"/>
      <c r="FM403" s="21"/>
      <c r="FN403" s="21"/>
      <c r="FO403" s="21"/>
      <c r="FP403" s="21"/>
      <c r="FQ403" s="21"/>
      <c r="FR403" s="21"/>
      <c r="FS403" s="21"/>
      <c r="FT403" s="21"/>
      <c r="FU403" s="21"/>
      <c r="FV403" s="21"/>
      <c r="FW403" s="21"/>
      <c r="FX403" s="21"/>
      <c r="FY403" s="21"/>
      <c r="FZ403" s="21"/>
      <c r="GA403" s="21"/>
      <c r="GB403" s="21"/>
      <c r="GC403" s="21"/>
      <c r="GD403" s="21"/>
      <c r="GE403" s="21"/>
      <c r="GF403" s="21"/>
      <c r="GG403" s="21"/>
      <c r="GH403" s="21"/>
      <c r="GI403" s="21"/>
      <c r="GJ403" s="21"/>
      <c r="GK403" s="21"/>
      <c r="GL403" s="21"/>
      <c r="GM403" s="21"/>
      <c r="GN403" s="21"/>
      <c r="GO403" s="21"/>
      <c r="GP403" s="21"/>
      <c r="GQ403" s="21"/>
      <c r="GR403" s="21"/>
      <c r="GS403" s="21"/>
      <c r="GT403" s="21"/>
      <c r="GU403" s="21"/>
      <c r="GV403" s="21"/>
      <c r="GW403" s="21"/>
      <c r="GX403" s="21"/>
      <c r="GY403" s="21"/>
      <c r="GZ403" s="21"/>
      <c r="HA403" s="21"/>
      <c r="HB403" s="21"/>
      <c r="HC403" s="21"/>
      <c r="HD403" s="21"/>
      <c r="HE403" s="21"/>
      <c r="HF403" s="21"/>
      <c r="HG403" s="21"/>
      <c r="HH403" s="21"/>
      <c r="HI403" s="21"/>
      <c r="HJ403" s="21"/>
      <c r="HK403" s="21"/>
      <c r="HL403" s="21"/>
      <c r="HM403" s="21"/>
      <c r="HN403" s="21"/>
      <c r="HO403" s="21"/>
      <c r="HP403" s="21"/>
      <c r="HQ403" s="21"/>
      <c r="HR403" s="21"/>
      <c r="HS403" s="21"/>
      <c r="HT403" s="21"/>
      <c r="HU403" s="21"/>
      <c r="HV403" s="21"/>
      <c r="HW403" s="21"/>
      <c r="HX403" s="21"/>
      <c r="HY403" s="21"/>
      <c r="HZ403" s="21"/>
      <c r="IA403" s="21"/>
      <c r="IB403" s="21"/>
      <c r="IC403" s="21"/>
      <c r="ID403" s="21"/>
      <c r="IE403" s="21"/>
      <c r="IF403" s="21"/>
      <c r="IG403" s="21"/>
      <c r="IH403" s="21"/>
      <c r="II403" s="21"/>
      <c r="IJ403" s="21"/>
    </row>
    <row r="404" spans="1:244" s="12" customFormat="1" ht="15" customHeight="1" x14ac:dyDescent="0.3">
      <c r="B404" s="13">
        <v>2</v>
      </c>
      <c r="D404" s="12">
        <v>100</v>
      </c>
      <c r="F404" s="14">
        <v>44911</v>
      </c>
      <c r="G404" s="13" t="s">
        <v>89</v>
      </c>
      <c r="I404" s="14">
        <v>44867</v>
      </c>
      <c r="J404" s="13">
        <f t="shared" si="56"/>
        <v>44</v>
      </c>
      <c r="K404" s="41">
        <f t="shared" si="57"/>
        <v>0</v>
      </c>
      <c r="L404" s="41">
        <v>44</v>
      </c>
      <c r="M404" s="16" t="s">
        <v>74</v>
      </c>
      <c r="N404" s="12">
        <v>1</v>
      </c>
      <c r="P404" s="12" t="s">
        <v>107</v>
      </c>
      <c r="Q404" s="12" t="s">
        <v>161</v>
      </c>
      <c r="R404" s="12" t="s">
        <v>77</v>
      </c>
      <c r="S404" s="17" t="s">
        <v>78</v>
      </c>
      <c r="T404" s="12">
        <v>28</v>
      </c>
      <c r="U404" s="12">
        <v>1</v>
      </c>
      <c r="V404" s="12">
        <v>5</v>
      </c>
      <c r="W404" s="12" t="s">
        <v>124</v>
      </c>
      <c r="X404" s="12">
        <v>1</v>
      </c>
      <c r="Z404" s="13">
        <v>26</v>
      </c>
      <c r="AA404" s="13">
        <v>2200</v>
      </c>
      <c r="AB404" s="12">
        <v>24</v>
      </c>
      <c r="AC404" s="13">
        <v>-21</v>
      </c>
      <c r="AD404" s="12">
        <v>-17</v>
      </c>
      <c r="AE404" s="30">
        <v>13</v>
      </c>
      <c r="AF404" s="12">
        <v>14</v>
      </c>
      <c r="AG404" s="12">
        <v>15</v>
      </c>
      <c r="AH404" s="12">
        <v>16</v>
      </c>
      <c r="AJ404" s="54">
        <v>2</v>
      </c>
      <c r="AK404" s="16">
        <f t="shared" si="55"/>
        <v>2921.14257812499</v>
      </c>
      <c r="AL404" s="12">
        <v>-70.159912109375</v>
      </c>
      <c r="AM404" s="18">
        <v>-87.9058837890625</v>
      </c>
      <c r="AN404" s="18">
        <v>-104.202270507812</v>
      </c>
      <c r="AO404" s="18">
        <v>-117.813110351562</v>
      </c>
      <c r="AP404" s="18">
        <v>-128.23486328125</v>
      </c>
      <c r="AQ404" s="12">
        <v>-136.29150390625</v>
      </c>
      <c r="AR404" s="12">
        <v>-141.55578613281199</v>
      </c>
      <c r="AS404" s="12">
        <v>-155.01403808593699</v>
      </c>
      <c r="AU404" s="12">
        <f t="shared" si="58"/>
        <v>12</v>
      </c>
      <c r="AV404" s="12">
        <v>6</v>
      </c>
      <c r="AW404" s="12">
        <v>1</v>
      </c>
      <c r="AX404" s="12">
        <v>1</v>
      </c>
      <c r="AY404" s="12" t="s">
        <v>80</v>
      </c>
      <c r="AZ404" s="12">
        <v>640.29998779296795</v>
      </c>
      <c r="BA404" s="12">
        <v>645.00012207031205</v>
      </c>
      <c r="BB404" s="19">
        <v>-23.840000152587798</v>
      </c>
      <c r="BC404" s="18">
        <v>48.498203277587798</v>
      </c>
      <c r="BD404" s="12">
        <v>2</v>
      </c>
      <c r="BE404" s="12">
        <v>642.29998779296795</v>
      </c>
      <c r="BF404" s="12">
        <v>13.3877296447753</v>
      </c>
      <c r="BG404" s="12">
        <v>0</v>
      </c>
      <c r="BH404" s="12">
        <v>640.29998779296795</v>
      </c>
      <c r="BI404" s="19">
        <v>3.5559604167938201</v>
      </c>
      <c r="BJ404" s="12">
        <v>24.249101638793899</v>
      </c>
      <c r="BK404" s="12">
        <v>0.67907029390335105</v>
      </c>
      <c r="BL404" s="12">
        <v>4.2350306510925204</v>
      </c>
      <c r="BM404" s="12">
        <v>5.0333051681518501</v>
      </c>
      <c r="BN404" s="12">
        <v>3.6684219837188698</v>
      </c>
      <c r="BO404" s="12">
        <v>31.25</v>
      </c>
      <c r="BP404" s="12">
        <v>1.050048828125</v>
      </c>
      <c r="BQ404" s="12">
        <v>-15.471814155578601</v>
      </c>
      <c r="BR404" s="12">
        <v>1.9501953125</v>
      </c>
      <c r="BS404" s="12" t="s">
        <v>81</v>
      </c>
      <c r="BT404" s="12" t="s">
        <v>81</v>
      </c>
      <c r="BU404" s="12" t="s">
        <v>81</v>
      </c>
      <c r="BV404" s="12" t="s">
        <v>81</v>
      </c>
      <c r="BW404" s="12">
        <v>160.48498535156199</v>
      </c>
      <c r="BX404" s="12" t="s">
        <v>82</v>
      </c>
      <c r="BY404" s="12" t="s">
        <v>81</v>
      </c>
      <c r="BZ404" s="12" t="s">
        <v>82</v>
      </c>
      <c r="CA404" s="12" t="s">
        <v>82</v>
      </c>
      <c r="CE404" s="20"/>
      <c r="CF404" s="21"/>
      <c r="CG404" s="21"/>
      <c r="CH404" s="21"/>
      <c r="CI404" s="21"/>
      <c r="CJ404" s="21"/>
      <c r="CK404" s="21"/>
      <c r="CL404" s="21"/>
      <c r="CO404" s="62"/>
      <c r="CX404" s="52">
        <v>0.60099999999999998</v>
      </c>
      <c r="DV404" s="21"/>
      <c r="DW404" s="21"/>
      <c r="DX404" s="21"/>
      <c r="DY404" s="21"/>
      <c r="DZ404" s="23"/>
      <c r="EC404" s="12">
        <v>5</v>
      </c>
      <c r="ED404" s="12">
        <v>5</v>
      </c>
      <c r="EF404" s="21">
        <f t="shared" si="59"/>
        <v>0</v>
      </c>
      <c r="EG404" s="28">
        <v>5</v>
      </c>
    </row>
    <row r="405" spans="1:244" x14ac:dyDescent="0.3">
      <c r="A405" s="12"/>
      <c r="B405" s="13">
        <v>2</v>
      </c>
      <c r="C405" s="12"/>
      <c r="D405" s="12">
        <v>50</v>
      </c>
      <c r="E405" s="12"/>
      <c r="F405" s="14">
        <v>44911</v>
      </c>
      <c r="G405" s="13" t="s">
        <v>89</v>
      </c>
      <c r="H405" s="12"/>
      <c r="I405" s="14">
        <v>44867</v>
      </c>
      <c r="J405" s="13">
        <f t="shared" si="56"/>
        <v>44</v>
      </c>
      <c r="K405" s="41">
        <f t="shared" si="57"/>
        <v>0</v>
      </c>
      <c r="L405" s="41">
        <v>44</v>
      </c>
      <c r="M405" s="16" t="s">
        <v>74</v>
      </c>
      <c r="N405" s="12">
        <v>1</v>
      </c>
      <c r="O405" s="12"/>
      <c r="P405" s="12" t="s">
        <v>107</v>
      </c>
      <c r="Q405" s="12" t="s">
        <v>161</v>
      </c>
      <c r="R405" s="12" t="s">
        <v>77</v>
      </c>
      <c r="S405" s="17" t="s">
        <v>78</v>
      </c>
      <c r="T405" s="12">
        <v>28</v>
      </c>
      <c r="U405" s="12">
        <v>2</v>
      </c>
      <c r="V405" s="12">
        <v>7</v>
      </c>
      <c r="W405" s="12" t="s">
        <v>183</v>
      </c>
      <c r="X405" s="12" t="s">
        <v>190</v>
      </c>
      <c r="Y405" s="12"/>
      <c r="Z405" s="13">
        <v>55</v>
      </c>
      <c r="AA405" s="13">
        <v>1200</v>
      </c>
      <c r="AB405" s="12">
        <v>8</v>
      </c>
      <c r="AC405" s="13">
        <v>-35</v>
      </c>
      <c r="AD405" s="12">
        <v>-20</v>
      </c>
      <c r="AE405" s="12">
        <v>38</v>
      </c>
      <c r="AF405" s="12">
        <v>39</v>
      </c>
      <c r="AG405" s="12">
        <v>40</v>
      </c>
      <c r="AH405" s="12">
        <v>41</v>
      </c>
      <c r="AI405" s="12"/>
      <c r="AJ405" s="13">
        <v>1</v>
      </c>
      <c r="AK405" s="16">
        <f t="shared" si="55"/>
        <v>1960.44921875</v>
      </c>
      <c r="AL405" s="12">
        <v>-69.8699951171875</v>
      </c>
      <c r="AM405" s="18">
        <v>-81.8939208984375</v>
      </c>
      <c r="AN405" s="18">
        <v>-87.09716796875</v>
      </c>
      <c r="AO405" s="18">
        <v>-97.0001220703125</v>
      </c>
      <c r="AP405" s="18">
        <v>-111.328125</v>
      </c>
      <c r="AQ405" s="12">
        <v>-111.953735351562</v>
      </c>
      <c r="AR405" s="12">
        <v>-125.213623046875</v>
      </c>
      <c r="AS405" s="12">
        <v>-126.800537109375</v>
      </c>
      <c r="AT405" s="12"/>
      <c r="AU405" s="12">
        <f t="shared" si="58"/>
        <v>46</v>
      </c>
      <c r="AV405" s="12">
        <v>23</v>
      </c>
      <c r="AW405" s="12">
        <v>1</v>
      </c>
      <c r="AX405" s="12">
        <v>1</v>
      </c>
      <c r="AY405" s="12" t="s">
        <v>80</v>
      </c>
      <c r="AZ405" s="12">
        <v>322.40051269531199</v>
      </c>
      <c r="BA405" s="12">
        <v>325.50012207031199</v>
      </c>
      <c r="BB405" s="19">
        <v>-22.270000457763601</v>
      </c>
      <c r="BC405" s="18">
        <v>33.012187957763601</v>
      </c>
      <c r="BD405" s="12">
        <v>1.5</v>
      </c>
      <c r="BE405" s="12">
        <v>323.90051269531199</v>
      </c>
      <c r="BF405" s="12">
        <v>24.986064910888601</v>
      </c>
      <c r="BG405" s="12">
        <v>0</v>
      </c>
      <c r="BH405" s="12">
        <v>322.40051269531199</v>
      </c>
      <c r="BI405" s="19" t="s">
        <v>81</v>
      </c>
      <c r="BJ405" s="12">
        <v>16.5060939788818</v>
      </c>
      <c r="BK405" s="12" t="s">
        <v>81</v>
      </c>
      <c r="BL405" s="12" t="s">
        <v>81</v>
      </c>
      <c r="BM405" s="12">
        <v>0.83557516336440996</v>
      </c>
      <c r="BN405" s="12">
        <v>1.17370617389679</v>
      </c>
      <c r="BO405" s="12">
        <v>9.6507349014282209</v>
      </c>
      <c r="BP405" s="12">
        <v>0.2490234375</v>
      </c>
      <c r="BQ405" s="12">
        <v>-6.1274509429931596</v>
      </c>
      <c r="BR405" s="12">
        <v>1.2490234375</v>
      </c>
      <c r="BS405" s="12" t="s">
        <v>81</v>
      </c>
      <c r="BT405" s="12" t="s">
        <v>81</v>
      </c>
      <c r="BU405" s="12" t="s">
        <v>81</v>
      </c>
      <c r="BV405" s="12" t="s">
        <v>81</v>
      </c>
      <c r="BW405" s="12">
        <v>94.145217895507798</v>
      </c>
      <c r="BX405" s="12" t="s">
        <v>82</v>
      </c>
      <c r="BY405" s="12" t="s">
        <v>81</v>
      </c>
      <c r="BZ405" s="12" t="s">
        <v>82</v>
      </c>
      <c r="CA405" s="12" t="s">
        <v>82</v>
      </c>
      <c r="CB405" s="12"/>
      <c r="CC405" s="12"/>
      <c r="CD405" s="12"/>
      <c r="CE405" s="20"/>
      <c r="CM405" s="12"/>
      <c r="CN405" s="12"/>
      <c r="CO405" s="62"/>
      <c r="CP405" s="12"/>
      <c r="CQ405" s="12"/>
      <c r="CR405" s="12"/>
      <c r="CS405" s="12"/>
      <c r="CT405" s="12"/>
      <c r="CU405" s="12"/>
      <c r="CV405" s="12"/>
      <c r="CW405" s="12"/>
      <c r="CX405" s="53">
        <v>0</v>
      </c>
      <c r="CY405" s="17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2"/>
      <c r="DL405" s="12"/>
      <c r="DM405" s="12"/>
      <c r="DN405" s="12"/>
      <c r="DO405" s="12"/>
      <c r="DP405" s="12"/>
      <c r="DQ405" s="12"/>
      <c r="DR405" s="12"/>
      <c r="DS405" s="12"/>
      <c r="DT405" s="12"/>
      <c r="DU405" s="12"/>
      <c r="DV405" s="12"/>
      <c r="DW405" s="12"/>
      <c r="DX405" s="12"/>
      <c r="DY405" s="12"/>
      <c r="DZ405" s="12">
        <v>0.36499999999999999</v>
      </c>
      <c r="EA405" s="12" t="s">
        <v>309</v>
      </c>
      <c r="EB405" s="12"/>
      <c r="EC405" s="17">
        <v>3</v>
      </c>
      <c r="ED405" s="12">
        <v>3</v>
      </c>
      <c r="EE405" s="12"/>
      <c r="EF405" s="21">
        <f t="shared" si="59"/>
        <v>0</v>
      </c>
      <c r="EG405" s="27">
        <v>3</v>
      </c>
      <c r="EH405" s="12"/>
      <c r="EI405" s="12"/>
      <c r="EJ405" s="12"/>
      <c r="EK405" s="12"/>
      <c r="EL405" s="12"/>
      <c r="EM405" s="12"/>
      <c r="EN405" s="12"/>
      <c r="EO405" s="12"/>
      <c r="EP405" s="12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2"/>
      <c r="FI405" s="12"/>
      <c r="FJ405" s="12"/>
      <c r="FK405" s="12"/>
      <c r="FL405" s="12"/>
      <c r="FM405" s="12"/>
      <c r="FN405" s="12"/>
      <c r="FO405" s="12"/>
      <c r="FP405" s="12"/>
      <c r="FQ405" s="12"/>
      <c r="FR405" s="12"/>
      <c r="FS405" s="12"/>
      <c r="FT405" s="12"/>
      <c r="FU405" s="12"/>
      <c r="FV405" s="12"/>
      <c r="FW405" s="12"/>
      <c r="FX405" s="12"/>
      <c r="FY405" s="12"/>
      <c r="FZ405" s="12"/>
      <c r="GA405" s="12"/>
      <c r="GB405" s="12"/>
      <c r="GC405" s="12"/>
      <c r="GD405" s="12"/>
      <c r="GE405" s="12"/>
      <c r="GF405" s="12"/>
      <c r="GG405" s="12"/>
      <c r="GH405" s="12"/>
      <c r="GI405" s="12"/>
      <c r="GJ405" s="12"/>
      <c r="GK405" s="12"/>
      <c r="GL405" s="12"/>
      <c r="GM405" s="12"/>
      <c r="GN405" s="12"/>
      <c r="GO405" s="12"/>
      <c r="GP405" s="12"/>
      <c r="GQ405" s="12"/>
      <c r="GR405" s="12"/>
      <c r="GS405" s="12"/>
      <c r="GT405" s="12"/>
      <c r="GU405" s="12"/>
      <c r="GV405" s="12"/>
      <c r="GW405" s="12"/>
      <c r="GX405" s="12"/>
      <c r="GY405" s="12"/>
      <c r="GZ405" s="12"/>
      <c r="HA405" s="12"/>
      <c r="HB405" s="12"/>
      <c r="HC405" s="12"/>
      <c r="HD405" s="12"/>
      <c r="HE405" s="12"/>
      <c r="HF405" s="12"/>
      <c r="HG405" s="12"/>
      <c r="HH405" s="12"/>
      <c r="HI405" s="12"/>
      <c r="HJ405" s="12"/>
      <c r="HK405" s="12"/>
      <c r="HL405" s="12"/>
      <c r="HM405" s="12"/>
      <c r="HN405" s="12"/>
      <c r="HO405" s="12"/>
      <c r="HP405" s="12"/>
      <c r="HQ405" s="12"/>
      <c r="HR405" s="12"/>
      <c r="HS405" s="12"/>
      <c r="HT405" s="12"/>
      <c r="HU405" s="12"/>
      <c r="HV405" s="12"/>
      <c r="HW405" s="12"/>
      <c r="HX405" s="12"/>
      <c r="HY405" s="12"/>
      <c r="HZ405" s="12"/>
      <c r="IA405" s="12"/>
      <c r="IB405" s="12"/>
      <c r="IC405" s="12"/>
      <c r="ID405" s="12"/>
      <c r="IE405" s="12"/>
      <c r="IF405" s="12"/>
      <c r="IG405" s="12"/>
      <c r="IH405" s="12"/>
      <c r="II405" s="12"/>
      <c r="IJ405" s="12"/>
    </row>
    <row r="406" spans="1:244" s="12" customFormat="1" ht="14.4" customHeight="1" x14ac:dyDescent="0.3">
      <c r="B406" s="13">
        <v>2</v>
      </c>
      <c r="D406" s="12">
        <v>50</v>
      </c>
      <c r="F406" s="14">
        <v>44911</v>
      </c>
      <c r="G406" s="13" t="s">
        <v>89</v>
      </c>
      <c r="I406" s="14">
        <v>44867</v>
      </c>
      <c r="J406" s="13">
        <f t="shared" si="56"/>
        <v>44</v>
      </c>
      <c r="K406" s="41">
        <f t="shared" si="57"/>
        <v>0</v>
      </c>
      <c r="L406" s="41">
        <v>44</v>
      </c>
      <c r="M406" s="16" t="s">
        <v>74</v>
      </c>
      <c r="N406" s="12">
        <v>1</v>
      </c>
      <c r="P406" s="12" t="s">
        <v>107</v>
      </c>
      <c r="Q406" s="12" t="s">
        <v>161</v>
      </c>
      <c r="R406" s="12" t="s">
        <v>77</v>
      </c>
      <c r="S406" s="17" t="s">
        <v>78</v>
      </c>
      <c r="T406" s="12">
        <v>28</v>
      </c>
      <c r="U406" s="12">
        <v>2</v>
      </c>
      <c r="V406" s="12">
        <v>3</v>
      </c>
      <c r="W406" s="12" t="s">
        <v>183</v>
      </c>
      <c r="X406" s="12">
        <v>1</v>
      </c>
      <c r="Z406" s="13">
        <v>72</v>
      </c>
      <c r="AA406" s="13">
        <v>927</v>
      </c>
      <c r="AB406" s="12">
        <v>10</v>
      </c>
      <c r="AC406" s="13">
        <v>-29</v>
      </c>
      <c r="AD406" s="12">
        <v>-39</v>
      </c>
      <c r="AE406" s="12">
        <v>28</v>
      </c>
      <c r="AF406" s="12">
        <v>29</v>
      </c>
      <c r="AG406" s="12">
        <v>30</v>
      </c>
      <c r="AH406" s="12">
        <v>31</v>
      </c>
      <c r="AJ406" s="13">
        <v>1</v>
      </c>
      <c r="AK406" s="16">
        <f t="shared" si="55"/>
        <v>1489.56298828125</v>
      </c>
      <c r="AL406" s="12">
        <v>-66.436767578125</v>
      </c>
      <c r="AM406" s="18">
        <v>-72.2808837890625</v>
      </c>
      <c r="AN406" s="18">
        <v>-74.005126953125</v>
      </c>
      <c r="AO406" s="18">
        <v>-84.625244140625</v>
      </c>
      <c r="AP406" s="18">
        <v>-97.503662109375</v>
      </c>
      <c r="AQ406" s="12">
        <v>-101.730346679687</v>
      </c>
      <c r="AR406" s="12">
        <v>-106.124877929687</v>
      </c>
      <c r="AS406" s="12">
        <v>-109.4970703125</v>
      </c>
      <c r="AU406" s="12">
        <f t="shared" si="58"/>
        <v>30</v>
      </c>
      <c r="AV406" s="12">
        <v>15</v>
      </c>
      <c r="AW406" s="12">
        <v>1</v>
      </c>
      <c r="AX406" s="12">
        <v>1</v>
      </c>
      <c r="AY406" s="12" t="s">
        <v>80</v>
      </c>
      <c r="AZ406" s="12">
        <v>474.19918823242102</v>
      </c>
      <c r="BA406" s="12">
        <v>479.00012207031199</v>
      </c>
      <c r="BB406" s="19">
        <v>-23.4699993133544</v>
      </c>
      <c r="BC406" s="18">
        <v>40.422515869140597</v>
      </c>
      <c r="BD406" s="12">
        <v>2.1015625</v>
      </c>
      <c r="BE406" s="12">
        <v>476.30075073242102</v>
      </c>
      <c r="BF406" s="12">
        <v>19.5332317352294</v>
      </c>
      <c r="BG406" s="12">
        <v>0</v>
      </c>
      <c r="BH406" s="12">
        <v>474.19918823242102</v>
      </c>
      <c r="BI406" s="19" t="s">
        <v>81</v>
      </c>
      <c r="BJ406" s="12">
        <v>20.211257934570298</v>
      </c>
      <c r="BK406" s="12" t="s">
        <v>81</v>
      </c>
      <c r="BL406" s="12" t="s">
        <v>81</v>
      </c>
      <c r="BM406" s="12">
        <v>2.1106386184692298</v>
      </c>
      <c r="BN406" s="12">
        <v>2.2232758998870801</v>
      </c>
      <c r="BO406" s="12">
        <v>15.931372642516999</v>
      </c>
      <c r="BP406" s="12">
        <v>0.7509765625</v>
      </c>
      <c r="BQ406" s="12">
        <v>-8.8848037719726491</v>
      </c>
      <c r="BR406" s="12">
        <v>2.3486328125</v>
      </c>
      <c r="BS406" s="12" t="s">
        <v>81</v>
      </c>
      <c r="BT406" s="12" t="s">
        <v>81</v>
      </c>
      <c r="BU406" s="12" t="s">
        <v>81</v>
      </c>
      <c r="BV406" s="12" t="s">
        <v>81</v>
      </c>
      <c r="BW406" s="12">
        <v>159.43888854980401</v>
      </c>
      <c r="BX406" s="12" t="s">
        <v>82</v>
      </c>
      <c r="BY406" s="12" t="s">
        <v>81</v>
      </c>
      <c r="BZ406" s="12" t="s">
        <v>82</v>
      </c>
      <c r="CA406" s="12" t="s">
        <v>82</v>
      </c>
      <c r="CE406" s="20"/>
      <c r="CF406" s="21"/>
      <c r="CG406" s="21"/>
      <c r="CH406" s="21"/>
      <c r="CI406" s="21"/>
      <c r="CJ406" s="21"/>
      <c r="CK406" s="21"/>
      <c r="CL406" s="21"/>
      <c r="CO406" s="62"/>
      <c r="CX406" s="53">
        <v>0</v>
      </c>
      <c r="CY406" s="17"/>
      <c r="DZ406" s="12">
        <v>0.28899999999999998</v>
      </c>
      <c r="EA406" s="12" t="s">
        <v>310</v>
      </c>
      <c r="EC406" s="17">
        <v>3</v>
      </c>
      <c r="ED406" s="12">
        <v>3</v>
      </c>
      <c r="EE406" s="21"/>
      <c r="EF406" s="21">
        <f t="shared" si="59"/>
        <v>0</v>
      </c>
      <c r="EG406" s="27">
        <v>3</v>
      </c>
      <c r="EH406" s="21"/>
      <c r="EI406" s="21"/>
      <c r="EJ406" s="21"/>
      <c r="EK406" s="21"/>
      <c r="EL406" s="21"/>
      <c r="EM406" s="21"/>
      <c r="EN406" s="21"/>
      <c r="EO406" s="21"/>
      <c r="EP406" s="21"/>
      <c r="EQ406" s="21"/>
      <c r="ER406" s="21"/>
      <c r="ES406" s="21"/>
      <c r="ET406" s="21"/>
      <c r="EU406" s="21"/>
      <c r="EV406" s="21"/>
      <c r="EW406" s="21"/>
      <c r="EX406" s="21"/>
      <c r="EY406" s="21"/>
      <c r="EZ406" s="21"/>
      <c r="FA406" s="21"/>
      <c r="FB406" s="21"/>
      <c r="FC406" s="21"/>
      <c r="FD406" s="21"/>
      <c r="FE406" s="21"/>
      <c r="FF406" s="21"/>
      <c r="FG406" s="21"/>
      <c r="FH406" s="21"/>
      <c r="FI406" s="21"/>
      <c r="FJ406" s="21"/>
      <c r="FK406" s="21"/>
      <c r="FL406" s="21"/>
      <c r="FM406" s="21"/>
      <c r="FN406" s="21"/>
      <c r="FO406" s="21"/>
      <c r="FP406" s="21"/>
      <c r="FQ406" s="21"/>
      <c r="FR406" s="21"/>
      <c r="FS406" s="21"/>
      <c r="FT406" s="21"/>
      <c r="FU406" s="21"/>
      <c r="FV406" s="21"/>
      <c r="FW406" s="21"/>
      <c r="FX406" s="21"/>
      <c r="FY406" s="21"/>
      <c r="FZ406" s="21"/>
      <c r="GA406" s="21"/>
      <c r="GB406" s="21"/>
      <c r="GC406" s="21"/>
      <c r="GD406" s="21"/>
      <c r="GE406" s="21"/>
      <c r="GF406" s="21"/>
      <c r="GG406" s="21"/>
      <c r="GH406" s="21"/>
      <c r="GI406" s="21"/>
      <c r="GJ406" s="21"/>
      <c r="GK406" s="21"/>
      <c r="GL406" s="21"/>
      <c r="GM406" s="21"/>
      <c r="GN406" s="21"/>
      <c r="GO406" s="21"/>
      <c r="GP406" s="21"/>
      <c r="GQ406" s="21"/>
      <c r="GR406" s="21"/>
      <c r="GS406" s="21"/>
      <c r="GT406" s="21"/>
      <c r="GU406" s="21"/>
      <c r="GV406" s="21"/>
      <c r="GW406" s="21"/>
      <c r="GX406" s="21"/>
      <c r="GY406" s="21"/>
      <c r="GZ406" s="21"/>
      <c r="HA406" s="21"/>
      <c r="HB406" s="21"/>
      <c r="HC406" s="21"/>
      <c r="HD406" s="21"/>
      <c r="HE406" s="21"/>
      <c r="HF406" s="21"/>
      <c r="HG406" s="21"/>
      <c r="HH406" s="21"/>
      <c r="HI406" s="21"/>
      <c r="HJ406" s="21"/>
      <c r="HK406" s="21"/>
      <c r="HL406" s="21"/>
      <c r="HM406" s="21"/>
      <c r="HN406" s="21"/>
      <c r="HO406" s="21"/>
      <c r="HP406" s="21"/>
      <c r="HQ406" s="21"/>
      <c r="HR406" s="21"/>
      <c r="HS406" s="21"/>
      <c r="HT406" s="21"/>
      <c r="HU406" s="21"/>
      <c r="HV406" s="21"/>
      <c r="HW406" s="21"/>
      <c r="HX406" s="21"/>
      <c r="HY406" s="21"/>
      <c r="HZ406" s="21"/>
      <c r="IA406" s="21"/>
      <c r="IB406" s="21"/>
      <c r="IC406" s="21"/>
      <c r="ID406" s="21"/>
      <c r="IE406" s="21"/>
      <c r="IF406" s="21"/>
      <c r="IG406" s="21"/>
      <c r="IH406" s="21"/>
      <c r="II406" s="21"/>
      <c r="IJ406" s="21"/>
    </row>
    <row r="407" spans="1:244" s="12" customFormat="1" x14ac:dyDescent="0.3">
      <c r="B407" s="13">
        <v>2</v>
      </c>
      <c r="D407" s="12">
        <v>100</v>
      </c>
      <c r="F407" s="14">
        <v>44911</v>
      </c>
      <c r="G407" s="13" t="s">
        <v>89</v>
      </c>
      <c r="I407" s="14">
        <v>44867</v>
      </c>
      <c r="J407" s="13">
        <f t="shared" si="56"/>
        <v>44</v>
      </c>
      <c r="K407" s="41">
        <f t="shared" si="57"/>
        <v>0</v>
      </c>
      <c r="L407" s="41">
        <v>44</v>
      </c>
      <c r="M407" s="16" t="s">
        <v>74</v>
      </c>
      <c r="N407" s="12">
        <v>1</v>
      </c>
      <c r="P407" s="12" t="s">
        <v>107</v>
      </c>
      <c r="Q407" s="12" t="s">
        <v>161</v>
      </c>
      <c r="R407" s="12" t="s">
        <v>77</v>
      </c>
      <c r="S407" s="17" t="s">
        <v>78</v>
      </c>
      <c r="T407" s="12">
        <v>28</v>
      </c>
      <c r="U407" s="12">
        <v>1</v>
      </c>
      <c r="V407" s="12">
        <v>3</v>
      </c>
      <c r="W407" s="12" t="s">
        <v>128</v>
      </c>
      <c r="X407" s="12" t="s">
        <v>222</v>
      </c>
      <c r="Z407" s="13">
        <v>21</v>
      </c>
      <c r="AA407" s="13">
        <v>2300</v>
      </c>
      <c r="AB407" s="12">
        <v>19</v>
      </c>
      <c r="AC407" s="13">
        <v>-22</v>
      </c>
      <c r="AD407" s="12">
        <v>-22</v>
      </c>
      <c r="AE407" s="30">
        <v>8</v>
      </c>
      <c r="AF407" s="12">
        <v>9</v>
      </c>
      <c r="AG407" s="12">
        <v>10</v>
      </c>
      <c r="AH407" s="12">
        <v>11</v>
      </c>
      <c r="AJ407" s="13">
        <v>1</v>
      </c>
      <c r="AK407" s="16">
        <f t="shared" si="55"/>
        <v>3325.50048828125</v>
      </c>
      <c r="AL407" s="12">
        <v>-73.577880859375</v>
      </c>
      <c r="AM407" s="18">
        <v>-92.2088623046875</v>
      </c>
      <c r="AN407" s="18">
        <v>-110.702514648437</v>
      </c>
      <c r="AO407" s="18">
        <v>-125.67138671875</v>
      </c>
      <c r="AP407" s="18">
        <v>-139.984130859375</v>
      </c>
      <c r="AQ407" s="12">
        <v>-151.30615234375</v>
      </c>
      <c r="AR407" s="12">
        <v>-161.590576171875</v>
      </c>
      <c r="AS407" s="12">
        <v>-174.62158203125</v>
      </c>
      <c r="AU407" s="12">
        <f t="shared" si="58"/>
        <v>18</v>
      </c>
      <c r="AV407" s="12">
        <v>9</v>
      </c>
      <c r="AW407" s="12">
        <v>1</v>
      </c>
      <c r="AX407" s="12">
        <v>1</v>
      </c>
      <c r="AY407" s="12" t="s">
        <v>80</v>
      </c>
      <c r="AZ407" s="12">
        <v>436.59948730468699</v>
      </c>
      <c r="BA407" s="12">
        <v>438.89959716796801</v>
      </c>
      <c r="BB407" s="19">
        <v>-24.6800003051757</v>
      </c>
      <c r="BC407" s="18">
        <v>34.766059875488203</v>
      </c>
      <c r="BD407" s="12">
        <v>1.1005859375</v>
      </c>
      <c r="BE407" s="12">
        <v>437.70007324218699</v>
      </c>
      <c r="BF407" s="12">
        <v>29.5933303833007</v>
      </c>
      <c r="BG407" s="12">
        <v>2.2001953125</v>
      </c>
      <c r="BH407" s="12">
        <v>438.79968261718699</v>
      </c>
      <c r="BI407" s="19" t="s">
        <v>81</v>
      </c>
      <c r="BJ407" s="12">
        <v>17.383029937744102</v>
      </c>
      <c r="BK407" s="12" t="s">
        <v>81</v>
      </c>
      <c r="BL407" s="12" t="s">
        <v>81</v>
      </c>
      <c r="BM407" s="12">
        <v>0.50004452466964699</v>
      </c>
      <c r="BN407" s="12">
        <v>1.2241902351379399</v>
      </c>
      <c r="BO407" s="12">
        <v>8.1917476654052699</v>
      </c>
      <c r="BP407" s="12">
        <v>5.029296875E-2</v>
      </c>
      <c r="BQ407" s="12">
        <v>-6.8933825492858798</v>
      </c>
      <c r="BR407" s="12">
        <v>0.75</v>
      </c>
      <c r="BS407" s="12" t="s">
        <v>81</v>
      </c>
      <c r="BT407" s="12" t="s">
        <v>81</v>
      </c>
      <c r="BU407" s="12" t="s">
        <v>81</v>
      </c>
      <c r="BV407" s="12" t="s">
        <v>81</v>
      </c>
      <c r="BW407" s="12">
        <v>75.676429748535099</v>
      </c>
      <c r="BX407" s="12" t="s">
        <v>82</v>
      </c>
      <c r="BY407" s="12" t="s">
        <v>81</v>
      </c>
      <c r="BZ407" s="12" t="s">
        <v>82</v>
      </c>
      <c r="CA407" s="12" t="s">
        <v>82</v>
      </c>
      <c r="CE407" s="20"/>
      <c r="CF407" s="21"/>
      <c r="CG407" s="21"/>
      <c r="CH407" s="21"/>
      <c r="CI407" s="21"/>
      <c r="CJ407" s="21"/>
      <c r="CK407" s="21"/>
      <c r="CL407" s="21"/>
      <c r="CO407" s="62"/>
      <c r="CX407" s="22">
        <v>0.13700000000000001</v>
      </c>
      <c r="DV407" s="21"/>
      <c r="DW407" s="21"/>
      <c r="DX407" s="21"/>
      <c r="DY407" s="21"/>
      <c r="DZ407" s="23"/>
      <c r="EA407" s="21"/>
      <c r="EB407" s="21"/>
      <c r="EC407" s="12">
        <v>4</v>
      </c>
      <c r="ED407" s="21">
        <v>4</v>
      </c>
      <c r="EF407" s="21">
        <f t="shared" si="59"/>
        <v>0</v>
      </c>
      <c r="EG407" s="28">
        <v>4</v>
      </c>
    </row>
    <row r="408" spans="1:244" s="12" customFormat="1" x14ac:dyDescent="0.3">
      <c r="B408" s="13">
        <v>2</v>
      </c>
      <c r="D408" s="12">
        <v>100</v>
      </c>
      <c r="F408" s="14">
        <v>44911</v>
      </c>
      <c r="G408" s="13" t="s">
        <v>89</v>
      </c>
      <c r="I408" s="14">
        <v>44867</v>
      </c>
      <c r="J408" s="13">
        <f t="shared" si="56"/>
        <v>44</v>
      </c>
      <c r="K408" s="41">
        <f t="shared" si="57"/>
        <v>0</v>
      </c>
      <c r="L408" s="41">
        <v>44</v>
      </c>
      <c r="M408" s="16" t="s">
        <v>74</v>
      </c>
      <c r="N408" s="12">
        <v>1</v>
      </c>
      <c r="P408" s="12" t="s">
        <v>107</v>
      </c>
      <c r="Q408" s="12" t="s">
        <v>161</v>
      </c>
      <c r="R408" s="12" t="s">
        <v>77</v>
      </c>
      <c r="S408" s="17" t="s">
        <v>78</v>
      </c>
      <c r="T408" s="12">
        <v>28</v>
      </c>
      <c r="U408" s="12">
        <v>1</v>
      </c>
      <c r="V408" s="12">
        <v>1</v>
      </c>
      <c r="W408" s="12" t="s">
        <v>183</v>
      </c>
      <c r="X408" s="12" t="s">
        <v>190</v>
      </c>
      <c r="Z408" s="13">
        <v>27</v>
      </c>
      <c r="AA408" s="13">
        <v>2800</v>
      </c>
      <c r="AB408" s="12">
        <v>18</v>
      </c>
      <c r="AC408" s="13">
        <v>-24</v>
      </c>
      <c r="AD408" s="12">
        <v>-10</v>
      </c>
      <c r="AE408" s="12">
        <v>0</v>
      </c>
      <c r="AF408" s="12">
        <v>1</v>
      </c>
      <c r="AG408" s="12">
        <v>2</v>
      </c>
      <c r="AH408" s="12">
        <v>3</v>
      </c>
      <c r="AJ408" s="13">
        <v>0</v>
      </c>
      <c r="AK408" s="16">
        <f t="shared" si="55"/>
        <v>4514.16015625</v>
      </c>
      <c r="AL408" s="12">
        <v>-80.7342529296875</v>
      </c>
      <c r="AM408" s="18">
        <v>-103.82080078125</v>
      </c>
      <c r="AN408" s="18">
        <v>-128.67736816406199</v>
      </c>
      <c r="AO408" s="18">
        <v>-151.763916015625</v>
      </c>
      <c r="AP408" s="18">
        <v>-169.61669921875</v>
      </c>
      <c r="AQ408" s="12">
        <v>-183.074951171875</v>
      </c>
      <c r="AR408" s="12">
        <v>-194.38171386718699</v>
      </c>
      <c r="AS408" s="12">
        <v>-80.8563232421875</v>
      </c>
      <c r="AU408" s="12">
        <f t="shared" si="58"/>
        <v>0</v>
      </c>
      <c r="BB408" s="19"/>
      <c r="BC408" s="18"/>
      <c r="BI408" s="19"/>
      <c r="CE408" s="20"/>
      <c r="CF408" s="21"/>
      <c r="CG408" s="21"/>
      <c r="CH408" s="21"/>
      <c r="CI408" s="21"/>
      <c r="CJ408" s="21"/>
      <c r="CK408" s="21"/>
      <c r="CL408" s="21"/>
      <c r="CO408" s="62"/>
      <c r="CX408" s="53">
        <v>0</v>
      </c>
      <c r="DZ408" s="12">
        <v>0</v>
      </c>
      <c r="EA408" s="12" t="s">
        <v>311</v>
      </c>
      <c r="EC408" s="12">
        <v>1</v>
      </c>
      <c r="ED408" s="12">
        <v>1</v>
      </c>
      <c r="EF408" s="21">
        <f t="shared" si="59"/>
        <v>0</v>
      </c>
      <c r="EG408" s="28">
        <v>1</v>
      </c>
    </row>
    <row r="409" spans="1:244" s="12" customFormat="1" x14ac:dyDescent="0.3">
      <c r="B409" s="13">
        <v>2</v>
      </c>
      <c r="C409" s="51"/>
      <c r="D409" s="12">
        <v>50</v>
      </c>
      <c r="F409" s="14">
        <v>44914</v>
      </c>
      <c r="G409" s="13" t="s">
        <v>89</v>
      </c>
      <c r="I409" s="14">
        <v>44867</v>
      </c>
      <c r="J409" s="13">
        <f t="shared" si="56"/>
        <v>47</v>
      </c>
      <c r="K409" s="41">
        <f t="shared" si="57"/>
        <v>0</v>
      </c>
      <c r="L409" s="41">
        <v>47</v>
      </c>
      <c r="M409" s="78" t="s">
        <v>320</v>
      </c>
      <c r="N409" s="12">
        <v>1</v>
      </c>
      <c r="P409" s="12" t="s">
        <v>107</v>
      </c>
      <c r="Q409" s="12" t="s">
        <v>161</v>
      </c>
      <c r="R409" s="12" t="s">
        <v>77</v>
      </c>
      <c r="S409" s="17" t="s">
        <v>78</v>
      </c>
      <c r="T409" s="12">
        <v>28</v>
      </c>
      <c r="U409" s="12">
        <v>2</v>
      </c>
      <c r="V409" s="12">
        <v>3</v>
      </c>
      <c r="W409" s="12" t="s">
        <v>124</v>
      </c>
      <c r="X409" s="12" t="s">
        <v>321</v>
      </c>
      <c r="Z409" s="13">
        <v>55</v>
      </c>
      <c r="AA409" s="13">
        <v>1400</v>
      </c>
      <c r="AB409" s="12">
        <v>13</v>
      </c>
      <c r="AC409" s="13">
        <v>-29</v>
      </c>
      <c r="AD409" s="12">
        <v>-28</v>
      </c>
      <c r="AE409" s="12">
        <v>25</v>
      </c>
      <c r="AF409" s="12">
        <v>26</v>
      </c>
      <c r="AG409" s="12">
        <v>27</v>
      </c>
      <c r="AH409" s="12">
        <v>28</v>
      </c>
      <c r="AJ409" s="13">
        <v>5</v>
      </c>
      <c r="AK409" s="16">
        <f t="shared" si="55"/>
        <v>1178.5888671875</v>
      </c>
      <c r="AL409" s="12">
        <v>-68.8323974609375</v>
      </c>
      <c r="AM409" s="18">
        <v>-71.5484619140625</v>
      </c>
      <c r="AN409" s="18">
        <v>-76.934814453125</v>
      </c>
      <c r="AO409" s="18">
        <v>-82.8704833984375</v>
      </c>
      <c r="AP409" s="18">
        <v>-92.6361083984375</v>
      </c>
      <c r="AQ409" s="12">
        <v>-80.0933837890625</v>
      </c>
      <c r="AR409" s="12">
        <v>-80.01708984375</v>
      </c>
      <c r="AS409" s="12">
        <v>-92.7276611328125</v>
      </c>
      <c r="AU409" s="12">
        <f t="shared" si="58"/>
        <v>22</v>
      </c>
      <c r="AV409" s="12">
        <v>11</v>
      </c>
      <c r="AW409" s="12">
        <v>1</v>
      </c>
      <c r="AX409" s="12">
        <v>1</v>
      </c>
      <c r="AY409" s="12" t="s">
        <v>80</v>
      </c>
      <c r="AZ409" s="12">
        <v>370.2001953125</v>
      </c>
      <c r="BA409" s="12">
        <v>373.69909667968699</v>
      </c>
      <c r="BB409" s="19">
        <v>-33.150001525878899</v>
      </c>
      <c r="BC409" s="18">
        <v>82.481666564941406</v>
      </c>
      <c r="BD409" s="12">
        <v>1.3994140625</v>
      </c>
      <c r="BE409" s="12">
        <v>371.599609375</v>
      </c>
      <c r="BF409" s="12">
        <v>3.8073487281799299</v>
      </c>
      <c r="BG409" s="12">
        <v>0</v>
      </c>
      <c r="BH409" s="12">
        <v>370.2001953125</v>
      </c>
      <c r="BI409" s="19">
        <v>1.3487968444824201</v>
      </c>
      <c r="BJ409" s="12">
        <v>41.240833282470703</v>
      </c>
      <c r="BK409" s="12">
        <v>1.02437961101532</v>
      </c>
      <c r="BL409" s="12">
        <v>2.3731763362884499</v>
      </c>
      <c r="BM409" s="12">
        <v>0.48958343267440801</v>
      </c>
      <c r="BN409" s="12">
        <v>4.7293491363525302</v>
      </c>
      <c r="BO409" s="12">
        <v>197.30392456054599</v>
      </c>
      <c r="BP409" s="12">
        <v>1.0498046875</v>
      </c>
      <c r="BQ409" s="12">
        <v>-57.598037719726499</v>
      </c>
      <c r="BR409" s="12">
        <v>0.650390625</v>
      </c>
      <c r="BS409" s="12">
        <v>109.12443542480401</v>
      </c>
      <c r="BT409" s="12">
        <v>0.60154181718826305</v>
      </c>
      <c r="BU409" s="12">
        <v>-42.244071960449197</v>
      </c>
      <c r="BV409" s="12">
        <v>1.53451859951019</v>
      </c>
      <c r="BW409" s="12">
        <v>123.666618347167</v>
      </c>
      <c r="BX409" s="12" t="s">
        <v>82</v>
      </c>
      <c r="BY409" s="12" t="s">
        <v>81</v>
      </c>
      <c r="BZ409" s="12" t="s">
        <v>82</v>
      </c>
      <c r="CA409" s="12" t="s">
        <v>82</v>
      </c>
      <c r="CE409" s="20"/>
      <c r="CF409" s="21"/>
      <c r="CG409" s="21"/>
      <c r="CH409" s="21"/>
      <c r="CI409" s="21"/>
      <c r="CJ409" s="21"/>
      <c r="CK409" s="21"/>
      <c r="CL409" s="21"/>
      <c r="CO409" s="62"/>
      <c r="CX409" s="22">
        <v>3.6890000000000001</v>
      </c>
      <c r="CZ409" s="12" t="s">
        <v>322</v>
      </c>
      <c r="DA409" s="12">
        <v>4.9640000000000004</v>
      </c>
      <c r="EC409" s="12">
        <v>7</v>
      </c>
      <c r="ED409" s="12">
        <v>7</v>
      </c>
      <c r="EE409" s="21"/>
      <c r="EF409" s="21">
        <f t="shared" si="59"/>
        <v>0</v>
      </c>
      <c r="EG409" s="28">
        <v>7</v>
      </c>
      <c r="EH409" s="21"/>
      <c r="EI409" s="21"/>
      <c r="EJ409" s="21"/>
      <c r="EK409" s="21"/>
      <c r="EL409" s="21"/>
      <c r="EM409" s="21"/>
      <c r="EN409" s="21"/>
      <c r="EO409" s="21"/>
      <c r="EP409" s="21"/>
      <c r="EQ409" s="21"/>
      <c r="ER409" s="21"/>
      <c r="ES409" s="21"/>
      <c r="ET409" s="21"/>
      <c r="EU409" s="21"/>
      <c r="EV409" s="21"/>
      <c r="EW409" s="21"/>
      <c r="EX409" s="21"/>
      <c r="EY409" s="21"/>
      <c r="EZ409" s="21"/>
      <c r="FA409" s="21"/>
      <c r="FB409" s="21"/>
      <c r="FC409" s="21"/>
      <c r="FD409" s="21"/>
      <c r="FE409" s="21"/>
      <c r="FF409" s="21"/>
      <c r="FG409" s="21"/>
      <c r="FH409" s="21"/>
      <c r="FI409" s="21"/>
      <c r="FJ409" s="21"/>
      <c r="FK409" s="21"/>
      <c r="FL409" s="21"/>
      <c r="FM409" s="21"/>
      <c r="FN409" s="21"/>
      <c r="FO409" s="21"/>
      <c r="FP409" s="21"/>
      <c r="FQ409" s="21"/>
      <c r="FR409" s="21"/>
      <c r="FS409" s="21"/>
      <c r="FT409" s="21"/>
      <c r="FU409" s="21"/>
      <c r="FV409" s="21"/>
      <c r="FW409" s="21"/>
      <c r="FX409" s="21"/>
      <c r="FY409" s="21"/>
      <c r="FZ409" s="21"/>
      <c r="GA409" s="21"/>
      <c r="GB409" s="21"/>
      <c r="GC409" s="21"/>
      <c r="GD409" s="21"/>
      <c r="GE409" s="21"/>
      <c r="GF409" s="21"/>
      <c r="GG409" s="21"/>
      <c r="GH409" s="21"/>
      <c r="GI409" s="21"/>
      <c r="GJ409" s="21"/>
      <c r="GK409" s="21"/>
      <c r="GL409" s="21"/>
      <c r="GM409" s="21"/>
      <c r="GN409" s="21"/>
      <c r="GO409" s="21"/>
      <c r="GP409" s="21"/>
      <c r="GQ409" s="21"/>
      <c r="GR409" s="21"/>
      <c r="GS409" s="21"/>
      <c r="GT409" s="21"/>
      <c r="GU409" s="21"/>
      <c r="GV409" s="21"/>
      <c r="GW409" s="21"/>
      <c r="GX409" s="21"/>
      <c r="GY409" s="21"/>
      <c r="GZ409" s="21"/>
      <c r="HA409" s="21"/>
      <c r="HB409" s="21"/>
      <c r="HC409" s="21"/>
      <c r="HD409" s="21"/>
      <c r="HE409" s="21"/>
      <c r="HF409" s="21"/>
      <c r="HG409" s="21"/>
      <c r="HH409" s="21"/>
      <c r="HI409" s="21"/>
      <c r="HJ409" s="21"/>
      <c r="HK409" s="21"/>
      <c r="HL409" s="21"/>
      <c r="HM409" s="21"/>
      <c r="HN409" s="21"/>
      <c r="HO409" s="21"/>
      <c r="HP409" s="21"/>
      <c r="HQ409" s="21"/>
      <c r="HR409" s="21"/>
      <c r="HS409" s="21"/>
      <c r="HT409" s="21"/>
      <c r="HU409" s="21"/>
      <c r="HV409" s="21"/>
      <c r="HW409" s="21"/>
      <c r="HX409" s="21"/>
      <c r="HY409" s="21"/>
      <c r="HZ409" s="21"/>
      <c r="IA409" s="21"/>
      <c r="IB409" s="21"/>
      <c r="IC409" s="21"/>
      <c r="ID409" s="21"/>
      <c r="IE409" s="21"/>
      <c r="IF409" s="21"/>
      <c r="IG409" s="21"/>
      <c r="IH409" s="21"/>
      <c r="II409" s="21"/>
      <c r="IJ409" s="21"/>
    </row>
    <row r="410" spans="1:244" s="12" customFormat="1" x14ac:dyDescent="0.3">
      <c r="B410" s="13">
        <v>2</v>
      </c>
      <c r="C410" s="51"/>
      <c r="D410" s="12">
        <v>50</v>
      </c>
      <c r="F410" s="14">
        <v>44914</v>
      </c>
      <c r="G410" s="13" t="s">
        <v>89</v>
      </c>
      <c r="I410" s="14">
        <v>44867</v>
      </c>
      <c r="J410" s="13">
        <f t="shared" si="56"/>
        <v>47</v>
      </c>
      <c r="K410" s="41">
        <f t="shared" si="57"/>
        <v>0</v>
      </c>
      <c r="L410" s="41">
        <v>47</v>
      </c>
      <c r="M410" s="78" t="s">
        <v>320</v>
      </c>
      <c r="N410" s="12">
        <v>1</v>
      </c>
      <c r="P410" s="12" t="s">
        <v>107</v>
      </c>
      <c r="Q410" s="12" t="s">
        <v>161</v>
      </c>
      <c r="R410" s="12" t="s">
        <v>77</v>
      </c>
      <c r="S410" s="17" t="s">
        <v>78</v>
      </c>
      <c r="T410" s="12">
        <v>28</v>
      </c>
      <c r="U410" s="12">
        <v>2</v>
      </c>
      <c r="V410" s="12">
        <v>2</v>
      </c>
      <c r="W410" s="12" t="s">
        <v>124</v>
      </c>
      <c r="X410" s="12">
        <v>10</v>
      </c>
      <c r="Z410" s="13">
        <v>45</v>
      </c>
      <c r="AA410" s="13">
        <v>2100</v>
      </c>
      <c r="AB410" s="12">
        <v>13</v>
      </c>
      <c r="AC410" s="13">
        <v>-36</v>
      </c>
      <c r="AD410" s="12">
        <v>-23</v>
      </c>
      <c r="AE410" s="12">
        <v>21</v>
      </c>
      <c r="AF410" s="12">
        <v>22</v>
      </c>
      <c r="AG410" s="12">
        <v>23</v>
      </c>
      <c r="AH410" s="12">
        <v>24</v>
      </c>
      <c r="AJ410" s="13">
        <v>10</v>
      </c>
      <c r="AK410" s="16">
        <f t="shared" si="55"/>
        <v>1121.52099609375</v>
      </c>
      <c r="AL410" s="12">
        <v>-70.6024169921875</v>
      </c>
      <c r="AM410" s="18">
        <v>-70.6939697265625</v>
      </c>
      <c r="AN410" s="18">
        <v>-91.796875</v>
      </c>
      <c r="AO410" s="18">
        <v>-77.69775390625</v>
      </c>
      <c r="AP410" s="18">
        <v>-95.1385498046875</v>
      </c>
      <c r="AQ410" s="12">
        <v>-110.83984375</v>
      </c>
      <c r="AR410" s="12">
        <v>-114.700317382812</v>
      </c>
      <c r="AS410" s="12">
        <v>-130.75256347656199</v>
      </c>
      <c r="AU410" s="12">
        <f t="shared" si="58"/>
        <v>10</v>
      </c>
      <c r="AV410" s="12">
        <v>5</v>
      </c>
      <c r="AW410" s="12">
        <v>1</v>
      </c>
      <c r="AX410" s="12">
        <v>1</v>
      </c>
      <c r="AY410" s="12" t="s">
        <v>80</v>
      </c>
      <c r="AZ410" s="12">
        <v>680.7001953125</v>
      </c>
      <c r="BA410" s="12">
        <v>684.39959716796795</v>
      </c>
      <c r="BB410" s="19">
        <v>-33.180000305175703</v>
      </c>
      <c r="BC410" s="18">
        <v>85.426094055175696</v>
      </c>
      <c r="BD410" s="12">
        <v>1.5</v>
      </c>
      <c r="BE410" s="12">
        <v>682.2001953125</v>
      </c>
      <c r="BF410" s="12">
        <v>3.0286328792571999</v>
      </c>
      <c r="BG410" s="12">
        <v>3.599609375</v>
      </c>
      <c r="BH410" s="12">
        <v>684.2998046875</v>
      </c>
      <c r="BI410" s="19">
        <v>1.46182477474212</v>
      </c>
      <c r="BJ410" s="12">
        <v>42.713047027587798</v>
      </c>
      <c r="BK410" s="12">
        <v>1.0564063787460301</v>
      </c>
      <c r="BL410" s="12">
        <v>2.5182311534881499</v>
      </c>
      <c r="BM410" s="12">
        <v>0.60139966011047397</v>
      </c>
      <c r="BN410" s="12">
        <v>6.9215273857116699</v>
      </c>
      <c r="BO410" s="12">
        <v>166.768295288085</v>
      </c>
      <c r="BP410" s="12">
        <v>1.149658203125</v>
      </c>
      <c r="BQ410" s="12">
        <v>-57.317073822021399</v>
      </c>
      <c r="BR410" s="12">
        <v>0.849853515625</v>
      </c>
      <c r="BS410" s="12">
        <v>99.695236206054602</v>
      </c>
      <c r="BT410" s="12">
        <v>0.62329030036926303</v>
      </c>
      <c r="BU410" s="12">
        <v>-47.276622772216697</v>
      </c>
      <c r="BV410" s="12">
        <v>1.4809761047363199</v>
      </c>
      <c r="BW410" s="12">
        <v>134.98971557617099</v>
      </c>
      <c r="BX410" s="12" t="s">
        <v>82</v>
      </c>
      <c r="BY410" s="12" t="s">
        <v>81</v>
      </c>
      <c r="BZ410" s="12" t="s">
        <v>82</v>
      </c>
      <c r="CA410" s="12" t="s">
        <v>82</v>
      </c>
      <c r="CE410" s="20"/>
      <c r="CF410" s="21"/>
      <c r="CG410" s="21"/>
      <c r="CH410" s="21"/>
      <c r="CI410" s="21"/>
      <c r="CJ410" s="21"/>
      <c r="CK410" s="21"/>
      <c r="CL410" s="21"/>
      <c r="CO410" s="62"/>
      <c r="CX410" s="22">
        <v>8.6850000000000005</v>
      </c>
      <c r="CZ410" s="12" t="s">
        <v>323</v>
      </c>
      <c r="DA410" s="12">
        <v>9.24</v>
      </c>
      <c r="EC410" s="21">
        <v>9</v>
      </c>
      <c r="ED410" s="21">
        <v>9</v>
      </c>
      <c r="EE410" s="21"/>
      <c r="EF410" s="21">
        <f t="shared" si="59"/>
        <v>0</v>
      </c>
      <c r="EG410" s="24">
        <v>9</v>
      </c>
      <c r="EH410" s="21"/>
      <c r="EI410" s="21"/>
      <c r="EJ410" s="21"/>
      <c r="EK410" s="21"/>
      <c r="EL410" s="21"/>
      <c r="EM410" s="21"/>
      <c r="EN410" s="21"/>
      <c r="EO410" s="21"/>
      <c r="EP410" s="21"/>
      <c r="EQ410" s="21"/>
      <c r="ER410" s="21"/>
      <c r="ES410" s="21"/>
      <c r="ET410" s="21"/>
      <c r="EU410" s="21"/>
      <c r="EV410" s="21"/>
      <c r="EW410" s="21"/>
      <c r="EX410" s="21"/>
      <c r="EY410" s="21"/>
      <c r="EZ410" s="21"/>
      <c r="FA410" s="21"/>
      <c r="FB410" s="21"/>
      <c r="FC410" s="21"/>
      <c r="FD410" s="21"/>
      <c r="FE410" s="21"/>
      <c r="FF410" s="21"/>
      <c r="FG410" s="21"/>
      <c r="FH410" s="21"/>
      <c r="FI410" s="21"/>
      <c r="FJ410" s="21"/>
      <c r="FK410" s="21"/>
      <c r="FL410" s="21"/>
      <c r="FM410" s="21"/>
      <c r="FN410" s="21"/>
      <c r="FO410" s="21"/>
      <c r="FP410" s="21"/>
      <c r="FQ410" s="21"/>
      <c r="FR410" s="21"/>
      <c r="FS410" s="21"/>
      <c r="FT410" s="21"/>
      <c r="FU410" s="21"/>
      <c r="FV410" s="21"/>
      <c r="FW410" s="21"/>
      <c r="FX410" s="21"/>
      <c r="FY410" s="21"/>
      <c r="FZ410" s="21"/>
      <c r="GA410" s="21"/>
      <c r="GB410" s="21"/>
      <c r="GC410" s="21"/>
      <c r="GD410" s="21"/>
      <c r="GE410" s="21"/>
      <c r="GF410" s="21"/>
      <c r="GG410" s="21"/>
      <c r="GH410" s="21"/>
      <c r="GI410" s="21"/>
      <c r="GJ410" s="21"/>
      <c r="GK410" s="21"/>
      <c r="GL410" s="21"/>
      <c r="GM410" s="21"/>
      <c r="GN410" s="21"/>
      <c r="GO410" s="21"/>
      <c r="GP410" s="21"/>
      <c r="GQ410" s="21"/>
      <c r="GR410" s="21"/>
      <c r="GS410" s="21"/>
      <c r="GT410" s="21"/>
      <c r="GU410" s="21"/>
      <c r="GV410" s="21"/>
      <c r="GW410" s="21"/>
      <c r="GX410" s="21"/>
      <c r="GY410" s="21"/>
      <c r="GZ410" s="21"/>
      <c r="HA410" s="21"/>
      <c r="HB410" s="21"/>
      <c r="HC410" s="21"/>
      <c r="HD410" s="21"/>
      <c r="HE410" s="21"/>
      <c r="HF410" s="21"/>
      <c r="HG410" s="21"/>
      <c r="HH410" s="21"/>
      <c r="HI410" s="21"/>
      <c r="HJ410" s="21"/>
      <c r="HK410" s="21"/>
      <c r="HL410" s="21"/>
      <c r="HM410" s="21"/>
      <c r="HN410" s="21"/>
      <c r="HO410" s="21"/>
      <c r="HP410" s="21"/>
      <c r="HQ410" s="21"/>
      <c r="HR410" s="21"/>
      <c r="HS410" s="21"/>
      <c r="HT410" s="21"/>
      <c r="HU410" s="21"/>
      <c r="HV410" s="21"/>
      <c r="HW410" s="21"/>
      <c r="HX410" s="21"/>
      <c r="HY410" s="21"/>
      <c r="HZ410" s="21"/>
      <c r="IA410" s="21"/>
      <c r="IB410" s="21"/>
      <c r="IC410" s="21"/>
      <c r="ID410" s="21"/>
      <c r="IE410" s="21"/>
      <c r="IF410" s="21"/>
      <c r="IG410" s="21"/>
      <c r="IH410" s="21"/>
      <c r="II410" s="21"/>
      <c r="IJ410" s="21"/>
    </row>
    <row r="411" spans="1:244" s="12" customFormat="1" ht="14.4" customHeight="1" x14ac:dyDescent="0.3">
      <c r="B411" s="13">
        <v>2</v>
      </c>
      <c r="C411" s="51"/>
      <c r="D411" s="12">
        <v>50</v>
      </c>
      <c r="F411" s="14">
        <v>44914</v>
      </c>
      <c r="G411" s="13" t="s">
        <v>89</v>
      </c>
      <c r="I411" s="14">
        <v>44867</v>
      </c>
      <c r="J411" s="13">
        <f t="shared" si="56"/>
        <v>47</v>
      </c>
      <c r="K411" s="41">
        <f t="shared" si="57"/>
        <v>0</v>
      </c>
      <c r="L411" s="41">
        <v>47</v>
      </c>
      <c r="M411" s="78" t="s">
        <v>320</v>
      </c>
      <c r="N411" s="12">
        <v>1</v>
      </c>
      <c r="P411" s="12" t="s">
        <v>107</v>
      </c>
      <c r="Q411" s="12" t="s">
        <v>161</v>
      </c>
      <c r="R411" s="12" t="s">
        <v>77</v>
      </c>
      <c r="S411" s="17" t="s">
        <v>78</v>
      </c>
      <c r="T411" s="12">
        <v>28</v>
      </c>
      <c r="U411" s="12">
        <v>2</v>
      </c>
      <c r="V411" s="12">
        <v>4</v>
      </c>
      <c r="W411" s="12" t="s">
        <v>124</v>
      </c>
      <c r="X411" s="12" t="s">
        <v>324</v>
      </c>
      <c r="Z411" s="13">
        <v>32</v>
      </c>
      <c r="AA411" s="13">
        <v>1700</v>
      </c>
      <c r="AB411" s="12">
        <v>5</v>
      </c>
      <c r="AC411" s="13">
        <v>-23</v>
      </c>
      <c r="AD411" s="12">
        <v>-18</v>
      </c>
      <c r="AE411" s="12">
        <v>29</v>
      </c>
      <c r="AF411" s="12">
        <v>30</v>
      </c>
      <c r="AG411" s="12">
        <v>31</v>
      </c>
      <c r="AH411" s="12">
        <v>32</v>
      </c>
      <c r="AJ411" s="13">
        <v>2</v>
      </c>
      <c r="AK411" s="16">
        <f t="shared" ref="AK411:AK442" si="60">SLOPE(AL411:AP411,AL$1:AP$1)*-1000</f>
        <v>1722.7172851562302</v>
      </c>
      <c r="AL411" s="12">
        <v>-73.638916015625</v>
      </c>
      <c r="AM411" s="18">
        <v>-89.84375</v>
      </c>
      <c r="AN411" s="18">
        <v>-91.6900634765625</v>
      </c>
      <c r="AO411" s="18">
        <v>-98.5565185546875</v>
      </c>
      <c r="AP411" s="18">
        <v>-112.350463867187</v>
      </c>
      <c r="AQ411" s="12">
        <v>-84.04541015625</v>
      </c>
      <c r="AR411" s="12">
        <v>-117.355346679687</v>
      </c>
      <c r="AS411" s="12">
        <v>-125.930786132812</v>
      </c>
      <c r="AU411" s="12">
        <f t="shared" si="58"/>
        <v>12</v>
      </c>
      <c r="AV411" s="12">
        <v>6</v>
      </c>
      <c r="AW411" s="12">
        <v>1</v>
      </c>
      <c r="AX411" s="12">
        <v>1</v>
      </c>
      <c r="AY411" s="12" t="s">
        <v>80</v>
      </c>
      <c r="AZ411" s="12">
        <v>594.10009765625</v>
      </c>
      <c r="BA411" s="12">
        <v>598.2001953125</v>
      </c>
      <c r="BB411" s="19">
        <v>-25.690000534057599</v>
      </c>
      <c r="BC411" s="18">
        <v>65.957946777343693</v>
      </c>
      <c r="BD411" s="12">
        <v>1.7998046875</v>
      </c>
      <c r="BE411" s="12">
        <v>595.89990234375</v>
      </c>
      <c r="BF411" s="12">
        <v>7.0132422447204501</v>
      </c>
      <c r="BG411" s="12">
        <v>0</v>
      </c>
      <c r="BH411" s="12">
        <v>594.10009765625</v>
      </c>
      <c r="BI411" s="19">
        <v>1.9737319946289</v>
      </c>
      <c r="BJ411" s="12">
        <v>32.978973388671797</v>
      </c>
      <c r="BK411" s="12">
        <v>1.03017318248748</v>
      </c>
      <c r="BL411" s="12">
        <v>3.00390529632568</v>
      </c>
      <c r="BM411" s="12">
        <v>1.9234931468963601</v>
      </c>
      <c r="BN411" s="12">
        <v>14.7049350738525</v>
      </c>
      <c r="BO411" s="12">
        <v>79.6568603515625</v>
      </c>
      <c r="BP411" s="12">
        <v>1.14990234375</v>
      </c>
      <c r="BQ411" s="12">
        <v>-35.998775482177699</v>
      </c>
      <c r="BR411" s="12">
        <v>0.85009765625</v>
      </c>
      <c r="BS411" s="12" t="s">
        <v>81</v>
      </c>
      <c r="BT411" s="12" t="s">
        <v>81</v>
      </c>
      <c r="BU411" s="12" t="s">
        <v>81</v>
      </c>
      <c r="BV411" s="12" t="s">
        <v>81</v>
      </c>
      <c r="BW411" s="12">
        <v>140.87243652343699</v>
      </c>
      <c r="BX411" s="12" t="s">
        <v>82</v>
      </c>
      <c r="BY411" s="12" t="s">
        <v>81</v>
      </c>
      <c r="BZ411" s="12" t="s">
        <v>82</v>
      </c>
      <c r="CA411" s="12" t="s">
        <v>82</v>
      </c>
      <c r="CE411" s="20"/>
      <c r="CF411" s="21"/>
      <c r="CG411" s="21"/>
      <c r="CH411" s="21"/>
      <c r="CI411" s="21"/>
      <c r="CJ411" s="21"/>
      <c r="CK411" s="21"/>
      <c r="CL411" s="21"/>
      <c r="CO411" s="62"/>
      <c r="CX411" s="22">
        <v>2.7559999999999998</v>
      </c>
      <c r="EC411" s="12">
        <v>5</v>
      </c>
      <c r="ED411" s="12">
        <v>5</v>
      </c>
      <c r="EE411" s="21"/>
      <c r="EF411" s="21">
        <f t="shared" si="59"/>
        <v>0</v>
      </c>
      <c r="EG411" s="28">
        <v>5</v>
      </c>
      <c r="EH411" s="21"/>
      <c r="EI411" s="21"/>
      <c r="EJ411" s="21"/>
      <c r="EK411" s="21"/>
      <c r="EL411" s="21"/>
      <c r="EM411" s="21"/>
      <c r="EN411" s="21"/>
      <c r="EO411" s="21"/>
      <c r="EP411" s="21"/>
      <c r="EQ411" s="21"/>
      <c r="ER411" s="21"/>
      <c r="ES411" s="21"/>
      <c r="ET411" s="21"/>
      <c r="EU411" s="21"/>
      <c r="EV411" s="21"/>
      <c r="EW411" s="21"/>
      <c r="EX411" s="21"/>
      <c r="EY411" s="21"/>
      <c r="EZ411" s="21"/>
      <c r="FA411" s="21"/>
      <c r="FB411" s="21"/>
      <c r="FC411" s="21"/>
      <c r="FD411" s="21"/>
      <c r="FE411" s="21"/>
      <c r="FF411" s="21"/>
      <c r="FG411" s="21"/>
      <c r="FH411" s="21"/>
      <c r="FI411" s="21"/>
      <c r="FJ411" s="21"/>
      <c r="FK411" s="21"/>
      <c r="FL411" s="21"/>
      <c r="FM411" s="21"/>
      <c r="FN411" s="21"/>
      <c r="FO411" s="21"/>
      <c r="FP411" s="21"/>
      <c r="FQ411" s="21"/>
      <c r="FR411" s="21"/>
      <c r="FS411" s="21"/>
      <c r="FT411" s="21"/>
      <c r="FU411" s="21"/>
      <c r="FV411" s="21"/>
      <c r="FW411" s="21"/>
      <c r="FX411" s="21"/>
      <c r="FY411" s="21"/>
      <c r="FZ411" s="21"/>
      <c r="GA411" s="21"/>
      <c r="GB411" s="21"/>
      <c r="GC411" s="21"/>
      <c r="GD411" s="21"/>
      <c r="GE411" s="21"/>
      <c r="GF411" s="21"/>
      <c r="GG411" s="21"/>
      <c r="GH411" s="21"/>
      <c r="GI411" s="21"/>
      <c r="GJ411" s="21"/>
      <c r="GK411" s="21"/>
      <c r="GL411" s="21"/>
      <c r="GM411" s="21"/>
      <c r="GN411" s="21"/>
      <c r="GO411" s="21"/>
      <c r="GP411" s="21"/>
      <c r="GQ411" s="21"/>
      <c r="GR411" s="21"/>
      <c r="GS411" s="21"/>
      <c r="GT411" s="21"/>
      <c r="GU411" s="21"/>
      <c r="GV411" s="21"/>
      <c r="GW411" s="21"/>
      <c r="GX411" s="21"/>
      <c r="GY411" s="21"/>
      <c r="GZ411" s="21"/>
      <c r="HA411" s="21"/>
      <c r="HB411" s="21"/>
      <c r="HC411" s="21"/>
      <c r="HD411" s="21"/>
      <c r="HE411" s="21"/>
      <c r="HF411" s="21"/>
      <c r="HG411" s="21"/>
      <c r="HH411" s="21"/>
      <c r="HI411" s="21"/>
      <c r="HJ411" s="21"/>
      <c r="HK411" s="21"/>
      <c r="HL411" s="21"/>
      <c r="HM411" s="21"/>
      <c r="HN411" s="21"/>
      <c r="HO411" s="21"/>
      <c r="HP411" s="21"/>
      <c r="HQ411" s="21"/>
      <c r="HR411" s="21"/>
      <c r="HS411" s="21"/>
      <c r="HT411" s="21"/>
      <c r="HU411" s="21"/>
      <c r="HV411" s="21"/>
      <c r="HW411" s="21"/>
      <c r="HX411" s="21"/>
      <c r="HY411" s="21"/>
      <c r="HZ411" s="21"/>
      <c r="IA411" s="21"/>
      <c r="IB411" s="21"/>
      <c r="IC411" s="21"/>
      <c r="ID411" s="21"/>
      <c r="IE411" s="21"/>
      <c r="IF411" s="21"/>
      <c r="IG411" s="21"/>
      <c r="IH411" s="21"/>
      <c r="II411" s="21"/>
      <c r="IJ411" s="21"/>
    </row>
    <row r="412" spans="1:244" s="12" customFormat="1" ht="15" customHeight="1" x14ac:dyDescent="0.3">
      <c r="A412" s="32"/>
      <c r="B412" s="13">
        <v>2</v>
      </c>
      <c r="C412" s="51"/>
      <c r="D412" s="12">
        <v>25</v>
      </c>
      <c r="F412" s="14">
        <v>44914</v>
      </c>
      <c r="G412" s="13" t="s">
        <v>89</v>
      </c>
      <c r="I412" s="14">
        <v>44867</v>
      </c>
      <c r="J412" s="13">
        <f t="shared" si="56"/>
        <v>47</v>
      </c>
      <c r="K412" s="41">
        <f t="shared" si="57"/>
        <v>0</v>
      </c>
      <c r="L412" s="41">
        <v>47</v>
      </c>
      <c r="M412" s="78" t="s">
        <v>320</v>
      </c>
      <c r="N412" s="12">
        <v>1</v>
      </c>
      <c r="P412" s="12" t="s">
        <v>107</v>
      </c>
      <c r="Q412" s="12" t="s">
        <v>161</v>
      </c>
      <c r="R412" s="12" t="s">
        <v>77</v>
      </c>
      <c r="S412" s="17" t="s">
        <v>78</v>
      </c>
      <c r="T412" s="12">
        <v>28</v>
      </c>
      <c r="U412" s="12">
        <v>1</v>
      </c>
      <c r="V412" s="12">
        <v>2</v>
      </c>
      <c r="W412" s="32" t="s">
        <v>124</v>
      </c>
      <c r="X412" s="32" t="s">
        <v>325</v>
      </c>
      <c r="Y412" s="32"/>
      <c r="Z412" s="54">
        <v>48</v>
      </c>
      <c r="AA412" s="54">
        <v>1700</v>
      </c>
      <c r="AB412" s="32">
        <v>8</v>
      </c>
      <c r="AC412" s="54">
        <v>-46</v>
      </c>
      <c r="AD412" s="32">
        <v>-19</v>
      </c>
      <c r="AE412" s="32">
        <v>4</v>
      </c>
      <c r="AF412" s="32">
        <v>5</v>
      </c>
      <c r="AG412" s="32">
        <v>6</v>
      </c>
      <c r="AH412" s="32">
        <v>7</v>
      </c>
      <c r="AI412" s="32"/>
      <c r="AJ412" s="54">
        <v>3</v>
      </c>
      <c r="AK412" s="16">
        <f t="shared" si="60"/>
        <v>1574.70703125</v>
      </c>
      <c r="AL412" s="12">
        <v>-70.2972412109375</v>
      </c>
      <c r="AM412" s="18">
        <v>-77.4078369140625</v>
      </c>
      <c r="AN412" s="18">
        <v>-87.34130859375</v>
      </c>
      <c r="AO412" s="18">
        <v>-95.2606201171875</v>
      </c>
      <c r="AP412" s="18">
        <v>-100.738525390625</v>
      </c>
      <c r="AQ412" s="12">
        <v>-107.421875</v>
      </c>
      <c r="AR412" s="12">
        <v>-114.2578125</v>
      </c>
      <c r="AS412" s="12">
        <v>-120.346069335937</v>
      </c>
      <c r="AT412" s="32"/>
      <c r="AU412" s="12">
        <f t="shared" si="58"/>
        <v>18</v>
      </c>
      <c r="AV412" s="32">
        <v>9</v>
      </c>
      <c r="AW412" s="32">
        <v>1</v>
      </c>
      <c r="AX412" s="32">
        <v>1</v>
      </c>
      <c r="AY412" s="32" t="s">
        <v>80</v>
      </c>
      <c r="AZ412" s="32">
        <v>564.59948730468705</v>
      </c>
      <c r="BA412" s="32">
        <v>568.50109863281205</v>
      </c>
      <c r="BB412" s="79">
        <v>-31.129999160766602</v>
      </c>
      <c r="BC412" s="80">
        <v>66.133659362792898</v>
      </c>
      <c r="BD412" s="32">
        <v>1.7001953125</v>
      </c>
      <c r="BE412" s="32">
        <v>566.29968261718705</v>
      </c>
      <c r="BF412" s="32">
        <v>3.64892101287841</v>
      </c>
      <c r="BG412" s="32">
        <v>0</v>
      </c>
      <c r="BH412" s="32">
        <v>564.59948730468705</v>
      </c>
      <c r="BI412" s="79">
        <v>2.1128690242767298</v>
      </c>
      <c r="BJ412" s="32">
        <v>33.066829681396399</v>
      </c>
      <c r="BK412" s="32">
        <v>0.89691644906997703</v>
      </c>
      <c r="BL412" s="32">
        <v>3.0097854137420601</v>
      </c>
      <c r="BM412" s="32">
        <v>4.7984690666198704</v>
      </c>
      <c r="BN412" s="32">
        <v>12.826443672180099</v>
      </c>
      <c r="BO412" s="32">
        <v>62.346813201904197</v>
      </c>
      <c r="BP412" s="32">
        <v>1.150390625</v>
      </c>
      <c r="BQ412" s="32">
        <v>-33.547794342041001</v>
      </c>
      <c r="BR412" s="32">
        <v>1.150390625</v>
      </c>
      <c r="BS412" s="32">
        <v>48.369430541992102</v>
      </c>
      <c r="BT412" s="32">
        <v>1.0741728544235201</v>
      </c>
      <c r="BU412" s="32" t="s">
        <v>81</v>
      </c>
      <c r="BV412" s="32" t="s">
        <v>81</v>
      </c>
      <c r="BW412" s="32">
        <v>143.97755432128901</v>
      </c>
      <c r="BX412" s="32" t="s">
        <v>82</v>
      </c>
      <c r="BY412" s="32" t="s">
        <v>81</v>
      </c>
      <c r="BZ412" s="32" t="s">
        <v>82</v>
      </c>
      <c r="CA412" s="32" t="s">
        <v>82</v>
      </c>
      <c r="CB412" s="32"/>
      <c r="CE412" s="20"/>
      <c r="CF412" s="21"/>
      <c r="CG412" s="21"/>
      <c r="CH412" s="21"/>
      <c r="CI412" s="21"/>
      <c r="CJ412" s="21"/>
      <c r="CK412" s="21"/>
      <c r="CL412" s="21"/>
      <c r="CO412" s="62"/>
      <c r="CX412" s="22">
        <v>0.26</v>
      </c>
      <c r="CY412" s="32"/>
      <c r="CZ412" s="12" t="s">
        <v>326</v>
      </c>
      <c r="DA412" s="32"/>
      <c r="DB412" s="32"/>
      <c r="DC412" s="32"/>
      <c r="DD412" s="32"/>
      <c r="DE412" s="32"/>
      <c r="DF412" s="32"/>
      <c r="DG412" s="32"/>
      <c r="DH412" s="32"/>
      <c r="DI412" s="32"/>
      <c r="DJ412" s="32"/>
      <c r="DK412" s="32"/>
      <c r="DL412" s="32"/>
      <c r="DM412" s="32"/>
      <c r="DN412" s="32"/>
      <c r="DO412" s="32"/>
      <c r="DP412" s="32"/>
      <c r="DQ412" s="32"/>
      <c r="DR412" s="32"/>
      <c r="DS412" s="32"/>
      <c r="DT412" s="32"/>
      <c r="DU412" s="32"/>
      <c r="DV412" s="32"/>
      <c r="DW412" s="32"/>
      <c r="DX412" s="32"/>
      <c r="DY412" s="32"/>
      <c r="DZ412" s="32"/>
      <c r="EA412" s="32"/>
      <c r="EB412" s="32"/>
      <c r="EC412" s="32">
        <v>6</v>
      </c>
      <c r="ED412" s="32">
        <v>6</v>
      </c>
      <c r="EE412" s="21"/>
      <c r="EF412" s="21">
        <f t="shared" si="59"/>
        <v>0</v>
      </c>
      <c r="EG412" s="36">
        <v>6</v>
      </c>
      <c r="EH412" s="21"/>
      <c r="EI412" s="21"/>
      <c r="EJ412" s="21"/>
      <c r="EK412" s="21"/>
      <c r="EL412" s="21"/>
      <c r="EM412" s="21"/>
      <c r="EN412" s="21"/>
      <c r="EO412" s="21"/>
      <c r="EP412" s="21"/>
      <c r="EQ412" s="21"/>
      <c r="ER412" s="21"/>
      <c r="ES412" s="21"/>
      <c r="ET412" s="21"/>
      <c r="EU412" s="21"/>
      <c r="EV412" s="21"/>
      <c r="EW412" s="21"/>
      <c r="EX412" s="21"/>
      <c r="EY412" s="21"/>
      <c r="EZ412" s="21"/>
      <c r="FA412" s="21"/>
      <c r="FB412" s="21"/>
      <c r="FC412" s="21"/>
      <c r="FD412" s="21"/>
      <c r="FE412" s="21"/>
      <c r="FF412" s="21"/>
      <c r="FG412" s="21"/>
      <c r="FH412" s="21"/>
      <c r="FI412" s="21"/>
      <c r="FJ412" s="21"/>
      <c r="FK412" s="21"/>
      <c r="FL412" s="21"/>
      <c r="FM412" s="21"/>
      <c r="FN412" s="21"/>
      <c r="FO412" s="21"/>
      <c r="FP412" s="21"/>
      <c r="FQ412" s="21"/>
      <c r="FR412" s="21"/>
      <c r="FS412" s="21"/>
      <c r="FT412" s="21"/>
      <c r="FU412" s="21"/>
      <c r="FV412" s="21"/>
      <c r="FW412" s="21"/>
      <c r="FX412" s="21"/>
      <c r="FY412" s="21"/>
      <c r="FZ412" s="21"/>
      <c r="GA412" s="21"/>
      <c r="GB412" s="21"/>
      <c r="GC412" s="21"/>
      <c r="GD412" s="21"/>
      <c r="GE412" s="21"/>
      <c r="GF412" s="21"/>
      <c r="GG412" s="21"/>
      <c r="GH412" s="21"/>
      <c r="GI412" s="21"/>
      <c r="GJ412" s="21"/>
      <c r="GK412" s="21"/>
      <c r="GL412" s="21"/>
      <c r="GM412" s="21"/>
      <c r="GN412" s="21"/>
      <c r="GO412" s="21"/>
      <c r="GP412" s="21"/>
      <c r="GQ412" s="21"/>
      <c r="GR412" s="21"/>
      <c r="GS412" s="21"/>
      <c r="GT412" s="21"/>
      <c r="GU412" s="21"/>
      <c r="GV412" s="21"/>
      <c r="GW412" s="21"/>
      <c r="GX412" s="21"/>
      <c r="GY412" s="21"/>
      <c r="GZ412" s="21"/>
      <c r="HA412" s="21"/>
      <c r="HB412" s="21"/>
      <c r="HC412" s="21"/>
      <c r="HD412" s="21"/>
      <c r="HE412" s="21"/>
      <c r="HF412" s="21"/>
      <c r="HG412" s="21"/>
      <c r="HH412" s="21"/>
      <c r="HI412" s="21"/>
      <c r="HJ412" s="21"/>
      <c r="HK412" s="21"/>
      <c r="HL412" s="21"/>
      <c r="HM412" s="21"/>
      <c r="HN412" s="21"/>
      <c r="HO412" s="21"/>
      <c r="HP412" s="21"/>
      <c r="HQ412" s="21"/>
      <c r="HR412" s="21"/>
      <c r="HS412" s="21"/>
      <c r="HT412" s="21"/>
      <c r="HU412" s="21"/>
      <c r="HV412" s="21"/>
      <c r="HW412" s="21"/>
      <c r="HX412" s="21"/>
      <c r="HY412" s="21"/>
      <c r="HZ412" s="21"/>
      <c r="IA412" s="21"/>
      <c r="IB412" s="21"/>
      <c r="IC412" s="21"/>
      <c r="ID412" s="21"/>
      <c r="IE412" s="21"/>
      <c r="IF412" s="21"/>
      <c r="IG412" s="21"/>
      <c r="IH412" s="21"/>
      <c r="II412" s="21"/>
      <c r="IJ412" s="21"/>
    </row>
    <row r="413" spans="1:244" s="12" customFormat="1" ht="15" customHeight="1" x14ac:dyDescent="0.3">
      <c r="B413" s="13">
        <v>2</v>
      </c>
      <c r="C413" s="51"/>
      <c r="D413" s="12">
        <v>25</v>
      </c>
      <c r="F413" s="14">
        <v>44914</v>
      </c>
      <c r="G413" s="13" t="s">
        <v>89</v>
      </c>
      <c r="I413" s="14">
        <v>44867</v>
      </c>
      <c r="J413" s="13">
        <f t="shared" si="56"/>
        <v>47</v>
      </c>
      <c r="K413" s="41">
        <f t="shared" si="57"/>
        <v>0</v>
      </c>
      <c r="L413" s="41">
        <v>47</v>
      </c>
      <c r="M413" s="78" t="s">
        <v>320</v>
      </c>
      <c r="N413" s="12">
        <v>1</v>
      </c>
      <c r="P413" s="12" t="s">
        <v>107</v>
      </c>
      <c r="Q413" s="12" t="s">
        <v>161</v>
      </c>
      <c r="R413" s="12" t="s">
        <v>77</v>
      </c>
      <c r="S413" s="17" t="s">
        <v>78</v>
      </c>
      <c r="T413" s="12">
        <v>28</v>
      </c>
      <c r="U413" s="12">
        <v>1</v>
      </c>
      <c r="V413" s="12">
        <v>3</v>
      </c>
      <c r="W413" s="12" t="s">
        <v>124</v>
      </c>
      <c r="X413" s="12">
        <v>1</v>
      </c>
      <c r="Z413" s="13">
        <v>46</v>
      </c>
      <c r="AA413" s="13">
        <v>1500</v>
      </c>
      <c r="AB413" s="12">
        <v>10</v>
      </c>
      <c r="AC413" s="13">
        <v>-38</v>
      </c>
      <c r="AD413" s="12">
        <v>-18</v>
      </c>
      <c r="AE413" s="12">
        <v>8</v>
      </c>
      <c r="AF413" s="12">
        <v>9</v>
      </c>
      <c r="AG413" s="12">
        <v>10</v>
      </c>
      <c r="AH413" s="12">
        <v>11</v>
      </c>
      <c r="AJ413" s="13">
        <v>1</v>
      </c>
      <c r="AK413" s="16">
        <f t="shared" si="60"/>
        <v>2304.99267578124</v>
      </c>
      <c r="AL413" s="12">
        <v>-71.1822509765625</v>
      </c>
      <c r="AM413" s="18">
        <v>-80.4443359375</v>
      </c>
      <c r="AN413" s="18">
        <v>-92.437744140625</v>
      </c>
      <c r="AO413" s="18">
        <v>-105.331420898437</v>
      </c>
      <c r="AP413" s="18">
        <v>-116.363525390625</v>
      </c>
      <c r="AQ413" s="12">
        <v>-129.65393066406199</v>
      </c>
      <c r="AR413" s="12">
        <v>-136.61193847656199</v>
      </c>
      <c r="AS413" s="12">
        <v>-142.04406738281199</v>
      </c>
      <c r="AU413" s="12">
        <f t="shared" si="58"/>
        <v>34</v>
      </c>
      <c r="AV413" s="12">
        <v>17</v>
      </c>
      <c r="AW413" s="12">
        <v>1</v>
      </c>
      <c r="AX413" s="12">
        <v>1</v>
      </c>
      <c r="AY413" s="12" t="s">
        <v>80</v>
      </c>
      <c r="AZ413" s="12">
        <v>376.90051269531199</v>
      </c>
      <c r="BA413" s="12">
        <v>381.00012207031199</v>
      </c>
      <c r="BB413" s="19">
        <v>-24.620000839233299</v>
      </c>
      <c r="BC413" s="18">
        <v>47.172489166259702</v>
      </c>
      <c r="BD413" s="12">
        <v>1.900390625</v>
      </c>
      <c r="BE413" s="12">
        <v>378.80090332031199</v>
      </c>
      <c r="BF413" s="12">
        <v>13.5268602371215</v>
      </c>
      <c r="BG413" s="12">
        <v>0</v>
      </c>
      <c r="BH413" s="12">
        <v>376.90051269531199</v>
      </c>
      <c r="BI413" s="19">
        <v>2.94408750534057</v>
      </c>
      <c r="BJ413" s="12">
        <v>23.586244583129801</v>
      </c>
      <c r="BK413" s="12">
        <v>0.54500341415405296</v>
      </c>
      <c r="BL413" s="12">
        <v>3.48909091949462</v>
      </c>
      <c r="BM413" s="12">
        <v>3.7352116107940598</v>
      </c>
      <c r="BN413" s="12">
        <v>3.5742845535278298</v>
      </c>
      <c r="BO413" s="12">
        <v>25.1225490570068</v>
      </c>
      <c r="BP413" s="12">
        <v>1.0498046875</v>
      </c>
      <c r="BQ413" s="12">
        <v>-20.8333339691162</v>
      </c>
      <c r="BR413" s="12">
        <v>1.0498046875</v>
      </c>
      <c r="BS413" s="12" t="s">
        <v>81</v>
      </c>
      <c r="BT413" s="12" t="s">
        <v>81</v>
      </c>
      <c r="BU413" s="12" t="s">
        <v>81</v>
      </c>
      <c r="BV413" s="12" t="s">
        <v>81</v>
      </c>
      <c r="BW413" s="12">
        <v>132.59181213378901</v>
      </c>
      <c r="BX413" s="12" t="s">
        <v>82</v>
      </c>
      <c r="BY413" s="12" t="s">
        <v>81</v>
      </c>
      <c r="BZ413" s="12" t="s">
        <v>82</v>
      </c>
      <c r="CA413" s="12" t="s">
        <v>82</v>
      </c>
      <c r="CE413" s="20"/>
      <c r="CF413" s="21"/>
      <c r="CG413" s="21"/>
      <c r="CH413" s="21"/>
      <c r="CI413" s="21"/>
      <c r="CJ413" s="21"/>
      <c r="CK413" s="21"/>
      <c r="CL413" s="21"/>
      <c r="CO413" s="62"/>
      <c r="CX413" s="22">
        <v>0.36299999999999999</v>
      </c>
      <c r="CZ413" s="12" t="s">
        <v>327</v>
      </c>
      <c r="EC413" s="12">
        <v>4</v>
      </c>
      <c r="ED413" s="12">
        <v>4</v>
      </c>
      <c r="EF413" s="21">
        <f t="shared" si="59"/>
        <v>0</v>
      </c>
      <c r="EG413" s="28">
        <v>4</v>
      </c>
    </row>
    <row r="414" spans="1:244" s="12" customFormat="1" ht="15" customHeight="1" x14ac:dyDescent="0.3">
      <c r="B414" s="13">
        <v>2</v>
      </c>
      <c r="C414" s="51"/>
      <c r="D414" s="12">
        <v>50</v>
      </c>
      <c r="F414" s="14">
        <v>44914</v>
      </c>
      <c r="G414" s="13" t="s">
        <v>89</v>
      </c>
      <c r="I414" s="14">
        <v>44867</v>
      </c>
      <c r="J414" s="13">
        <f t="shared" si="56"/>
        <v>47</v>
      </c>
      <c r="K414" s="41">
        <f t="shared" si="57"/>
        <v>0</v>
      </c>
      <c r="L414" s="41">
        <v>47</v>
      </c>
      <c r="M414" s="78" t="s">
        <v>320</v>
      </c>
      <c r="N414" s="12">
        <v>1</v>
      </c>
      <c r="P414" s="12" t="s">
        <v>107</v>
      </c>
      <c r="Q414" s="12" t="s">
        <v>161</v>
      </c>
      <c r="R414" s="12" t="s">
        <v>77</v>
      </c>
      <c r="S414" s="17" t="s">
        <v>78</v>
      </c>
      <c r="T414" s="12">
        <v>28</v>
      </c>
      <c r="U414" s="12">
        <v>2</v>
      </c>
      <c r="V414" s="12">
        <v>7</v>
      </c>
      <c r="W414" s="12" t="s">
        <v>128</v>
      </c>
      <c r="X414" s="12">
        <v>1</v>
      </c>
      <c r="Z414" s="13">
        <v>31</v>
      </c>
      <c r="AA414" s="13">
        <v>2300</v>
      </c>
      <c r="AB414" s="12">
        <v>5</v>
      </c>
      <c r="AC414" s="13">
        <v>-23</v>
      </c>
      <c r="AD414" s="12">
        <v>-22</v>
      </c>
      <c r="AE414" s="12">
        <v>41</v>
      </c>
      <c r="AF414" s="12">
        <v>42</v>
      </c>
      <c r="AG414" s="12">
        <v>43</v>
      </c>
      <c r="AH414" s="12">
        <v>44</v>
      </c>
      <c r="AJ414" s="13">
        <v>1</v>
      </c>
      <c r="AK414" s="16">
        <f t="shared" si="60"/>
        <v>2533.8745117187204</v>
      </c>
      <c r="AL414" s="12">
        <v>-65.826416015625</v>
      </c>
      <c r="AM414" s="18">
        <v>-79.7119140625</v>
      </c>
      <c r="AN414" s="18">
        <v>-92.4530029296875</v>
      </c>
      <c r="AO414" s="18">
        <v>-104.873657226562</v>
      </c>
      <c r="AP414" s="18">
        <v>-116.592407226562</v>
      </c>
      <c r="AQ414" s="12">
        <v>-128.173828125</v>
      </c>
      <c r="AR414" s="12">
        <v>-131.683349609375</v>
      </c>
      <c r="AS414" s="12">
        <v>-108.367919921875</v>
      </c>
      <c r="AU414" s="12">
        <f t="shared" si="58"/>
        <v>30</v>
      </c>
      <c r="AV414" s="12">
        <v>15</v>
      </c>
      <c r="AW414" s="12">
        <v>1</v>
      </c>
      <c r="AX414" s="12">
        <v>1</v>
      </c>
      <c r="AY414" s="12" t="s">
        <v>80</v>
      </c>
      <c r="AZ414" s="12">
        <v>322.30099487304602</v>
      </c>
      <c r="BA414" s="12">
        <v>325.79879760742102</v>
      </c>
      <c r="BB414" s="19">
        <v>-21.209999084472599</v>
      </c>
      <c r="BC414" s="18">
        <v>36.194129943847599</v>
      </c>
      <c r="BD414" s="12">
        <v>1.69921875</v>
      </c>
      <c r="BE414" s="12">
        <v>324.00021362304602</v>
      </c>
      <c r="BF414" s="12">
        <v>13.0465478897094</v>
      </c>
      <c r="BG414" s="12">
        <v>0</v>
      </c>
      <c r="BH414" s="12">
        <v>322.30099487304602</v>
      </c>
      <c r="BI414" s="19">
        <v>2.9841213226318302</v>
      </c>
      <c r="BJ414" s="12">
        <v>18.0970649719238</v>
      </c>
      <c r="BK414" s="12">
        <v>0.33391976356506298</v>
      </c>
      <c r="BL414" s="12">
        <v>3.3180410861968901</v>
      </c>
      <c r="BM414" s="12">
        <v>1.93767750263214</v>
      </c>
      <c r="BN414" s="12">
        <v>2.48000884056091</v>
      </c>
      <c r="BO414" s="12">
        <v>20.526960372924801</v>
      </c>
      <c r="BP414" s="12">
        <v>0.6494140625</v>
      </c>
      <c r="BQ414" s="12">
        <v>-14.552696228027299</v>
      </c>
      <c r="BR414" s="12">
        <v>1.4501953125</v>
      </c>
      <c r="BS414" s="12" t="s">
        <v>81</v>
      </c>
      <c r="BT414" s="12" t="s">
        <v>81</v>
      </c>
      <c r="BU414" s="12" t="s">
        <v>81</v>
      </c>
      <c r="BV414" s="12" t="s">
        <v>81</v>
      </c>
      <c r="BW414" s="12">
        <v>94.4140625</v>
      </c>
      <c r="BX414" s="12" t="s">
        <v>82</v>
      </c>
      <c r="BY414" s="12" t="s">
        <v>81</v>
      </c>
      <c r="BZ414" s="12" t="s">
        <v>82</v>
      </c>
      <c r="CA414" s="12" t="s">
        <v>82</v>
      </c>
      <c r="CE414" s="20"/>
      <c r="CF414" s="21"/>
      <c r="CG414" s="21"/>
      <c r="CH414" s="21"/>
      <c r="CI414" s="21"/>
      <c r="CJ414" s="21"/>
      <c r="CK414" s="21"/>
      <c r="CL414" s="21"/>
      <c r="CO414" s="62"/>
      <c r="CX414" s="22">
        <v>1.024</v>
      </c>
      <c r="EC414" s="12">
        <v>5</v>
      </c>
      <c r="ED414" s="21">
        <v>5</v>
      </c>
      <c r="EF414" s="21">
        <f t="shared" si="59"/>
        <v>0</v>
      </c>
      <c r="EG414" s="28">
        <v>5</v>
      </c>
    </row>
    <row r="415" spans="1:244" s="12" customFormat="1" ht="14.4" customHeight="1" x14ac:dyDescent="0.3">
      <c r="B415" s="13">
        <v>2</v>
      </c>
      <c r="C415" s="51"/>
      <c r="D415" s="12">
        <v>25</v>
      </c>
      <c r="F415" s="14">
        <v>44914</v>
      </c>
      <c r="G415" s="13" t="s">
        <v>89</v>
      </c>
      <c r="I415" s="14">
        <v>44867</v>
      </c>
      <c r="J415" s="13">
        <f t="shared" si="56"/>
        <v>47</v>
      </c>
      <c r="K415" s="41">
        <f t="shared" si="57"/>
        <v>0</v>
      </c>
      <c r="L415" s="41">
        <v>47</v>
      </c>
      <c r="M415" s="78" t="s">
        <v>320</v>
      </c>
      <c r="N415" s="12">
        <v>1</v>
      </c>
      <c r="P415" s="12" t="s">
        <v>107</v>
      </c>
      <c r="Q415" s="12" t="s">
        <v>161</v>
      </c>
      <c r="R415" s="12" t="s">
        <v>77</v>
      </c>
      <c r="S415" s="17" t="s">
        <v>78</v>
      </c>
      <c r="T415" s="12">
        <v>28</v>
      </c>
      <c r="U415" s="12">
        <v>1</v>
      </c>
      <c r="V415" s="12">
        <v>1</v>
      </c>
      <c r="W415" s="12" t="s">
        <v>328</v>
      </c>
      <c r="X415" s="12">
        <v>1</v>
      </c>
      <c r="Z415" s="13">
        <v>74</v>
      </c>
      <c r="AA415" s="13">
        <v>878</v>
      </c>
      <c r="AB415" s="12">
        <v>9</v>
      </c>
      <c r="AC415" s="13">
        <v>-22</v>
      </c>
      <c r="AD415" s="12">
        <v>-68</v>
      </c>
      <c r="AE415" s="12">
        <v>0</v>
      </c>
      <c r="AF415" s="12">
        <v>1</v>
      </c>
      <c r="AG415" s="12">
        <v>2</v>
      </c>
      <c r="AH415" s="12">
        <v>3</v>
      </c>
      <c r="AJ415" s="13">
        <v>2</v>
      </c>
      <c r="AK415" s="16">
        <f t="shared" si="60"/>
        <v>781.8603515625</v>
      </c>
      <c r="AL415" s="12">
        <v>-66.6961669921875</v>
      </c>
      <c r="AM415" s="18">
        <v>-70.9991455078125</v>
      </c>
      <c r="AN415" s="18">
        <v>-73.3489990234375</v>
      </c>
      <c r="AO415" s="18">
        <v>-79.1168212890625</v>
      </c>
      <c r="AP415" s="18">
        <v>-82.183837890625</v>
      </c>
      <c r="AQ415" s="12">
        <v>-90.5303955078125</v>
      </c>
      <c r="AR415" s="12">
        <v>-94.9249267578125</v>
      </c>
      <c r="AS415" s="12">
        <v>-91.61376953125</v>
      </c>
      <c r="AU415" s="12">
        <f t="shared" si="58"/>
        <v>40</v>
      </c>
      <c r="AV415" s="12">
        <v>20</v>
      </c>
      <c r="AW415" s="12">
        <v>1</v>
      </c>
      <c r="AX415" s="12">
        <v>1</v>
      </c>
      <c r="AY415" s="12" t="s">
        <v>80</v>
      </c>
      <c r="AZ415" s="12">
        <v>612.59948730468705</v>
      </c>
      <c r="BA415" s="12">
        <v>617.798828125</v>
      </c>
      <c r="BB415" s="19">
        <v>-19.959999084472599</v>
      </c>
      <c r="BC415" s="18">
        <v>56.397987365722599</v>
      </c>
      <c r="BD415" s="12">
        <v>1.900390625</v>
      </c>
      <c r="BE415" s="12">
        <v>614.49987792968705</v>
      </c>
      <c r="BF415" s="12">
        <v>6.47123050689697</v>
      </c>
      <c r="BG415" s="12">
        <v>0</v>
      </c>
      <c r="BH415" s="12">
        <v>612.59948730468705</v>
      </c>
      <c r="BI415" s="19">
        <v>3.2265987396240199</v>
      </c>
      <c r="BJ415" s="12">
        <v>28.1989936828613</v>
      </c>
      <c r="BK415" s="12">
        <v>1.0307602882385201</v>
      </c>
      <c r="BL415" s="12">
        <v>4.2573590278625399</v>
      </c>
      <c r="BM415" s="12">
        <v>2.7896630764007502</v>
      </c>
      <c r="BN415" s="12">
        <v>72.173271179199205</v>
      </c>
      <c r="BO415" s="12">
        <v>56.941104888916001</v>
      </c>
      <c r="BP415" s="12">
        <v>1.150390625</v>
      </c>
      <c r="BQ415" s="12">
        <v>-15.931372642516999</v>
      </c>
      <c r="BR415" s="12">
        <v>1.3505859375</v>
      </c>
      <c r="BS415" s="12" t="s">
        <v>81</v>
      </c>
      <c r="BT415" s="12" t="s">
        <v>81</v>
      </c>
      <c r="BU415" s="12" t="s">
        <v>81</v>
      </c>
      <c r="BV415" s="12" t="s">
        <v>81</v>
      </c>
      <c r="BW415" s="12">
        <v>179.10905456542901</v>
      </c>
      <c r="BX415" s="12" t="s">
        <v>82</v>
      </c>
      <c r="BY415" s="12" t="s">
        <v>81</v>
      </c>
      <c r="BZ415" s="12" t="s">
        <v>82</v>
      </c>
      <c r="CA415" s="12" t="s">
        <v>82</v>
      </c>
      <c r="CE415" s="20"/>
      <c r="CF415" s="21"/>
      <c r="CG415" s="21"/>
      <c r="CH415" s="21"/>
      <c r="CI415" s="21"/>
      <c r="CJ415" s="21"/>
      <c r="CK415" s="21"/>
      <c r="CL415" s="21"/>
      <c r="CO415" s="62"/>
      <c r="CX415" s="22">
        <v>0.14499999999999999</v>
      </c>
      <c r="CZ415" s="12" t="s">
        <v>311</v>
      </c>
      <c r="EC415" s="12">
        <v>4</v>
      </c>
      <c r="ED415" s="21">
        <v>4</v>
      </c>
      <c r="EE415" s="21"/>
      <c r="EF415" s="21">
        <f t="shared" si="59"/>
        <v>0</v>
      </c>
      <c r="EG415" s="28">
        <v>4</v>
      </c>
      <c r="EH415" s="21"/>
      <c r="EI415" s="21"/>
      <c r="EJ415" s="21"/>
      <c r="EK415" s="21"/>
      <c r="EL415" s="21"/>
      <c r="EM415" s="21"/>
      <c r="EN415" s="21"/>
      <c r="EO415" s="21"/>
      <c r="EP415" s="21"/>
      <c r="EQ415" s="21"/>
      <c r="ER415" s="21"/>
      <c r="ES415" s="21"/>
      <c r="ET415" s="21"/>
      <c r="EU415" s="21"/>
      <c r="EV415" s="21"/>
      <c r="EW415" s="21"/>
      <c r="EX415" s="21"/>
      <c r="EY415" s="21"/>
      <c r="EZ415" s="21"/>
      <c r="FA415" s="21"/>
      <c r="FB415" s="21"/>
      <c r="FC415" s="21"/>
      <c r="FD415" s="21"/>
      <c r="FE415" s="21"/>
      <c r="FF415" s="21"/>
      <c r="FG415" s="21"/>
      <c r="FH415" s="21"/>
      <c r="FI415" s="21"/>
      <c r="FJ415" s="21"/>
      <c r="FK415" s="21"/>
      <c r="FL415" s="21"/>
      <c r="FM415" s="21"/>
      <c r="FN415" s="21"/>
      <c r="FO415" s="21"/>
      <c r="FP415" s="21"/>
      <c r="FQ415" s="21"/>
      <c r="FR415" s="21"/>
      <c r="FS415" s="21"/>
      <c r="FT415" s="21"/>
      <c r="FU415" s="21"/>
      <c r="FV415" s="21"/>
      <c r="FW415" s="21"/>
      <c r="FX415" s="21"/>
      <c r="FY415" s="21"/>
      <c r="FZ415" s="21"/>
      <c r="GA415" s="21"/>
      <c r="GB415" s="21"/>
      <c r="GC415" s="21"/>
      <c r="GD415" s="21"/>
      <c r="GE415" s="21"/>
      <c r="GF415" s="21"/>
      <c r="GG415" s="21"/>
      <c r="GH415" s="21"/>
      <c r="GI415" s="21"/>
      <c r="GJ415" s="21"/>
      <c r="GK415" s="21"/>
      <c r="GL415" s="21"/>
      <c r="GM415" s="21"/>
      <c r="GN415" s="21"/>
      <c r="GO415" s="21"/>
      <c r="GP415" s="21"/>
      <c r="GQ415" s="21"/>
      <c r="GR415" s="21"/>
      <c r="GS415" s="21"/>
      <c r="GT415" s="21"/>
      <c r="GU415" s="21"/>
      <c r="GV415" s="21"/>
      <c r="GW415" s="21"/>
      <c r="GX415" s="21"/>
      <c r="GY415" s="21"/>
      <c r="GZ415" s="21"/>
      <c r="HA415" s="21"/>
      <c r="HB415" s="21"/>
      <c r="HC415" s="21"/>
      <c r="HD415" s="21"/>
      <c r="HE415" s="21"/>
      <c r="HF415" s="21"/>
      <c r="HG415" s="21"/>
      <c r="HH415" s="21"/>
      <c r="HI415" s="21"/>
      <c r="HJ415" s="21"/>
      <c r="HK415" s="21"/>
      <c r="HL415" s="21"/>
      <c r="HM415" s="21"/>
      <c r="HN415" s="21"/>
      <c r="HO415" s="21"/>
      <c r="HP415" s="21"/>
      <c r="HQ415" s="21"/>
      <c r="HR415" s="21"/>
      <c r="HS415" s="21"/>
      <c r="HT415" s="21"/>
      <c r="HU415" s="21"/>
      <c r="HV415" s="21"/>
      <c r="HW415" s="21"/>
      <c r="HX415" s="21"/>
      <c r="HY415" s="21"/>
      <c r="HZ415" s="21"/>
      <c r="IA415" s="21"/>
      <c r="IB415" s="21"/>
      <c r="IC415" s="21"/>
      <c r="ID415" s="21"/>
      <c r="IE415" s="21"/>
      <c r="IF415" s="21"/>
      <c r="IG415" s="21"/>
      <c r="IH415" s="21"/>
      <c r="II415" s="21"/>
      <c r="IJ415" s="21"/>
    </row>
    <row r="416" spans="1:244" s="35" customFormat="1" ht="15" customHeight="1" x14ac:dyDescent="0.3">
      <c r="A416" s="32"/>
      <c r="B416" s="13">
        <v>2</v>
      </c>
      <c r="C416" s="32"/>
      <c r="D416" s="12">
        <v>50</v>
      </c>
      <c r="E416" s="12"/>
      <c r="F416" s="14">
        <v>44914</v>
      </c>
      <c r="G416" s="13" t="s">
        <v>89</v>
      </c>
      <c r="H416" s="12"/>
      <c r="I416" s="14">
        <v>44867</v>
      </c>
      <c r="J416" s="13">
        <f t="shared" si="56"/>
        <v>47</v>
      </c>
      <c r="K416" s="41">
        <f t="shared" si="57"/>
        <v>0</v>
      </c>
      <c r="L416" s="41">
        <v>47</v>
      </c>
      <c r="M416" s="78" t="s">
        <v>320</v>
      </c>
      <c r="N416" s="12">
        <v>1</v>
      </c>
      <c r="O416" s="12"/>
      <c r="P416" s="12" t="s">
        <v>107</v>
      </c>
      <c r="Q416" s="12" t="s">
        <v>161</v>
      </c>
      <c r="R416" s="12" t="s">
        <v>77</v>
      </c>
      <c r="S416" s="17" t="s">
        <v>78</v>
      </c>
      <c r="T416" s="12">
        <v>28</v>
      </c>
      <c r="U416" s="12">
        <v>2</v>
      </c>
      <c r="V416" s="12">
        <v>6</v>
      </c>
      <c r="W416" s="32" t="s">
        <v>124</v>
      </c>
      <c r="X416" s="32" t="s">
        <v>329</v>
      </c>
      <c r="Y416" s="32"/>
      <c r="Z416" s="54">
        <v>43</v>
      </c>
      <c r="AA416" s="54">
        <v>1400</v>
      </c>
      <c r="AB416" s="32">
        <v>13</v>
      </c>
      <c r="AC416" s="54">
        <v>-35</v>
      </c>
      <c r="AD416" s="32">
        <v>-28</v>
      </c>
      <c r="AE416" s="32">
        <v>37</v>
      </c>
      <c r="AF416" s="32">
        <v>38</v>
      </c>
      <c r="AG416" s="32">
        <v>39</v>
      </c>
      <c r="AH416" s="32">
        <v>40</v>
      </c>
      <c r="AI416" s="32"/>
      <c r="AJ416" s="54">
        <v>1</v>
      </c>
      <c r="AK416" s="16">
        <f t="shared" si="60"/>
        <v>1034.5458984375</v>
      </c>
      <c r="AL416" s="12">
        <v>-67.230224609375</v>
      </c>
      <c r="AM416" s="18">
        <v>-71.746826171875</v>
      </c>
      <c r="AN416" s="18">
        <v>-69.64111328125</v>
      </c>
      <c r="AO416" s="18">
        <v>-81.23779296875</v>
      </c>
      <c r="AP416" s="18">
        <v>-88.348388671875</v>
      </c>
      <c r="AQ416" s="12">
        <v>-76.2939453125</v>
      </c>
      <c r="AR416" s="12">
        <v>-79.2236328125</v>
      </c>
      <c r="AS416" s="12">
        <v>-91.1102294921875</v>
      </c>
      <c r="AT416" s="32"/>
      <c r="AU416" s="12">
        <f t="shared" si="58"/>
        <v>30</v>
      </c>
      <c r="AV416" s="32">
        <v>15</v>
      </c>
      <c r="AW416" s="32">
        <v>1</v>
      </c>
      <c r="AX416" s="32">
        <v>1</v>
      </c>
      <c r="AY416" s="32" t="s">
        <v>80</v>
      </c>
      <c r="AZ416" s="32">
        <v>412.69918823242102</v>
      </c>
      <c r="BA416" s="32">
        <v>416.50012207031199</v>
      </c>
      <c r="BB416" s="79">
        <v>-27.2299995422363</v>
      </c>
      <c r="BC416" s="80">
        <v>44.8539009094238</v>
      </c>
      <c r="BD416" s="32">
        <v>1.701171875</v>
      </c>
      <c r="BE416" s="32">
        <v>414.40036010742102</v>
      </c>
      <c r="BF416" s="32">
        <v>17.5864448547363</v>
      </c>
      <c r="BG416" s="32">
        <v>0</v>
      </c>
      <c r="BH416" s="32">
        <v>412.69918823242102</v>
      </c>
      <c r="BI416" s="79">
        <v>3.25965356826782</v>
      </c>
      <c r="BJ416" s="32">
        <v>22.4269504547119</v>
      </c>
      <c r="BK416" s="32">
        <v>0.38126888871192899</v>
      </c>
      <c r="BL416" s="32">
        <v>3.6409225463867099</v>
      </c>
      <c r="BM416" s="32">
        <v>10.201895713806101</v>
      </c>
      <c r="BN416" s="32">
        <v>2.2895967960357599</v>
      </c>
      <c r="BO416" s="32">
        <v>23.5906867980957</v>
      </c>
      <c r="BP416" s="32">
        <v>0.7509765625</v>
      </c>
      <c r="BQ416" s="32">
        <v>-15.931372642516999</v>
      </c>
      <c r="BR416" s="32">
        <v>1.4501953125</v>
      </c>
      <c r="BS416" s="32" t="s">
        <v>81</v>
      </c>
      <c r="BT416" s="32" t="s">
        <v>81</v>
      </c>
      <c r="BU416" s="32" t="s">
        <v>81</v>
      </c>
      <c r="BV416" s="32" t="s">
        <v>81</v>
      </c>
      <c r="BW416" s="32">
        <v>126.82411193847599</v>
      </c>
      <c r="BX416" s="32" t="s">
        <v>82</v>
      </c>
      <c r="BY416" s="32" t="s">
        <v>81</v>
      </c>
      <c r="BZ416" s="32" t="s">
        <v>82</v>
      </c>
      <c r="CA416" s="32" t="s">
        <v>82</v>
      </c>
      <c r="CB416" s="32"/>
      <c r="CC416" s="12"/>
      <c r="CD416" s="12"/>
      <c r="CE416" s="20"/>
      <c r="CF416" s="21"/>
      <c r="CG416" s="21"/>
      <c r="CH416" s="21"/>
      <c r="CI416" s="21"/>
      <c r="CJ416" s="21"/>
      <c r="CK416" s="21"/>
      <c r="CL416" s="21"/>
      <c r="CM416" s="12"/>
      <c r="CN416" s="12"/>
      <c r="CO416" s="62"/>
      <c r="CP416" s="12"/>
      <c r="CQ416" s="12"/>
      <c r="CR416" s="12"/>
      <c r="CS416" s="12"/>
      <c r="CT416" s="12"/>
      <c r="CU416" s="12"/>
      <c r="CV416" s="12"/>
      <c r="CW416" s="12"/>
      <c r="CX416" s="22">
        <v>1.627</v>
      </c>
      <c r="CY416" s="32"/>
      <c r="CZ416" s="32"/>
      <c r="DA416" s="32"/>
      <c r="DB416" s="32"/>
      <c r="DC416" s="32"/>
      <c r="DD416" s="32"/>
      <c r="DE416" s="32"/>
      <c r="DF416" s="32"/>
      <c r="DG416" s="32"/>
      <c r="DH416" s="32"/>
      <c r="DI416" s="32"/>
      <c r="DJ416" s="32"/>
      <c r="DK416" s="32"/>
      <c r="DL416" s="32"/>
      <c r="DM416" s="32"/>
      <c r="DN416" s="32"/>
      <c r="DO416" s="32"/>
      <c r="DP416" s="32"/>
      <c r="DQ416" s="32"/>
      <c r="DR416" s="32"/>
      <c r="DS416" s="32"/>
      <c r="DT416" s="32"/>
      <c r="DU416" s="32"/>
      <c r="DV416" s="32"/>
      <c r="DW416" s="32"/>
      <c r="DX416" s="32"/>
      <c r="DY416" s="32"/>
      <c r="DZ416" s="32"/>
      <c r="EA416" s="32"/>
      <c r="EB416" s="32"/>
      <c r="EC416" s="12">
        <v>5</v>
      </c>
      <c r="ED416" s="21">
        <v>5</v>
      </c>
      <c r="EE416" s="21"/>
      <c r="EF416" s="21">
        <f t="shared" si="59"/>
        <v>0</v>
      </c>
      <c r="EG416" s="28">
        <v>5</v>
      </c>
      <c r="EH416" s="21"/>
      <c r="EI416" s="21"/>
      <c r="EJ416" s="21"/>
      <c r="EK416" s="21"/>
      <c r="EL416" s="21"/>
      <c r="EM416" s="21"/>
      <c r="EN416" s="21"/>
      <c r="EO416" s="21"/>
      <c r="EP416" s="21"/>
      <c r="EQ416" s="21"/>
      <c r="ER416" s="21"/>
      <c r="ES416" s="21"/>
      <c r="ET416" s="21"/>
      <c r="EU416" s="21"/>
      <c r="EV416" s="21"/>
      <c r="EW416" s="21"/>
      <c r="EX416" s="21"/>
      <c r="EY416" s="21"/>
      <c r="EZ416" s="21"/>
      <c r="FA416" s="21"/>
      <c r="FB416" s="21"/>
      <c r="FC416" s="21"/>
      <c r="FD416" s="21"/>
      <c r="FE416" s="21"/>
      <c r="FF416" s="21"/>
      <c r="FG416" s="21"/>
      <c r="FH416" s="21"/>
      <c r="FI416" s="21"/>
      <c r="FJ416" s="21"/>
      <c r="FK416" s="21"/>
      <c r="FL416" s="21"/>
      <c r="FM416" s="21"/>
      <c r="FN416" s="21"/>
      <c r="FO416" s="21"/>
      <c r="FP416" s="21"/>
      <c r="FQ416" s="21"/>
      <c r="FR416" s="21"/>
      <c r="FS416" s="21"/>
      <c r="FT416" s="21"/>
      <c r="FU416" s="21"/>
      <c r="FV416" s="21"/>
      <c r="FW416" s="21"/>
      <c r="FX416" s="21"/>
      <c r="FY416" s="21"/>
      <c r="FZ416" s="21"/>
      <c r="GA416" s="21"/>
      <c r="GB416" s="21"/>
      <c r="GC416" s="21"/>
      <c r="GD416" s="21"/>
      <c r="GE416" s="21"/>
      <c r="GF416" s="21"/>
      <c r="GG416" s="21"/>
      <c r="GH416" s="21"/>
      <c r="GI416" s="21"/>
      <c r="GJ416" s="21"/>
      <c r="GK416" s="21"/>
      <c r="GL416" s="21"/>
      <c r="GM416" s="21"/>
      <c r="GN416" s="21"/>
      <c r="GO416" s="21"/>
      <c r="GP416" s="21"/>
      <c r="GQ416" s="21"/>
      <c r="GR416" s="21"/>
      <c r="GS416" s="21"/>
      <c r="GT416" s="21"/>
      <c r="GU416" s="21"/>
      <c r="GV416" s="21"/>
      <c r="GW416" s="21"/>
      <c r="GX416" s="21"/>
      <c r="GY416" s="21"/>
      <c r="GZ416" s="21"/>
      <c r="HA416" s="21"/>
      <c r="HB416" s="21"/>
      <c r="HC416" s="21"/>
      <c r="HD416" s="21"/>
      <c r="HE416" s="21"/>
      <c r="HF416" s="21"/>
      <c r="HG416" s="21"/>
      <c r="HH416" s="21"/>
      <c r="HI416" s="21"/>
      <c r="HJ416" s="21"/>
      <c r="HK416" s="21"/>
      <c r="HL416" s="21"/>
      <c r="HM416" s="21"/>
      <c r="HN416" s="21"/>
      <c r="HO416" s="21"/>
      <c r="HP416" s="21"/>
      <c r="HQ416" s="21"/>
      <c r="HR416" s="21"/>
      <c r="HS416" s="21"/>
      <c r="HT416" s="21"/>
      <c r="HU416" s="21"/>
      <c r="HV416" s="21"/>
      <c r="HW416" s="21"/>
      <c r="HX416" s="21"/>
      <c r="HY416" s="21"/>
      <c r="HZ416" s="21"/>
      <c r="IA416" s="21"/>
      <c r="IB416" s="21"/>
      <c r="IC416" s="21"/>
      <c r="ID416" s="21"/>
      <c r="IE416" s="21"/>
      <c r="IF416" s="21"/>
      <c r="IG416" s="21"/>
      <c r="IH416" s="21"/>
      <c r="II416" s="21"/>
      <c r="IJ416" s="21"/>
    </row>
    <row r="417" spans="1:244" s="12" customFormat="1" ht="14.4" customHeight="1" x14ac:dyDescent="0.3">
      <c r="B417" s="13">
        <v>2</v>
      </c>
      <c r="C417" s="51"/>
      <c r="D417" s="12">
        <v>50</v>
      </c>
      <c r="F417" s="14">
        <v>44914</v>
      </c>
      <c r="G417" s="13" t="s">
        <v>89</v>
      </c>
      <c r="I417" s="14">
        <v>44867</v>
      </c>
      <c r="J417" s="13">
        <f t="shared" si="56"/>
        <v>47</v>
      </c>
      <c r="K417" s="41">
        <f t="shared" si="57"/>
        <v>0</v>
      </c>
      <c r="L417" s="41">
        <v>47</v>
      </c>
      <c r="M417" s="78" t="s">
        <v>320</v>
      </c>
      <c r="N417" s="12">
        <v>1</v>
      </c>
      <c r="P417" s="12" t="s">
        <v>107</v>
      </c>
      <c r="Q417" s="12" t="s">
        <v>161</v>
      </c>
      <c r="R417" s="12" t="s">
        <v>77</v>
      </c>
      <c r="S417" s="17" t="s">
        <v>78</v>
      </c>
      <c r="T417" s="12">
        <v>28</v>
      </c>
      <c r="U417" s="12">
        <v>1</v>
      </c>
      <c r="V417" s="12">
        <v>6</v>
      </c>
      <c r="W417" s="12" t="s">
        <v>124</v>
      </c>
      <c r="X417" s="12" t="s">
        <v>188</v>
      </c>
      <c r="Z417" s="13">
        <v>49</v>
      </c>
      <c r="AA417" s="13">
        <v>1800</v>
      </c>
      <c r="AB417" s="12">
        <v>11</v>
      </c>
      <c r="AC417" s="13">
        <v>-26</v>
      </c>
      <c r="AD417" s="12">
        <v>-19</v>
      </c>
      <c r="AE417" s="12">
        <v>16</v>
      </c>
      <c r="AF417" s="12">
        <v>17</v>
      </c>
      <c r="AG417" s="12">
        <v>18</v>
      </c>
      <c r="AH417" s="12">
        <v>19</v>
      </c>
      <c r="AJ417" s="13">
        <v>1</v>
      </c>
      <c r="AK417" s="16">
        <f t="shared" si="60"/>
        <v>537.7197265625</v>
      </c>
      <c r="AL417" s="12">
        <v>-74.6307373046875</v>
      </c>
      <c r="AM417" s="18">
        <v>-82.244873046875</v>
      </c>
      <c r="AN417" s="18">
        <v>-86.8988037109375</v>
      </c>
      <c r="AO417" s="18">
        <v>-88.836669921875</v>
      </c>
      <c r="AP417" s="18">
        <v>-84.77783203125</v>
      </c>
      <c r="AQ417" s="12">
        <v>-86.0443115234375</v>
      </c>
      <c r="AR417" s="12">
        <v>-93.0938720703125</v>
      </c>
      <c r="AS417" s="12">
        <v>-99.6856689453125</v>
      </c>
      <c r="AU417" s="12">
        <f t="shared" si="58"/>
        <v>34</v>
      </c>
      <c r="AV417" s="12">
        <v>17</v>
      </c>
      <c r="AW417" s="12">
        <v>1</v>
      </c>
      <c r="AX417" s="12">
        <v>1</v>
      </c>
      <c r="AY417" s="12" t="s">
        <v>80</v>
      </c>
      <c r="AZ417" s="12">
        <v>322.59948730468699</v>
      </c>
      <c r="BA417" s="12">
        <v>325.19909667968699</v>
      </c>
      <c r="BB417" s="19">
        <v>-30.9899997711181</v>
      </c>
      <c r="BC417" s="18">
        <v>41.381237030029197</v>
      </c>
      <c r="BD417" s="12">
        <v>1.201171875</v>
      </c>
      <c r="BE417" s="12">
        <v>323.80065917968699</v>
      </c>
      <c r="BF417" s="12">
        <v>31.9055271148681</v>
      </c>
      <c r="BG417" s="12">
        <v>0</v>
      </c>
      <c r="BH417" s="12">
        <v>322.59948730468699</v>
      </c>
      <c r="BI417" s="19" t="s">
        <v>81</v>
      </c>
      <c r="BJ417" s="12">
        <v>20.690618515014599</v>
      </c>
      <c r="BK417" s="12" t="s">
        <v>81</v>
      </c>
      <c r="BL417" s="12" t="s">
        <v>81</v>
      </c>
      <c r="BM417" s="12">
        <v>0.83411496877670299</v>
      </c>
      <c r="BN417" s="12">
        <v>0.77450907230377197</v>
      </c>
      <c r="BO417" s="12">
        <v>12.714460372924799</v>
      </c>
      <c r="BP417" s="12">
        <v>4.98046875E-2</v>
      </c>
      <c r="BQ417" s="12">
        <v>-12.101716041564901</v>
      </c>
      <c r="BR417" s="12">
        <v>1.2490234375</v>
      </c>
      <c r="BS417" s="12" t="s">
        <v>81</v>
      </c>
      <c r="BT417" s="12" t="s">
        <v>81</v>
      </c>
      <c r="BU417" s="12" t="s">
        <v>81</v>
      </c>
      <c r="BV417" s="12" t="s">
        <v>81</v>
      </c>
      <c r="BW417" s="12">
        <v>98.406753540039006</v>
      </c>
      <c r="BX417" s="12" t="s">
        <v>82</v>
      </c>
      <c r="BY417" s="12" t="s">
        <v>81</v>
      </c>
      <c r="BZ417" s="12" t="s">
        <v>82</v>
      </c>
      <c r="CA417" s="12" t="s">
        <v>82</v>
      </c>
      <c r="CE417" s="20"/>
      <c r="CF417" s="21"/>
      <c r="CG417" s="21"/>
      <c r="CH417" s="21"/>
      <c r="CI417" s="21"/>
      <c r="CJ417" s="21"/>
      <c r="CK417" s="21"/>
      <c r="CL417" s="21"/>
      <c r="CO417" s="62"/>
      <c r="CX417" s="22">
        <v>1.681</v>
      </c>
      <c r="CZ417" s="12" t="s">
        <v>327</v>
      </c>
      <c r="EC417" s="12">
        <v>5</v>
      </c>
      <c r="ED417" s="33">
        <v>5</v>
      </c>
      <c r="EE417" s="21"/>
      <c r="EF417" s="21">
        <f t="shared" si="59"/>
        <v>0</v>
      </c>
      <c r="EG417" s="28">
        <v>5</v>
      </c>
      <c r="EH417" s="21"/>
      <c r="EI417" s="21"/>
      <c r="EJ417" s="21"/>
      <c r="EK417" s="21"/>
      <c r="EL417" s="21"/>
      <c r="EM417" s="21"/>
      <c r="EN417" s="21"/>
      <c r="EO417" s="21"/>
      <c r="EP417" s="21"/>
      <c r="EQ417" s="21"/>
      <c r="ER417" s="21"/>
      <c r="ES417" s="21"/>
      <c r="ET417" s="21"/>
      <c r="EU417" s="21"/>
      <c r="EV417" s="21"/>
      <c r="EW417" s="21"/>
      <c r="EX417" s="21"/>
      <c r="EY417" s="21"/>
      <c r="EZ417" s="21"/>
      <c r="FA417" s="21"/>
      <c r="FB417" s="21"/>
      <c r="FC417" s="21"/>
      <c r="FD417" s="21"/>
      <c r="FE417" s="21"/>
      <c r="FF417" s="21"/>
      <c r="FG417" s="21"/>
      <c r="FH417" s="21"/>
      <c r="FI417" s="21"/>
      <c r="FJ417" s="21"/>
      <c r="FK417" s="21"/>
      <c r="FL417" s="21"/>
      <c r="FM417" s="21"/>
      <c r="FN417" s="21"/>
      <c r="FO417" s="21"/>
      <c r="FP417" s="21"/>
      <c r="FQ417" s="21"/>
      <c r="FR417" s="21"/>
      <c r="FS417" s="21"/>
      <c r="FT417" s="21"/>
      <c r="FU417" s="21"/>
      <c r="FV417" s="21"/>
      <c r="FW417" s="21"/>
      <c r="FX417" s="21"/>
      <c r="FY417" s="21"/>
      <c r="FZ417" s="21"/>
      <c r="GA417" s="21"/>
      <c r="GB417" s="21"/>
      <c r="GC417" s="21"/>
      <c r="GD417" s="21"/>
      <c r="GE417" s="21"/>
      <c r="GF417" s="21"/>
      <c r="GG417" s="21"/>
      <c r="GH417" s="21"/>
      <c r="GI417" s="21"/>
      <c r="GJ417" s="21"/>
      <c r="GK417" s="21"/>
      <c r="GL417" s="21"/>
      <c r="GM417" s="21"/>
      <c r="GN417" s="21"/>
      <c r="GO417" s="21"/>
      <c r="GP417" s="21"/>
      <c r="GQ417" s="21"/>
      <c r="GR417" s="21"/>
      <c r="GS417" s="21"/>
      <c r="GT417" s="21"/>
      <c r="GU417" s="21"/>
      <c r="GV417" s="21"/>
      <c r="GW417" s="21"/>
      <c r="GX417" s="21"/>
      <c r="GY417" s="21"/>
      <c r="GZ417" s="21"/>
      <c r="HA417" s="21"/>
      <c r="HB417" s="21"/>
      <c r="HC417" s="21"/>
      <c r="HD417" s="21"/>
      <c r="HE417" s="21"/>
      <c r="HF417" s="21"/>
      <c r="HG417" s="21"/>
      <c r="HH417" s="21"/>
      <c r="HI417" s="21"/>
      <c r="HJ417" s="21"/>
      <c r="HK417" s="21"/>
      <c r="HL417" s="21"/>
      <c r="HM417" s="21"/>
      <c r="HN417" s="21"/>
      <c r="HO417" s="21"/>
      <c r="HP417" s="21"/>
      <c r="HQ417" s="21"/>
      <c r="HR417" s="21"/>
      <c r="HS417" s="21"/>
      <c r="HT417" s="21"/>
      <c r="HU417" s="21"/>
      <c r="HV417" s="21"/>
      <c r="HW417" s="21"/>
      <c r="HX417" s="21"/>
      <c r="HY417" s="21"/>
      <c r="HZ417" s="21"/>
      <c r="IA417" s="21"/>
      <c r="IB417" s="21"/>
      <c r="IC417" s="21"/>
      <c r="ID417" s="21"/>
      <c r="IE417" s="21"/>
      <c r="IF417" s="21"/>
      <c r="IG417" s="21"/>
      <c r="IH417" s="21"/>
      <c r="II417" s="21"/>
      <c r="IJ417" s="21"/>
    </row>
    <row r="418" spans="1:244" s="12" customFormat="1" ht="14.4" customHeight="1" x14ac:dyDescent="0.3">
      <c r="B418" s="13">
        <v>2</v>
      </c>
      <c r="C418" s="51"/>
      <c r="D418" s="12">
        <v>50</v>
      </c>
      <c r="F418" s="14">
        <v>44914</v>
      </c>
      <c r="G418" s="13" t="s">
        <v>89</v>
      </c>
      <c r="I418" s="14">
        <v>44867</v>
      </c>
      <c r="J418" s="13">
        <f t="shared" si="56"/>
        <v>47</v>
      </c>
      <c r="K418" s="41">
        <f t="shared" si="57"/>
        <v>0</v>
      </c>
      <c r="L418" s="41">
        <v>47</v>
      </c>
      <c r="M418" s="78" t="s">
        <v>320</v>
      </c>
      <c r="N418" s="12">
        <v>1</v>
      </c>
      <c r="P418" s="12" t="s">
        <v>107</v>
      </c>
      <c r="Q418" s="12" t="s">
        <v>161</v>
      </c>
      <c r="R418" s="12" t="s">
        <v>77</v>
      </c>
      <c r="S418" s="17" t="s">
        <v>78</v>
      </c>
      <c r="T418" s="12">
        <v>28</v>
      </c>
      <c r="U418" s="12">
        <v>2</v>
      </c>
      <c r="V418" s="12">
        <v>5</v>
      </c>
      <c r="W418" s="12" t="s">
        <v>124</v>
      </c>
      <c r="X418" s="12">
        <v>1</v>
      </c>
      <c r="Z418" s="13">
        <v>45</v>
      </c>
      <c r="AA418" s="13">
        <v>1700</v>
      </c>
      <c r="AB418" s="12">
        <v>10</v>
      </c>
      <c r="AC418" s="13">
        <v>-33</v>
      </c>
      <c r="AD418" s="12">
        <v>-27</v>
      </c>
      <c r="AE418" s="12">
        <v>33</v>
      </c>
      <c r="AF418" s="12">
        <v>34</v>
      </c>
      <c r="AG418" s="12">
        <v>35</v>
      </c>
      <c r="AH418" s="12">
        <v>36</v>
      </c>
      <c r="AJ418" s="13">
        <v>1</v>
      </c>
      <c r="AK418" s="16">
        <f t="shared" si="60"/>
        <v>1650.390625</v>
      </c>
      <c r="AL418" s="12">
        <v>-60.8978271484375</v>
      </c>
      <c r="AM418" s="18">
        <v>-69.2596435546875</v>
      </c>
      <c r="AN418" s="18">
        <v>-78.5675048828125</v>
      </c>
      <c r="AO418" s="18">
        <v>-86.2579345703125</v>
      </c>
      <c r="AP418" s="18">
        <v>-93.658447265625</v>
      </c>
      <c r="AQ418" s="12">
        <v>-89.2333984375</v>
      </c>
      <c r="AR418" s="12">
        <v>-97.6104736328125</v>
      </c>
      <c r="AS418" s="12">
        <v>-100.082397460937</v>
      </c>
      <c r="AU418" s="12">
        <f t="shared" si="58"/>
        <v>22</v>
      </c>
      <c r="AV418" s="12">
        <v>11</v>
      </c>
      <c r="AW418" s="12">
        <v>1</v>
      </c>
      <c r="AX418" s="12">
        <v>1</v>
      </c>
      <c r="AY418" s="12" t="s">
        <v>80</v>
      </c>
      <c r="AZ418" s="12">
        <v>425.59948730468699</v>
      </c>
      <c r="BA418" s="12">
        <v>429.69909667968699</v>
      </c>
      <c r="BB418" s="19">
        <v>-24.4500007629394</v>
      </c>
      <c r="BC418" s="18">
        <v>39.556201934814403</v>
      </c>
      <c r="BD418" s="12">
        <v>1.7001953125</v>
      </c>
      <c r="BE418" s="12">
        <v>427.29968261718699</v>
      </c>
      <c r="BF418" s="12">
        <v>19.7350349426269</v>
      </c>
      <c r="BG418" s="12">
        <v>0</v>
      </c>
      <c r="BH418" s="12">
        <v>425.59948730468699</v>
      </c>
      <c r="BI418" s="19" t="s">
        <v>81</v>
      </c>
      <c r="BJ418" s="12">
        <v>19.778100967407202</v>
      </c>
      <c r="BK418" s="12" t="s">
        <v>81</v>
      </c>
      <c r="BL418" s="12" t="s">
        <v>81</v>
      </c>
      <c r="BM418" s="12">
        <v>1.6267731189727701</v>
      </c>
      <c r="BN418" s="12">
        <v>1.5385776758193901</v>
      </c>
      <c r="BO418" s="12">
        <v>16.390932083129801</v>
      </c>
      <c r="BP418" s="12">
        <v>0.3505859375</v>
      </c>
      <c r="BQ418" s="12">
        <v>-10.6189317703247</v>
      </c>
      <c r="BR418" s="12">
        <v>2.05029296875</v>
      </c>
      <c r="BS418" s="12" t="s">
        <v>81</v>
      </c>
      <c r="BT418" s="12" t="s">
        <v>81</v>
      </c>
      <c r="BU418" s="12" t="s">
        <v>81</v>
      </c>
      <c r="BV418" s="12" t="s">
        <v>81</v>
      </c>
      <c r="BW418" s="12">
        <v>134.74687194824199</v>
      </c>
      <c r="BX418" s="12" t="s">
        <v>82</v>
      </c>
      <c r="BY418" s="12" t="s">
        <v>81</v>
      </c>
      <c r="BZ418" s="12" t="s">
        <v>82</v>
      </c>
      <c r="CA418" s="12" t="s">
        <v>82</v>
      </c>
      <c r="CE418" s="20"/>
      <c r="CF418" s="21"/>
      <c r="CG418" s="21"/>
      <c r="CH418" s="21"/>
      <c r="CI418" s="21"/>
      <c r="CJ418" s="21"/>
      <c r="CK418" s="21"/>
      <c r="CL418" s="21"/>
      <c r="CO418" s="62"/>
      <c r="CX418" s="22">
        <v>4.6449999999999996</v>
      </c>
      <c r="CZ418" s="12" t="s">
        <v>330</v>
      </c>
      <c r="DA418" s="12">
        <v>5.0309999999999997</v>
      </c>
      <c r="EC418" s="12">
        <v>5</v>
      </c>
      <c r="ED418" s="33">
        <v>5</v>
      </c>
      <c r="EE418" s="21"/>
      <c r="EF418" s="21">
        <f t="shared" si="59"/>
        <v>0</v>
      </c>
      <c r="EG418" s="28">
        <v>5</v>
      </c>
      <c r="EH418" s="21"/>
      <c r="EI418" s="21"/>
      <c r="EJ418" s="21"/>
      <c r="EK418" s="21"/>
      <c r="EL418" s="21"/>
      <c r="EM418" s="21"/>
      <c r="EN418" s="21"/>
      <c r="EO418" s="21"/>
      <c r="EP418" s="21"/>
      <c r="EQ418" s="21"/>
      <c r="ER418" s="21"/>
      <c r="ES418" s="21"/>
      <c r="ET418" s="21"/>
      <c r="EU418" s="21"/>
      <c r="EV418" s="21"/>
      <c r="EW418" s="21"/>
      <c r="EX418" s="21"/>
      <c r="EY418" s="21"/>
      <c r="EZ418" s="21"/>
      <c r="FA418" s="21"/>
      <c r="FB418" s="21"/>
      <c r="FC418" s="21"/>
      <c r="FD418" s="21"/>
      <c r="FE418" s="21"/>
      <c r="FF418" s="21"/>
      <c r="FG418" s="21"/>
      <c r="FH418" s="21"/>
      <c r="FI418" s="21"/>
      <c r="FJ418" s="21"/>
      <c r="FK418" s="21"/>
      <c r="FL418" s="21"/>
      <c r="FM418" s="21"/>
      <c r="FN418" s="21"/>
      <c r="FO418" s="21"/>
      <c r="FP418" s="21"/>
      <c r="FQ418" s="21"/>
      <c r="FR418" s="21"/>
      <c r="FS418" s="21"/>
      <c r="FT418" s="21"/>
      <c r="FU418" s="21"/>
      <c r="FV418" s="21"/>
      <c r="FW418" s="21"/>
      <c r="FX418" s="21"/>
      <c r="FY418" s="21"/>
      <c r="FZ418" s="21"/>
      <c r="GA418" s="21"/>
      <c r="GB418" s="21"/>
      <c r="GC418" s="21"/>
      <c r="GD418" s="21"/>
      <c r="GE418" s="21"/>
      <c r="GF418" s="21"/>
      <c r="GG418" s="21"/>
      <c r="GH418" s="21"/>
      <c r="GI418" s="21"/>
      <c r="GJ418" s="21"/>
      <c r="GK418" s="21"/>
      <c r="GL418" s="21"/>
      <c r="GM418" s="21"/>
      <c r="GN418" s="21"/>
      <c r="GO418" s="21"/>
      <c r="GP418" s="21"/>
      <c r="GQ418" s="21"/>
      <c r="GR418" s="21"/>
      <c r="GS418" s="21"/>
      <c r="GT418" s="21"/>
      <c r="GU418" s="21"/>
      <c r="GV418" s="21"/>
      <c r="GW418" s="21"/>
      <c r="GX418" s="21"/>
      <c r="GY418" s="21"/>
      <c r="GZ418" s="21"/>
      <c r="HA418" s="21"/>
      <c r="HB418" s="21"/>
      <c r="HC418" s="21"/>
      <c r="HD418" s="21"/>
      <c r="HE418" s="21"/>
      <c r="HF418" s="21"/>
      <c r="HG418" s="21"/>
      <c r="HH418" s="21"/>
      <c r="HI418" s="21"/>
      <c r="HJ418" s="21"/>
      <c r="HK418" s="21"/>
      <c r="HL418" s="21"/>
      <c r="HM418" s="21"/>
      <c r="HN418" s="21"/>
      <c r="HO418" s="21"/>
      <c r="HP418" s="21"/>
      <c r="HQ418" s="21"/>
      <c r="HR418" s="21"/>
      <c r="HS418" s="21"/>
      <c r="HT418" s="21"/>
      <c r="HU418" s="21"/>
      <c r="HV418" s="21"/>
      <c r="HW418" s="21"/>
      <c r="HX418" s="21"/>
      <c r="HY418" s="21"/>
      <c r="HZ418" s="21"/>
      <c r="IA418" s="21"/>
      <c r="IB418" s="21"/>
      <c r="IC418" s="21"/>
      <c r="ID418" s="21"/>
      <c r="IE418" s="21"/>
      <c r="IF418" s="21"/>
      <c r="IG418" s="21"/>
      <c r="IH418" s="21"/>
      <c r="II418" s="21"/>
      <c r="IJ418" s="21"/>
    </row>
    <row r="419" spans="1:244" s="12" customFormat="1" ht="15" customHeight="1" x14ac:dyDescent="0.3">
      <c r="B419" s="13">
        <v>2</v>
      </c>
      <c r="C419" s="51"/>
      <c r="D419" s="12">
        <v>25</v>
      </c>
      <c r="F419" s="14">
        <v>44914</v>
      </c>
      <c r="G419" s="13" t="s">
        <v>89</v>
      </c>
      <c r="I419" s="14">
        <v>44867</v>
      </c>
      <c r="J419" s="13">
        <f t="shared" si="56"/>
        <v>47</v>
      </c>
      <c r="K419" s="41">
        <f t="shared" si="57"/>
        <v>0</v>
      </c>
      <c r="L419" s="41">
        <v>47</v>
      </c>
      <c r="M419" s="78" t="s">
        <v>320</v>
      </c>
      <c r="N419" s="12">
        <v>1</v>
      </c>
      <c r="P419" s="12" t="s">
        <v>107</v>
      </c>
      <c r="Q419" s="12" t="s">
        <v>161</v>
      </c>
      <c r="R419" s="12" t="s">
        <v>77</v>
      </c>
      <c r="S419" s="17" t="s">
        <v>78</v>
      </c>
      <c r="T419" s="12">
        <v>28</v>
      </c>
      <c r="U419" s="12">
        <v>1</v>
      </c>
      <c r="V419" s="12">
        <v>5</v>
      </c>
      <c r="W419" s="12" t="s">
        <v>124</v>
      </c>
      <c r="X419" s="12" t="s">
        <v>324</v>
      </c>
      <c r="Z419" s="13">
        <v>51</v>
      </c>
      <c r="AA419" s="13">
        <v>1700</v>
      </c>
      <c r="AB419" s="12">
        <v>10</v>
      </c>
      <c r="AC419" s="13">
        <v>-30</v>
      </c>
      <c r="AD419" s="12">
        <v>-18</v>
      </c>
      <c r="AE419" s="12">
        <v>12</v>
      </c>
      <c r="AF419" s="12">
        <v>13</v>
      </c>
      <c r="AG419" s="12">
        <v>14</v>
      </c>
      <c r="AH419" s="12">
        <v>15</v>
      </c>
      <c r="AJ419" s="13">
        <v>0</v>
      </c>
      <c r="AK419" s="16">
        <f t="shared" si="60"/>
        <v>1843.26171874997</v>
      </c>
      <c r="AL419" s="12">
        <v>-74.9053955078125</v>
      </c>
      <c r="AM419" s="18">
        <v>-81.2530517578125</v>
      </c>
      <c r="AN419" s="18">
        <v>-92.620849609375</v>
      </c>
      <c r="AO419" s="18">
        <v>-103.103637695312</v>
      </c>
      <c r="AP419" s="18">
        <v>-110.061645507812</v>
      </c>
      <c r="AQ419" s="12">
        <v>-114.56298828125</v>
      </c>
      <c r="AR419" s="12">
        <v>-120.880126953125</v>
      </c>
      <c r="AS419" s="12">
        <v>-125.244140625</v>
      </c>
      <c r="AU419" s="12">
        <f t="shared" si="58"/>
        <v>0</v>
      </c>
      <c r="BB419" s="19"/>
      <c r="BC419" s="18"/>
      <c r="BI419" s="19"/>
      <c r="CE419" s="20"/>
      <c r="CF419" s="21"/>
      <c r="CG419" s="21"/>
      <c r="CH419" s="21"/>
      <c r="CI419" s="21"/>
      <c r="CJ419" s="21"/>
      <c r="CK419" s="21"/>
      <c r="CL419" s="21"/>
      <c r="CO419" s="62"/>
      <c r="CX419" s="22">
        <v>1.7090000000000001</v>
      </c>
      <c r="CZ419" s="12" t="s">
        <v>331</v>
      </c>
      <c r="EC419" s="12">
        <v>3</v>
      </c>
      <c r="ED419" s="33">
        <v>3</v>
      </c>
      <c r="EE419" s="32"/>
      <c r="EF419" s="21">
        <f t="shared" si="59"/>
        <v>0</v>
      </c>
      <c r="EG419" s="28">
        <v>3</v>
      </c>
      <c r="EH419" s="32"/>
      <c r="EI419" s="32"/>
      <c r="EJ419" s="32"/>
      <c r="EK419" s="32"/>
      <c r="EL419" s="32"/>
      <c r="EM419" s="32"/>
      <c r="EN419" s="32"/>
      <c r="EO419" s="32"/>
      <c r="EP419" s="32"/>
      <c r="EQ419" s="32"/>
      <c r="ER419" s="32"/>
      <c r="ES419" s="32"/>
      <c r="ET419" s="32"/>
      <c r="EU419" s="32"/>
      <c r="EV419" s="32"/>
      <c r="EW419" s="32"/>
      <c r="EX419" s="32"/>
      <c r="EY419" s="32"/>
      <c r="EZ419" s="32"/>
      <c r="FA419" s="32"/>
      <c r="FB419" s="32"/>
      <c r="FC419" s="32"/>
      <c r="FD419" s="32"/>
      <c r="FE419" s="32"/>
      <c r="FF419" s="32"/>
      <c r="FG419" s="32"/>
      <c r="FH419" s="32"/>
      <c r="FI419" s="32"/>
      <c r="FJ419" s="32"/>
      <c r="FK419" s="32"/>
      <c r="FL419" s="32"/>
      <c r="FM419" s="32"/>
      <c r="FN419" s="32"/>
      <c r="FO419" s="32"/>
      <c r="FP419" s="32"/>
      <c r="FQ419" s="32"/>
      <c r="FR419" s="32"/>
      <c r="FS419" s="32"/>
      <c r="FT419" s="32"/>
      <c r="FU419" s="32"/>
      <c r="FV419" s="32"/>
      <c r="FW419" s="32"/>
      <c r="FX419" s="32"/>
      <c r="FY419" s="32"/>
      <c r="FZ419" s="32"/>
      <c r="GA419" s="32"/>
      <c r="GB419" s="32"/>
      <c r="GC419" s="32"/>
      <c r="GD419" s="32"/>
      <c r="GE419" s="32"/>
      <c r="GF419" s="32"/>
      <c r="GG419" s="32"/>
      <c r="GH419" s="32"/>
      <c r="GI419" s="32"/>
      <c r="GJ419" s="32"/>
      <c r="GK419" s="32"/>
      <c r="GL419" s="32"/>
      <c r="GM419" s="32"/>
      <c r="GN419" s="32"/>
      <c r="GO419" s="32"/>
      <c r="GP419" s="32"/>
      <c r="GQ419" s="32"/>
      <c r="GR419" s="32"/>
      <c r="GS419" s="32"/>
      <c r="GT419" s="32"/>
      <c r="GU419" s="32"/>
      <c r="GV419" s="32"/>
      <c r="GW419" s="32"/>
      <c r="GX419" s="32"/>
      <c r="GY419" s="32"/>
      <c r="GZ419" s="32"/>
      <c r="HA419" s="32"/>
      <c r="HB419" s="32"/>
      <c r="HC419" s="32"/>
      <c r="HD419" s="32"/>
      <c r="HE419" s="32"/>
      <c r="HF419" s="32"/>
      <c r="HG419" s="32"/>
      <c r="HH419" s="32"/>
      <c r="HI419" s="32"/>
      <c r="HJ419" s="32"/>
      <c r="HK419" s="32"/>
      <c r="HL419" s="32"/>
      <c r="HM419" s="32"/>
      <c r="HN419" s="32"/>
      <c r="HO419" s="32"/>
      <c r="HP419" s="32"/>
      <c r="HQ419" s="32"/>
      <c r="HR419" s="32"/>
      <c r="HS419" s="32"/>
      <c r="HT419" s="32"/>
      <c r="HU419" s="32"/>
      <c r="HV419" s="32"/>
      <c r="HW419" s="32"/>
      <c r="HX419" s="32"/>
      <c r="HY419" s="32"/>
      <c r="HZ419" s="32"/>
      <c r="IA419" s="32"/>
      <c r="IB419" s="32"/>
      <c r="IC419" s="32"/>
      <c r="ID419" s="32"/>
      <c r="IE419" s="32"/>
      <c r="IF419" s="32"/>
      <c r="IG419" s="32"/>
      <c r="IH419" s="32"/>
      <c r="II419" s="32"/>
      <c r="IJ419" s="32"/>
    </row>
    <row r="420" spans="1:244" s="12" customFormat="1" x14ac:dyDescent="0.3">
      <c r="B420" s="13">
        <v>2</v>
      </c>
      <c r="C420" s="51"/>
      <c r="D420" s="12">
        <v>25</v>
      </c>
      <c r="F420" s="14">
        <v>44915</v>
      </c>
      <c r="G420" s="13" t="s">
        <v>89</v>
      </c>
      <c r="I420" s="14">
        <v>44867</v>
      </c>
      <c r="J420" s="13">
        <f t="shared" si="56"/>
        <v>48</v>
      </c>
      <c r="K420" s="41">
        <f t="shared" si="57"/>
        <v>0</v>
      </c>
      <c r="L420" s="41">
        <v>48</v>
      </c>
      <c r="M420" s="16" t="s">
        <v>74</v>
      </c>
      <c r="N420" s="12">
        <v>1</v>
      </c>
      <c r="P420" s="12" t="s">
        <v>107</v>
      </c>
      <c r="Q420" s="12" t="s">
        <v>161</v>
      </c>
      <c r="R420" s="12" t="s">
        <v>77</v>
      </c>
      <c r="S420" s="17" t="s">
        <v>78</v>
      </c>
      <c r="T420" s="12">
        <v>28</v>
      </c>
      <c r="U420" s="12">
        <v>1</v>
      </c>
      <c r="V420" s="12">
        <v>2</v>
      </c>
      <c r="W420" s="12" t="s">
        <v>341</v>
      </c>
      <c r="X420" s="12">
        <v>2</v>
      </c>
      <c r="Z420" s="13">
        <v>34</v>
      </c>
      <c r="AA420" s="13">
        <v>1500</v>
      </c>
      <c r="AB420" s="12">
        <v>13</v>
      </c>
      <c r="AC420" s="13">
        <v>-30</v>
      </c>
      <c r="AD420" s="12">
        <v>-14</v>
      </c>
      <c r="AE420" s="12">
        <v>4</v>
      </c>
      <c r="AF420" s="12">
        <v>5</v>
      </c>
      <c r="AG420" s="12">
        <v>6</v>
      </c>
      <c r="AH420" s="12">
        <v>7</v>
      </c>
      <c r="AJ420" s="13">
        <v>3</v>
      </c>
      <c r="AK420" s="16">
        <f t="shared" si="60"/>
        <v>2123.7182617187204</v>
      </c>
      <c r="AL420" s="12">
        <v>-67.718505859375</v>
      </c>
      <c r="AM420" s="18">
        <v>-76.263427734375</v>
      </c>
      <c r="AN420" s="18">
        <v>-91.6748046875</v>
      </c>
      <c r="AO420" s="18">
        <v>-103.073120117187</v>
      </c>
      <c r="AP420" s="18">
        <v>-107.406616210937</v>
      </c>
      <c r="AQ420" s="12">
        <v>-112.655639648437</v>
      </c>
      <c r="AR420" s="12">
        <v>-124.099731445312</v>
      </c>
      <c r="AS420" s="12">
        <v>-107.666015625</v>
      </c>
      <c r="AU420" s="12">
        <f t="shared" si="58"/>
        <v>20</v>
      </c>
      <c r="AV420" s="12">
        <v>10</v>
      </c>
      <c r="AW420" s="12">
        <v>1</v>
      </c>
      <c r="AX420" s="12">
        <v>1</v>
      </c>
      <c r="AY420" s="12" t="s">
        <v>80</v>
      </c>
      <c r="AZ420" s="12">
        <v>572</v>
      </c>
      <c r="BA420" s="12">
        <v>576.39959716796795</v>
      </c>
      <c r="BB420" s="19">
        <v>-21</v>
      </c>
      <c r="BC420" s="18">
        <v>53.562255859375</v>
      </c>
      <c r="BD420" s="12">
        <v>1.900390625</v>
      </c>
      <c r="BE420" s="12">
        <v>573.900390625</v>
      </c>
      <c r="BF420" s="12">
        <v>5.161376953125</v>
      </c>
      <c r="BG420" s="12">
        <v>0</v>
      </c>
      <c r="BH420" s="12">
        <v>572</v>
      </c>
      <c r="BI420" s="19">
        <v>2.5290651321411102</v>
      </c>
      <c r="BJ420" s="12">
        <v>26.7811279296875</v>
      </c>
      <c r="BK420" s="12">
        <v>0.95360970497131303</v>
      </c>
      <c r="BL420" s="12">
        <v>3.4826748371124201</v>
      </c>
      <c r="BM420" s="12">
        <v>7.3066310882568297</v>
      </c>
      <c r="BN420" s="12">
        <v>5.3641633987426696</v>
      </c>
      <c r="BO420" s="12">
        <v>48.560047149658203</v>
      </c>
      <c r="BP420" s="12">
        <v>1.0498046875</v>
      </c>
      <c r="BQ420" s="12">
        <v>-23.361650466918899</v>
      </c>
      <c r="BR420" s="12">
        <v>1.24951171875</v>
      </c>
      <c r="BS420" s="12">
        <v>30.751811981201101</v>
      </c>
      <c r="BT420" s="12">
        <v>1.44732666015625</v>
      </c>
      <c r="BU420" s="12" t="s">
        <v>81</v>
      </c>
      <c r="BV420" s="12" t="s">
        <v>81</v>
      </c>
      <c r="BW420" s="12">
        <v>137.77624511718699</v>
      </c>
      <c r="BX420" s="12" t="s">
        <v>82</v>
      </c>
      <c r="BY420" s="12" t="s">
        <v>81</v>
      </c>
      <c r="BZ420" s="12" t="s">
        <v>82</v>
      </c>
      <c r="CA420" s="12" t="s">
        <v>82</v>
      </c>
      <c r="CE420" s="20"/>
      <c r="CF420" s="21"/>
      <c r="CG420" s="21"/>
      <c r="CH420" s="21"/>
      <c r="CI420" s="21"/>
      <c r="CJ420" s="21"/>
      <c r="CK420" s="21"/>
      <c r="CL420" s="21"/>
      <c r="CO420" s="62"/>
      <c r="CX420" s="34">
        <v>0</v>
      </c>
      <c r="DZ420" s="12">
        <v>0.22800000000000001</v>
      </c>
      <c r="EA420" s="12" t="s">
        <v>342</v>
      </c>
      <c r="EC420" s="21">
        <v>5</v>
      </c>
      <c r="ED420" s="21">
        <v>5</v>
      </c>
      <c r="EF420" s="21">
        <f t="shared" si="59"/>
        <v>0</v>
      </c>
      <c r="EG420" s="24">
        <v>5</v>
      </c>
    </row>
    <row r="421" spans="1:244" s="12" customFormat="1" ht="15" customHeight="1" x14ac:dyDescent="0.3">
      <c r="B421" s="13">
        <v>2</v>
      </c>
      <c r="C421" s="51"/>
      <c r="D421" s="12">
        <v>25</v>
      </c>
      <c r="F421" s="14">
        <v>44915</v>
      </c>
      <c r="G421" s="13" t="s">
        <v>89</v>
      </c>
      <c r="I421" s="14">
        <v>44867</v>
      </c>
      <c r="J421" s="13">
        <f t="shared" si="56"/>
        <v>48</v>
      </c>
      <c r="K421" s="41">
        <f t="shared" si="57"/>
        <v>0</v>
      </c>
      <c r="L421" s="41">
        <v>48</v>
      </c>
      <c r="M421" s="16" t="s">
        <v>74</v>
      </c>
      <c r="N421" s="12">
        <v>1</v>
      </c>
      <c r="P421" s="12" t="s">
        <v>107</v>
      </c>
      <c r="Q421" s="12" t="s">
        <v>161</v>
      </c>
      <c r="R421" s="12" t="s">
        <v>77</v>
      </c>
      <c r="S421" s="17" t="s">
        <v>78</v>
      </c>
      <c r="T421" s="12">
        <v>28</v>
      </c>
      <c r="U421" s="12">
        <v>1</v>
      </c>
      <c r="V421" s="12">
        <v>5</v>
      </c>
      <c r="W421" s="12" t="s">
        <v>128</v>
      </c>
      <c r="X421" s="12">
        <v>1</v>
      </c>
      <c r="Z421" s="13">
        <v>40</v>
      </c>
      <c r="AA421" s="13">
        <v>1700</v>
      </c>
      <c r="AB421" s="12">
        <v>7</v>
      </c>
      <c r="AC421" s="13">
        <v>-39</v>
      </c>
      <c r="AD421" s="12">
        <v>-17</v>
      </c>
      <c r="AE421" s="30">
        <v>13</v>
      </c>
      <c r="AF421" s="12">
        <v>14</v>
      </c>
      <c r="AG421" s="12">
        <v>15</v>
      </c>
      <c r="AH421" s="12">
        <v>16</v>
      </c>
      <c r="AJ421" s="13">
        <v>1</v>
      </c>
      <c r="AK421" s="16">
        <f t="shared" si="60"/>
        <v>1030.8837890625</v>
      </c>
      <c r="AL421" s="12">
        <v>-68.0999755859375</v>
      </c>
      <c r="AM421" s="18">
        <v>-71.197509765625</v>
      </c>
      <c r="AN421" s="18">
        <v>-74.127197265625</v>
      </c>
      <c r="AO421" s="18">
        <v>-83.6181640625</v>
      </c>
      <c r="AP421" s="18">
        <v>-87.6617431640625</v>
      </c>
      <c r="AQ421" s="12">
        <v>-89.6759033203125</v>
      </c>
      <c r="AR421" s="12">
        <v>-92.9107666015625</v>
      </c>
      <c r="AS421" s="12">
        <v>-100.250244140625</v>
      </c>
      <c r="AU421" s="12">
        <f t="shared" si="58"/>
        <v>42</v>
      </c>
      <c r="AV421" s="12">
        <v>21</v>
      </c>
      <c r="AW421" s="12">
        <v>1</v>
      </c>
      <c r="AX421" s="12">
        <v>1</v>
      </c>
      <c r="AY421" s="12" t="s">
        <v>80</v>
      </c>
      <c r="AZ421" s="12">
        <v>373</v>
      </c>
      <c r="BA421" s="12">
        <v>377.099609375</v>
      </c>
      <c r="BB421" s="19">
        <v>-28.860000610351499</v>
      </c>
      <c r="BC421" s="18">
        <v>57.866958618163999</v>
      </c>
      <c r="BD421" s="12">
        <v>1.900390625</v>
      </c>
      <c r="BE421" s="12">
        <v>374.900390625</v>
      </c>
      <c r="BF421" s="12">
        <v>5.0410304069518999</v>
      </c>
      <c r="BG421" s="12">
        <v>0</v>
      </c>
      <c r="BH421" s="12">
        <v>373</v>
      </c>
      <c r="BI421" s="19">
        <v>2.5803921222686701</v>
      </c>
      <c r="BJ421" s="12">
        <v>28.933479309081999</v>
      </c>
      <c r="BK421" s="12">
        <v>0.78149950504303001</v>
      </c>
      <c r="BL421" s="12">
        <v>3.3618915081024099</v>
      </c>
      <c r="BM421" s="12">
        <v>3.3213047981262198</v>
      </c>
      <c r="BN421" s="12">
        <v>7.1138958930969203</v>
      </c>
      <c r="BO421" s="12">
        <v>43.658088684082003</v>
      </c>
      <c r="BP421" s="12">
        <v>0.9501953125</v>
      </c>
      <c r="BQ421" s="12">
        <v>-25.1225490570068</v>
      </c>
      <c r="BR421" s="12">
        <v>0.9501953125</v>
      </c>
      <c r="BS421" s="12">
        <v>35.288803100585902</v>
      </c>
      <c r="BT421" s="12">
        <v>1.33599758148193</v>
      </c>
      <c r="BU421" s="12" t="s">
        <v>81</v>
      </c>
      <c r="BV421" s="12" t="s">
        <v>81</v>
      </c>
      <c r="BW421" s="12">
        <v>148.09184265136699</v>
      </c>
      <c r="BX421" s="12" t="s">
        <v>82</v>
      </c>
      <c r="BY421" s="12" t="s">
        <v>81</v>
      </c>
      <c r="BZ421" s="12" t="s">
        <v>82</v>
      </c>
      <c r="CA421" s="12" t="s">
        <v>82</v>
      </c>
      <c r="CE421" s="20"/>
      <c r="CF421" s="21"/>
      <c r="CG421" s="21"/>
      <c r="CH421" s="21"/>
      <c r="CI421" s="21"/>
      <c r="CJ421" s="21"/>
      <c r="CK421" s="21"/>
      <c r="CL421" s="21"/>
      <c r="CO421" s="62"/>
      <c r="CX421" s="22">
        <v>0.91700000000000004</v>
      </c>
      <c r="CZ421" s="12" t="s">
        <v>343</v>
      </c>
      <c r="DZ421" s="23"/>
      <c r="EA421" s="23"/>
      <c r="EC421" s="12">
        <v>5</v>
      </c>
      <c r="ED421" s="33">
        <v>5</v>
      </c>
      <c r="EE421" s="21"/>
      <c r="EF421" s="21">
        <f t="shared" si="59"/>
        <v>0</v>
      </c>
      <c r="EG421" s="28">
        <v>5</v>
      </c>
      <c r="EH421" s="21"/>
      <c r="EI421" s="21"/>
      <c r="EJ421" s="21"/>
      <c r="EK421" s="21"/>
      <c r="EL421" s="21"/>
      <c r="EM421" s="21"/>
      <c r="EN421" s="21"/>
      <c r="EO421" s="21"/>
      <c r="EP421" s="21"/>
      <c r="EQ421" s="21"/>
      <c r="ER421" s="21"/>
      <c r="ES421" s="21"/>
      <c r="ET421" s="21"/>
      <c r="EU421" s="21"/>
      <c r="EV421" s="21"/>
      <c r="EW421" s="21"/>
      <c r="EX421" s="21"/>
      <c r="EY421" s="21"/>
      <c r="EZ421" s="21"/>
      <c r="FA421" s="21"/>
      <c r="FB421" s="21"/>
      <c r="FC421" s="21"/>
      <c r="FD421" s="21"/>
      <c r="FE421" s="21"/>
      <c r="FF421" s="21"/>
      <c r="FG421" s="21"/>
      <c r="FH421" s="21"/>
      <c r="FI421" s="21"/>
      <c r="FJ421" s="21"/>
      <c r="FK421" s="21"/>
      <c r="FL421" s="21"/>
      <c r="FM421" s="21"/>
      <c r="FN421" s="21"/>
      <c r="FO421" s="21"/>
      <c r="FP421" s="21"/>
      <c r="FQ421" s="21"/>
      <c r="FR421" s="21"/>
      <c r="FS421" s="21"/>
      <c r="FT421" s="21"/>
      <c r="FU421" s="21"/>
      <c r="FV421" s="21"/>
      <c r="FW421" s="21"/>
      <c r="FX421" s="21"/>
      <c r="FY421" s="21"/>
      <c r="FZ421" s="21"/>
      <c r="GA421" s="21"/>
      <c r="GB421" s="21"/>
      <c r="GC421" s="21"/>
      <c r="GD421" s="21"/>
      <c r="GE421" s="21"/>
      <c r="GF421" s="21"/>
      <c r="GG421" s="21"/>
      <c r="GH421" s="21"/>
      <c r="GI421" s="21"/>
      <c r="GJ421" s="21"/>
      <c r="GK421" s="21"/>
      <c r="GL421" s="21"/>
      <c r="GM421" s="21"/>
      <c r="GN421" s="21"/>
      <c r="GO421" s="21"/>
      <c r="GP421" s="21"/>
      <c r="GQ421" s="21"/>
      <c r="GR421" s="21"/>
      <c r="GS421" s="21"/>
      <c r="GT421" s="21"/>
      <c r="GU421" s="21"/>
      <c r="GV421" s="21"/>
      <c r="GW421" s="21"/>
      <c r="GX421" s="21"/>
      <c r="GY421" s="21"/>
      <c r="GZ421" s="21"/>
      <c r="HA421" s="21"/>
      <c r="HB421" s="21"/>
      <c r="HC421" s="21"/>
      <c r="HD421" s="21"/>
      <c r="HE421" s="21"/>
      <c r="HF421" s="21"/>
      <c r="HG421" s="21"/>
      <c r="HH421" s="21"/>
      <c r="HI421" s="21"/>
      <c r="HJ421" s="21"/>
      <c r="HK421" s="21"/>
      <c r="HL421" s="21"/>
      <c r="HM421" s="21"/>
      <c r="HN421" s="21"/>
      <c r="HO421" s="21"/>
      <c r="HP421" s="21"/>
      <c r="HQ421" s="21"/>
      <c r="HR421" s="21"/>
      <c r="HS421" s="21"/>
      <c r="HT421" s="21"/>
      <c r="HU421" s="21"/>
      <c r="HV421" s="21"/>
      <c r="HW421" s="21"/>
      <c r="HX421" s="21"/>
      <c r="HY421" s="21"/>
      <c r="HZ421" s="21"/>
      <c r="IA421" s="21"/>
      <c r="IB421" s="21"/>
      <c r="IC421" s="21"/>
      <c r="ID421" s="21"/>
      <c r="IE421" s="21"/>
      <c r="IF421" s="21"/>
      <c r="IG421" s="21"/>
      <c r="IH421" s="21"/>
      <c r="II421" s="21"/>
      <c r="IJ421" s="21"/>
    </row>
    <row r="422" spans="1:244" s="35" customFormat="1" ht="15" customHeight="1" x14ac:dyDescent="0.3">
      <c r="A422" s="12"/>
      <c r="B422" s="13">
        <v>2</v>
      </c>
      <c r="C422" s="51"/>
      <c r="D422" s="12">
        <v>50</v>
      </c>
      <c r="E422" s="12"/>
      <c r="F422" s="14">
        <v>44915</v>
      </c>
      <c r="G422" s="13" t="s">
        <v>89</v>
      </c>
      <c r="H422" s="12"/>
      <c r="I422" s="14">
        <v>44867</v>
      </c>
      <c r="J422" s="13">
        <f t="shared" si="56"/>
        <v>48</v>
      </c>
      <c r="K422" s="41">
        <f t="shared" si="57"/>
        <v>0</v>
      </c>
      <c r="L422" s="41">
        <v>48</v>
      </c>
      <c r="M422" s="16" t="s">
        <v>74</v>
      </c>
      <c r="N422" s="12">
        <v>1</v>
      </c>
      <c r="O422" s="12"/>
      <c r="P422" s="12" t="s">
        <v>107</v>
      </c>
      <c r="Q422" s="12" t="s">
        <v>161</v>
      </c>
      <c r="R422" s="12" t="s">
        <v>77</v>
      </c>
      <c r="S422" s="17" t="s">
        <v>78</v>
      </c>
      <c r="T422" s="12">
        <v>28</v>
      </c>
      <c r="U422" s="12">
        <v>2</v>
      </c>
      <c r="V422" s="12">
        <v>1</v>
      </c>
      <c r="W422" s="12" t="s">
        <v>183</v>
      </c>
      <c r="X422" s="12">
        <v>1</v>
      </c>
      <c r="Y422" s="12"/>
      <c r="Z422" s="13">
        <v>49</v>
      </c>
      <c r="AA422" s="13">
        <v>1500</v>
      </c>
      <c r="AB422" s="12">
        <v>9</v>
      </c>
      <c r="AC422" s="13">
        <v>-33</v>
      </c>
      <c r="AD422" s="12">
        <v>-12</v>
      </c>
      <c r="AE422" s="12">
        <v>17</v>
      </c>
      <c r="AF422" s="12">
        <v>18</v>
      </c>
      <c r="AG422" s="12">
        <v>19</v>
      </c>
      <c r="AH422" s="12">
        <v>20</v>
      </c>
      <c r="AI422" s="12"/>
      <c r="AJ422" s="13">
        <v>1</v>
      </c>
      <c r="AK422" s="16">
        <f t="shared" si="60"/>
        <v>2139.58740234373</v>
      </c>
      <c r="AL422" s="12">
        <v>-69.000244140625</v>
      </c>
      <c r="AM422" s="18">
        <v>-78.9031982421875</v>
      </c>
      <c r="AN422" s="18">
        <v>-90.850830078125</v>
      </c>
      <c r="AO422" s="18">
        <v>-101.4404296875</v>
      </c>
      <c r="AP422" s="18">
        <v>-111.221313476562</v>
      </c>
      <c r="AQ422" s="12">
        <v>-121.658325195312</v>
      </c>
      <c r="AR422" s="12">
        <v>-129.94384765625</v>
      </c>
      <c r="AS422" s="12">
        <v>-138.18359375</v>
      </c>
      <c r="AT422" s="12"/>
      <c r="AU422" s="12">
        <f t="shared" si="58"/>
        <v>22</v>
      </c>
      <c r="AV422" s="12">
        <v>11</v>
      </c>
      <c r="AW422" s="12">
        <v>1</v>
      </c>
      <c r="AX422" s="12">
        <v>1</v>
      </c>
      <c r="AY422" s="12" t="s">
        <v>80</v>
      </c>
      <c r="AZ422" s="12">
        <v>571.90051269531205</v>
      </c>
      <c r="BA422" s="12">
        <v>576.30078125</v>
      </c>
      <c r="BB422" s="19">
        <v>-26.409999847412099</v>
      </c>
      <c r="BC422" s="18">
        <v>49.771205902099602</v>
      </c>
      <c r="BD422" s="12">
        <v>2</v>
      </c>
      <c r="BE422" s="12">
        <v>573.90051269531205</v>
      </c>
      <c r="BF422" s="12">
        <v>16.278163909912099</v>
      </c>
      <c r="BG422" s="12">
        <v>0</v>
      </c>
      <c r="BH422" s="12">
        <v>571.90051269531205</v>
      </c>
      <c r="BI422" s="19">
        <v>3.3886308670043901</v>
      </c>
      <c r="BJ422" s="12">
        <v>24.885602951049801</v>
      </c>
      <c r="BK422" s="12">
        <v>0.51164817810058605</v>
      </c>
      <c r="BL422" s="12">
        <v>3.90027904510498</v>
      </c>
      <c r="BM422" s="12">
        <v>5.2219853401184002</v>
      </c>
      <c r="BN422" s="12">
        <v>3.83822274208068</v>
      </c>
      <c r="BO422" s="12">
        <v>25.2757358551025</v>
      </c>
      <c r="BP422" s="12">
        <v>1.0498046875</v>
      </c>
      <c r="BQ422" s="12">
        <v>-18.3823528289794</v>
      </c>
      <c r="BR422" s="12">
        <v>1.349609375</v>
      </c>
      <c r="BS422" s="12" t="s">
        <v>81</v>
      </c>
      <c r="BT422" s="12" t="s">
        <v>81</v>
      </c>
      <c r="BU422" s="12" t="s">
        <v>81</v>
      </c>
      <c r="BV422" s="12" t="s">
        <v>81</v>
      </c>
      <c r="BW422" s="12">
        <v>155.50581359863199</v>
      </c>
      <c r="BX422" s="12" t="s">
        <v>82</v>
      </c>
      <c r="BY422" s="12" t="s">
        <v>81</v>
      </c>
      <c r="BZ422" s="12" t="s">
        <v>82</v>
      </c>
      <c r="CA422" s="12" t="s">
        <v>82</v>
      </c>
      <c r="CB422" s="12"/>
      <c r="CC422" s="12"/>
      <c r="CD422" s="12"/>
      <c r="CE422" s="20"/>
      <c r="CF422" s="21"/>
      <c r="CG422" s="21"/>
      <c r="CH422" s="21"/>
      <c r="CI422" s="21"/>
      <c r="CJ422" s="21"/>
      <c r="CK422" s="21"/>
      <c r="CL422" s="21"/>
      <c r="CM422" s="12"/>
      <c r="CN422" s="12"/>
      <c r="CO422" s="62"/>
      <c r="CP422" s="12"/>
      <c r="CQ422" s="12"/>
      <c r="CR422" s="12"/>
      <c r="CS422" s="12"/>
      <c r="CT422" s="12"/>
      <c r="CU422" s="12"/>
      <c r="CV422" s="12"/>
      <c r="CW422" s="12"/>
      <c r="CX422" s="53">
        <v>0</v>
      </c>
      <c r="CY422" s="17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2"/>
      <c r="DL422" s="12"/>
      <c r="DM422" s="12"/>
      <c r="DN422" s="12"/>
      <c r="DO422" s="12"/>
      <c r="DP422" s="12"/>
      <c r="DQ422" s="12"/>
      <c r="DR422" s="12"/>
      <c r="DS422" s="12"/>
      <c r="DT422" s="12"/>
      <c r="DU422" s="12"/>
      <c r="DV422" s="21"/>
      <c r="DW422" s="21"/>
      <c r="DX422" s="21"/>
      <c r="DY422" s="21"/>
      <c r="DZ422" s="21">
        <v>0</v>
      </c>
      <c r="EA422" s="12"/>
      <c r="EB422" s="12"/>
      <c r="EC422" s="17">
        <v>3</v>
      </c>
      <c r="ED422" s="12">
        <v>3</v>
      </c>
      <c r="EE422" s="12"/>
      <c r="EF422" s="21">
        <f t="shared" si="59"/>
        <v>0</v>
      </c>
      <c r="EG422" s="27">
        <v>3</v>
      </c>
      <c r="EH422" s="12"/>
      <c r="EI422" s="12"/>
      <c r="EJ422" s="12"/>
      <c r="EK422" s="12"/>
      <c r="EL422" s="12"/>
      <c r="EM422" s="12"/>
      <c r="EN422" s="12"/>
      <c r="EO422" s="12"/>
      <c r="EP422" s="12"/>
      <c r="EQ422" s="12"/>
      <c r="ER422" s="12"/>
      <c r="ES422" s="12"/>
      <c r="ET422" s="12"/>
      <c r="EU422" s="12"/>
      <c r="EV422" s="12"/>
      <c r="EW422" s="12"/>
      <c r="EX422" s="12"/>
      <c r="EY422" s="12"/>
      <c r="EZ422" s="12"/>
      <c r="FA422" s="12"/>
      <c r="FB422" s="12"/>
      <c r="FC422" s="12"/>
      <c r="FD422" s="12"/>
      <c r="FE422" s="12"/>
      <c r="FF422" s="12"/>
      <c r="FG422" s="12"/>
      <c r="FH422" s="12"/>
      <c r="FI422" s="12"/>
      <c r="FJ422" s="12"/>
      <c r="FK422" s="12"/>
      <c r="FL422" s="12"/>
      <c r="FM422" s="12"/>
      <c r="FN422" s="12"/>
      <c r="FO422" s="12"/>
      <c r="FP422" s="12"/>
      <c r="FQ422" s="12"/>
      <c r="FR422" s="12"/>
      <c r="FS422" s="12"/>
      <c r="FT422" s="12"/>
      <c r="FU422" s="12"/>
      <c r="FV422" s="12"/>
      <c r="FW422" s="12"/>
      <c r="FX422" s="12"/>
      <c r="FY422" s="12"/>
      <c r="FZ422" s="12"/>
      <c r="GA422" s="12"/>
      <c r="GB422" s="12"/>
      <c r="GC422" s="12"/>
      <c r="GD422" s="12"/>
      <c r="GE422" s="12"/>
      <c r="GF422" s="12"/>
      <c r="GG422" s="12"/>
      <c r="GH422" s="12"/>
      <c r="GI422" s="12"/>
      <c r="GJ422" s="12"/>
      <c r="GK422" s="12"/>
      <c r="GL422" s="12"/>
      <c r="GM422" s="12"/>
      <c r="GN422" s="12"/>
      <c r="GO422" s="12"/>
      <c r="GP422" s="12"/>
      <c r="GQ422" s="12"/>
      <c r="GR422" s="12"/>
      <c r="GS422" s="12"/>
      <c r="GT422" s="12"/>
      <c r="GU422" s="12"/>
      <c r="GV422" s="12"/>
      <c r="GW422" s="12"/>
      <c r="GX422" s="12"/>
      <c r="GY422" s="12"/>
      <c r="GZ422" s="12"/>
      <c r="HA422" s="12"/>
      <c r="HB422" s="12"/>
      <c r="HC422" s="12"/>
      <c r="HD422" s="12"/>
      <c r="HE422" s="12"/>
      <c r="HF422" s="12"/>
      <c r="HG422" s="12"/>
      <c r="HH422" s="12"/>
      <c r="HI422" s="12"/>
      <c r="HJ422" s="12"/>
      <c r="HK422" s="12"/>
      <c r="HL422" s="12"/>
      <c r="HM422" s="12"/>
      <c r="HN422" s="12"/>
      <c r="HO422" s="12"/>
      <c r="HP422" s="12"/>
      <c r="HQ422" s="12"/>
      <c r="HR422" s="12"/>
      <c r="HS422" s="12"/>
      <c r="HT422" s="12"/>
      <c r="HU422" s="12"/>
      <c r="HV422" s="12"/>
      <c r="HW422" s="12"/>
      <c r="HX422" s="12"/>
      <c r="HY422" s="12"/>
      <c r="HZ422" s="12"/>
      <c r="IA422" s="12"/>
      <c r="IB422" s="12"/>
      <c r="IC422" s="12"/>
      <c r="ID422" s="12"/>
      <c r="IE422" s="12"/>
      <c r="IF422" s="12"/>
      <c r="IG422" s="12"/>
      <c r="IH422" s="12"/>
      <c r="II422" s="12"/>
      <c r="IJ422" s="12"/>
    </row>
    <row r="423" spans="1:244" s="12" customFormat="1" ht="15" customHeight="1" x14ac:dyDescent="0.3">
      <c r="B423" s="13">
        <v>2</v>
      </c>
      <c r="C423" s="51"/>
      <c r="D423" s="12">
        <v>25</v>
      </c>
      <c r="F423" s="14">
        <v>44915</v>
      </c>
      <c r="G423" s="13" t="s">
        <v>89</v>
      </c>
      <c r="I423" s="14">
        <v>44867</v>
      </c>
      <c r="J423" s="13">
        <f t="shared" si="56"/>
        <v>48</v>
      </c>
      <c r="K423" s="41">
        <f t="shared" si="57"/>
        <v>0</v>
      </c>
      <c r="L423" s="41">
        <v>48</v>
      </c>
      <c r="M423" s="16" t="s">
        <v>74</v>
      </c>
      <c r="N423" s="12">
        <v>1</v>
      </c>
      <c r="P423" s="12" t="s">
        <v>107</v>
      </c>
      <c r="Q423" s="12" t="s">
        <v>161</v>
      </c>
      <c r="R423" s="12" t="s">
        <v>77</v>
      </c>
      <c r="S423" s="17" t="s">
        <v>78</v>
      </c>
      <c r="T423" s="12">
        <v>28</v>
      </c>
      <c r="U423" s="12">
        <v>1</v>
      </c>
      <c r="V423" s="12">
        <v>1</v>
      </c>
      <c r="W423" s="12" t="s">
        <v>124</v>
      </c>
      <c r="X423" s="12">
        <v>1</v>
      </c>
      <c r="Z423" s="13">
        <v>35</v>
      </c>
      <c r="AA423" s="13">
        <v>1500</v>
      </c>
      <c r="AB423" s="12">
        <v>12</v>
      </c>
      <c r="AC423" s="13">
        <v>-31</v>
      </c>
      <c r="AD423" s="12">
        <v>-19</v>
      </c>
      <c r="AE423" s="30">
        <v>0</v>
      </c>
      <c r="AF423" s="12">
        <v>1</v>
      </c>
      <c r="AG423" s="12">
        <v>2</v>
      </c>
      <c r="AH423" s="12">
        <v>3</v>
      </c>
      <c r="AJ423" s="13">
        <v>1</v>
      </c>
      <c r="AK423" s="16">
        <f t="shared" si="60"/>
        <v>2324.82910156248</v>
      </c>
      <c r="AL423" s="12">
        <v>-67.3828125</v>
      </c>
      <c r="AM423" s="18">
        <v>-75.2105712890625</v>
      </c>
      <c r="AN423" s="18">
        <v>-57.9376220703125</v>
      </c>
      <c r="AO423" s="18">
        <v>-94.5587158203125</v>
      </c>
      <c r="AP423" s="18">
        <v>-115.829467773437</v>
      </c>
      <c r="AQ423" s="12">
        <v>-127.105712890625</v>
      </c>
      <c r="AR423" s="12">
        <v>-125.6103515625</v>
      </c>
      <c r="AS423" s="12">
        <v>-143.81408691406199</v>
      </c>
      <c r="AT423" s="12" t="s">
        <v>344</v>
      </c>
      <c r="AU423" s="12">
        <f t="shared" si="58"/>
        <v>14</v>
      </c>
      <c r="AV423" s="12">
        <v>7</v>
      </c>
      <c r="AW423" s="12">
        <v>1</v>
      </c>
      <c r="AX423" s="12">
        <v>1</v>
      </c>
      <c r="AY423" s="12" t="s">
        <v>80</v>
      </c>
      <c r="AZ423" s="12">
        <v>570.5</v>
      </c>
      <c r="BA423" s="12">
        <v>574.50012207031205</v>
      </c>
      <c r="BB423" s="19">
        <v>-33.630001068115199</v>
      </c>
      <c r="BC423" s="18">
        <v>48.949825286865199</v>
      </c>
      <c r="BD423" s="12">
        <v>1.89990234375</v>
      </c>
      <c r="BE423" s="12">
        <v>572.39990234375</v>
      </c>
      <c r="BF423" s="12">
        <v>31.280145645141602</v>
      </c>
      <c r="BG423" s="12">
        <v>0</v>
      </c>
      <c r="BH423" s="12">
        <v>570.5</v>
      </c>
      <c r="BI423" s="19" t="s">
        <v>81</v>
      </c>
      <c r="BJ423" s="12">
        <v>24.474912643432599</v>
      </c>
      <c r="BK423" s="12" t="s">
        <v>81</v>
      </c>
      <c r="BL423" s="12" t="s">
        <v>81</v>
      </c>
      <c r="BM423" s="12">
        <v>1.7468014955520601</v>
      </c>
      <c r="BN423" s="12">
        <v>1.9378845691680899</v>
      </c>
      <c r="BO423" s="12">
        <v>14.024390220641999</v>
      </c>
      <c r="BP423" s="12">
        <v>0.550048828125</v>
      </c>
      <c r="BQ423" s="12">
        <v>-11.4329271316528</v>
      </c>
      <c r="BR423" s="12">
        <v>1.650146484375</v>
      </c>
      <c r="BS423" s="12" t="s">
        <v>81</v>
      </c>
      <c r="BT423" s="12" t="s">
        <v>81</v>
      </c>
      <c r="BU423" s="12" t="s">
        <v>81</v>
      </c>
      <c r="BV423" s="12" t="s">
        <v>81</v>
      </c>
      <c r="BW423" s="12">
        <v>168.77569580078099</v>
      </c>
      <c r="BX423" s="12" t="s">
        <v>82</v>
      </c>
      <c r="BY423" s="12" t="s">
        <v>81</v>
      </c>
      <c r="BZ423" s="12" t="s">
        <v>82</v>
      </c>
      <c r="CA423" s="12" t="s">
        <v>82</v>
      </c>
      <c r="CE423" s="20"/>
      <c r="CF423" s="21"/>
      <c r="CG423" s="21"/>
      <c r="CH423" s="21"/>
      <c r="CI423" s="21"/>
      <c r="CJ423" s="21"/>
      <c r="CK423" s="21"/>
      <c r="CL423" s="21"/>
      <c r="CO423" s="62"/>
      <c r="CX423" s="52">
        <v>0.13300000000000001</v>
      </c>
      <c r="CZ423" s="12" t="s">
        <v>345</v>
      </c>
      <c r="DV423" s="21"/>
      <c r="DW423" s="21"/>
      <c r="DX423" s="21"/>
      <c r="DY423" s="21"/>
      <c r="DZ423" s="23"/>
      <c r="EB423" s="23"/>
      <c r="EC423" s="12">
        <v>4</v>
      </c>
      <c r="ED423" s="12">
        <v>4</v>
      </c>
      <c r="EF423" s="21">
        <f t="shared" si="59"/>
        <v>0</v>
      </c>
      <c r="EG423" s="28">
        <v>4</v>
      </c>
    </row>
    <row r="424" spans="1:244" s="35" customFormat="1" ht="15" customHeight="1" x14ac:dyDescent="0.3">
      <c r="A424" s="12"/>
      <c r="B424" s="13">
        <v>2</v>
      </c>
      <c r="C424" s="51"/>
      <c r="D424" s="12">
        <v>25</v>
      </c>
      <c r="E424" s="12"/>
      <c r="F424" s="14">
        <v>44915</v>
      </c>
      <c r="G424" s="13" t="s">
        <v>89</v>
      </c>
      <c r="H424" s="12"/>
      <c r="I424" s="14">
        <v>44867</v>
      </c>
      <c r="J424" s="13">
        <f t="shared" si="56"/>
        <v>48</v>
      </c>
      <c r="K424" s="41">
        <f t="shared" si="57"/>
        <v>0</v>
      </c>
      <c r="L424" s="41">
        <v>48</v>
      </c>
      <c r="M424" s="16" t="s">
        <v>74</v>
      </c>
      <c r="N424" s="12">
        <v>1</v>
      </c>
      <c r="O424" s="12"/>
      <c r="P424" s="12" t="s">
        <v>107</v>
      </c>
      <c r="Q424" s="12" t="s">
        <v>161</v>
      </c>
      <c r="R424" s="12" t="s">
        <v>77</v>
      </c>
      <c r="S424" s="17" t="s">
        <v>78</v>
      </c>
      <c r="T424" s="12">
        <v>28</v>
      </c>
      <c r="U424" s="12">
        <v>1</v>
      </c>
      <c r="V424" s="12">
        <v>4</v>
      </c>
      <c r="W424" s="12" t="s">
        <v>128</v>
      </c>
      <c r="X424" s="12">
        <v>1</v>
      </c>
      <c r="Y424" s="12"/>
      <c r="Z424" s="13">
        <v>84</v>
      </c>
      <c r="AA424" s="13">
        <v>1200</v>
      </c>
      <c r="AB424" s="12">
        <v>11</v>
      </c>
      <c r="AC424" s="13">
        <v>-40</v>
      </c>
      <c r="AD424" s="12">
        <v>-17</v>
      </c>
      <c r="AE424" s="30">
        <v>9</v>
      </c>
      <c r="AF424" s="12">
        <v>10</v>
      </c>
      <c r="AG424" s="12">
        <v>11</v>
      </c>
      <c r="AH424" s="12">
        <v>12</v>
      </c>
      <c r="AI424" s="12"/>
      <c r="AJ424" s="13">
        <v>1</v>
      </c>
      <c r="AK424" s="16">
        <f t="shared" si="60"/>
        <v>1150.81787109375</v>
      </c>
      <c r="AL424" s="12">
        <v>-64.39208984375</v>
      </c>
      <c r="AM424" s="18">
        <v>-71.2890625</v>
      </c>
      <c r="AN424" s="18">
        <v>-77.056884765625</v>
      </c>
      <c r="AO424" s="18">
        <v>-84.3353271484375</v>
      </c>
      <c r="AP424" s="18">
        <v>-86.639404296875</v>
      </c>
      <c r="AQ424" s="12">
        <v>-78.5369873046875</v>
      </c>
      <c r="AR424" s="12">
        <v>-95.52001953125</v>
      </c>
      <c r="AS424" s="12">
        <v>-96.771240234375</v>
      </c>
      <c r="AT424" s="12" t="s">
        <v>346</v>
      </c>
      <c r="AU424" s="12">
        <f t="shared" si="58"/>
        <v>26</v>
      </c>
      <c r="AV424" s="12">
        <v>13</v>
      </c>
      <c r="AW424" s="12">
        <v>1</v>
      </c>
      <c r="AX424" s="12">
        <v>1</v>
      </c>
      <c r="AY424" s="12" t="s">
        <v>80</v>
      </c>
      <c r="AZ424" s="12">
        <v>546.79998779296795</v>
      </c>
      <c r="BA424" s="12">
        <v>550.599609375</v>
      </c>
      <c r="BB424" s="19">
        <v>-29.360000610351499</v>
      </c>
      <c r="BC424" s="18">
        <v>42.757217407226499</v>
      </c>
      <c r="BD424" s="12">
        <v>1.900390625</v>
      </c>
      <c r="BE424" s="12">
        <v>548.70037841796795</v>
      </c>
      <c r="BF424" s="12">
        <v>29.192153930663999</v>
      </c>
      <c r="BG424" s="12">
        <v>0</v>
      </c>
      <c r="BH424" s="12">
        <v>546.79998779296795</v>
      </c>
      <c r="BI424" s="19" t="s">
        <v>81</v>
      </c>
      <c r="BJ424" s="12">
        <v>21.3786087036132</v>
      </c>
      <c r="BK424" s="12" t="s">
        <v>81</v>
      </c>
      <c r="BL424" s="12" t="s">
        <v>81</v>
      </c>
      <c r="BM424" s="12">
        <v>1.5244119167327801</v>
      </c>
      <c r="BN424" s="12">
        <v>1.5580017566680899</v>
      </c>
      <c r="BO424" s="12">
        <v>11.529126167297299</v>
      </c>
      <c r="BP424" s="12">
        <v>0.55029296875</v>
      </c>
      <c r="BQ424" s="12">
        <v>-11.182598114013601</v>
      </c>
      <c r="BR424" s="12">
        <v>1.5498046875</v>
      </c>
      <c r="BS424" s="12" t="s">
        <v>81</v>
      </c>
      <c r="BT424" s="12" t="s">
        <v>81</v>
      </c>
      <c r="BU424" s="12" t="s">
        <v>81</v>
      </c>
      <c r="BV424" s="12" t="s">
        <v>81</v>
      </c>
      <c r="BW424" s="12">
        <v>142.18019104003901</v>
      </c>
      <c r="BX424" s="12" t="s">
        <v>82</v>
      </c>
      <c r="BY424" s="12" t="s">
        <v>81</v>
      </c>
      <c r="BZ424" s="12" t="s">
        <v>82</v>
      </c>
      <c r="CA424" s="12" t="s">
        <v>82</v>
      </c>
      <c r="CB424" s="12"/>
      <c r="CC424" s="12"/>
      <c r="CD424" s="12"/>
      <c r="CE424" s="20"/>
      <c r="CF424" s="21"/>
      <c r="CG424" s="21"/>
      <c r="CH424" s="21"/>
      <c r="CI424" s="21"/>
      <c r="CJ424" s="21"/>
      <c r="CK424" s="21"/>
      <c r="CL424" s="21"/>
      <c r="CM424" s="12"/>
      <c r="CN424" s="12"/>
      <c r="CO424" s="62"/>
      <c r="CP424" s="12"/>
      <c r="CQ424" s="12"/>
      <c r="CR424" s="12"/>
      <c r="CS424" s="12"/>
      <c r="CT424" s="12"/>
      <c r="CU424" s="12"/>
      <c r="CV424" s="12"/>
      <c r="CW424" s="12"/>
      <c r="CX424" s="22">
        <v>0.158</v>
      </c>
      <c r="CY424" s="12"/>
      <c r="CZ424" s="12" t="s">
        <v>347</v>
      </c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2"/>
      <c r="DL424" s="12"/>
      <c r="DM424" s="12"/>
      <c r="DN424" s="12"/>
      <c r="DO424" s="12"/>
      <c r="DP424" s="12"/>
      <c r="DQ424" s="12"/>
      <c r="DR424" s="12"/>
      <c r="DS424" s="12"/>
      <c r="DT424" s="12"/>
      <c r="DU424" s="12"/>
      <c r="DV424" s="12"/>
      <c r="DW424" s="12"/>
      <c r="DX424" s="12"/>
      <c r="DY424" s="12"/>
      <c r="DZ424" s="23"/>
      <c r="EA424" s="23"/>
      <c r="EB424" s="12"/>
      <c r="EC424" s="12">
        <v>4</v>
      </c>
      <c r="ED424" s="12">
        <v>4</v>
      </c>
      <c r="EE424" s="21"/>
      <c r="EF424" s="21">
        <f t="shared" si="59"/>
        <v>0</v>
      </c>
      <c r="EG424" s="28">
        <v>4</v>
      </c>
      <c r="EH424" s="21"/>
      <c r="EI424" s="21"/>
      <c r="EJ424" s="21"/>
      <c r="EK424" s="21"/>
      <c r="EL424" s="21"/>
      <c r="EM424" s="21"/>
      <c r="EN424" s="21"/>
      <c r="EO424" s="21"/>
      <c r="EP424" s="21"/>
      <c r="EQ424" s="21"/>
      <c r="ER424" s="21"/>
      <c r="ES424" s="21"/>
      <c r="ET424" s="21"/>
      <c r="EU424" s="21"/>
      <c r="EV424" s="21"/>
      <c r="EW424" s="21"/>
      <c r="EX424" s="21"/>
      <c r="EY424" s="21"/>
      <c r="EZ424" s="21"/>
      <c r="FA424" s="21"/>
      <c r="FB424" s="21"/>
      <c r="FC424" s="21"/>
      <c r="FD424" s="21"/>
      <c r="FE424" s="21"/>
      <c r="FF424" s="21"/>
      <c r="FG424" s="21"/>
      <c r="FH424" s="21"/>
      <c r="FI424" s="21"/>
      <c r="FJ424" s="21"/>
      <c r="FK424" s="21"/>
      <c r="FL424" s="21"/>
      <c r="FM424" s="21"/>
      <c r="FN424" s="21"/>
      <c r="FO424" s="21"/>
      <c r="FP424" s="21"/>
      <c r="FQ424" s="21"/>
      <c r="FR424" s="21"/>
      <c r="FS424" s="21"/>
      <c r="FT424" s="21"/>
      <c r="FU424" s="21"/>
      <c r="FV424" s="21"/>
      <c r="FW424" s="21"/>
      <c r="FX424" s="21"/>
      <c r="FY424" s="21"/>
      <c r="FZ424" s="21"/>
      <c r="GA424" s="21"/>
      <c r="GB424" s="21"/>
      <c r="GC424" s="21"/>
      <c r="GD424" s="21"/>
      <c r="GE424" s="21"/>
      <c r="GF424" s="21"/>
      <c r="GG424" s="21"/>
      <c r="GH424" s="21"/>
      <c r="GI424" s="21"/>
      <c r="GJ424" s="21"/>
      <c r="GK424" s="21"/>
      <c r="GL424" s="21"/>
      <c r="GM424" s="21"/>
      <c r="GN424" s="21"/>
      <c r="GO424" s="21"/>
      <c r="GP424" s="21"/>
      <c r="GQ424" s="21"/>
      <c r="GR424" s="21"/>
      <c r="GS424" s="21"/>
      <c r="GT424" s="21"/>
      <c r="GU424" s="21"/>
      <c r="GV424" s="21"/>
      <c r="GW424" s="21"/>
      <c r="GX424" s="21"/>
      <c r="GY424" s="21"/>
      <c r="GZ424" s="21"/>
      <c r="HA424" s="21"/>
      <c r="HB424" s="21"/>
      <c r="HC424" s="21"/>
      <c r="HD424" s="21"/>
      <c r="HE424" s="21"/>
      <c r="HF424" s="21"/>
      <c r="HG424" s="21"/>
      <c r="HH424" s="21"/>
      <c r="HI424" s="21"/>
      <c r="HJ424" s="21"/>
      <c r="HK424" s="21"/>
      <c r="HL424" s="21"/>
      <c r="HM424" s="21"/>
      <c r="HN424" s="21"/>
      <c r="HO424" s="21"/>
      <c r="HP424" s="21"/>
      <c r="HQ424" s="21"/>
      <c r="HR424" s="21"/>
      <c r="HS424" s="21"/>
      <c r="HT424" s="21"/>
      <c r="HU424" s="21"/>
      <c r="HV424" s="21"/>
      <c r="HW424" s="21"/>
      <c r="HX424" s="21"/>
      <c r="HY424" s="21"/>
      <c r="HZ424" s="21"/>
      <c r="IA424" s="21"/>
      <c r="IB424" s="21"/>
      <c r="IC424" s="21"/>
      <c r="ID424" s="21"/>
      <c r="IE424" s="21"/>
      <c r="IF424" s="21"/>
      <c r="IG424" s="21"/>
      <c r="IH424" s="21"/>
      <c r="II424" s="21"/>
      <c r="IJ424" s="21"/>
    </row>
    <row r="425" spans="1:244" s="12" customFormat="1" ht="15" customHeight="1" x14ac:dyDescent="0.3">
      <c r="B425" s="13">
        <v>2</v>
      </c>
      <c r="C425" s="51"/>
      <c r="D425" s="12">
        <v>50</v>
      </c>
      <c r="F425" s="14">
        <v>44915</v>
      </c>
      <c r="G425" s="13" t="s">
        <v>89</v>
      </c>
      <c r="I425" s="14">
        <v>44867</v>
      </c>
      <c r="J425" s="13">
        <f t="shared" si="56"/>
        <v>48</v>
      </c>
      <c r="K425" s="41">
        <f t="shared" si="57"/>
        <v>0</v>
      </c>
      <c r="L425" s="41">
        <v>48</v>
      </c>
      <c r="M425" s="16" t="s">
        <v>74</v>
      </c>
      <c r="N425" s="12">
        <v>1</v>
      </c>
      <c r="P425" s="12" t="s">
        <v>107</v>
      </c>
      <c r="Q425" s="12" t="s">
        <v>161</v>
      </c>
      <c r="R425" s="12" t="s">
        <v>77</v>
      </c>
      <c r="S425" s="17" t="s">
        <v>78</v>
      </c>
      <c r="T425" s="12">
        <v>28</v>
      </c>
      <c r="U425" s="12">
        <v>2</v>
      </c>
      <c r="V425" s="12">
        <v>4</v>
      </c>
      <c r="W425" s="12" t="s">
        <v>183</v>
      </c>
      <c r="X425" s="12" t="s">
        <v>190</v>
      </c>
      <c r="Z425" s="13">
        <v>37</v>
      </c>
      <c r="AA425" s="13">
        <v>1200</v>
      </c>
      <c r="AB425" s="12">
        <v>13</v>
      </c>
      <c r="AC425" s="13">
        <v>-30</v>
      </c>
      <c r="AD425" s="12">
        <v>-35</v>
      </c>
      <c r="AE425" s="12">
        <v>24</v>
      </c>
      <c r="AF425" s="12">
        <v>25</v>
      </c>
      <c r="AG425" s="12">
        <v>26</v>
      </c>
      <c r="AH425" s="12">
        <v>27</v>
      </c>
      <c r="AJ425" s="13">
        <v>0</v>
      </c>
      <c r="AK425" s="16">
        <f t="shared" si="60"/>
        <v>2098.08349609373</v>
      </c>
      <c r="AL425" s="12">
        <v>-63.079833984375</v>
      </c>
      <c r="AM425" s="18">
        <v>-76.4312744140625</v>
      </c>
      <c r="AN425" s="18">
        <v>-87.493896484375</v>
      </c>
      <c r="AO425" s="18">
        <v>-94.879150390625</v>
      </c>
      <c r="AP425" s="18">
        <v>-106.307983398437</v>
      </c>
      <c r="AQ425" s="12">
        <v>-125.732421875</v>
      </c>
      <c r="AR425" s="12">
        <v>-138.5498046875</v>
      </c>
      <c r="AS425" s="12">
        <v>-103.652954101562</v>
      </c>
      <c r="AU425" s="12">
        <f t="shared" si="58"/>
        <v>0</v>
      </c>
      <c r="BB425" s="19"/>
      <c r="BC425" s="18"/>
      <c r="BI425" s="19"/>
      <c r="CE425" s="20"/>
      <c r="CF425" s="21"/>
      <c r="CG425" s="21"/>
      <c r="CH425" s="21"/>
      <c r="CI425" s="21"/>
      <c r="CJ425" s="21"/>
      <c r="CK425" s="21"/>
      <c r="CL425" s="21"/>
      <c r="CO425" s="62"/>
      <c r="CX425" s="53">
        <v>0</v>
      </c>
      <c r="DZ425" s="12">
        <v>0.16400000000000001</v>
      </c>
      <c r="EA425" s="12" t="s">
        <v>311</v>
      </c>
      <c r="EC425" s="12">
        <v>1</v>
      </c>
      <c r="ED425" s="12">
        <v>1</v>
      </c>
      <c r="EE425" s="21"/>
      <c r="EF425" s="21">
        <f t="shared" si="59"/>
        <v>0</v>
      </c>
      <c r="EG425" s="28">
        <v>1</v>
      </c>
      <c r="EH425" s="21"/>
      <c r="EI425" s="21"/>
      <c r="EJ425" s="21"/>
      <c r="EK425" s="21"/>
      <c r="EL425" s="21"/>
      <c r="EM425" s="21"/>
      <c r="EN425" s="21"/>
      <c r="EO425" s="21"/>
      <c r="EP425" s="21"/>
      <c r="EQ425" s="21"/>
      <c r="ER425" s="21"/>
      <c r="ES425" s="21"/>
      <c r="ET425" s="21"/>
      <c r="EU425" s="21"/>
      <c r="EV425" s="21"/>
      <c r="EW425" s="21"/>
    </row>
    <row r="426" spans="1:244" s="12" customFormat="1" ht="14.4" customHeight="1" x14ac:dyDescent="0.3">
      <c r="A426" s="35"/>
      <c r="B426" s="13">
        <v>2</v>
      </c>
      <c r="C426" s="35"/>
      <c r="D426" s="35">
        <v>100</v>
      </c>
      <c r="E426" s="35"/>
      <c r="F426" s="14">
        <v>44916</v>
      </c>
      <c r="G426" s="13" t="s">
        <v>89</v>
      </c>
      <c r="I426" s="14">
        <v>44867</v>
      </c>
      <c r="J426" s="13">
        <f t="shared" si="56"/>
        <v>49</v>
      </c>
      <c r="K426" s="41">
        <f t="shared" si="57"/>
        <v>0</v>
      </c>
      <c r="L426" s="12">
        <v>49</v>
      </c>
      <c r="M426" s="78" t="s">
        <v>320</v>
      </c>
      <c r="N426" s="12">
        <v>1</v>
      </c>
      <c r="P426" s="12" t="s">
        <v>75</v>
      </c>
      <c r="Q426" s="12" t="s">
        <v>161</v>
      </c>
      <c r="R426" s="12" t="s">
        <v>77</v>
      </c>
      <c r="S426" s="17" t="s">
        <v>78</v>
      </c>
      <c r="T426" s="12">
        <v>28</v>
      </c>
      <c r="U426" s="35"/>
      <c r="V426" s="12">
        <v>1</v>
      </c>
      <c r="W426" s="12" t="s">
        <v>83</v>
      </c>
      <c r="X426" s="35"/>
      <c r="Y426" s="35"/>
      <c r="Z426" s="49">
        <v>55</v>
      </c>
      <c r="AA426" s="49">
        <v>900</v>
      </c>
      <c r="AB426" s="35">
        <v>6</v>
      </c>
      <c r="AC426" s="49">
        <v>-32</v>
      </c>
      <c r="AD426" s="35"/>
      <c r="AE426" s="35">
        <v>0</v>
      </c>
      <c r="AF426" s="35">
        <v>1</v>
      </c>
      <c r="AG426" s="35">
        <v>2</v>
      </c>
      <c r="AH426" s="35">
        <v>3</v>
      </c>
      <c r="AI426" s="35"/>
      <c r="AJ426" s="49">
        <v>5</v>
      </c>
      <c r="AK426" s="16">
        <f t="shared" si="60"/>
        <v>338.43994140625</v>
      </c>
      <c r="AL426" s="12">
        <v>-74.737548828125</v>
      </c>
      <c r="AM426" s="18">
        <v>-79.7119140625</v>
      </c>
      <c r="AN426" s="18">
        <v>-78.857421875</v>
      </c>
      <c r="AO426" s="18">
        <v>-80.9478759765625</v>
      </c>
      <c r="AP426" s="18">
        <v>-82.58056640625</v>
      </c>
      <c r="AQ426" s="12">
        <v>-83.892822265625</v>
      </c>
      <c r="AR426" s="12">
        <v>-84.686279296875</v>
      </c>
      <c r="AS426" s="12">
        <v>-86.3189697265625</v>
      </c>
      <c r="AU426" s="12">
        <f t="shared" si="58"/>
        <v>22</v>
      </c>
      <c r="AV426" s="35">
        <v>11</v>
      </c>
      <c r="AW426" s="35">
        <v>1</v>
      </c>
      <c r="AX426" s="35">
        <v>1</v>
      </c>
      <c r="AY426" s="35" t="s">
        <v>80</v>
      </c>
      <c r="AZ426" s="35">
        <v>652.09948730468705</v>
      </c>
      <c r="BA426" s="35">
        <v>655.89959716796795</v>
      </c>
      <c r="BB426" s="71">
        <v>-34.650001525878899</v>
      </c>
      <c r="BC426" s="72">
        <v>88.925514221191406</v>
      </c>
      <c r="BD426" s="35">
        <v>1.5</v>
      </c>
      <c r="BE426" s="35">
        <v>653.59948730468705</v>
      </c>
      <c r="BF426" s="35">
        <v>11.761816024780201</v>
      </c>
      <c r="BG426" s="35">
        <v>3.7001953125</v>
      </c>
      <c r="BH426" s="35">
        <v>655.79968261718705</v>
      </c>
      <c r="BI426" s="71">
        <v>1.64021921157836</v>
      </c>
      <c r="BJ426" s="35">
        <v>44.462757110595703</v>
      </c>
      <c r="BK426" s="35">
        <v>1.0392360687255799</v>
      </c>
      <c r="BL426" s="35">
        <v>9.4124755859375</v>
      </c>
      <c r="BM426" s="35">
        <v>166.81985473632801</v>
      </c>
      <c r="BN426" s="35">
        <v>1.150390625</v>
      </c>
      <c r="BO426" s="35">
        <v>-51.623775482177699</v>
      </c>
      <c r="BP426" s="35">
        <v>0.8505859375</v>
      </c>
      <c r="BQ426" s="35" t="s">
        <v>81</v>
      </c>
      <c r="BR426" s="35" t="s">
        <v>81</v>
      </c>
      <c r="BS426" s="35" t="s">
        <v>81</v>
      </c>
      <c r="BT426" s="35" t="s">
        <v>81</v>
      </c>
      <c r="BU426" s="35">
        <v>165.82751464843699</v>
      </c>
      <c r="BV426" s="35" t="s">
        <v>82</v>
      </c>
      <c r="BW426" s="35" t="s">
        <v>81</v>
      </c>
      <c r="BX426" s="35" t="s">
        <v>82</v>
      </c>
      <c r="BY426" s="35" t="s">
        <v>82</v>
      </c>
      <c r="BZ426" s="35"/>
      <c r="CA426" s="35"/>
      <c r="CB426" s="35"/>
      <c r="CC426" s="12" t="s">
        <v>353</v>
      </c>
      <c r="CD426" s="35"/>
      <c r="CE426" s="20">
        <v>-14.343</v>
      </c>
      <c r="CF426" s="21">
        <v>0</v>
      </c>
      <c r="CG426" s="21">
        <v>0.39700000000000002</v>
      </c>
      <c r="CH426" s="21">
        <v>0.48599999999999999</v>
      </c>
      <c r="CI426" s="21">
        <v>33.918999999999997</v>
      </c>
      <c r="CJ426" s="21">
        <v>2.4500000000000002</v>
      </c>
      <c r="CK426" s="21">
        <v>1.6679999999999999</v>
      </c>
      <c r="CL426" s="21">
        <v>-4.8410000000000002</v>
      </c>
      <c r="CM426" s="12">
        <v>1.9390000000000001</v>
      </c>
      <c r="CN426" s="12">
        <v>-12.243</v>
      </c>
      <c r="CO426" s="62">
        <f>(CL426*CK426+CN426*CM426)/(CL426+CN426)</f>
        <v>1.8622082065090144</v>
      </c>
      <c r="CP426" s="12">
        <v>0.88200000000000001</v>
      </c>
      <c r="CQ426" s="12">
        <v>0</v>
      </c>
      <c r="CR426" s="12">
        <v>0</v>
      </c>
      <c r="CS426" s="12">
        <v>0</v>
      </c>
      <c r="CT426" s="12">
        <v>0</v>
      </c>
      <c r="CU426" s="12">
        <v>0</v>
      </c>
      <c r="CV426" s="12">
        <v>0</v>
      </c>
      <c r="CW426" s="12">
        <v>0</v>
      </c>
      <c r="CX426" s="22">
        <v>1.198</v>
      </c>
      <c r="CY426" s="35"/>
      <c r="CZ426" s="35"/>
      <c r="DA426" s="35"/>
      <c r="DB426" s="35"/>
      <c r="DC426" s="35"/>
      <c r="DD426" s="35"/>
      <c r="DE426" s="35"/>
      <c r="DF426" s="35"/>
      <c r="DG426" s="35"/>
      <c r="DH426" s="35"/>
      <c r="DI426" s="35"/>
      <c r="DJ426" s="35"/>
      <c r="DK426" s="35"/>
      <c r="DL426" s="35"/>
      <c r="DM426" s="35"/>
      <c r="DN426" s="35"/>
      <c r="DO426" s="35"/>
      <c r="DP426" s="35"/>
      <c r="DQ426" s="35"/>
      <c r="DR426" s="35"/>
      <c r="DS426" s="35"/>
      <c r="DT426" s="35"/>
      <c r="DU426" s="35"/>
      <c r="DV426" s="35"/>
      <c r="DW426" s="35"/>
      <c r="DX426" s="35"/>
      <c r="DY426" s="35"/>
      <c r="DZ426" s="35"/>
      <c r="EA426" s="21"/>
      <c r="EB426" s="21"/>
      <c r="EC426" s="12">
        <v>7</v>
      </c>
      <c r="ED426" s="21">
        <v>7</v>
      </c>
      <c r="EE426" s="21"/>
      <c r="EF426" s="21">
        <f t="shared" si="59"/>
        <v>0</v>
      </c>
      <c r="EG426" s="28">
        <v>7</v>
      </c>
      <c r="EH426" s="21"/>
      <c r="EI426" s="21"/>
      <c r="EJ426" s="21"/>
      <c r="EK426" s="21"/>
      <c r="EL426" s="21"/>
      <c r="EM426" s="21"/>
      <c r="EN426" s="21"/>
      <c r="EO426" s="21"/>
      <c r="EP426" s="21"/>
      <c r="EQ426" s="21"/>
      <c r="ER426" s="21"/>
      <c r="ES426" s="21"/>
      <c r="ET426" s="21"/>
      <c r="EU426" s="21"/>
      <c r="EV426" s="21"/>
      <c r="EW426" s="21"/>
      <c r="EX426" s="21"/>
      <c r="EY426" s="21"/>
      <c r="EZ426" s="21"/>
      <c r="FA426" s="21"/>
      <c r="FB426" s="21"/>
      <c r="FC426" s="21"/>
      <c r="FD426" s="21"/>
      <c r="FE426" s="21"/>
      <c r="FF426" s="21"/>
      <c r="FG426" s="21"/>
      <c r="FH426" s="21"/>
      <c r="FI426" s="21"/>
      <c r="FJ426" s="21"/>
      <c r="FK426" s="21"/>
      <c r="FL426" s="21"/>
      <c r="FM426" s="21"/>
      <c r="FN426" s="21"/>
      <c r="FO426" s="21"/>
      <c r="FP426" s="21"/>
      <c r="FQ426" s="21"/>
      <c r="FR426" s="21"/>
      <c r="FS426" s="21"/>
      <c r="FT426" s="21"/>
      <c r="FU426" s="21"/>
      <c r="FV426" s="21"/>
      <c r="FW426" s="21"/>
      <c r="FX426" s="21"/>
      <c r="FY426" s="21"/>
      <c r="FZ426" s="21"/>
      <c r="GA426" s="21"/>
      <c r="GB426" s="21"/>
      <c r="GC426" s="21"/>
      <c r="GD426" s="21"/>
      <c r="GE426" s="21"/>
      <c r="GF426" s="21"/>
      <c r="GG426" s="21"/>
      <c r="GH426" s="21"/>
      <c r="GI426" s="21"/>
      <c r="GJ426" s="21"/>
      <c r="GK426" s="21"/>
      <c r="GL426" s="21"/>
      <c r="GM426" s="21"/>
      <c r="GN426" s="21"/>
      <c r="GO426" s="21"/>
      <c r="GP426" s="21"/>
      <c r="GQ426" s="21"/>
      <c r="GR426" s="21"/>
      <c r="GS426" s="21"/>
      <c r="GT426" s="21"/>
      <c r="GU426" s="21"/>
      <c r="GV426" s="21"/>
      <c r="GW426" s="21"/>
      <c r="GX426" s="21"/>
      <c r="GY426" s="21"/>
      <c r="GZ426" s="21"/>
      <c r="HA426" s="21"/>
      <c r="HB426" s="21"/>
      <c r="HC426" s="21"/>
      <c r="HD426" s="21"/>
      <c r="HE426" s="21"/>
      <c r="HF426" s="21"/>
      <c r="HG426" s="21"/>
      <c r="HH426" s="21"/>
      <c r="HI426" s="21"/>
      <c r="HJ426" s="21"/>
      <c r="HK426" s="21"/>
      <c r="HL426" s="21"/>
      <c r="HM426" s="21"/>
      <c r="HN426" s="21"/>
      <c r="HO426" s="21"/>
      <c r="HP426" s="21"/>
      <c r="HQ426" s="21"/>
      <c r="HR426" s="21"/>
      <c r="HS426" s="21"/>
      <c r="HT426" s="21"/>
      <c r="HU426" s="21"/>
      <c r="HV426" s="21"/>
      <c r="HW426" s="21"/>
      <c r="HX426" s="21"/>
      <c r="HY426" s="21"/>
      <c r="HZ426" s="21"/>
      <c r="IA426" s="21"/>
      <c r="IB426" s="21"/>
      <c r="IC426" s="21"/>
      <c r="ID426" s="21"/>
      <c r="IE426" s="21"/>
      <c r="IF426" s="21"/>
      <c r="IG426" s="21"/>
      <c r="IH426" s="21"/>
      <c r="II426" s="21"/>
      <c r="IJ426" s="21"/>
    </row>
    <row r="427" spans="1:244" s="12" customFormat="1" ht="15" customHeight="1" x14ac:dyDescent="0.3">
      <c r="B427" s="13">
        <v>2</v>
      </c>
      <c r="C427" s="51"/>
      <c r="D427" s="12">
        <v>100</v>
      </c>
      <c r="F427" s="14">
        <v>44916</v>
      </c>
      <c r="G427" s="13" t="s">
        <v>89</v>
      </c>
      <c r="I427" s="14">
        <v>44867</v>
      </c>
      <c r="J427" s="13">
        <f t="shared" si="56"/>
        <v>49</v>
      </c>
      <c r="K427" s="12">
        <f t="shared" si="57"/>
        <v>0</v>
      </c>
      <c r="L427" s="12">
        <v>49</v>
      </c>
      <c r="M427" s="16" t="s">
        <v>74</v>
      </c>
      <c r="N427" s="12">
        <v>1</v>
      </c>
      <c r="P427" s="12" t="s">
        <v>75</v>
      </c>
      <c r="Q427" s="12" t="s">
        <v>161</v>
      </c>
      <c r="R427" s="12" t="s">
        <v>77</v>
      </c>
      <c r="S427" s="17" t="s">
        <v>78</v>
      </c>
      <c r="T427" s="12">
        <v>28</v>
      </c>
      <c r="V427" s="12">
        <v>4</v>
      </c>
      <c r="W427" s="12" t="s">
        <v>83</v>
      </c>
      <c r="Z427" s="13">
        <v>30</v>
      </c>
      <c r="AA427" s="13">
        <v>2700</v>
      </c>
      <c r="AB427" s="12">
        <v>5</v>
      </c>
      <c r="AC427" s="13">
        <v>-30</v>
      </c>
      <c r="AE427" s="12">
        <v>34</v>
      </c>
      <c r="AF427" s="12">
        <v>35</v>
      </c>
      <c r="AG427" s="12">
        <v>36</v>
      </c>
      <c r="AH427" s="12">
        <v>37</v>
      </c>
      <c r="AJ427" s="13">
        <v>2</v>
      </c>
      <c r="AK427" s="16">
        <f t="shared" si="60"/>
        <v>1916.8090820312204</v>
      </c>
      <c r="AL427" s="12">
        <v>-74.21875</v>
      </c>
      <c r="AM427" s="18">
        <v>-88.226318359375</v>
      </c>
      <c r="AN427" s="18">
        <v>-104.888916015625</v>
      </c>
      <c r="AO427" s="18">
        <v>-109.024047851562</v>
      </c>
      <c r="AP427" s="18">
        <v>-111.740112304687</v>
      </c>
      <c r="AQ427" s="12">
        <v>-115.554809570312</v>
      </c>
      <c r="AR427" s="12">
        <v>-119.369506835937</v>
      </c>
      <c r="AS427" s="12">
        <v>-116.058349609375</v>
      </c>
      <c r="AU427" s="12">
        <f t="shared" si="58"/>
        <v>16</v>
      </c>
      <c r="AV427" s="12">
        <v>8</v>
      </c>
      <c r="AW427" s="12">
        <v>1</v>
      </c>
      <c r="AX427" s="12">
        <v>1</v>
      </c>
      <c r="AY427" s="12" t="s">
        <v>80</v>
      </c>
      <c r="AZ427" s="12">
        <v>535.7001953125</v>
      </c>
      <c r="BA427" s="12">
        <v>539.89959716796795</v>
      </c>
      <c r="BB427" s="19">
        <v>-26.350000381469702</v>
      </c>
      <c r="BC427" s="18">
        <v>47.559715270996001</v>
      </c>
      <c r="BD427" s="12">
        <v>2</v>
      </c>
      <c r="BE427" s="12">
        <v>537.7001953125</v>
      </c>
      <c r="BF427" s="12">
        <v>17.209985733032202</v>
      </c>
      <c r="BG427" s="12">
        <v>0</v>
      </c>
      <c r="BH427" s="12">
        <v>535.7001953125</v>
      </c>
      <c r="BI427" s="19">
        <v>3.3251745700836102</v>
      </c>
      <c r="BJ427" s="12">
        <v>23.779857635498001</v>
      </c>
      <c r="BK427" s="12">
        <v>0.478053599596024</v>
      </c>
      <c r="BL427" s="12">
        <v>3.6898818016052202</v>
      </c>
      <c r="BM427" s="12">
        <v>23.743871688842699</v>
      </c>
      <c r="BN427" s="12">
        <v>1.0498046875</v>
      </c>
      <c r="BO427" s="12">
        <v>-17.922794342041001</v>
      </c>
      <c r="BP427" s="12">
        <v>1.25</v>
      </c>
      <c r="BQ427" s="12" t="s">
        <v>81</v>
      </c>
      <c r="BR427" s="12" t="s">
        <v>81</v>
      </c>
      <c r="BS427" s="12" t="s">
        <v>81</v>
      </c>
      <c r="BU427" s="12" t="s">
        <v>81</v>
      </c>
      <c r="BV427" s="12">
        <v>144.24107360839801</v>
      </c>
      <c r="BW427" s="12" t="s">
        <v>82</v>
      </c>
      <c r="BX427" s="12" t="s">
        <v>81</v>
      </c>
      <c r="BY427" s="12" t="s">
        <v>82</v>
      </c>
      <c r="BZ427" s="12" t="s">
        <v>82</v>
      </c>
      <c r="CC427" s="12" t="s">
        <v>354</v>
      </c>
      <c r="CE427" s="20">
        <v>-15.93</v>
      </c>
      <c r="CF427" s="21">
        <v>0</v>
      </c>
      <c r="CG427" s="21">
        <v>-6.0999999999999999E-2</v>
      </c>
      <c r="CH427" s="21">
        <v>0.42399999999999999</v>
      </c>
      <c r="CI427" s="21">
        <v>116.11</v>
      </c>
      <c r="CJ427" s="21">
        <v>1.8</v>
      </c>
      <c r="CK427" s="21">
        <v>1.2150000000000001</v>
      </c>
      <c r="CL427" s="21">
        <v>-6.7169999999999996</v>
      </c>
      <c r="CM427" s="12">
        <v>1.365</v>
      </c>
      <c r="CN427" s="12">
        <v>-10.438000000000001</v>
      </c>
      <c r="CO427" s="62">
        <f>(CL427*CK427+CN427*CM427)/(CL427+CN427)</f>
        <v>1.3062678519382103</v>
      </c>
      <c r="CP427" s="12">
        <v>0.66</v>
      </c>
      <c r="CQ427" s="12">
        <v>0</v>
      </c>
      <c r="CR427" s="12">
        <v>0</v>
      </c>
      <c r="CS427" s="12">
        <v>0</v>
      </c>
      <c r="CT427" s="12">
        <v>0</v>
      </c>
      <c r="CU427" s="12">
        <v>0</v>
      </c>
      <c r="CV427" s="12">
        <v>0</v>
      </c>
      <c r="CW427" s="12">
        <v>0</v>
      </c>
      <c r="CX427" s="22">
        <v>0.79400000000000004</v>
      </c>
      <c r="EC427" s="12">
        <v>5</v>
      </c>
      <c r="ED427" s="21">
        <v>5</v>
      </c>
      <c r="EE427" s="21"/>
      <c r="EF427" s="21">
        <f t="shared" si="59"/>
        <v>0</v>
      </c>
      <c r="EG427" s="28">
        <v>5</v>
      </c>
      <c r="EH427" s="21"/>
      <c r="EI427" s="21"/>
      <c r="EJ427" s="21"/>
      <c r="EK427" s="21"/>
      <c r="EL427" s="21"/>
      <c r="EM427" s="21"/>
      <c r="EN427" s="21"/>
      <c r="EO427" s="21"/>
      <c r="EP427" s="21"/>
      <c r="EQ427" s="21"/>
      <c r="ER427" s="21"/>
      <c r="ES427" s="21"/>
      <c r="ET427" s="21"/>
      <c r="EU427" s="21"/>
      <c r="EV427" s="21"/>
      <c r="EW427" s="21"/>
      <c r="EX427" s="21"/>
      <c r="EY427" s="21"/>
      <c r="EZ427" s="21"/>
      <c r="FA427" s="21"/>
      <c r="FB427" s="21"/>
      <c r="FC427" s="21"/>
      <c r="FD427" s="21"/>
      <c r="FE427" s="21"/>
      <c r="FF427" s="21"/>
      <c r="FG427" s="21"/>
      <c r="FH427" s="21"/>
      <c r="FI427" s="21"/>
      <c r="FJ427" s="21"/>
      <c r="FK427" s="21"/>
      <c r="FL427" s="21"/>
      <c r="FM427" s="21"/>
      <c r="FN427" s="21"/>
      <c r="FO427" s="21"/>
      <c r="FP427" s="21"/>
      <c r="FQ427" s="21"/>
      <c r="FR427" s="21"/>
      <c r="FS427" s="21"/>
      <c r="FT427" s="21"/>
      <c r="FU427" s="21"/>
      <c r="FV427" s="21"/>
      <c r="FW427" s="21"/>
      <c r="FX427" s="21"/>
      <c r="FY427" s="21"/>
      <c r="FZ427" s="21"/>
      <c r="GA427" s="21"/>
      <c r="GB427" s="21"/>
      <c r="GC427" s="21"/>
      <c r="GD427" s="21"/>
      <c r="GE427" s="21"/>
      <c r="GF427" s="21"/>
      <c r="GG427" s="21"/>
      <c r="GH427" s="21"/>
      <c r="GI427" s="21"/>
      <c r="GJ427" s="21"/>
      <c r="GK427" s="21"/>
      <c r="GL427" s="21"/>
      <c r="GM427" s="21"/>
      <c r="GN427" s="21"/>
      <c r="GO427" s="21"/>
      <c r="GP427" s="21"/>
      <c r="GQ427" s="21"/>
      <c r="GR427" s="21"/>
      <c r="GS427" s="21"/>
      <c r="GT427" s="21"/>
      <c r="GU427" s="21"/>
      <c r="GV427" s="21"/>
      <c r="GW427" s="21"/>
      <c r="GX427" s="21"/>
      <c r="GY427" s="21"/>
      <c r="GZ427" s="21"/>
      <c r="HA427" s="21"/>
      <c r="HB427" s="21"/>
      <c r="HC427" s="21"/>
      <c r="HD427" s="21"/>
      <c r="HE427" s="21"/>
      <c r="HF427" s="21"/>
      <c r="HG427" s="21"/>
      <c r="HH427" s="21"/>
      <c r="HI427" s="21"/>
      <c r="HJ427" s="21"/>
      <c r="HK427" s="21"/>
      <c r="HL427" s="21"/>
      <c r="HM427" s="21"/>
      <c r="HN427" s="21"/>
      <c r="HO427" s="21"/>
      <c r="HP427" s="21"/>
      <c r="HQ427" s="21"/>
      <c r="HR427" s="21"/>
      <c r="HS427" s="21"/>
      <c r="HT427" s="21"/>
      <c r="HU427" s="21"/>
      <c r="HV427" s="21"/>
      <c r="HW427" s="21"/>
      <c r="HX427" s="21"/>
      <c r="HY427" s="21"/>
      <c r="HZ427" s="21"/>
      <c r="IA427" s="21"/>
      <c r="IB427" s="21"/>
      <c r="IC427" s="21"/>
      <c r="ID427" s="21"/>
      <c r="IE427" s="21"/>
      <c r="IF427" s="21"/>
      <c r="IG427" s="21"/>
      <c r="IH427" s="21"/>
      <c r="II427" s="21"/>
      <c r="IJ427" s="21"/>
    </row>
    <row r="428" spans="1:244" s="12" customFormat="1" x14ac:dyDescent="0.3">
      <c r="B428" s="13">
        <v>2</v>
      </c>
      <c r="C428" s="51"/>
      <c r="D428" s="12">
        <v>100</v>
      </c>
      <c r="F428" s="14">
        <v>44916</v>
      </c>
      <c r="G428" s="13" t="s">
        <v>89</v>
      </c>
      <c r="I428" s="14">
        <v>44867</v>
      </c>
      <c r="J428" s="13">
        <f t="shared" si="56"/>
        <v>49</v>
      </c>
      <c r="K428" s="12">
        <f t="shared" si="57"/>
        <v>0</v>
      </c>
      <c r="L428" s="12">
        <v>49</v>
      </c>
      <c r="M428" s="16" t="s">
        <v>74</v>
      </c>
      <c r="N428" s="12">
        <v>1</v>
      </c>
      <c r="P428" s="12" t="s">
        <v>75</v>
      </c>
      <c r="Q428" s="12" t="s">
        <v>161</v>
      </c>
      <c r="R428" s="12" t="s">
        <v>77</v>
      </c>
      <c r="S428" s="17" t="s">
        <v>78</v>
      </c>
      <c r="T428" s="12">
        <v>28</v>
      </c>
      <c r="V428" s="12">
        <v>3</v>
      </c>
      <c r="W428" s="12" t="s">
        <v>163</v>
      </c>
      <c r="Z428" s="13">
        <v>61</v>
      </c>
      <c r="AA428" s="13">
        <v>1700</v>
      </c>
      <c r="AB428" s="12">
        <v>12</v>
      </c>
      <c r="AC428" s="13">
        <v>-37</v>
      </c>
      <c r="AE428" s="12">
        <v>30</v>
      </c>
      <c r="AF428" s="12">
        <v>31</v>
      </c>
      <c r="AG428" s="12">
        <v>32</v>
      </c>
      <c r="AH428" s="12">
        <v>33</v>
      </c>
      <c r="AJ428" s="13">
        <v>1</v>
      </c>
      <c r="AK428" s="16">
        <f t="shared" si="60"/>
        <v>2633.66699218749</v>
      </c>
      <c r="AL428" s="12">
        <v>-66.253662109375</v>
      </c>
      <c r="AM428" s="18">
        <v>-76.5533447265625</v>
      </c>
      <c r="AN428" s="18">
        <v>-92.2698974609375</v>
      </c>
      <c r="AO428" s="18">
        <v>-105.270385742187</v>
      </c>
      <c r="AP428" s="18">
        <v>-117.73681640625</v>
      </c>
      <c r="AQ428" s="12">
        <v>-126.739501953125</v>
      </c>
      <c r="AR428" s="12">
        <v>-131.85119628906199</v>
      </c>
      <c r="AS428" s="12">
        <v>-140.82336425781199</v>
      </c>
      <c r="AU428" s="12">
        <f t="shared" si="58"/>
        <v>34</v>
      </c>
      <c r="AV428" s="12">
        <v>17</v>
      </c>
      <c r="AW428" s="12">
        <v>1</v>
      </c>
      <c r="AX428" s="12">
        <v>1</v>
      </c>
      <c r="AY428" s="12" t="s">
        <v>80</v>
      </c>
      <c r="AZ428" s="12">
        <v>375.90051269531199</v>
      </c>
      <c r="BA428" s="12">
        <v>379.90255737304602</v>
      </c>
      <c r="BB428" s="19">
        <v>-28.1800003051757</v>
      </c>
      <c r="BC428" s="18">
        <v>40.737983703613203</v>
      </c>
      <c r="BD428" s="12">
        <v>1.69921875</v>
      </c>
      <c r="BE428" s="12">
        <v>377.59973144531199</v>
      </c>
      <c r="BF428" s="12">
        <v>21.8323440551757</v>
      </c>
      <c r="BG428" s="12">
        <v>0</v>
      </c>
      <c r="BH428" s="12">
        <v>375.90051269531199</v>
      </c>
      <c r="BI428" s="19" t="s">
        <v>81</v>
      </c>
      <c r="BJ428" s="12">
        <v>20.368991851806602</v>
      </c>
      <c r="BK428" s="12" t="s">
        <v>81</v>
      </c>
      <c r="BL428" s="12">
        <v>1.26196801662445</v>
      </c>
      <c r="BM428" s="12">
        <v>17.003677368163999</v>
      </c>
      <c r="BN428" s="12">
        <v>0.5498046875</v>
      </c>
      <c r="BO428" s="12">
        <v>-8.8848037719726491</v>
      </c>
      <c r="BP428" s="12">
        <v>1.8505859375</v>
      </c>
      <c r="BQ428" s="12" t="s">
        <v>81</v>
      </c>
      <c r="BR428" s="12" t="s">
        <v>81</v>
      </c>
      <c r="BS428" s="12" t="s">
        <v>81</v>
      </c>
      <c r="BU428" s="12" t="s">
        <v>81</v>
      </c>
      <c r="BV428" s="12">
        <v>141.09606933593699</v>
      </c>
      <c r="BW428" s="12" t="s">
        <v>82</v>
      </c>
      <c r="BX428" s="12" t="s">
        <v>81</v>
      </c>
      <c r="BY428" s="12" t="s">
        <v>82</v>
      </c>
      <c r="BZ428" s="12" t="s">
        <v>82</v>
      </c>
      <c r="CC428" s="12" t="s">
        <v>355</v>
      </c>
      <c r="CE428" s="20">
        <v>-11.962999999999999</v>
      </c>
      <c r="CF428" s="21">
        <v>0</v>
      </c>
      <c r="CG428" s="21">
        <v>0.122</v>
      </c>
      <c r="CH428" s="21">
        <v>0.82499999999999996</v>
      </c>
      <c r="CI428" s="21">
        <v>66.974999999999994</v>
      </c>
      <c r="CJ428" s="21">
        <v>2.1</v>
      </c>
      <c r="CK428" s="21">
        <v>3.3460000000000001</v>
      </c>
      <c r="CL428" s="21">
        <v>-0.48899999999999999</v>
      </c>
      <c r="CM428" s="12">
        <v>1.4890000000000001</v>
      </c>
      <c r="CN428" s="12">
        <v>-13.183999999999999</v>
      </c>
      <c r="CO428" s="62">
        <f>(CL428*CK428+CN428*CM428)/(CL428+CN428)</f>
        <v>1.5554135888246909</v>
      </c>
      <c r="CP428" s="12">
        <v>0.48699999999999999</v>
      </c>
      <c r="CQ428" s="12">
        <v>0</v>
      </c>
      <c r="CR428" s="12">
        <v>0</v>
      </c>
      <c r="CS428" s="12">
        <v>0</v>
      </c>
      <c r="CT428" s="12">
        <v>0</v>
      </c>
      <c r="CU428" s="12">
        <v>0</v>
      </c>
      <c r="CV428" s="12">
        <v>0</v>
      </c>
      <c r="CW428" s="12">
        <v>0</v>
      </c>
      <c r="CX428" s="22">
        <v>8.6999999999999994E-2</v>
      </c>
      <c r="EC428" s="12">
        <v>4</v>
      </c>
      <c r="ED428" s="12">
        <v>4</v>
      </c>
      <c r="EE428" s="21"/>
      <c r="EF428" s="21">
        <f t="shared" si="59"/>
        <v>0</v>
      </c>
      <c r="EG428" s="28">
        <v>4</v>
      </c>
      <c r="EH428" s="21"/>
      <c r="EI428" s="21"/>
      <c r="EJ428" s="21"/>
      <c r="EK428" s="21"/>
      <c r="EL428" s="21"/>
      <c r="EM428" s="21"/>
      <c r="EN428" s="21"/>
      <c r="EO428" s="21"/>
      <c r="EP428" s="21"/>
      <c r="EQ428" s="21"/>
      <c r="ER428" s="21"/>
      <c r="ES428" s="21"/>
      <c r="ET428" s="21"/>
      <c r="EU428" s="21"/>
      <c r="EV428" s="21"/>
      <c r="EW428" s="21"/>
      <c r="EX428" s="21"/>
      <c r="EY428" s="21"/>
      <c r="EZ428" s="21"/>
      <c r="FA428" s="21"/>
      <c r="FB428" s="21"/>
      <c r="FC428" s="21"/>
      <c r="FD428" s="21"/>
      <c r="FE428" s="21"/>
      <c r="FF428" s="21"/>
      <c r="FG428" s="21"/>
      <c r="FH428" s="21"/>
      <c r="FI428" s="21"/>
      <c r="FJ428" s="21"/>
      <c r="FK428" s="21"/>
      <c r="FL428" s="21"/>
      <c r="FM428" s="21"/>
      <c r="FN428" s="21"/>
      <c r="FO428" s="21"/>
      <c r="FP428" s="21"/>
      <c r="FQ428" s="21"/>
      <c r="FR428" s="21"/>
      <c r="FS428" s="21"/>
      <c r="FT428" s="21"/>
      <c r="FU428" s="21"/>
      <c r="FV428" s="21"/>
      <c r="FW428" s="21"/>
      <c r="FX428" s="21"/>
      <c r="FY428" s="21"/>
      <c r="FZ428" s="21"/>
      <c r="GA428" s="21"/>
      <c r="GB428" s="21"/>
      <c r="GC428" s="21"/>
      <c r="GD428" s="21"/>
      <c r="GE428" s="21"/>
      <c r="GF428" s="21"/>
      <c r="GG428" s="21"/>
      <c r="GH428" s="21"/>
      <c r="GI428" s="21"/>
      <c r="GJ428" s="21"/>
      <c r="GK428" s="21"/>
      <c r="GL428" s="21"/>
      <c r="GM428" s="21"/>
      <c r="GN428" s="21"/>
      <c r="GO428" s="21"/>
      <c r="GP428" s="21"/>
      <c r="GQ428" s="21"/>
      <c r="GR428" s="21"/>
      <c r="GS428" s="21"/>
      <c r="GT428" s="21"/>
      <c r="GU428" s="21"/>
      <c r="GV428" s="21"/>
      <c r="GW428" s="21"/>
      <c r="GX428" s="21"/>
      <c r="GY428" s="21"/>
      <c r="GZ428" s="21"/>
      <c r="HA428" s="21"/>
      <c r="HB428" s="21"/>
      <c r="HC428" s="21"/>
      <c r="HD428" s="21"/>
      <c r="HE428" s="21"/>
      <c r="HF428" s="21"/>
      <c r="HG428" s="21"/>
      <c r="HH428" s="21"/>
      <c r="HI428" s="21"/>
      <c r="HJ428" s="21"/>
      <c r="HK428" s="21"/>
      <c r="HL428" s="21"/>
      <c r="HM428" s="21"/>
      <c r="HN428" s="21"/>
      <c r="HO428" s="21"/>
      <c r="HP428" s="21"/>
      <c r="HQ428" s="21"/>
      <c r="HR428" s="21"/>
      <c r="HS428" s="21"/>
      <c r="HT428" s="21"/>
      <c r="HU428" s="21"/>
      <c r="HV428" s="21"/>
      <c r="HW428" s="21"/>
      <c r="HX428" s="21"/>
      <c r="HY428" s="21"/>
      <c r="HZ428" s="21"/>
      <c r="IA428" s="21"/>
      <c r="IB428" s="21"/>
      <c r="IC428" s="21"/>
      <c r="ID428" s="21"/>
      <c r="IE428" s="21"/>
      <c r="IF428" s="21"/>
      <c r="IG428" s="21"/>
      <c r="IH428" s="21"/>
      <c r="II428" s="21"/>
      <c r="IJ428" s="21"/>
    </row>
    <row r="429" spans="1:244" s="12" customFormat="1" ht="15" customHeight="1" x14ac:dyDescent="0.3">
      <c r="B429" s="13">
        <v>2</v>
      </c>
      <c r="C429" s="51"/>
      <c r="D429" s="35">
        <v>100</v>
      </c>
      <c r="E429" s="35"/>
      <c r="F429" s="14">
        <v>44916</v>
      </c>
      <c r="G429" s="13" t="s">
        <v>89</v>
      </c>
      <c r="I429" s="14">
        <v>44867</v>
      </c>
      <c r="J429" s="13">
        <f t="shared" si="56"/>
        <v>49</v>
      </c>
      <c r="K429" s="41">
        <f t="shared" si="57"/>
        <v>0</v>
      </c>
      <c r="L429" s="12">
        <v>49</v>
      </c>
      <c r="M429" s="78" t="s">
        <v>320</v>
      </c>
      <c r="N429" s="12">
        <v>1</v>
      </c>
      <c r="P429" s="12" t="s">
        <v>75</v>
      </c>
      <c r="Q429" s="12" t="s">
        <v>161</v>
      </c>
      <c r="R429" s="12" t="s">
        <v>77</v>
      </c>
      <c r="S429" s="17" t="s">
        <v>78</v>
      </c>
      <c r="T429" s="12">
        <v>28</v>
      </c>
      <c r="V429" s="12">
        <v>5</v>
      </c>
      <c r="W429" s="12" t="s">
        <v>163</v>
      </c>
      <c r="Z429" s="13">
        <v>45</v>
      </c>
      <c r="AA429" s="13">
        <v>2300</v>
      </c>
      <c r="AB429" s="12">
        <v>11</v>
      </c>
      <c r="AC429" s="13">
        <v>-32</v>
      </c>
      <c r="AE429" s="12">
        <v>13</v>
      </c>
      <c r="AF429" s="12">
        <v>14</v>
      </c>
      <c r="AG429" s="12">
        <v>15</v>
      </c>
      <c r="AH429" s="12">
        <v>16</v>
      </c>
      <c r="AJ429" s="13">
        <v>1</v>
      </c>
      <c r="AK429" s="16">
        <f t="shared" si="60"/>
        <v>461.73095703125</v>
      </c>
      <c r="AL429" s="12">
        <v>-61.1724853515625</v>
      </c>
      <c r="AM429" s="18">
        <v>-54.2755126953125</v>
      </c>
      <c r="AN429" s="18">
        <v>-62.835693359375</v>
      </c>
      <c r="AO429" s="18">
        <v>-63.873291015625</v>
      </c>
      <c r="AP429" s="18">
        <v>-67.9168701171875</v>
      </c>
      <c r="AQ429" s="12">
        <v>-71.014404296875</v>
      </c>
      <c r="AR429" s="12">
        <v>-71.8536376953125</v>
      </c>
      <c r="AS429" s="12">
        <v>-72.8302001953125</v>
      </c>
      <c r="AU429" s="12">
        <f t="shared" si="58"/>
        <v>62</v>
      </c>
      <c r="AV429" s="12">
        <v>31</v>
      </c>
      <c r="AW429" s="12">
        <v>1</v>
      </c>
      <c r="AX429" s="12">
        <v>1</v>
      </c>
      <c r="AY429" s="12" t="s">
        <v>80</v>
      </c>
      <c r="AZ429" s="12">
        <v>298</v>
      </c>
      <c r="BA429" s="12">
        <v>301.49615478515602</v>
      </c>
      <c r="BB429" s="19">
        <v>-29.139999389648398</v>
      </c>
      <c r="BC429" s="18">
        <v>42.369369506835902</v>
      </c>
      <c r="BD429" s="12">
        <v>1.6015625</v>
      </c>
      <c r="BE429" s="12">
        <v>299.6015625</v>
      </c>
      <c r="BF429" s="12">
        <v>25.279525756835898</v>
      </c>
      <c r="BG429" s="12">
        <v>0</v>
      </c>
      <c r="BH429" s="12">
        <v>298</v>
      </c>
      <c r="BI429" s="19" t="s">
        <v>81</v>
      </c>
      <c r="BJ429" s="12">
        <v>21.184684753417901</v>
      </c>
      <c r="BK429" s="12" t="s">
        <v>81</v>
      </c>
      <c r="BL429" s="12">
        <v>1.5059008598327599</v>
      </c>
      <c r="BM429" s="12">
        <v>16.25</v>
      </c>
      <c r="BN429" s="12">
        <v>0.650390625</v>
      </c>
      <c r="BO429" s="12">
        <v>-11.09375</v>
      </c>
      <c r="BP429" s="12">
        <v>1.548828125</v>
      </c>
      <c r="BQ429" s="12" t="s">
        <v>81</v>
      </c>
      <c r="BR429" s="12" t="s">
        <v>81</v>
      </c>
      <c r="BS429" s="12" t="s">
        <v>81</v>
      </c>
      <c r="BT429" s="12" t="s">
        <v>81</v>
      </c>
      <c r="BU429" s="12">
        <v>126.90958404541</v>
      </c>
      <c r="BV429" s="12" t="s">
        <v>82</v>
      </c>
      <c r="BW429" s="12" t="s">
        <v>81</v>
      </c>
      <c r="BX429" s="12" t="s">
        <v>82</v>
      </c>
      <c r="BY429" s="12" t="s">
        <v>82</v>
      </c>
      <c r="CC429" s="12" t="s">
        <v>356</v>
      </c>
      <c r="CE429" s="20">
        <v>-12.177</v>
      </c>
      <c r="CF429" s="21">
        <v>0</v>
      </c>
      <c r="CG429" s="21">
        <v>0</v>
      </c>
      <c r="CH429" s="21">
        <v>0.84699999999999998</v>
      </c>
      <c r="CI429" s="21">
        <v>105.402</v>
      </c>
      <c r="CJ429" s="21">
        <v>1.95</v>
      </c>
      <c r="CK429" s="21">
        <v>1.2130000000000001</v>
      </c>
      <c r="CL429" s="21">
        <v>-4.6040000000000001</v>
      </c>
      <c r="CM429" s="12">
        <v>1.6850000000000001</v>
      </c>
      <c r="CN429" s="12">
        <v>-7.5540000000000003</v>
      </c>
      <c r="CO429" s="62">
        <f>(CL429*CK429+CN429*CM429)/(CL429+CN429)</f>
        <v>1.5062627076821844</v>
      </c>
      <c r="CP429" s="12">
        <v>0.44800000000000001</v>
      </c>
      <c r="CQ429" s="12">
        <v>0</v>
      </c>
      <c r="CR429" s="12">
        <v>0</v>
      </c>
      <c r="CS429" s="12">
        <v>0</v>
      </c>
      <c r="CT429" s="12">
        <v>0</v>
      </c>
      <c r="CU429" s="12">
        <v>0</v>
      </c>
      <c r="CV429" s="12">
        <v>0</v>
      </c>
      <c r="CW429" s="12">
        <v>0</v>
      </c>
      <c r="CX429" s="22">
        <v>0.186</v>
      </c>
      <c r="EA429" s="21"/>
      <c r="EB429" s="21"/>
      <c r="EC429" s="12">
        <v>4</v>
      </c>
      <c r="ED429" s="12">
        <v>4</v>
      </c>
      <c r="EE429" s="21"/>
      <c r="EF429" s="21">
        <f t="shared" si="59"/>
        <v>0</v>
      </c>
      <c r="EG429" s="28">
        <v>4</v>
      </c>
      <c r="EH429" s="21"/>
      <c r="EI429" s="21"/>
      <c r="EJ429" s="21"/>
      <c r="EK429" s="21"/>
      <c r="EL429" s="21"/>
      <c r="EM429" s="21"/>
      <c r="EN429" s="21"/>
      <c r="EO429" s="21"/>
      <c r="EP429" s="21"/>
      <c r="EQ429" s="21"/>
      <c r="ER429" s="21"/>
      <c r="ES429" s="21"/>
      <c r="ET429" s="21"/>
      <c r="EU429" s="21"/>
      <c r="EV429" s="21"/>
      <c r="EW429" s="21"/>
      <c r="EX429" s="21"/>
      <c r="EY429" s="21"/>
      <c r="EZ429" s="21"/>
      <c r="FA429" s="21"/>
      <c r="FB429" s="21"/>
      <c r="FC429" s="21"/>
      <c r="FD429" s="21"/>
      <c r="FE429" s="21"/>
      <c r="FF429" s="21"/>
      <c r="FG429" s="21"/>
      <c r="FH429" s="21"/>
      <c r="FI429" s="21"/>
      <c r="FJ429" s="21"/>
      <c r="FK429" s="21"/>
      <c r="FL429" s="21"/>
      <c r="FM429" s="21"/>
      <c r="FN429" s="21"/>
      <c r="FO429" s="21"/>
      <c r="FP429" s="21"/>
      <c r="FQ429" s="21"/>
      <c r="FR429" s="21"/>
      <c r="FS429" s="21"/>
      <c r="FT429" s="21"/>
      <c r="FU429" s="21"/>
      <c r="FV429" s="21"/>
      <c r="FW429" s="21"/>
      <c r="FX429" s="21"/>
      <c r="FY429" s="21"/>
      <c r="FZ429" s="21"/>
      <c r="GA429" s="21"/>
      <c r="GB429" s="21"/>
      <c r="GC429" s="21"/>
      <c r="GD429" s="21"/>
      <c r="GE429" s="21"/>
      <c r="GF429" s="21"/>
      <c r="GG429" s="21"/>
      <c r="GH429" s="21"/>
      <c r="GI429" s="21"/>
      <c r="GJ429" s="21"/>
      <c r="GK429" s="21"/>
      <c r="GL429" s="21"/>
      <c r="GM429" s="21"/>
      <c r="GN429" s="21"/>
      <c r="GO429" s="21"/>
      <c r="GP429" s="21"/>
      <c r="GQ429" s="21"/>
      <c r="GR429" s="21"/>
      <c r="GS429" s="21"/>
      <c r="GT429" s="21"/>
      <c r="GU429" s="21"/>
      <c r="GV429" s="21"/>
      <c r="GW429" s="21"/>
      <c r="GX429" s="21"/>
      <c r="GY429" s="21"/>
      <c r="GZ429" s="21"/>
      <c r="HA429" s="21"/>
      <c r="HB429" s="21"/>
      <c r="HC429" s="21"/>
      <c r="HD429" s="21"/>
      <c r="HE429" s="21"/>
      <c r="HF429" s="21"/>
      <c r="HG429" s="21"/>
      <c r="HH429" s="21"/>
      <c r="HI429" s="21"/>
      <c r="HJ429" s="21"/>
      <c r="HK429" s="21"/>
      <c r="HL429" s="21"/>
      <c r="HM429" s="21"/>
      <c r="HN429" s="21"/>
      <c r="HO429" s="21"/>
      <c r="HP429" s="21"/>
      <c r="HQ429" s="21"/>
      <c r="HR429" s="21"/>
      <c r="HS429" s="21"/>
      <c r="HT429" s="21"/>
      <c r="HU429" s="21"/>
      <c r="HV429" s="21"/>
      <c r="HW429" s="21"/>
      <c r="HX429" s="21"/>
      <c r="HY429" s="21"/>
      <c r="HZ429" s="21"/>
      <c r="IA429" s="21"/>
      <c r="IB429" s="21"/>
      <c r="IC429" s="21"/>
      <c r="ID429" s="21"/>
      <c r="IE429" s="21"/>
      <c r="IF429" s="21"/>
      <c r="IG429" s="21"/>
      <c r="IH429" s="21"/>
      <c r="II429" s="21"/>
      <c r="IJ429" s="21"/>
    </row>
    <row r="430" spans="1:244" s="12" customFormat="1" x14ac:dyDescent="0.3">
      <c r="B430" s="13">
        <v>2</v>
      </c>
      <c r="C430" s="51"/>
      <c r="D430" s="35">
        <v>100</v>
      </c>
      <c r="E430" s="35"/>
      <c r="F430" s="14">
        <v>44916</v>
      </c>
      <c r="G430" s="13" t="s">
        <v>89</v>
      </c>
      <c r="I430" s="14">
        <v>44867</v>
      </c>
      <c r="J430" s="13">
        <f t="shared" si="56"/>
        <v>49</v>
      </c>
      <c r="K430" s="41">
        <f t="shared" si="57"/>
        <v>0</v>
      </c>
      <c r="L430" s="12">
        <v>49</v>
      </c>
      <c r="M430" s="78" t="s">
        <v>320</v>
      </c>
      <c r="N430" s="12">
        <v>1</v>
      </c>
      <c r="P430" s="12" t="s">
        <v>75</v>
      </c>
      <c r="Q430" s="12" t="s">
        <v>161</v>
      </c>
      <c r="R430" s="12" t="s">
        <v>77</v>
      </c>
      <c r="S430" s="17" t="s">
        <v>78</v>
      </c>
      <c r="T430" s="12">
        <v>28</v>
      </c>
      <c r="V430" s="12">
        <v>3</v>
      </c>
      <c r="W430" s="12" t="s">
        <v>83</v>
      </c>
      <c r="Z430" s="13">
        <v>47</v>
      </c>
      <c r="AA430" s="13">
        <v>1500</v>
      </c>
      <c r="AB430" s="12">
        <v>15</v>
      </c>
      <c r="AC430" s="13">
        <v>-29</v>
      </c>
      <c r="AE430" s="12">
        <v>8</v>
      </c>
      <c r="AF430" s="12">
        <v>9</v>
      </c>
      <c r="AG430" s="12">
        <v>10</v>
      </c>
      <c r="AH430" s="12">
        <v>11</v>
      </c>
      <c r="AJ430" s="13">
        <v>1</v>
      </c>
      <c r="AK430" s="16">
        <f t="shared" si="60"/>
        <v>346.98486328125</v>
      </c>
      <c r="AL430" s="12">
        <v>-53.9398193359375</v>
      </c>
      <c r="AM430" s="18">
        <v>-55.9844970703125</v>
      </c>
      <c r="AN430" s="18">
        <v>-53.8177490234375</v>
      </c>
      <c r="AO430" s="18">
        <v>-58.65478515625</v>
      </c>
      <c r="AP430" s="18">
        <v>-61.279296875</v>
      </c>
      <c r="AQ430" s="12">
        <v>-66.58935546875</v>
      </c>
      <c r="AR430" s="12">
        <v>-63.9495849609375</v>
      </c>
      <c r="AS430" s="12">
        <v>-69.5037841796875</v>
      </c>
      <c r="AU430" s="12">
        <f t="shared" si="58"/>
        <v>74</v>
      </c>
      <c r="AV430" s="12">
        <v>37</v>
      </c>
      <c r="AW430" s="12">
        <v>1</v>
      </c>
      <c r="AX430" s="12">
        <v>1</v>
      </c>
      <c r="AY430" s="12" t="s">
        <v>80</v>
      </c>
      <c r="AZ430" s="12">
        <v>249</v>
      </c>
      <c r="BA430" s="12">
        <v>252.6015625</v>
      </c>
      <c r="BB430" s="19">
        <v>-29.139999389648398</v>
      </c>
      <c r="BC430" s="18">
        <v>42.491439819335902</v>
      </c>
      <c r="BD430" s="12">
        <v>1.69921875</v>
      </c>
      <c r="BE430" s="12">
        <v>250.69921875</v>
      </c>
      <c r="BF430" s="12">
        <v>23.921493530273398</v>
      </c>
      <c r="BG430" s="12">
        <v>0</v>
      </c>
      <c r="BH430" s="12">
        <v>249</v>
      </c>
      <c r="BI430" s="19" t="s">
        <v>81</v>
      </c>
      <c r="BJ430" s="12">
        <v>21.245719909667901</v>
      </c>
      <c r="BK430" s="12" t="s">
        <v>81</v>
      </c>
      <c r="BL430" s="12">
        <v>1.94331395626068</v>
      </c>
      <c r="BM430" s="12">
        <v>17.34375</v>
      </c>
      <c r="BN430" s="12">
        <v>0.650390625</v>
      </c>
      <c r="BO430" s="12">
        <v>-9.21875</v>
      </c>
      <c r="BP430" s="12">
        <v>1.451171875</v>
      </c>
      <c r="BQ430" s="12" t="s">
        <v>81</v>
      </c>
      <c r="BR430" s="12" t="s">
        <v>81</v>
      </c>
      <c r="BS430" s="12" t="s">
        <v>81</v>
      </c>
      <c r="BT430" s="12" t="s">
        <v>81</v>
      </c>
      <c r="BU430" s="12">
        <v>130.385986328125</v>
      </c>
      <c r="BV430" s="12" t="s">
        <v>82</v>
      </c>
      <c r="BW430" s="12" t="s">
        <v>81</v>
      </c>
      <c r="BX430" s="12" t="s">
        <v>82</v>
      </c>
      <c r="BY430" s="12" t="s">
        <v>82</v>
      </c>
      <c r="CC430" s="12" t="s">
        <v>357</v>
      </c>
      <c r="CE430" s="20">
        <v>-13.672000000000001</v>
      </c>
      <c r="CF430" s="21">
        <v>0</v>
      </c>
      <c r="CG430" s="21">
        <v>0.27500000000000002</v>
      </c>
      <c r="CH430" s="21">
        <v>0.56299999999999994</v>
      </c>
      <c r="CI430" s="21">
        <v>79.138000000000005</v>
      </c>
      <c r="CJ430" s="21">
        <v>3.2</v>
      </c>
      <c r="CK430" s="21">
        <v>2.3460000000000001</v>
      </c>
      <c r="CL430" s="21">
        <v>-4.673</v>
      </c>
      <c r="CM430" s="12">
        <v>2.6280000000000001</v>
      </c>
      <c r="CN430" s="12">
        <v>-11.085000000000001</v>
      </c>
      <c r="CO430" s="62">
        <f>(CL430*CK430+CN430*CM430)/(CL430+CN430)</f>
        <v>2.5443735245589543</v>
      </c>
      <c r="CP430" s="12">
        <v>0.80900000000000005</v>
      </c>
      <c r="CQ430" s="12">
        <v>0</v>
      </c>
      <c r="CR430" s="12">
        <v>0</v>
      </c>
      <c r="CS430" s="12">
        <v>0</v>
      </c>
      <c r="CT430" s="12">
        <v>0</v>
      </c>
      <c r="CU430" s="12">
        <v>0</v>
      </c>
      <c r="CV430" s="12">
        <v>0</v>
      </c>
      <c r="CW430" s="12">
        <v>0</v>
      </c>
      <c r="CX430" s="22">
        <v>1.5629999999999999</v>
      </c>
      <c r="EC430" s="12">
        <v>5</v>
      </c>
      <c r="ED430" s="21">
        <v>5</v>
      </c>
      <c r="EE430" s="21"/>
      <c r="EF430" s="21">
        <f t="shared" si="59"/>
        <v>0</v>
      </c>
      <c r="EG430" s="28">
        <v>5</v>
      </c>
      <c r="EH430" s="21"/>
      <c r="EI430" s="21"/>
      <c r="EJ430" s="21"/>
      <c r="EK430" s="21"/>
      <c r="EL430" s="21"/>
      <c r="EM430" s="21"/>
      <c r="EN430" s="21"/>
      <c r="EO430" s="21"/>
      <c r="EP430" s="21"/>
      <c r="EQ430" s="21"/>
      <c r="ER430" s="21"/>
      <c r="ES430" s="21"/>
      <c r="ET430" s="21"/>
      <c r="EU430" s="21"/>
      <c r="EV430" s="21"/>
      <c r="EW430" s="21"/>
      <c r="EX430" s="21"/>
      <c r="EY430" s="21"/>
      <c r="EZ430" s="21"/>
      <c r="FA430" s="21"/>
      <c r="FB430" s="21"/>
      <c r="FC430" s="21"/>
      <c r="FD430" s="21"/>
      <c r="FE430" s="21"/>
      <c r="FF430" s="21"/>
      <c r="FG430" s="21"/>
      <c r="FH430" s="21"/>
      <c r="FI430" s="21"/>
      <c r="FJ430" s="21"/>
      <c r="FK430" s="21"/>
      <c r="FL430" s="21"/>
      <c r="FM430" s="21"/>
      <c r="FN430" s="21"/>
      <c r="FO430" s="21"/>
      <c r="FP430" s="21"/>
      <c r="FQ430" s="21"/>
      <c r="FR430" s="21"/>
      <c r="FS430" s="21"/>
      <c r="FT430" s="21"/>
      <c r="FU430" s="21"/>
      <c r="FV430" s="21"/>
      <c r="FW430" s="21"/>
      <c r="FX430" s="21"/>
      <c r="FY430" s="21"/>
      <c r="FZ430" s="21"/>
      <c r="GA430" s="21"/>
      <c r="GB430" s="21"/>
      <c r="GC430" s="21"/>
      <c r="GD430" s="21"/>
      <c r="GE430" s="21"/>
      <c r="GF430" s="21"/>
      <c r="GG430" s="21"/>
      <c r="GH430" s="21"/>
      <c r="GI430" s="21"/>
      <c r="GJ430" s="21"/>
      <c r="GK430" s="21"/>
      <c r="GL430" s="21"/>
      <c r="GM430" s="21"/>
      <c r="GN430" s="21"/>
      <c r="GO430" s="21"/>
      <c r="GP430" s="21"/>
      <c r="GQ430" s="21"/>
      <c r="GR430" s="21"/>
      <c r="GS430" s="21"/>
      <c r="GT430" s="21"/>
      <c r="GU430" s="21"/>
      <c r="GV430" s="21"/>
      <c r="GW430" s="21"/>
      <c r="GX430" s="21"/>
      <c r="GY430" s="21"/>
      <c r="GZ430" s="21"/>
      <c r="HA430" s="21"/>
      <c r="HB430" s="21"/>
      <c r="HC430" s="21"/>
      <c r="HD430" s="21"/>
      <c r="HE430" s="21"/>
      <c r="HF430" s="21"/>
      <c r="HG430" s="21"/>
      <c r="HH430" s="21"/>
      <c r="HI430" s="21"/>
      <c r="HJ430" s="21"/>
      <c r="HK430" s="21"/>
      <c r="HL430" s="21"/>
      <c r="HM430" s="21"/>
      <c r="HN430" s="21"/>
      <c r="HO430" s="21"/>
      <c r="HP430" s="21"/>
      <c r="HQ430" s="21"/>
      <c r="HR430" s="21"/>
      <c r="HS430" s="21"/>
      <c r="HT430" s="21"/>
      <c r="HU430" s="21"/>
      <c r="HV430" s="21"/>
      <c r="HW430" s="21"/>
      <c r="HX430" s="21"/>
      <c r="HY430" s="21"/>
      <c r="HZ430" s="21"/>
      <c r="IA430" s="21"/>
      <c r="IB430" s="21"/>
      <c r="IC430" s="21"/>
      <c r="ID430" s="21"/>
      <c r="IE430" s="21"/>
      <c r="IF430" s="21"/>
      <c r="IG430" s="21"/>
      <c r="IH430" s="21"/>
      <c r="II430" s="21"/>
      <c r="IJ430" s="21"/>
    </row>
    <row r="431" spans="1:244" s="12" customFormat="1" ht="14.4" customHeight="1" x14ac:dyDescent="0.3">
      <c r="B431" s="13">
        <v>2</v>
      </c>
      <c r="C431" s="51"/>
      <c r="D431" s="35">
        <v>100</v>
      </c>
      <c r="E431" s="35"/>
      <c r="F431" s="14">
        <v>44916</v>
      </c>
      <c r="G431" s="13" t="s">
        <v>89</v>
      </c>
      <c r="I431" s="14">
        <v>44867</v>
      </c>
      <c r="J431" s="13">
        <f t="shared" si="56"/>
        <v>49</v>
      </c>
      <c r="K431" s="41">
        <f t="shared" si="57"/>
        <v>0</v>
      </c>
      <c r="L431" s="12">
        <v>49</v>
      </c>
      <c r="M431" s="78" t="s">
        <v>320</v>
      </c>
      <c r="N431" s="12">
        <v>1</v>
      </c>
      <c r="P431" s="12" t="s">
        <v>75</v>
      </c>
      <c r="Q431" s="12" t="s">
        <v>161</v>
      </c>
      <c r="R431" s="12" t="s">
        <v>77</v>
      </c>
      <c r="S431" s="17" t="s">
        <v>78</v>
      </c>
      <c r="T431" s="12">
        <v>28</v>
      </c>
      <c r="V431" s="12">
        <v>2</v>
      </c>
      <c r="Z431" s="13">
        <v>21</v>
      </c>
      <c r="AA431" s="13">
        <v>2700</v>
      </c>
      <c r="AB431" s="12">
        <v>7</v>
      </c>
      <c r="AC431" s="13">
        <v>-26</v>
      </c>
      <c r="AE431" s="12">
        <v>4</v>
      </c>
      <c r="AF431" s="12">
        <v>5</v>
      </c>
      <c r="AG431" s="12">
        <v>6</v>
      </c>
      <c r="AH431" s="12">
        <v>7</v>
      </c>
      <c r="AJ431" s="13">
        <v>1</v>
      </c>
      <c r="AK431" s="16">
        <f t="shared" si="60"/>
        <v>3771.36230468749</v>
      </c>
      <c r="AL431" s="12">
        <v>-74.1424560546875</v>
      </c>
      <c r="AM431" s="18">
        <v>-95.1385498046875</v>
      </c>
      <c r="AN431" s="18">
        <v>-115.951538085937</v>
      </c>
      <c r="AO431" s="18">
        <v>-132.43103027343699</v>
      </c>
      <c r="AP431" s="18">
        <v>-149.7802734375</v>
      </c>
      <c r="AQ431" s="12">
        <v>-137.542724609375</v>
      </c>
      <c r="AR431" s="12">
        <v>-98.32763671875</v>
      </c>
      <c r="AS431" s="12">
        <v>-112.579345703125</v>
      </c>
      <c r="AU431" s="12">
        <f t="shared" si="58"/>
        <v>10</v>
      </c>
      <c r="AV431" s="12">
        <v>5</v>
      </c>
      <c r="AW431" s="12">
        <v>1</v>
      </c>
      <c r="AX431" s="12">
        <v>1</v>
      </c>
      <c r="AY431" s="12" t="s">
        <v>80</v>
      </c>
      <c r="AZ431" s="12">
        <v>591.7001953125</v>
      </c>
      <c r="BA431" s="12">
        <v>596.30029296875</v>
      </c>
      <c r="BB431" s="19">
        <v>-30.1800003051757</v>
      </c>
      <c r="BC431" s="18">
        <v>61.933540344238203</v>
      </c>
      <c r="BD431" s="12">
        <v>2</v>
      </c>
      <c r="BE431" s="12">
        <v>593.7001953125</v>
      </c>
      <c r="BF431" s="12">
        <v>16.7217483520507</v>
      </c>
      <c r="BG431" s="12">
        <v>0</v>
      </c>
      <c r="BH431" s="12">
        <v>591.7001953125</v>
      </c>
      <c r="BI431" s="19">
        <v>3.0712559223175</v>
      </c>
      <c r="BJ431" s="12">
        <v>30.966770172119102</v>
      </c>
      <c r="BK431" s="12">
        <v>0.85206604003906306</v>
      </c>
      <c r="BL431" s="12">
        <v>6.9937567710876403</v>
      </c>
      <c r="BM431" s="12">
        <v>45.579269409179602</v>
      </c>
      <c r="BN431" s="12">
        <v>1.149658203125</v>
      </c>
      <c r="BO431" s="12">
        <v>-21.189023971557599</v>
      </c>
      <c r="BP431" s="12">
        <v>1.249755859375</v>
      </c>
      <c r="BQ431" s="12" t="s">
        <v>81</v>
      </c>
      <c r="BR431" s="12" t="s">
        <v>81</v>
      </c>
      <c r="BS431" s="12" t="s">
        <v>81</v>
      </c>
      <c r="BT431" s="12" t="s">
        <v>81</v>
      </c>
      <c r="BU431" s="12">
        <v>188.59341430664</v>
      </c>
      <c r="BV431" s="12" t="s">
        <v>82</v>
      </c>
      <c r="BW431" s="12" t="s">
        <v>81</v>
      </c>
      <c r="BX431" s="12" t="s">
        <v>82</v>
      </c>
      <c r="BY431" s="12" t="s">
        <v>82</v>
      </c>
      <c r="CE431" s="20"/>
      <c r="CF431" s="21"/>
      <c r="CG431" s="21"/>
      <c r="CH431" s="21"/>
      <c r="CI431" s="21"/>
      <c r="CJ431" s="21"/>
      <c r="CK431" s="21"/>
      <c r="CL431" s="21"/>
      <c r="CO431" s="62"/>
      <c r="CX431" s="22">
        <v>0</v>
      </c>
      <c r="CY431" s="17"/>
      <c r="EC431" s="17">
        <v>3</v>
      </c>
      <c r="ED431" s="12">
        <v>3</v>
      </c>
      <c r="EE431" s="21"/>
      <c r="EF431" s="21">
        <f t="shared" si="59"/>
        <v>0</v>
      </c>
      <c r="EG431" s="27">
        <v>3</v>
      </c>
      <c r="EH431" s="21"/>
      <c r="EI431" s="21"/>
      <c r="EJ431" s="21"/>
      <c r="EK431" s="21"/>
      <c r="EL431" s="21"/>
      <c r="EM431" s="21"/>
      <c r="EN431" s="21"/>
      <c r="EO431" s="21"/>
      <c r="EP431" s="21"/>
      <c r="EQ431" s="21"/>
      <c r="ER431" s="21"/>
      <c r="ES431" s="21"/>
      <c r="ET431" s="21"/>
      <c r="EU431" s="21"/>
      <c r="EV431" s="21"/>
      <c r="EW431" s="21"/>
      <c r="EX431" s="21"/>
      <c r="EY431" s="21"/>
      <c r="EZ431" s="21"/>
      <c r="FA431" s="21"/>
      <c r="FB431" s="21"/>
      <c r="FC431" s="21"/>
      <c r="FD431" s="21"/>
      <c r="FE431" s="21"/>
      <c r="FF431" s="21"/>
      <c r="FG431" s="21"/>
      <c r="FH431" s="21"/>
      <c r="FI431" s="21"/>
      <c r="FJ431" s="21"/>
      <c r="FK431" s="21"/>
      <c r="FL431" s="21"/>
      <c r="FM431" s="21"/>
      <c r="FN431" s="21"/>
      <c r="FO431" s="21"/>
      <c r="FP431" s="21"/>
      <c r="FQ431" s="21"/>
      <c r="FR431" s="21"/>
      <c r="FS431" s="21"/>
      <c r="FT431" s="21"/>
      <c r="FU431" s="21"/>
      <c r="FV431" s="21"/>
      <c r="FW431" s="21"/>
      <c r="FX431" s="21"/>
      <c r="FY431" s="21"/>
      <c r="FZ431" s="21"/>
      <c r="GA431" s="21"/>
      <c r="GB431" s="21"/>
      <c r="GC431" s="21"/>
      <c r="GD431" s="21"/>
      <c r="GE431" s="21"/>
      <c r="GF431" s="21"/>
      <c r="GG431" s="21"/>
      <c r="GH431" s="21"/>
      <c r="GI431" s="21"/>
      <c r="GJ431" s="21"/>
      <c r="GK431" s="21"/>
      <c r="GL431" s="21"/>
      <c r="GM431" s="21"/>
      <c r="GN431" s="21"/>
      <c r="GO431" s="21"/>
      <c r="GP431" s="21"/>
      <c r="GQ431" s="21"/>
      <c r="GR431" s="21"/>
      <c r="GS431" s="21"/>
      <c r="GT431" s="21"/>
      <c r="GU431" s="21"/>
      <c r="GV431" s="21"/>
      <c r="GW431" s="21"/>
      <c r="GX431" s="21"/>
      <c r="GY431" s="21"/>
      <c r="GZ431" s="21"/>
      <c r="HA431" s="21"/>
      <c r="HB431" s="21"/>
      <c r="HC431" s="21"/>
      <c r="HD431" s="21"/>
      <c r="HE431" s="21"/>
      <c r="HF431" s="21"/>
      <c r="HG431" s="21"/>
      <c r="HH431" s="21"/>
      <c r="HI431" s="21"/>
      <c r="HJ431" s="21"/>
      <c r="HK431" s="21"/>
      <c r="HL431" s="21"/>
      <c r="HM431" s="21"/>
      <c r="HN431" s="21"/>
      <c r="HO431" s="21"/>
      <c r="HP431" s="21"/>
      <c r="HQ431" s="21"/>
      <c r="HR431" s="21"/>
      <c r="HS431" s="21"/>
      <c r="HT431" s="21"/>
      <c r="HU431" s="21"/>
      <c r="HV431" s="21"/>
      <c r="HW431" s="21"/>
      <c r="HX431" s="21"/>
      <c r="HY431" s="21"/>
      <c r="HZ431" s="21"/>
      <c r="IA431" s="21"/>
      <c r="IB431" s="21"/>
      <c r="IC431" s="21"/>
      <c r="ID431" s="21"/>
      <c r="IE431" s="21"/>
      <c r="IF431" s="21"/>
      <c r="IG431" s="21"/>
      <c r="IH431" s="21"/>
      <c r="II431" s="21"/>
      <c r="IJ431" s="21"/>
    </row>
    <row r="432" spans="1:244" s="12" customFormat="1" x14ac:dyDescent="0.3">
      <c r="B432" s="13">
        <v>2</v>
      </c>
      <c r="C432" s="51"/>
      <c r="D432" s="35">
        <v>100</v>
      </c>
      <c r="E432" s="35"/>
      <c r="F432" s="14">
        <v>44916</v>
      </c>
      <c r="G432" s="13" t="s">
        <v>89</v>
      </c>
      <c r="I432" s="14">
        <v>44867</v>
      </c>
      <c r="J432" s="13">
        <f t="shared" si="56"/>
        <v>49</v>
      </c>
      <c r="K432" s="41">
        <f t="shared" si="57"/>
        <v>0</v>
      </c>
      <c r="L432" s="12">
        <v>49</v>
      </c>
      <c r="M432" s="78" t="s">
        <v>320</v>
      </c>
      <c r="N432" s="12">
        <v>1</v>
      </c>
      <c r="P432" s="12" t="s">
        <v>75</v>
      </c>
      <c r="Q432" s="12" t="s">
        <v>161</v>
      </c>
      <c r="R432" s="12" t="s">
        <v>77</v>
      </c>
      <c r="S432" s="17" t="s">
        <v>78</v>
      </c>
      <c r="T432" s="12">
        <v>28</v>
      </c>
      <c r="V432" s="12">
        <v>7</v>
      </c>
      <c r="Z432" s="13">
        <v>30</v>
      </c>
      <c r="AA432" s="13">
        <v>3000</v>
      </c>
      <c r="AB432" s="12">
        <v>15</v>
      </c>
      <c r="AC432" s="13">
        <v>-31</v>
      </c>
      <c r="AE432" s="12">
        <v>17</v>
      </c>
      <c r="AF432" s="12">
        <v>19</v>
      </c>
      <c r="AG432" s="12">
        <v>20</v>
      </c>
      <c r="AH432" s="12">
        <v>21</v>
      </c>
      <c r="AJ432" s="13">
        <v>3</v>
      </c>
      <c r="AK432" s="16">
        <f t="shared" si="60"/>
        <v>1967.1630859375</v>
      </c>
      <c r="AL432" s="12">
        <v>-66.40625</v>
      </c>
      <c r="AM432" s="18">
        <v>-79.010009765625</v>
      </c>
      <c r="AN432" s="18">
        <v>-93.0633544921875</v>
      </c>
      <c r="AO432" s="18">
        <v>-99.06005859375</v>
      </c>
      <c r="AP432" s="18">
        <v>-105.560302734375</v>
      </c>
      <c r="AQ432" s="12">
        <v>-115.066528320312</v>
      </c>
      <c r="AR432" s="12">
        <v>-127.44140625</v>
      </c>
      <c r="AS432" s="12">
        <v>-143.17321777343699</v>
      </c>
      <c r="AU432" s="12">
        <f t="shared" si="58"/>
        <v>12</v>
      </c>
      <c r="AV432" s="12">
        <v>6</v>
      </c>
      <c r="AW432" s="12">
        <v>1</v>
      </c>
      <c r="AX432" s="12">
        <v>1</v>
      </c>
      <c r="AY432" s="12" t="s">
        <v>80</v>
      </c>
      <c r="AZ432" s="12">
        <v>661.60009765625</v>
      </c>
      <c r="BA432" s="12">
        <v>665.89959716796795</v>
      </c>
      <c r="BB432" s="19">
        <v>-30.819999694824201</v>
      </c>
      <c r="BC432" s="18">
        <v>55.737602233886697</v>
      </c>
      <c r="BD432" s="12">
        <v>1.89990234375</v>
      </c>
      <c r="BE432" s="12">
        <v>663.5</v>
      </c>
      <c r="BF432" s="12">
        <v>14.920341491699199</v>
      </c>
      <c r="BG432" s="12">
        <v>0</v>
      </c>
      <c r="BH432" s="12">
        <v>661.60009765625</v>
      </c>
      <c r="BI432" s="19">
        <v>3.2813360691070499</v>
      </c>
      <c r="BJ432" s="12">
        <v>27.868801116943299</v>
      </c>
      <c r="BK432" s="12">
        <v>0.68090522289276101</v>
      </c>
      <c r="BL432" s="12">
        <v>5.20084524154663</v>
      </c>
      <c r="BM432" s="12">
        <v>35.0609741210937</v>
      </c>
      <c r="BN432" s="12">
        <v>1.050048828125</v>
      </c>
      <c r="BO432" s="12">
        <v>-18.597560882568299</v>
      </c>
      <c r="BP432" s="12">
        <v>0.949951171875</v>
      </c>
      <c r="BQ432" s="12" t="s">
        <v>81</v>
      </c>
      <c r="BR432" s="12" t="s">
        <v>81</v>
      </c>
      <c r="BS432" s="12" t="s">
        <v>81</v>
      </c>
      <c r="BT432" s="12" t="s">
        <v>81</v>
      </c>
      <c r="BU432" s="12">
        <v>167.81585693359301</v>
      </c>
      <c r="BV432" s="12" t="s">
        <v>82</v>
      </c>
      <c r="BW432" s="12" t="s">
        <v>81</v>
      </c>
      <c r="BX432" s="12" t="s">
        <v>82</v>
      </c>
      <c r="BY432" s="12" t="s">
        <v>82</v>
      </c>
      <c r="CE432" s="20"/>
      <c r="CF432" s="21"/>
      <c r="CG432" s="21"/>
      <c r="CH432" s="21"/>
      <c r="CI432" s="21"/>
      <c r="CJ432" s="21"/>
      <c r="CK432" s="21"/>
      <c r="CL432" s="21"/>
      <c r="CO432" s="62"/>
      <c r="CX432" s="22">
        <v>0</v>
      </c>
      <c r="EC432" s="21">
        <v>5</v>
      </c>
      <c r="ED432" s="21">
        <v>5</v>
      </c>
      <c r="EE432" s="21"/>
      <c r="EF432" s="21">
        <f t="shared" si="59"/>
        <v>0</v>
      </c>
      <c r="EG432" s="24">
        <v>5</v>
      </c>
      <c r="EH432" s="21"/>
      <c r="EI432" s="21"/>
      <c r="EJ432" s="21"/>
      <c r="EK432" s="21"/>
      <c r="EL432" s="21"/>
      <c r="EM432" s="21"/>
      <c r="EN432" s="21"/>
      <c r="EO432" s="21"/>
      <c r="EP432" s="21"/>
      <c r="EQ432" s="21"/>
      <c r="ER432" s="21"/>
      <c r="ES432" s="21"/>
      <c r="ET432" s="21"/>
      <c r="EU432" s="21"/>
      <c r="EV432" s="21"/>
      <c r="EW432" s="21"/>
      <c r="EX432" s="21"/>
      <c r="EY432" s="21"/>
      <c r="EZ432" s="21"/>
      <c r="FA432" s="21"/>
      <c r="FB432" s="21"/>
      <c r="FC432" s="21"/>
      <c r="FD432" s="21"/>
      <c r="FE432" s="21"/>
      <c r="FF432" s="21"/>
      <c r="FG432" s="21"/>
      <c r="FH432" s="21"/>
      <c r="FI432" s="21"/>
      <c r="FJ432" s="21"/>
      <c r="FK432" s="21"/>
      <c r="FL432" s="21"/>
      <c r="FM432" s="21"/>
      <c r="FN432" s="21"/>
      <c r="FO432" s="21"/>
      <c r="FP432" s="21"/>
      <c r="FQ432" s="21"/>
      <c r="FR432" s="21"/>
      <c r="FS432" s="21"/>
      <c r="FT432" s="21"/>
      <c r="FU432" s="21"/>
      <c r="FV432" s="21"/>
      <c r="FW432" s="21"/>
      <c r="FX432" s="21"/>
      <c r="FY432" s="21"/>
      <c r="FZ432" s="21"/>
      <c r="GA432" s="21"/>
      <c r="GB432" s="21"/>
      <c r="GC432" s="21"/>
      <c r="GD432" s="21"/>
      <c r="GE432" s="21"/>
      <c r="GF432" s="21"/>
      <c r="GG432" s="21"/>
      <c r="GH432" s="21"/>
      <c r="GI432" s="21"/>
      <c r="GJ432" s="21"/>
      <c r="GK432" s="21"/>
      <c r="GL432" s="21"/>
      <c r="GM432" s="21"/>
      <c r="GN432" s="21"/>
      <c r="GO432" s="21"/>
      <c r="GP432" s="21"/>
      <c r="GQ432" s="21"/>
      <c r="GR432" s="21"/>
      <c r="GS432" s="21"/>
      <c r="GT432" s="21"/>
      <c r="GU432" s="21"/>
      <c r="GV432" s="21"/>
      <c r="GW432" s="21"/>
      <c r="GX432" s="21"/>
      <c r="GY432" s="21"/>
      <c r="GZ432" s="21"/>
      <c r="HA432" s="21"/>
      <c r="HB432" s="21"/>
      <c r="HC432" s="21"/>
      <c r="HD432" s="21"/>
      <c r="HE432" s="21"/>
      <c r="HF432" s="21"/>
      <c r="HG432" s="21"/>
      <c r="HH432" s="21"/>
      <c r="HI432" s="21"/>
      <c r="HJ432" s="21"/>
      <c r="HK432" s="21"/>
      <c r="HL432" s="21"/>
      <c r="HM432" s="21"/>
      <c r="HN432" s="21"/>
      <c r="HO432" s="21"/>
      <c r="HP432" s="21"/>
      <c r="HQ432" s="21"/>
      <c r="HR432" s="21"/>
      <c r="HS432" s="21"/>
      <c r="HT432" s="21"/>
      <c r="HU432" s="21"/>
      <c r="HV432" s="21"/>
      <c r="HW432" s="21"/>
      <c r="HX432" s="21"/>
      <c r="HY432" s="21"/>
      <c r="HZ432" s="21"/>
      <c r="IA432" s="21"/>
      <c r="IB432" s="21"/>
      <c r="IC432" s="21"/>
      <c r="ID432" s="21"/>
      <c r="IE432" s="21"/>
      <c r="IF432" s="21"/>
      <c r="IG432" s="21"/>
      <c r="IH432" s="21"/>
      <c r="II432" s="21"/>
      <c r="IJ432" s="21"/>
    </row>
    <row r="433" spans="2:244" s="12" customFormat="1" x14ac:dyDescent="0.3">
      <c r="B433" s="13">
        <v>2</v>
      </c>
      <c r="C433" s="51"/>
      <c r="D433" s="12">
        <v>100</v>
      </c>
      <c r="F433" s="14">
        <v>44916</v>
      </c>
      <c r="G433" s="13" t="s">
        <v>89</v>
      </c>
      <c r="I433" s="14">
        <v>44867</v>
      </c>
      <c r="J433" s="13">
        <f t="shared" si="56"/>
        <v>49</v>
      </c>
      <c r="K433" s="12">
        <f t="shared" si="57"/>
        <v>0</v>
      </c>
      <c r="L433" s="12">
        <v>49</v>
      </c>
      <c r="M433" s="16" t="s">
        <v>74</v>
      </c>
      <c r="N433" s="12">
        <v>1</v>
      </c>
      <c r="P433" s="12" t="s">
        <v>75</v>
      </c>
      <c r="Q433" s="12" t="s">
        <v>161</v>
      </c>
      <c r="R433" s="12" t="s">
        <v>77</v>
      </c>
      <c r="S433" s="17" t="s">
        <v>78</v>
      </c>
      <c r="T433" s="12">
        <v>28</v>
      </c>
      <c r="V433" s="12">
        <v>2</v>
      </c>
      <c r="Z433" s="13">
        <v>29</v>
      </c>
      <c r="AA433" s="13">
        <v>1500</v>
      </c>
      <c r="AB433" s="12">
        <v>10</v>
      </c>
      <c r="AC433" s="13">
        <v>-38</v>
      </c>
      <c r="AE433" s="12">
        <v>26</v>
      </c>
      <c r="AF433" s="12">
        <v>27</v>
      </c>
      <c r="AG433" s="12">
        <v>28</v>
      </c>
      <c r="AH433" s="12">
        <v>29</v>
      </c>
      <c r="AJ433" s="13">
        <v>4</v>
      </c>
      <c r="AK433" s="16">
        <f t="shared" si="60"/>
        <v>1975.0976562499804</v>
      </c>
      <c r="AL433" s="12">
        <v>-81.84814453125</v>
      </c>
      <c r="AM433" s="18">
        <v>-91.552734375</v>
      </c>
      <c r="AN433" s="18">
        <v>-105.911254882812</v>
      </c>
      <c r="AO433" s="18">
        <v>-115.875244140625</v>
      </c>
      <c r="AP433" s="18">
        <v>-119.064331054687</v>
      </c>
      <c r="AQ433" s="12">
        <v>-124.832153320312</v>
      </c>
      <c r="AR433" s="12">
        <v>-128.143310546875</v>
      </c>
      <c r="AS433" s="12">
        <v>-139.32800292968699</v>
      </c>
      <c r="AU433" s="12">
        <f t="shared" si="58"/>
        <v>26</v>
      </c>
      <c r="AV433" s="12">
        <v>13</v>
      </c>
      <c r="AW433" s="12">
        <v>1</v>
      </c>
      <c r="AX433" s="12">
        <v>1</v>
      </c>
      <c r="AY433" s="12" t="s">
        <v>80</v>
      </c>
      <c r="AZ433" s="12">
        <v>566.59948730468705</v>
      </c>
      <c r="BA433" s="12">
        <v>571.80078125</v>
      </c>
      <c r="BB433" s="19">
        <v>-30.819999694824201</v>
      </c>
      <c r="BC433" s="18">
        <v>59.704887390136697</v>
      </c>
      <c r="BD433" s="12">
        <v>2.2001953125</v>
      </c>
      <c r="BE433" s="12">
        <v>568.79968261718705</v>
      </c>
      <c r="BF433" s="12">
        <v>16.675102233886701</v>
      </c>
      <c r="BG433" s="12">
        <v>0</v>
      </c>
      <c r="BH433" s="12">
        <v>566.59948730468705</v>
      </c>
      <c r="BI433" s="19">
        <v>4.04325151443481</v>
      </c>
      <c r="BJ433" s="12">
        <v>29.852443695068299</v>
      </c>
      <c r="BK433" s="12">
        <v>0.73407113552093495</v>
      </c>
      <c r="BL433" s="12">
        <v>4.2524428367614702</v>
      </c>
      <c r="BM433" s="12">
        <v>35.345874786376903</v>
      </c>
      <c r="BN433" s="12">
        <v>1.05029296875</v>
      </c>
      <c r="BO433" s="12">
        <v>-15.931372642516999</v>
      </c>
      <c r="BP433" s="12">
        <v>1.650390625</v>
      </c>
      <c r="BQ433" s="12" t="s">
        <v>81</v>
      </c>
      <c r="BR433" s="12" t="s">
        <v>81</v>
      </c>
      <c r="BS433" s="12" t="s">
        <v>81</v>
      </c>
      <c r="BU433" s="12" t="s">
        <v>81</v>
      </c>
      <c r="BV433" s="12">
        <v>221.81358337402301</v>
      </c>
      <c r="BW433" s="12" t="s">
        <v>82</v>
      </c>
      <c r="BX433" s="12" t="s">
        <v>81</v>
      </c>
      <c r="BY433" s="12" t="s">
        <v>82</v>
      </c>
      <c r="BZ433" s="12" t="s">
        <v>82</v>
      </c>
      <c r="CE433" s="20"/>
      <c r="CF433" s="21"/>
      <c r="CG433" s="21"/>
      <c r="CH433" s="21"/>
      <c r="CI433" s="21"/>
      <c r="CJ433" s="21"/>
      <c r="CK433" s="21"/>
      <c r="CL433" s="21"/>
      <c r="CO433" s="62"/>
      <c r="CX433" s="22">
        <v>0</v>
      </c>
      <c r="EC433" s="21">
        <v>5</v>
      </c>
      <c r="ED433" s="21">
        <v>5</v>
      </c>
      <c r="EE433" s="21"/>
      <c r="EF433" s="21">
        <f t="shared" si="59"/>
        <v>0</v>
      </c>
      <c r="EG433" s="24">
        <v>5</v>
      </c>
      <c r="EH433" s="21"/>
      <c r="EI433" s="21"/>
      <c r="EJ433" s="21"/>
      <c r="EK433" s="21"/>
      <c r="EL433" s="21"/>
      <c r="EM433" s="21"/>
      <c r="EN433" s="21"/>
      <c r="EO433" s="21"/>
      <c r="EP433" s="21"/>
      <c r="EQ433" s="21"/>
      <c r="ER433" s="21"/>
      <c r="ES433" s="21"/>
      <c r="ET433" s="21"/>
      <c r="EU433" s="21"/>
      <c r="EV433" s="21"/>
      <c r="EW433" s="21"/>
      <c r="EX433" s="21"/>
      <c r="EY433" s="21"/>
      <c r="EZ433" s="21"/>
      <c r="FA433" s="21"/>
      <c r="FB433" s="21"/>
      <c r="FC433" s="21"/>
      <c r="FD433" s="21"/>
      <c r="FE433" s="21"/>
      <c r="FF433" s="21"/>
      <c r="FG433" s="21"/>
      <c r="FH433" s="21"/>
      <c r="FI433" s="21"/>
      <c r="FJ433" s="21"/>
      <c r="FK433" s="21"/>
      <c r="FL433" s="21"/>
      <c r="FM433" s="21"/>
      <c r="FN433" s="21"/>
      <c r="FO433" s="21"/>
      <c r="FP433" s="21"/>
      <c r="FQ433" s="21"/>
      <c r="FR433" s="21"/>
      <c r="FS433" s="21"/>
      <c r="FT433" s="21"/>
      <c r="FU433" s="21"/>
      <c r="FV433" s="21"/>
      <c r="FW433" s="21"/>
      <c r="FX433" s="21"/>
      <c r="FY433" s="21"/>
      <c r="FZ433" s="21"/>
      <c r="GA433" s="21"/>
      <c r="GB433" s="21"/>
      <c r="GC433" s="21"/>
      <c r="GD433" s="21"/>
      <c r="GE433" s="21"/>
      <c r="GF433" s="21"/>
      <c r="GG433" s="21"/>
      <c r="GH433" s="21"/>
      <c r="GI433" s="21"/>
      <c r="GJ433" s="21"/>
      <c r="GK433" s="21"/>
      <c r="GL433" s="21"/>
      <c r="GM433" s="21"/>
      <c r="GN433" s="21"/>
      <c r="GO433" s="21"/>
      <c r="GP433" s="21"/>
      <c r="GQ433" s="21"/>
      <c r="GR433" s="21"/>
      <c r="GS433" s="21"/>
      <c r="GT433" s="21"/>
      <c r="GU433" s="21"/>
      <c r="GV433" s="21"/>
      <c r="GW433" s="21"/>
      <c r="GX433" s="21"/>
      <c r="GY433" s="21"/>
      <c r="GZ433" s="21"/>
      <c r="HA433" s="21"/>
      <c r="HB433" s="21"/>
      <c r="HC433" s="21"/>
      <c r="HD433" s="21"/>
      <c r="HE433" s="21"/>
      <c r="HF433" s="21"/>
      <c r="HG433" s="21"/>
      <c r="HH433" s="21"/>
      <c r="HI433" s="21"/>
      <c r="HJ433" s="21"/>
      <c r="HK433" s="21"/>
      <c r="HL433" s="21"/>
      <c r="HM433" s="21"/>
      <c r="HN433" s="21"/>
      <c r="HO433" s="21"/>
      <c r="HP433" s="21"/>
      <c r="HQ433" s="21"/>
      <c r="HR433" s="21"/>
      <c r="HS433" s="21"/>
      <c r="HT433" s="21"/>
      <c r="HU433" s="21"/>
      <c r="HV433" s="21"/>
      <c r="HW433" s="21"/>
      <c r="HX433" s="21"/>
      <c r="HY433" s="21"/>
      <c r="HZ433" s="21"/>
      <c r="IA433" s="21"/>
      <c r="IB433" s="21"/>
      <c r="IC433" s="21"/>
      <c r="ID433" s="21"/>
      <c r="IE433" s="21"/>
      <c r="IF433" s="21"/>
      <c r="IG433" s="21"/>
      <c r="IH433" s="21"/>
      <c r="II433" s="21"/>
      <c r="IJ433" s="21"/>
    </row>
    <row r="434" spans="2:244" s="12" customFormat="1" x14ac:dyDescent="0.3">
      <c r="B434" s="13">
        <v>2</v>
      </c>
      <c r="C434" s="51"/>
      <c r="D434" s="12">
        <v>100</v>
      </c>
      <c r="F434" s="14">
        <v>44916</v>
      </c>
      <c r="G434" s="13" t="s">
        <v>89</v>
      </c>
      <c r="I434" s="14">
        <v>44867</v>
      </c>
      <c r="J434" s="13">
        <f t="shared" si="56"/>
        <v>49</v>
      </c>
      <c r="K434" s="12">
        <f t="shared" si="57"/>
        <v>0</v>
      </c>
      <c r="L434" s="12">
        <v>49</v>
      </c>
      <c r="M434" s="16" t="s">
        <v>74</v>
      </c>
      <c r="N434" s="12">
        <v>1</v>
      </c>
      <c r="P434" s="12" t="s">
        <v>75</v>
      </c>
      <c r="Q434" s="12" t="s">
        <v>161</v>
      </c>
      <c r="R434" s="12" t="s">
        <v>77</v>
      </c>
      <c r="S434" s="17" t="s">
        <v>78</v>
      </c>
      <c r="T434" s="12">
        <v>28</v>
      </c>
      <c r="V434" s="12">
        <v>1</v>
      </c>
      <c r="Z434" s="13">
        <v>30</v>
      </c>
      <c r="AA434" s="13">
        <v>1100</v>
      </c>
      <c r="AB434" s="12">
        <v>12</v>
      </c>
      <c r="AC434" s="13">
        <v>-26</v>
      </c>
      <c r="AE434" s="12">
        <v>22</v>
      </c>
      <c r="AF434" s="12">
        <v>23</v>
      </c>
      <c r="AG434" s="12">
        <v>24</v>
      </c>
      <c r="AH434" s="12">
        <v>25</v>
      </c>
      <c r="AJ434" s="13">
        <v>0</v>
      </c>
      <c r="AK434" s="16">
        <f t="shared" si="60"/>
        <v>304.26025390625</v>
      </c>
      <c r="AL434" s="12">
        <v>-61.8743896484375</v>
      </c>
      <c r="AM434" s="18">
        <v>-62.1337890625</v>
      </c>
      <c r="AN434" s="18">
        <v>-63.0645751953125</v>
      </c>
      <c r="AO434" s="18">
        <v>-66.4215087890625</v>
      </c>
      <c r="AP434" s="18">
        <v>-67.3370361328125</v>
      </c>
      <c r="AQ434" s="12">
        <v>-65.49072265625</v>
      </c>
      <c r="AR434" s="12">
        <v>-64.0106201171875</v>
      </c>
      <c r="AS434" s="12">
        <v>-69.122314453125</v>
      </c>
      <c r="AU434" s="12">
        <f t="shared" si="58"/>
        <v>0</v>
      </c>
      <c r="BB434" s="19"/>
      <c r="BC434" s="18"/>
      <c r="BI434" s="19"/>
      <c r="CE434" s="20"/>
      <c r="CF434" s="21"/>
      <c r="CG434" s="21"/>
      <c r="CH434" s="21"/>
      <c r="CI434" s="21"/>
      <c r="CJ434" s="21"/>
      <c r="CK434" s="21"/>
      <c r="CL434" s="21"/>
      <c r="CO434" s="62"/>
      <c r="CX434" s="22">
        <v>0</v>
      </c>
      <c r="EC434" s="12">
        <v>1</v>
      </c>
      <c r="ED434" s="21">
        <v>1</v>
      </c>
      <c r="EE434" s="21"/>
      <c r="EF434" s="21">
        <f t="shared" si="59"/>
        <v>0</v>
      </c>
      <c r="EG434" s="28">
        <v>1</v>
      </c>
      <c r="EH434" s="21"/>
      <c r="EI434" s="21"/>
      <c r="EJ434" s="21"/>
      <c r="EK434" s="21"/>
      <c r="EL434" s="21"/>
      <c r="EM434" s="21"/>
      <c r="EN434" s="21"/>
      <c r="EO434" s="21"/>
      <c r="EP434" s="21"/>
      <c r="EQ434" s="21"/>
      <c r="ER434" s="21"/>
      <c r="ES434" s="21"/>
      <c r="ET434" s="21"/>
      <c r="EU434" s="21"/>
      <c r="EV434" s="21"/>
      <c r="EW434" s="21"/>
      <c r="EX434" s="21"/>
      <c r="EY434" s="21"/>
      <c r="EZ434" s="21"/>
      <c r="FA434" s="21"/>
      <c r="FB434" s="21"/>
      <c r="FC434" s="21"/>
      <c r="FD434" s="21"/>
      <c r="FE434" s="21"/>
      <c r="FF434" s="21"/>
      <c r="FG434" s="21"/>
      <c r="FH434" s="21"/>
      <c r="FI434" s="21"/>
      <c r="FJ434" s="21"/>
      <c r="FK434" s="21"/>
      <c r="FL434" s="21"/>
      <c r="FM434" s="21"/>
      <c r="FN434" s="21"/>
      <c r="FO434" s="21"/>
      <c r="FP434" s="21"/>
      <c r="FQ434" s="21"/>
      <c r="FR434" s="21"/>
      <c r="FS434" s="21"/>
      <c r="FT434" s="21"/>
      <c r="FU434" s="21"/>
      <c r="FV434" s="21"/>
      <c r="FW434" s="21"/>
      <c r="FX434" s="21"/>
      <c r="FY434" s="21"/>
      <c r="FZ434" s="21"/>
      <c r="GA434" s="21"/>
      <c r="GB434" s="21"/>
      <c r="GC434" s="21"/>
      <c r="GD434" s="21"/>
      <c r="GE434" s="21"/>
      <c r="GF434" s="21"/>
      <c r="GG434" s="21"/>
      <c r="GH434" s="21"/>
      <c r="GI434" s="21"/>
      <c r="GJ434" s="21"/>
      <c r="GK434" s="21"/>
      <c r="GL434" s="21"/>
      <c r="GM434" s="21"/>
      <c r="GN434" s="21"/>
      <c r="GO434" s="21"/>
      <c r="GP434" s="21"/>
      <c r="GQ434" s="21"/>
      <c r="GR434" s="21"/>
      <c r="GS434" s="21"/>
      <c r="GT434" s="21"/>
      <c r="GU434" s="21"/>
      <c r="GV434" s="21"/>
      <c r="GW434" s="21"/>
      <c r="GX434" s="21"/>
      <c r="GY434" s="21"/>
      <c r="GZ434" s="21"/>
      <c r="HA434" s="21"/>
      <c r="HB434" s="21"/>
      <c r="HC434" s="21"/>
      <c r="HD434" s="21"/>
      <c r="HE434" s="21"/>
      <c r="HF434" s="21"/>
      <c r="HG434" s="21"/>
      <c r="HH434" s="21"/>
      <c r="HI434" s="21"/>
      <c r="HJ434" s="21"/>
      <c r="HK434" s="21"/>
      <c r="HL434" s="21"/>
      <c r="HM434" s="21"/>
      <c r="HN434" s="21"/>
      <c r="HO434" s="21"/>
      <c r="HP434" s="21"/>
      <c r="HQ434" s="21"/>
      <c r="HR434" s="21"/>
      <c r="HS434" s="21"/>
      <c r="HT434" s="21"/>
      <c r="HU434" s="21"/>
      <c r="HV434" s="21"/>
      <c r="HW434" s="21"/>
      <c r="HX434" s="21"/>
      <c r="HY434" s="21"/>
      <c r="HZ434" s="21"/>
      <c r="IA434" s="21"/>
      <c r="IB434" s="21"/>
      <c r="IC434" s="21"/>
      <c r="ID434" s="21"/>
      <c r="IE434" s="21"/>
      <c r="IF434" s="21"/>
      <c r="IG434" s="21"/>
      <c r="IH434" s="21"/>
      <c r="II434" s="21"/>
      <c r="IJ434" s="21"/>
    </row>
    <row r="435" spans="2:244" s="12" customFormat="1" ht="14.4" customHeight="1" x14ac:dyDescent="0.3">
      <c r="B435" s="13">
        <v>2</v>
      </c>
      <c r="C435" s="51"/>
      <c r="D435" s="12">
        <v>25</v>
      </c>
      <c r="F435" s="14">
        <v>44917</v>
      </c>
      <c r="G435" s="13" t="s">
        <v>89</v>
      </c>
      <c r="I435" s="14">
        <v>44867</v>
      </c>
      <c r="J435" s="13">
        <f t="shared" si="56"/>
        <v>50</v>
      </c>
      <c r="K435" s="41">
        <f t="shared" si="57"/>
        <v>0</v>
      </c>
      <c r="L435" s="41">
        <v>50</v>
      </c>
      <c r="M435" s="78" t="s">
        <v>320</v>
      </c>
      <c r="N435" s="12">
        <v>1</v>
      </c>
      <c r="P435" s="12" t="s">
        <v>107</v>
      </c>
      <c r="Q435" s="12" t="s">
        <v>161</v>
      </c>
      <c r="R435" s="12" t="s">
        <v>77</v>
      </c>
      <c r="S435" s="17" t="s">
        <v>78</v>
      </c>
      <c r="T435" s="12">
        <v>28</v>
      </c>
      <c r="U435" s="12">
        <v>1</v>
      </c>
      <c r="V435" s="12">
        <v>3</v>
      </c>
      <c r="W435" s="12" t="s">
        <v>124</v>
      </c>
      <c r="X435" s="12">
        <v>3</v>
      </c>
      <c r="Z435" s="13">
        <v>49</v>
      </c>
      <c r="AA435" s="13">
        <v>1200</v>
      </c>
      <c r="AB435" s="12">
        <v>12</v>
      </c>
      <c r="AC435" s="13">
        <v>-33</v>
      </c>
      <c r="AD435" s="12">
        <v>-22</v>
      </c>
      <c r="AE435" s="12">
        <v>5</v>
      </c>
      <c r="AF435" s="12">
        <v>6</v>
      </c>
      <c r="AG435" s="12">
        <v>7</v>
      </c>
      <c r="AH435" s="12">
        <v>8</v>
      </c>
      <c r="AJ435" s="13">
        <v>4</v>
      </c>
      <c r="AK435" s="16">
        <f t="shared" si="60"/>
        <v>1734.9243164062302</v>
      </c>
      <c r="AL435" s="12">
        <v>-69.3817138671875</v>
      </c>
      <c r="AM435" s="18">
        <v>-77.1026611328125</v>
      </c>
      <c r="AN435" s="18">
        <v>-86.9293212890625</v>
      </c>
      <c r="AO435" s="18">
        <v>-99.578857421875</v>
      </c>
      <c r="AP435" s="18">
        <v>-101.516723632812</v>
      </c>
      <c r="AQ435" s="12">
        <v>-110.061645507812</v>
      </c>
      <c r="AR435" s="12">
        <v>-117.843627929687</v>
      </c>
      <c r="AS435" s="12">
        <v>-126.388549804687</v>
      </c>
      <c r="AU435" s="12">
        <f t="shared" si="58"/>
        <v>22</v>
      </c>
      <c r="AV435" s="12">
        <v>11</v>
      </c>
      <c r="AW435" s="12">
        <v>1</v>
      </c>
      <c r="AX435" s="12">
        <v>1</v>
      </c>
      <c r="AY435" s="12" t="s">
        <v>80</v>
      </c>
      <c r="AZ435" s="12">
        <v>491.79998779296801</v>
      </c>
      <c r="BA435" s="12">
        <v>495.30078125</v>
      </c>
      <c r="BB435" s="19">
        <v>-30.9899997711181</v>
      </c>
      <c r="BC435" s="18">
        <v>84.105842590332003</v>
      </c>
      <c r="BD435" s="12">
        <v>1.5</v>
      </c>
      <c r="BE435" s="12">
        <v>493.29998779296801</v>
      </c>
      <c r="BF435" s="12">
        <v>-0.74828124046325695</v>
      </c>
      <c r="BG435" s="12">
        <v>3.400390625</v>
      </c>
      <c r="BH435" s="12">
        <v>495.20037841796801</v>
      </c>
      <c r="BI435" s="19">
        <v>1.30170333385467</v>
      </c>
      <c r="BJ435" s="12">
        <v>42.052921295166001</v>
      </c>
      <c r="BK435" s="12">
        <v>1.0413508415222099</v>
      </c>
      <c r="BL435" s="12">
        <v>2.3430540561675999</v>
      </c>
      <c r="BM435" s="12">
        <v>0.701976478099823</v>
      </c>
      <c r="BN435" s="12">
        <v>3.7491683959960902</v>
      </c>
      <c r="BO435" s="12">
        <v>183.40412902832</v>
      </c>
      <c r="BP435" s="12">
        <v>1.05029296875</v>
      </c>
      <c r="BQ435" s="12">
        <v>-66.636032104492102</v>
      </c>
      <c r="BR435" s="12">
        <v>0.650390625</v>
      </c>
      <c r="BS435" s="12">
        <v>73.240798950195298</v>
      </c>
      <c r="BT435" s="12">
        <v>0.78457498550414995</v>
      </c>
      <c r="BU435" s="12">
        <v>-53.073860168457003</v>
      </c>
      <c r="BV435" s="12">
        <v>1.2744604349136299</v>
      </c>
      <c r="BW435" s="12">
        <v>120.50022125244099</v>
      </c>
      <c r="BX435" s="12" t="s">
        <v>82</v>
      </c>
      <c r="BY435" s="12" t="s">
        <v>81</v>
      </c>
      <c r="BZ435" s="12" t="s">
        <v>82</v>
      </c>
      <c r="CA435" s="12" t="s">
        <v>82</v>
      </c>
      <c r="CE435" s="20"/>
      <c r="CF435" s="21"/>
      <c r="CG435" s="21"/>
      <c r="CH435" s="21"/>
      <c r="CI435" s="21"/>
      <c r="CJ435" s="21"/>
      <c r="CK435" s="21"/>
      <c r="CL435" s="21"/>
      <c r="CO435" s="62"/>
      <c r="CX435" s="22">
        <v>1.591</v>
      </c>
      <c r="CZ435" s="12" t="s">
        <v>358</v>
      </c>
      <c r="EC435" s="12">
        <v>7</v>
      </c>
      <c r="ED435" s="12">
        <v>7</v>
      </c>
      <c r="EE435" s="21"/>
      <c r="EF435" s="21">
        <f t="shared" si="59"/>
        <v>0</v>
      </c>
      <c r="EG435" s="28">
        <v>7</v>
      </c>
      <c r="EH435" s="21"/>
      <c r="EI435" s="21"/>
      <c r="EJ435" s="21"/>
      <c r="EK435" s="21"/>
      <c r="EL435" s="21"/>
      <c r="EM435" s="21"/>
      <c r="EN435" s="21"/>
      <c r="EO435" s="21"/>
      <c r="EP435" s="21"/>
      <c r="EQ435" s="21"/>
      <c r="ER435" s="21"/>
      <c r="ES435" s="21"/>
      <c r="ET435" s="21"/>
      <c r="EU435" s="21"/>
      <c r="EV435" s="21"/>
      <c r="EW435" s="21"/>
      <c r="EX435" s="21"/>
      <c r="EY435" s="21"/>
      <c r="EZ435" s="21"/>
      <c r="FA435" s="21"/>
      <c r="FB435" s="21"/>
      <c r="FC435" s="21"/>
      <c r="FD435" s="21"/>
      <c r="FE435" s="21"/>
      <c r="FF435" s="21"/>
      <c r="FG435" s="21"/>
      <c r="FH435" s="21"/>
      <c r="FI435" s="21"/>
      <c r="FJ435" s="21"/>
      <c r="FK435" s="21"/>
      <c r="FL435" s="21"/>
      <c r="FM435" s="21"/>
      <c r="FN435" s="21"/>
      <c r="FO435" s="21"/>
      <c r="FP435" s="21"/>
      <c r="FQ435" s="21"/>
      <c r="FR435" s="21"/>
      <c r="FS435" s="21"/>
      <c r="FT435" s="21"/>
      <c r="FU435" s="21"/>
      <c r="FV435" s="21"/>
      <c r="FW435" s="21"/>
      <c r="FX435" s="21"/>
      <c r="FY435" s="21"/>
      <c r="FZ435" s="21"/>
      <c r="GA435" s="21"/>
      <c r="GB435" s="21"/>
      <c r="GC435" s="21"/>
      <c r="GD435" s="21"/>
      <c r="GE435" s="21"/>
      <c r="GF435" s="21"/>
      <c r="GG435" s="21"/>
      <c r="GH435" s="21"/>
      <c r="GI435" s="21"/>
      <c r="GJ435" s="21"/>
      <c r="GK435" s="21"/>
      <c r="GL435" s="21"/>
      <c r="GM435" s="21"/>
      <c r="GN435" s="21"/>
      <c r="GO435" s="21"/>
      <c r="GP435" s="21"/>
      <c r="GQ435" s="21"/>
      <c r="GR435" s="21"/>
      <c r="GS435" s="21"/>
      <c r="GT435" s="21"/>
      <c r="GU435" s="21"/>
      <c r="GV435" s="21"/>
      <c r="GW435" s="21"/>
      <c r="GX435" s="21"/>
      <c r="GY435" s="21"/>
      <c r="GZ435" s="21"/>
      <c r="HA435" s="21"/>
      <c r="HB435" s="21"/>
      <c r="HC435" s="21"/>
      <c r="HD435" s="21"/>
      <c r="HE435" s="21"/>
      <c r="HF435" s="21"/>
      <c r="HG435" s="21"/>
      <c r="HH435" s="21"/>
      <c r="HI435" s="21"/>
      <c r="HJ435" s="21"/>
      <c r="HK435" s="21"/>
      <c r="HL435" s="21"/>
      <c r="HM435" s="21"/>
      <c r="HN435" s="21"/>
      <c r="HO435" s="21"/>
      <c r="HP435" s="21"/>
      <c r="HQ435" s="21"/>
      <c r="HR435" s="21"/>
      <c r="HS435" s="21"/>
      <c r="HT435" s="21"/>
      <c r="HU435" s="21"/>
      <c r="HV435" s="21"/>
      <c r="HW435" s="21"/>
      <c r="HX435" s="21"/>
      <c r="HY435" s="21"/>
      <c r="HZ435" s="21"/>
      <c r="IA435" s="21"/>
      <c r="IB435" s="21"/>
      <c r="IC435" s="21"/>
      <c r="ID435" s="21"/>
      <c r="IE435" s="21"/>
      <c r="IF435" s="21"/>
      <c r="IG435" s="21"/>
      <c r="IH435" s="21"/>
      <c r="II435" s="21"/>
      <c r="IJ435" s="21"/>
    </row>
    <row r="436" spans="2:244" s="12" customFormat="1" ht="15" customHeight="1" x14ac:dyDescent="0.3">
      <c r="B436" s="13">
        <v>2</v>
      </c>
      <c r="C436" s="51"/>
      <c r="D436" s="12">
        <v>50</v>
      </c>
      <c r="F436" s="14">
        <v>44917</v>
      </c>
      <c r="G436" s="13" t="s">
        <v>89</v>
      </c>
      <c r="I436" s="14">
        <v>44867</v>
      </c>
      <c r="J436" s="13">
        <f t="shared" si="56"/>
        <v>50</v>
      </c>
      <c r="K436" s="41">
        <f t="shared" si="57"/>
        <v>0</v>
      </c>
      <c r="L436" s="41">
        <v>50</v>
      </c>
      <c r="M436" s="78" t="s">
        <v>320</v>
      </c>
      <c r="N436" s="12">
        <v>1</v>
      </c>
      <c r="P436" s="12" t="s">
        <v>107</v>
      </c>
      <c r="Q436" s="12" t="s">
        <v>161</v>
      </c>
      <c r="R436" s="12" t="s">
        <v>77</v>
      </c>
      <c r="S436" s="17" t="s">
        <v>78</v>
      </c>
      <c r="T436" s="12">
        <v>28</v>
      </c>
      <c r="U436" s="12">
        <v>2</v>
      </c>
      <c r="V436" s="12">
        <v>5</v>
      </c>
      <c r="W436" s="12" t="s">
        <v>124</v>
      </c>
      <c r="X436" s="12">
        <v>5</v>
      </c>
      <c r="Z436" s="13">
        <v>54</v>
      </c>
      <c r="AA436" s="13">
        <v>1100</v>
      </c>
      <c r="AB436" s="12">
        <v>9</v>
      </c>
      <c r="AC436" s="13">
        <v>-30</v>
      </c>
      <c r="AD436" s="12">
        <v>-37</v>
      </c>
      <c r="AE436" s="12">
        <v>25</v>
      </c>
      <c r="AF436" s="12">
        <v>26</v>
      </c>
      <c r="AG436" s="12">
        <v>27</v>
      </c>
      <c r="AH436" s="12">
        <v>28</v>
      </c>
      <c r="AJ436" s="13">
        <v>5</v>
      </c>
      <c r="AK436" s="16">
        <f t="shared" si="60"/>
        <v>610.9619140625</v>
      </c>
      <c r="AL436" s="12">
        <v>-67.1234130859375</v>
      </c>
      <c r="AM436" s="18">
        <v>-74.5086669921875</v>
      </c>
      <c r="AN436" s="18">
        <v>-77.392578125</v>
      </c>
      <c r="AO436" s="18">
        <v>-72.2503662109375</v>
      </c>
      <c r="AP436" s="18">
        <v>-83.526611328125</v>
      </c>
      <c r="AQ436" s="12">
        <v>-86.273193359375</v>
      </c>
      <c r="AR436" s="12">
        <v>-85.5255126953125</v>
      </c>
      <c r="AS436" s="12">
        <v>-87.554931640625</v>
      </c>
      <c r="AU436" s="12">
        <f t="shared" si="58"/>
        <v>38</v>
      </c>
      <c r="AV436" s="12">
        <v>19</v>
      </c>
      <c r="AW436" s="12">
        <v>1</v>
      </c>
      <c r="AX436" s="12">
        <v>1</v>
      </c>
      <c r="AY436" s="12" t="s">
        <v>80</v>
      </c>
      <c r="AZ436" s="12">
        <v>668.09948730468705</v>
      </c>
      <c r="BA436" s="12">
        <v>671.798828125</v>
      </c>
      <c r="BB436" s="19">
        <v>-26.9300003051757</v>
      </c>
      <c r="BC436" s="18">
        <v>76.460029602050696</v>
      </c>
      <c r="BD436" s="12">
        <v>1.599609375</v>
      </c>
      <c r="BE436" s="12">
        <v>669.69909667968705</v>
      </c>
      <c r="BF436" s="12">
        <v>4.0875926017761204</v>
      </c>
      <c r="BG436" s="12">
        <v>3.599609375</v>
      </c>
      <c r="BH436" s="12">
        <v>671.69909667968705</v>
      </c>
      <c r="BI436" s="19">
        <v>1.48788225650787</v>
      </c>
      <c r="BJ436" s="12">
        <v>38.230014801025298</v>
      </c>
      <c r="BK436" s="12">
        <v>1.0623949766159</v>
      </c>
      <c r="BL436" s="12">
        <v>2.55027723312377</v>
      </c>
      <c r="BM436" s="12">
        <v>0.88145565986633301</v>
      </c>
      <c r="BN436" s="12">
        <v>4.6092233657836896</v>
      </c>
      <c r="BO436" s="12">
        <v>142.42788696289</v>
      </c>
      <c r="BP436" s="12">
        <v>1.150390625</v>
      </c>
      <c r="BQ436" s="12">
        <v>-51.930145263671797</v>
      </c>
      <c r="BR436" s="12">
        <v>0.8505859375</v>
      </c>
      <c r="BS436" s="12">
        <v>67.797302246093693</v>
      </c>
      <c r="BT436" s="12">
        <v>0.84051972627639804</v>
      </c>
      <c r="BU436" s="12">
        <v>-40.494842529296797</v>
      </c>
      <c r="BV436" s="12">
        <v>1.5142699480056701</v>
      </c>
      <c r="BW436" s="12">
        <v>125.972366333007</v>
      </c>
      <c r="BX436" s="12" t="s">
        <v>82</v>
      </c>
      <c r="BY436" s="12" t="s">
        <v>81</v>
      </c>
      <c r="BZ436" s="12" t="s">
        <v>82</v>
      </c>
      <c r="CA436" s="12" t="s">
        <v>82</v>
      </c>
      <c r="CE436" s="20"/>
      <c r="CF436" s="21"/>
      <c r="CG436" s="21"/>
      <c r="CH436" s="21"/>
      <c r="CI436" s="21"/>
      <c r="CJ436" s="21"/>
      <c r="CK436" s="21"/>
      <c r="CL436" s="21"/>
      <c r="CO436" s="62"/>
      <c r="CX436" s="22">
        <v>3.74</v>
      </c>
      <c r="CZ436" s="12" t="s">
        <v>359</v>
      </c>
      <c r="DA436" s="12">
        <v>3.7559999999999998</v>
      </c>
      <c r="EC436" s="12">
        <v>7</v>
      </c>
      <c r="ED436" s="12">
        <v>7</v>
      </c>
      <c r="EE436" s="21"/>
      <c r="EF436" s="21">
        <f t="shared" si="59"/>
        <v>0</v>
      </c>
      <c r="EG436" s="28">
        <v>7</v>
      </c>
      <c r="EH436" s="21"/>
      <c r="EI436" s="21"/>
      <c r="EJ436" s="21"/>
      <c r="EK436" s="21"/>
      <c r="EL436" s="21"/>
      <c r="EM436" s="21"/>
      <c r="EN436" s="21"/>
      <c r="EO436" s="21"/>
      <c r="EP436" s="21"/>
      <c r="EQ436" s="21"/>
      <c r="ER436" s="21"/>
      <c r="ES436" s="21"/>
      <c r="ET436" s="21"/>
      <c r="EU436" s="21"/>
      <c r="EV436" s="21"/>
      <c r="EW436" s="21"/>
      <c r="EX436" s="21"/>
      <c r="EY436" s="21"/>
      <c r="EZ436" s="21"/>
      <c r="FA436" s="21"/>
      <c r="FB436" s="21"/>
      <c r="FC436" s="21"/>
      <c r="FD436" s="21"/>
      <c r="FE436" s="21"/>
      <c r="FF436" s="21"/>
      <c r="FG436" s="21"/>
      <c r="FH436" s="21"/>
      <c r="FI436" s="21"/>
      <c r="FJ436" s="21"/>
      <c r="FK436" s="21"/>
      <c r="FL436" s="21"/>
      <c r="FM436" s="21"/>
      <c r="FN436" s="21"/>
      <c r="FO436" s="21"/>
      <c r="FP436" s="21"/>
      <c r="FQ436" s="21"/>
      <c r="FR436" s="21"/>
      <c r="FS436" s="21"/>
      <c r="FT436" s="21"/>
      <c r="FU436" s="21"/>
      <c r="FV436" s="21"/>
      <c r="FW436" s="21"/>
      <c r="FX436" s="21"/>
      <c r="FY436" s="21"/>
      <c r="FZ436" s="21"/>
      <c r="GA436" s="21"/>
      <c r="GB436" s="21"/>
      <c r="GC436" s="21"/>
      <c r="GD436" s="21"/>
      <c r="GE436" s="21"/>
      <c r="GF436" s="21"/>
      <c r="GG436" s="21"/>
      <c r="GH436" s="21"/>
      <c r="GI436" s="21"/>
      <c r="GJ436" s="21"/>
      <c r="GK436" s="21"/>
      <c r="GL436" s="21"/>
      <c r="GM436" s="21"/>
      <c r="GN436" s="21"/>
      <c r="GO436" s="21"/>
      <c r="GP436" s="21"/>
      <c r="GQ436" s="21"/>
      <c r="GR436" s="21"/>
      <c r="GS436" s="21"/>
      <c r="GT436" s="21"/>
      <c r="GU436" s="21"/>
      <c r="GV436" s="21"/>
      <c r="GW436" s="21"/>
      <c r="GX436" s="21"/>
      <c r="GY436" s="21"/>
      <c r="GZ436" s="21"/>
      <c r="HA436" s="21"/>
      <c r="HB436" s="21"/>
      <c r="HC436" s="21"/>
      <c r="HD436" s="21"/>
      <c r="HE436" s="21"/>
      <c r="HF436" s="21"/>
      <c r="HG436" s="21"/>
      <c r="HH436" s="21"/>
      <c r="HI436" s="21"/>
      <c r="HJ436" s="21"/>
      <c r="HK436" s="21"/>
      <c r="HL436" s="21"/>
      <c r="HM436" s="21"/>
      <c r="HN436" s="21"/>
      <c r="HO436" s="21"/>
      <c r="HP436" s="21"/>
      <c r="HQ436" s="21"/>
      <c r="HR436" s="21"/>
      <c r="HS436" s="21"/>
      <c r="HT436" s="21"/>
      <c r="HU436" s="21"/>
      <c r="HV436" s="21"/>
      <c r="HW436" s="21"/>
      <c r="HX436" s="21"/>
      <c r="HY436" s="21"/>
      <c r="HZ436" s="21"/>
      <c r="IA436" s="21"/>
      <c r="IB436" s="21"/>
      <c r="IC436" s="21"/>
      <c r="ID436" s="21"/>
      <c r="IE436" s="21"/>
      <c r="IF436" s="21"/>
      <c r="IG436" s="21"/>
      <c r="IH436" s="21"/>
      <c r="II436" s="21"/>
      <c r="IJ436" s="21"/>
    </row>
    <row r="437" spans="2:244" s="12" customFormat="1" x14ac:dyDescent="0.3">
      <c r="B437" s="13">
        <v>2</v>
      </c>
      <c r="C437" s="51"/>
      <c r="D437" s="12">
        <v>50</v>
      </c>
      <c r="F437" s="14">
        <v>44917</v>
      </c>
      <c r="G437" s="13" t="s">
        <v>89</v>
      </c>
      <c r="I437" s="14">
        <v>44867</v>
      </c>
      <c r="J437" s="13">
        <f t="shared" si="56"/>
        <v>50</v>
      </c>
      <c r="K437" s="41">
        <f t="shared" si="57"/>
        <v>0</v>
      </c>
      <c r="L437" s="41">
        <v>50</v>
      </c>
      <c r="M437" s="78" t="s">
        <v>320</v>
      </c>
      <c r="N437" s="12">
        <v>1</v>
      </c>
      <c r="P437" s="12" t="s">
        <v>107</v>
      </c>
      <c r="Q437" s="12" t="s">
        <v>161</v>
      </c>
      <c r="R437" s="12" t="s">
        <v>77</v>
      </c>
      <c r="S437" s="17" t="s">
        <v>78</v>
      </c>
      <c r="T437" s="12">
        <v>28</v>
      </c>
      <c r="U437" s="12">
        <v>2</v>
      </c>
      <c r="V437" s="12">
        <v>1</v>
      </c>
      <c r="W437" s="12" t="s">
        <v>128</v>
      </c>
      <c r="X437" s="12">
        <v>6</v>
      </c>
      <c r="Z437" s="13">
        <v>41</v>
      </c>
      <c r="AA437" s="13">
        <v>1100</v>
      </c>
      <c r="AB437" s="12">
        <v>13</v>
      </c>
      <c r="AC437" s="13">
        <v>-44</v>
      </c>
      <c r="AD437" s="12">
        <v>-17</v>
      </c>
      <c r="AE437" s="12">
        <v>16</v>
      </c>
      <c r="AF437" s="12">
        <v>17</v>
      </c>
      <c r="AG437" s="12">
        <v>18</v>
      </c>
      <c r="AH437" s="12">
        <v>19</v>
      </c>
      <c r="AJ437" s="13">
        <v>6</v>
      </c>
      <c r="AK437" s="16">
        <f t="shared" si="60"/>
        <v>1843.8720703124802</v>
      </c>
      <c r="AL437" s="12">
        <v>-70.770263671875</v>
      </c>
      <c r="AM437" s="18">
        <v>-76.934814453125</v>
      </c>
      <c r="AN437" s="18">
        <v>-87.8143310546875</v>
      </c>
      <c r="AO437" s="18">
        <v>-98.297119140625</v>
      </c>
      <c r="AP437" s="18">
        <v>-106.185913085937</v>
      </c>
      <c r="AQ437" s="12">
        <v>-108.551025390625</v>
      </c>
      <c r="AR437" s="12">
        <v>-125.54931640625</v>
      </c>
      <c r="AS437" s="12">
        <v>-107.147216796875</v>
      </c>
      <c r="AU437" s="12">
        <f t="shared" si="58"/>
        <v>22</v>
      </c>
      <c r="AV437" s="12">
        <v>11</v>
      </c>
      <c r="AW437" s="12">
        <v>1</v>
      </c>
      <c r="AX437" s="12">
        <v>1</v>
      </c>
      <c r="AY437" s="12" t="s">
        <v>80</v>
      </c>
      <c r="AZ437" s="12">
        <v>589.7001953125</v>
      </c>
      <c r="BA437" s="12">
        <v>593.599609375</v>
      </c>
      <c r="BB437" s="19">
        <v>-29.2000007629394</v>
      </c>
      <c r="BC437" s="18">
        <v>68.888107299804602</v>
      </c>
      <c r="BD437" s="12">
        <v>1.599609375</v>
      </c>
      <c r="BE437" s="12">
        <v>591.2998046875</v>
      </c>
      <c r="BF437" s="12">
        <v>5.6709470748901296</v>
      </c>
      <c r="BG437" s="12">
        <v>0</v>
      </c>
      <c r="BH437" s="12">
        <v>589.7001953125</v>
      </c>
      <c r="BI437" s="19">
        <v>1.9665610790252599</v>
      </c>
      <c r="BJ437" s="12">
        <v>34.444053649902301</v>
      </c>
      <c r="BK437" s="12">
        <v>0.96862387657165505</v>
      </c>
      <c r="BL437" s="12">
        <v>2.9351849555969198</v>
      </c>
      <c r="BM437" s="12">
        <v>1.31959199905395</v>
      </c>
      <c r="BN437" s="12">
        <v>12.1984643936157</v>
      </c>
      <c r="BO437" s="12">
        <v>107.68994903564401</v>
      </c>
      <c r="BP437" s="12">
        <v>1.0498046875</v>
      </c>
      <c r="BQ437" s="12">
        <v>-34.890777587890597</v>
      </c>
      <c r="BR437" s="12">
        <v>1.05029296875</v>
      </c>
      <c r="BS437" s="12">
        <v>49.299022674560497</v>
      </c>
      <c r="BT437" s="12">
        <v>1.0645608901977499</v>
      </c>
      <c r="BU437" s="12" t="s">
        <v>81</v>
      </c>
      <c r="BV437" s="12" t="s">
        <v>81</v>
      </c>
      <c r="BW437" s="12">
        <v>142.99151611328099</v>
      </c>
      <c r="BX437" s="12" t="s">
        <v>82</v>
      </c>
      <c r="BY437" s="12" t="s">
        <v>81</v>
      </c>
      <c r="BZ437" s="12" t="s">
        <v>82</v>
      </c>
      <c r="CA437" s="12" t="s">
        <v>82</v>
      </c>
      <c r="CE437" s="20"/>
      <c r="CF437" s="21"/>
      <c r="CG437" s="21"/>
      <c r="CH437" s="21"/>
      <c r="CI437" s="21"/>
      <c r="CJ437" s="21"/>
      <c r="CK437" s="21"/>
      <c r="CL437" s="21"/>
      <c r="CO437" s="62"/>
      <c r="CX437" s="22">
        <v>0.50600000000000001</v>
      </c>
      <c r="EC437" s="21">
        <v>9</v>
      </c>
      <c r="ED437" s="12">
        <v>9</v>
      </c>
      <c r="EF437" s="21">
        <f t="shared" si="59"/>
        <v>0</v>
      </c>
      <c r="EG437" s="24">
        <v>9</v>
      </c>
    </row>
    <row r="438" spans="2:244" s="12" customFormat="1" x14ac:dyDescent="0.3">
      <c r="B438" s="13">
        <v>2</v>
      </c>
      <c r="C438" s="51"/>
      <c r="D438" s="12">
        <v>25</v>
      </c>
      <c r="F438" s="14">
        <v>44917</v>
      </c>
      <c r="G438" s="13" t="s">
        <v>89</v>
      </c>
      <c r="I438" s="14">
        <v>44867</v>
      </c>
      <c r="J438" s="13">
        <f t="shared" si="56"/>
        <v>50</v>
      </c>
      <c r="K438" s="41">
        <f t="shared" si="57"/>
        <v>0</v>
      </c>
      <c r="L438" s="41">
        <v>50</v>
      </c>
      <c r="M438" s="78" t="s">
        <v>320</v>
      </c>
      <c r="N438" s="12">
        <v>1</v>
      </c>
      <c r="P438" s="12" t="s">
        <v>107</v>
      </c>
      <c r="Q438" s="12" t="s">
        <v>161</v>
      </c>
      <c r="R438" s="12" t="s">
        <v>77</v>
      </c>
      <c r="S438" s="17" t="s">
        <v>78</v>
      </c>
      <c r="T438" s="12">
        <v>28</v>
      </c>
      <c r="U438" s="12">
        <v>1</v>
      </c>
      <c r="V438" s="12">
        <v>6</v>
      </c>
      <c r="W438" s="12" t="s">
        <v>360</v>
      </c>
      <c r="X438" s="12">
        <v>3</v>
      </c>
      <c r="Z438" s="13">
        <v>39</v>
      </c>
      <c r="AA438" s="13">
        <v>1300</v>
      </c>
      <c r="AB438" s="12">
        <v>10</v>
      </c>
      <c r="AC438" s="13">
        <v>-26</v>
      </c>
      <c r="AD438" s="12">
        <v>-26</v>
      </c>
      <c r="AE438" s="12">
        <v>11</v>
      </c>
      <c r="AF438" s="12">
        <v>12</v>
      </c>
      <c r="AG438" s="12">
        <v>13</v>
      </c>
      <c r="AH438" s="12">
        <v>14</v>
      </c>
      <c r="AJ438" s="13">
        <v>3</v>
      </c>
      <c r="AK438" s="16">
        <f t="shared" si="60"/>
        <v>274.658203125</v>
      </c>
      <c r="AL438" s="12">
        <v>-66.2689208984375</v>
      </c>
      <c r="AM438" s="18">
        <v>-63.812255859375</v>
      </c>
      <c r="AN438" s="18">
        <v>-67.6422119140625</v>
      </c>
      <c r="AO438" s="18">
        <v>-73.8525390625</v>
      </c>
      <c r="AP438" s="18">
        <v>-68.115234375</v>
      </c>
      <c r="AQ438" s="12">
        <v>-72.418212890625</v>
      </c>
      <c r="AR438" s="12">
        <v>-71.77734375</v>
      </c>
      <c r="AS438" s="12">
        <v>-72.9522705078125</v>
      </c>
      <c r="AU438" s="12">
        <f t="shared" si="58"/>
        <v>30</v>
      </c>
      <c r="AV438" s="12">
        <v>15</v>
      </c>
      <c r="AW438" s="12">
        <v>1</v>
      </c>
      <c r="AX438" s="12">
        <v>1</v>
      </c>
      <c r="AY438" s="12" t="s">
        <v>80</v>
      </c>
      <c r="AZ438" s="12">
        <v>476.09948730468699</v>
      </c>
      <c r="BA438" s="12">
        <v>480.099609375</v>
      </c>
      <c r="BB438" s="19">
        <v>-33.009998321533203</v>
      </c>
      <c r="BC438" s="18">
        <v>62.474720001220703</v>
      </c>
      <c r="BD438" s="12">
        <v>1.80078125</v>
      </c>
      <c r="BE438" s="12">
        <v>477.90026855468699</v>
      </c>
      <c r="BF438" s="12">
        <v>5.6815090179443297</v>
      </c>
      <c r="BG438" s="12">
        <v>0</v>
      </c>
      <c r="BH438" s="12">
        <v>476.09948730468699</v>
      </c>
      <c r="BI438" s="19">
        <v>2.5575168132781898</v>
      </c>
      <c r="BJ438" s="12">
        <v>31.237360000610298</v>
      </c>
      <c r="BK438" s="12">
        <v>0.82010614871978804</v>
      </c>
      <c r="BL438" s="12">
        <v>3.3776228427886901</v>
      </c>
      <c r="BM438" s="12">
        <v>8.4907970428466797</v>
      </c>
      <c r="BN438" s="12">
        <v>6.9453802108764604</v>
      </c>
      <c r="BO438" s="12">
        <v>57.138481140136697</v>
      </c>
      <c r="BP438" s="12">
        <v>0.9501953125</v>
      </c>
      <c r="BQ438" s="12">
        <v>-26.348039627075099</v>
      </c>
      <c r="BR438" s="12">
        <v>1.1494140625</v>
      </c>
      <c r="BS438" s="12">
        <v>39.032096862792898</v>
      </c>
      <c r="BT438" s="12">
        <v>1.2980382442474301</v>
      </c>
      <c r="BU438" s="12" t="s">
        <v>81</v>
      </c>
      <c r="BV438" s="12" t="s">
        <v>81</v>
      </c>
      <c r="BW438" s="12">
        <v>157.51794433593699</v>
      </c>
      <c r="BX438" s="12" t="s">
        <v>82</v>
      </c>
      <c r="BY438" s="12" t="s">
        <v>81</v>
      </c>
      <c r="BZ438" s="12" t="s">
        <v>82</v>
      </c>
      <c r="CA438" s="12" t="s">
        <v>82</v>
      </c>
      <c r="CE438" s="20"/>
      <c r="CF438" s="21"/>
      <c r="CG438" s="21"/>
      <c r="CH438" s="21"/>
      <c r="CI438" s="21"/>
      <c r="CJ438" s="21"/>
      <c r="CK438" s="21"/>
      <c r="CL438" s="21"/>
      <c r="CO438" s="62"/>
      <c r="CX438" s="22">
        <v>8.8079999999999998</v>
      </c>
      <c r="CZ438" s="12" t="s">
        <v>361</v>
      </c>
      <c r="DA438" s="12">
        <v>9.4</v>
      </c>
      <c r="EC438" s="12">
        <v>7</v>
      </c>
      <c r="ED438" s="21">
        <v>7</v>
      </c>
      <c r="EE438" s="21"/>
      <c r="EF438" s="21">
        <f t="shared" si="59"/>
        <v>0</v>
      </c>
      <c r="EG438" s="28">
        <v>7</v>
      </c>
      <c r="EH438" s="21"/>
      <c r="EI438" s="21"/>
      <c r="EJ438" s="21"/>
      <c r="EK438" s="21"/>
      <c r="EL438" s="21"/>
      <c r="EM438" s="21"/>
      <c r="EN438" s="21"/>
      <c r="EO438" s="21"/>
      <c r="EP438" s="21"/>
      <c r="EQ438" s="21"/>
      <c r="ER438" s="21"/>
      <c r="ES438" s="21"/>
      <c r="ET438" s="21"/>
      <c r="EU438" s="21"/>
      <c r="EV438" s="21"/>
      <c r="EW438" s="21"/>
      <c r="EX438" s="21"/>
      <c r="EY438" s="21"/>
      <c r="EZ438" s="21"/>
      <c r="FA438" s="21"/>
      <c r="FB438" s="21"/>
      <c r="FC438" s="21"/>
      <c r="FD438" s="21"/>
      <c r="FE438" s="21"/>
      <c r="FF438" s="21"/>
      <c r="FG438" s="21"/>
      <c r="FH438" s="21"/>
      <c r="FI438" s="21"/>
      <c r="FJ438" s="21"/>
      <c r="FK438" s="21"/>
      <c r="FL438" s="21"/>
      <c r="FM438" s="21"/>
      <c r="FN438" s="21"/>
      <c r="FO438" s="21"/>
      <c r="FP438" s="21"/>
      <c r="FQ438" s="21"/>
      <c r="FR438" s="21"/>
      <c r="FS438" s="21"/>
      <c r="FT438" s="21"/>
      <c r="FU438" s="21"/>
      <c r="FV438" s="21"/>
      <c r="FW438" s="21"/>
      <c r="FX438" s="21"/>
      <c r="FY438" s="21"/>
      <c r="FZ438" s="21"/>
      <c r="GA438" s="21"/>
      <c r="GB438" s="21"/>
      <c r="GC438" s="21"/>
      <c r="GD438" s="21"/>
      <c r="GE438" s="21"/>
      <c r="GF438" s="21"/>
      <c r="GG438" s="21"/>
      <c r="GH438" s="21"/>
      <c r="GI438" s="21"/>
      <c r="GJ438" s="21"/>
      <c r="GK438" s="21"/>
      <c r="GL438" s="21"/>
      <c r="GM438" s="21"/>
      <c r="GN438" s="21"/>
      <c r="GO438" s="21"/>
      <c r="GP438" s="21"/>
      <c r="GQ438" s="21"/>
      <c r="GR438" s="21"/>
      <c r="GS438" s="21"/>
      <c r="GT438" s="21"/>
      <c r="GU438" s="21"/>
      <c r="GV438" s="21"/>
      <c r="GW438" s="21"/>
      <c r="GX438" s="21"/>
      <c r="GY438" s="21"/>
      <c r="GZ438" s="21"/>
      <c r="HA438" s="21"/>
      <c r="HB438" s="21"/>
      <c r="HC438" s="21"/>
      <c r="HD438" s="21"/>
      <c r="HE438" s="21"/>
      <c r="HF438" s="21"/>
      <c r="HG438" s="21"/>
      <c r="HH438" s="21"/>
      <c r="HI438" s="21"/>
      <c r="HJ438" s="21"/>
      <c r="HK438" s="21"/>
      <c r="HL438" s="21"/>
      <c r="HM438" s="21"/>
      <c r="HN438" s="21"/>
      <c r="HO438" s="21"/>
      <c r="HP438" s="21"/>
      <c r="HQ438" s="21"/>
      <c r="HR438" s="21"/>
      <c r="HS438" s="21"/>
      <c r="HT438" s="21"/>
      <c r="HU438" s="21"/>
      <c r="HV438" s="21"/>
      <c r="HW438" s="21"/>
      <c r="HX438" s="21"/>
      <c r="HY438" s="21"/>
      <c r="HZ438" s="21"/>
      <c r="IA438" s="21"/>
      <c r="IB438" s="21"/>
      <c r="IC438" s="21"/>
      <c r="ID438" s="21"/>
      <c r="IE438" s="21"/>
      <c r="IF438" s="21"/>
      <c r="IG438" s="21"/>
      <c r="IH438" s="21"/>
      <c r="II438" s="21"/>
      <c r="IJ438" s="21"/>
    </row>
    <row r="439" spans="2:244" s="12" customFormat="1" ht="15" customHeight="1" x14ac:dyDescent="0.3">
      <c r="B439" s="13">
        <v>2</v>
      </c>
      <c r="C439" s="51"/>
      <c r="D439" s="12">
        <v>50</v>
      </c>
      <c r="F439" s="14">
        <v>44917</v>
      </c>
      <c r="G439" s="13" t="s">
        <v>89</v>
      </c>
      <c r="I439" s="14">
        <v>44867</v>
      </c>
      <c r="J439" s="13">
        <f t="shared" si="56"/>
        <v>50</v>
      </c>
      <c r="K439" s="41">
        <f t="shared" si="57"/>
        <v>0</v>
      </c>
      <c r="L439" s="41">
        <v>50</v>
      </c>
      <c r="M439" s="78" t="s">
        <v>320</v>
      </c>
      <c r="N439" s="12">
        <v>1</v>
      </c>
      <c r="P439" s="12" t="s">
        <v>107</v>
      </c>
      <c r="Q439" s="12" t="s">
        <v>161</v>
      </c>
      <c r="R439" s="12" t="s">
        <v>77</v>
      </c>
      <c r="S439" s="17" t="s">
        <v>78</v>
      </c>
      <c r="T439" s="12">
        <v>28</v>
      </c>
      <c r="U439" s="12">
        <v>2</v>
      </c>
      <c r="V439" s="12">
        <v>6</v>
      </c>
      <c r="W439" s="12" t="s">
        <v>362</v>
      </c>
      <c r="X439" s="12">
        <v>1</v>
      </c>
      <c r="Z439" s="13">
        <v>56</v>
      </c>
      <c r="AA439" s="13">
        <v>783</v>
      </c>
      <c r="AB439" s="12">
        <v>9</v>
      </c>
      <c r="AC439" s="13">
        <v>-21</v>
      </c>
      <c r="AD439" s="12">
        <v>-56</v>
      </c>
      <c r="AE439" s="30">
        <v>29</v>
      </c>
      <c r="AF439" s="12">
        <v>30</v>
      </c>
      <c r="AG439" s="12">
        <v>31</v>
      </c>
      <c r="AH439" s="12">
        <v>32</v>
      </c>
      <c r="AJ439" s="13">
        <v>1</v>
      </c>
      <c r="AK439" s="16">
        <f t="shared" si="60"/>
        <v>332.33642578125</v>
      </c>
      <c r="AL439" s="12">
        <v>-70.068359375</v>
      </c>
      <c r="AM439" s="18">
        <v>-73.4100341796875</v>
      </c>
      <c r="AN439" s="18">
        <v>-78.5064697265625</v>
      </c>
      <c r="AO439" s="18">
        <v>-78.79638671875</v>
      </c>
      <c r="AP439" s="18">
        <v>-75.68359375</v>
      </c>
      <c r="AQ439" s="12">
        <v>-79.864501953125</v>
      </c>
      <c r="AR439" s="12">
        <v>-80.3680419921875</v>
      </c>
      <c r="AS439" s="12">
        <v>-80.902099609375</v>
      </c>
      <c r="AU439" s="12">
        <f t="shared" si="58"/>
        <v>48</v>
      </c>
      <c r="AV439" s="12">
        <v>24</v>
      </c>
      <c r="AW439" s="12">
        <v>1</v>
      </c>
      <c r="AX439" s="12">
        <v>1</v>
      </c>
      <c r="AY439" s="12" t="s">
        <v>80</v>
      </c>
      <c r="AZ439" s="12">
        <v>370.90051269531199</v>
      </c>
      <c r="BA439" s="12">
        <v>375.29879760742102</v>
      </c>
      <c r="BB439" s="19">
        <v>-23.149999618530199</v>
      </c>
      <c r="BC439" s="18">
        <v>47.548805236816399</v>
      </c>
      <c r="BD439" s="12">
        <v>1.900390625</v>
      </c>
      <c r="BE439" s="12">
        <v>372.80090332031199</v>
      </c>
      <c r="BF439" s="12">
        <v>4.7326416969299299</v>
      </c>
      <c r="BG439" s="12">
        <v>0</v>
      </c>
      <c r="BH439" s="12">
        <v>370.90051269531199</v>
      </c>
      <c r="BI439" s="19">
        <v>2.9779305458068799</v>
      </c>
      <c r="BJ439" s="12">
        <v>23.7744026184082</v>
      </c>
      <c r="BK439" s="12">
        <v>0.89507299661636397</v>
      </c>
      <c r="BL439" s="12">
        <v>3.87300372123718</v>
      </c>
      <c r="BM439" s="12">
        <v>30.181993484496999</v>
      </c>
      <c r="BN439" s="12">
        <v>5.3079471588134703</v>
      </c>
      <c r="BO439" s="12">
        <v>47.6409301757812</v>
      </c>
      <c r="BP439" s="12">
        <v>0.9501953125</v>
      </c>
      <c r="BQ439" s="12">
        <v>-15.471814155578601</v>
      </c>
      <c r="BR439" s="12">
        <v>1.1494140625</v>
      </c>
      <c r="BS439" s="12">
        <v>28.757823944091701</v>
      </c>
      <c r="BT439" s="12">
        <v>1.3957164287567101</v>
      </c>
      <c r="BU439" s="12" t="s">
        <v>81</v>
      </c>
      <c r="BV439" s="12" t="s">
        <v>81</v>
      </c>
      <c r="BW439" s="12">
        <v>134.01930236816401</v>
      </c>
      <c r="BX439" s="12" t="s">
        <v>82</v>
      </c>
      <c r="BY439" s="12" t="s">
        <v>81</v>
      </c>
      <c r="BZ439" s="12" t="s">
        <v>82</v>
      </c>
      <c r="CA439" s="12" t="s">
        <v>82</v>
      </c>
      <c r="CE439" s="20"/>
      <c r="CF439" s="21"/>
      <c r="CG439" s="21"/>
      <c r="CH439" s="21"/>
      <c r="CI439" s="21"/>
      <c r="CJ439" s="21"/>
      <c r="CK439" s="21"/>
      <c r="CL439" s="21"/>
      <c r="CO439" s="62"/>
      <c r="CX439" s="22" t="s">
        <v>98</v>
      </c>
      <c r="CY439" s="12" t="s">
        <v>98</v>
      </c>
      <c r="CZ439" s="12" t="s">
        <v>363</v>
      </c>
      <c r="DF439" s="12" t="s">
        <v>203</v>
      </c>
      <c r="EC439" s="37">
        <v>4</v>
      </c>
      <c r="ED439" s="21">
        <v>4</v>
      </c>
      <c r="EE439" s="21"/>
      <c r="EF439" s="21">
        <f t="shared" si="59"/>
        <v>0</v>
      </c>
      <c r="EG439" s="50">
        <v>4</v>
      </c>
      <c r="EH439" s="21"/>
      <c r="EI439" s="21"/>
      <c r="EJ439" s="21"/>
      <c r="EK439" s="21"/>
      <c r="EL439" s="21"/>
      <c r="EM439" s="21"/>
      <c r="EN439" s="21"/>
      <c r="EO439" s="21"/>
      <c r="EP439" s="21"/>
      <c r="EQ439" s="21"/>
      <c r="ER439" s="21"/>
      <c r="ES439" s="21"/>
      <c r="ET439" s="21"/>
      <c r="EU439" s="21"/>
      <c r="EV439" s="21"/>
      <c r="EW439" s="21"/>
      <c r="EX439" s="21"/>
      <c r="EY439" s="21"/>
      <c r="EZ439" s="21"/>
      <c r="FA439" s="21"/>
      <c r="FB439" s="21"/>
      <c r="FC439" s="21"/>
      <c r="FD439" s="21"/>
      <c r="FE439" s="21"/>
      <c r="FF439" s="21"/>
      <c r="FG439" s="21"/>
      <c r="FH439" s="21"/>
      <c r="FI439" s="21"/>
      <c r="FJ439" s="21"/>
      <c r="FK439" s="21"/>
      <c r="FL439" s="21"/>
      <c r="FM439" s="21"/>
      <c r="FN439" s="21"/>
      <c r="FO439" s="21"/>
      <c r="FP439" s="21"/>
      <c r="FQ439" s="21"/>
      <c r="FR439" s="21"/>
      <c r="FS439" s="21"/>
      <c r="FT439" s="21"/>
      <c r="FU439" s="21"/>
      <c r="FV439" s="21"/>
      <c r="FW439" s="21"/>
      <c r="FX439" s="21"/>
      <c r="FY439" s="21"/>
      <c r="FZ439" s="21"/>
      <c r="GA439" s="21"/>
      <c r="GB439" s="21"/>
      <c r="GC439" s="21"/>
      <c r="GD439" s="21"/>
      <c r="GE439" s="21"/>
      <c r="GF439" s="21"/>
      <c r="GG439" s="21"/>
      <c r="GH439" s="21"/>
      <c r="GI439" s="21"/>
      <c r="GJ439" s="21"/>
      <c r="GK439" s="21"/>
      <c r="GL439" s="21"/>
      <c r="GM439" s="21"/>
      <c r="GN439" s="21"/>
      <c r="GO439" s="21"/>
      <c r="GP439" s="21"/>
      <c r="GQ439" s="21"/>
      <c r="GR439" s="21"/>
      <c r="GS439" s="21"/>
      <c r="GT439" s="21"/>
      <c r="GU439" s="21"/>
      <c r="GV439" s="21"/>
      <c r="GW439" s="21"/>
      <c r="GX439" s="21"/>
      <c r="GY439" s="21"/>
      <c r="GZ439" s="21"/>
      <c r="HA439" s="21"/>
      <c r="HB439" s="21"/>
      <c r="HC439" s="21"/>
      <c r="HD439" s="21"/>
      <c r="HE439" s="21"/>
      <c r="HF439" s="21"/>
      <c r="HG439" s="21"/>
      <c r="HH439" s="21"/>
      <c r="HI439" s="21"/>
      <c r="HJ439" s="21"/>
      <c r="HK439" s="21"/>
      <c r="HL439" s="21"/>
      <c r="HM439" s="21"/>
      <c r="HN439" s="21"/>
      <c r="HO439" s="21"/>
      <c r="HP439" s="21"/>
      <c r="HQ439" s="21"/>
      <c r="HR439" s="21"/>
      <c r="HS439" s="21"/>
      <c r="HT439" s="21"/>
      <c r="HU439" s="21"/>
      <c r="HV439" s="21"/>
      <c r="HW439" s="21"/>
      <c r="HX439" s="21"/>
      <c r="HY439" s="21"/>
      <c r="HZ439" s="21"/>
      <c r="IA439" s="21"/>
      <c r="IB439" s="21"/>
      <c r="IC439" s="21"/>
      <c r="ID439" s="21"/>
      <c r="IE439" s="21"/>
      <c r="IF439" s="21"/>
      <c r="IG439" s="21"/>
      <c r="IH439" s="21"/>
      <c r="II439" s="21"/>
      <c r="IJ439" s="21"/>
    </row>
    <row r="440" spans="2:244" s="12" customFormat="1" x14ac:dyDescent="0.3">
      <c r="B440" s="13">
        <v>2</v>
      </c>
      <c r="C440" s="51"/>
      <c r="D440" s="12">
        <v>50</v>
      </c>
      <c r="F440" s="14">
        <v>44917</v>
      </c>
      <c r="G440" s="13" t="s">
        <v>89</v>
      </c>
      <c r="I440" s="14">
        <v>44867</v>
      </c>
      <c r="J440" s="13">
        <f t="shared" si="56"/>
        <v>50</v>
      </c>
      <c r="K440" s="41">
        <f t="shared" si="57"/>
        <v>0</v>
      </c>
      <c r="L440" s="41">
        <v>50</v>
      </c>
      <c r="M440" s="78" t="s">
        <v>320</v>
      </c>
      <c r="N440" s="12">
        <v>1</v>
      </c>
      <c r="P440" s="12" t="s">
        <v>107</v>
      </c>
      <c r="Q440" s="12" t="s">
        <v>161</v>
      </c>
      <c r="R440" s="12" t="s">
        <v>77</v>
      </c>
      <c r="S440" s="17" t="s">
        <v>78</v>
      </c>
      <c r="T440" s="12">
        <v>28</v>
      </c>
      <c r="U440" s="12">
        <v>2</v>
      </c>
      <c r="V440" s="12">
        <v>3</v>
      </c>
      <c r="W440" s="12" t="s">
        <v>364</v>
      </c>
      <c r="X440" s="12" t="s">
        <v>188</v>
      </c>
      <c r="Z440" s="13">
        <v>52</v>
      </c>
      <c r="AA440" s="13">
        <v>1500</v>
      </c>
      <c r="AB440" s="12">
        <v>11</v>
      </c>
      <c r="AC440" s="13">
        <v>-31</v>
      </c>
      <c r="AD440" s="12">
        <v>-30</v>
      </c>
      <c r="AE440" s="30">
        <v>21</v>
      </c>
      <c r="AF440" s="12" t="s">
        <v>365</v>
      </c>
      <c r="AJ440" s="13">
        <v>1</v>
      </c>
      <c r="AK440" s="16"/>
      <c r="AM440" s="18"/>
      <c r="AN440" s="18"/>
      <c r="AO440" s="18"/>
      <c r="AP440" s="18"/>
      <c r="AU440" s="12">
        <f t="shared" si="58"/>
        <v>50</v>
      </c>
      <c r="AV440" s="12">
        <v>25</v>
      </c>
      <c r="AW440" s="12">
        <v>1</v>
      </c>
      <c r="AX440" s="12">
        <v>1</v>
      </c>
      <c r="AY440" s="12" t="s">
        <v>80</v>
      </c>
      <c r="AZ440" s="12">
        <v>262.69918823242102</v>
      </c>
      <c r="BA440" s="12">
        <v>265.00012207031199</v>
      </c>
      <c r="BB440" s="19">
        <v>-26.129999160766602</v>
      </c>
      <c r="BC440" s="18">
        <v>36.216060638427699</v>
      </c>
      <c r="BD440" s="12">
        <v>1.1015625</v>
      </c>
      <c r="BE440" s="12">
        <v>263.80075073242102</v>
      </c>
      <c r="BF440" s="12">
        <v>29.456415176391602</v>
      </c>
      <c r="BG440" s="12">
        <v>0</v>
      </c>
      <c r="BH440" s="12">
        <v>262.69918823242102</v>
      </c>
      <c r="BI440" s="19" t="s">
        <v>81</v>
      </c>
      <c r="BJ440" s="12">
        <v>18.1080303192138</v>
      </c>
      <c r="BK440" s="12" t="s">
        <v>81</v>
      </c>
      <c r="BL440" s="12" t="s">
        <v>81</v>
      </c>
      <c r="BM440" s="12">
        <v>0.46196866035461398</v>
      </c>
      <c r="BN440" s="12">
        <v>0.93559032678604104</v>
      </c>
      <c r="BO440" s="12">
        <v>12.2549018859863</v>
      </c>
      <c r="BP440" s="12">
        <v>0.1513671875</v>
      </c>
      <c r="BQ440" s="12">
        <v>-6.4338235855102504</v>
      </c>
      <c r="BR440" s="12">
        <v>0.8486328125</v>
      </c>
      <c r="BS440" s="12" t="s">
        <v>81</v>
      </c>
      <c r="BT440" s="12" t="s">
        <v>81</v>
      </c>
      <c r="BU440" s="12" t="s">
        <v>81</v>
      </c>
      <c r="BV440" s="12" t="s">
        <v>81</v>
      </c>
      <c r="BW440" s="12">
        <v>78.564636230468693</v>
      </c>
      <c r="BX440" s="12" t="s">
        <v>82</v>
      </c>
      <c r="BY440" s="12" t="s">
        <v>81</v>
      </c>
      <c r="BZ440" s="12" t="s">
        <v>82</v>
      </c>
      <c r="CA440" s="12" t="s">
        <v>82</v>
      </c>
      <c r="CB440" s="12" t="s">
        <v>366</v>
      </c>
      <c r="CE440" s="20"/>
      <c r="CF440" s="21"/>
      <c r="CG440" s="21"/>
      <c r="CH440" s="21"/>
      <c r="CI440" s="21"/>
      <c r="CJ440" s="21"/>
      <c r="CK440" s="21"/>
      <c r="CL440" s="21"/>
      <c r="CO440" s="62"/>
      <c r="CX440" s="22" t="s">
        <v>98</v>
      </c>
      <c r="CY440" s="12" t="s">
        <v>98</v>
      </c>
      <c r="CZ440" s="12" t="s">
        <v>367</v>
      </c>
      <c r="DF440" s="12" t="s">
        <v>203</v>
      </c>
      <c r="EC440" s="37">
        <v>4</v>
      </c>
      <c r="ED440" s="12">
        <v>4</v>
      </c>
      <c r="EF440" s="21">
        <f t="shared" si="59"/>
        <v>0</v>
      </c>
      <c r="EG440" s="50">
        <v>4</v>
      </c>
    </row>
    <row r="441" spans="2:244" s="12" customFormat="1" x14ac:dyDescent="0.3">
      <c r="B441" s="13">
        <v>2</v>
      </c>
      <c r="C441" s="51"/>
      <c r="D441" s="12">
        <v>25</v>
      </c>
      <c r="F441" s="14">
        <v>44917</v>
      </c>
      <c r="G441" s="13" t="s">
        <v>89</v>
      </c>
      <c r="I441" s="14">
        <v>44867</v>
      </c>
      <c r="J441" s="13">
        <f t="shared" si="56"/>
        <v>50</v>
      </c>
      <c r="K441" s="41">
        <f t="shared" si="57"/>
        <v>0</v>
      </c>
      <c r="L441" s="41">
        <v>50</v>
      </c>
      <c r="M441" s="78" t="s">
        <v>320</v>
      </c>
      <c r="N441" s="12">
        <v>1</v>
      </c>
      <c r="P441" s="12" t="s">
        <v>107</v>
      </c>
      <c r="Q441" s="12" t="s">
        <v>161</v>
      </c>
      <c r="R441" s="12" t="s">
        <v>77</v>
      </c>
      <c r="S441" s="17" t="s">
        <v>78</v>
      </c>
      <c r="T441" s="12">
        <v>28</v>
      </c>
      <c r="U441" s="12">
        <v>1</v>
      </c>
      <c r="V441" s="12">
        <v>2</v>
      </c>
      <c r="W441" s="12" t="s">
        <v>368</v>
      </c>
      <c r="X441" s="12" t="s">
        <v>190</v>
      </c>
      <c r="Z441" s="13">
        <v>29</v>
      </c>
      <c r="AA441" s="13">
        <v>1000</v>
      </c>
      <c r="AB441" s="12">
        <v>12</v>
      </c>
      <c r="AC441" s="13">
        <v>-24</v>
      </c>
      <c r="AD441" s="12">
        <v>-55</v>
      </c>
      <c r="AE441" s="12">
        <v>1</v>
      </c>
      <c r="AF441" s="12">
        <v>2</v>
      </c>
      <c r="AG441" s="12">
        <v>3</v>
      </c>
      <c r="AH441" s="12">
        <v>4</v>
      </c>
      <c r="AJ441" s="13">
        <v>0</v>
      </c>
      <c r="AK441" s="16">
        <f t="shared" ref="AK441:AK472" si="61">SLOPE(AL441:AP441,AL$1:AP$1)*-1000</f>
        <v>1872.86376953125</v>
      </c>
      <c r="AL441" s="12">
        <v>-65.9637451171875</v>
      </c>
      <c r="AM441" s="18">
        <v>-71.10595703125</v>
      </c>
      <c r="AN441" s="18">
        <v>-81.11572265625</v>
      </c>
      <c r="AO441" s="18">
        <v>-92.5750732421875</v>
      </c>
      <c r="AP441" s="18">
        <v>-102.05078125</v>
      </c>
      <c r="AQ441" s="12">
        <v>-111.26708984375</v>
      </c>
      <c r="AR441" s="12">
        <v>-119.155883789062</v>
      </c>
      <c r="AS441" s="12">
        <v>-138.885498046875</v>
      </c>
      <c r="AU441" s="12">
        <f t="shared" si="58"/>
        <v>0</v>
      </c>
      <c r="BB441" s="19"/>
      <c r="BC441" s="18"/>
      <c r="BI441" s="19"/>
      <c r="CE441" s="20"/>
      <c r="CF441" s="21"/>
      <c r="CG441" s="21"/>
      <c r="CH441" s="21"/>
      <c r="CI441" s="21"/>
      <c r="CJ441" s="21"/>
      <c r="CK441" s="21"/>
      <c r="CL441" s="21"/>
      <c r="CO441" s="62"/>
      <c r="CX441" s="22">
        <v>0.27100000000000002</v>
      </c>
      <c r="CZ441" s="12" t="s">
        <v>369</v>
      </c>
      <c r="EC441" s="12">
        <v>2</v>
      </c>
      <c r="ED441" s="12">
        <v>2</v>
      </c>
      <c r="EF441" s="21">
        <f t="shared" si="59"/>
        <v>0</v>
      </c>
      <c r="EG441" s="28">
        <v>2</v>
      </c>
    </row>
    <row r="442" spans="2:244" s="12" customFormat="1" ht="15" customHeight="1" x14ac:dyDescent="0.3">
      <c r="B442" s="13">
        <v>2</v>
      </c>
      <c r="C442" s="51"/>
      <c r="D442" s="12">
        <v>100</v>
      </c>
      <c r="F442" s="14">
        <v>44918</v>
      </c>
      <c r="G442" s="13" t="s">
        <v>73</v>
      </c>
      <c r="I442" s="15">
        <v>44862</v>
      </c>
      <c r="J442" s="13">
        <f t="shared" si="56"/>
        <v>56</v>
      </c>
      <c r="K442" s="12">
        <f t="shared" si="57"/>
        <v>0</v>
      </c>
      <c r="L442" s="12">
        <v>56</v>
      </c>
      <c r="M442" s="16" t="s">
        <v>74</v>
      </c>
      <c r="N442" s="12">
        <v>1</v>
      </c>
      <c r="P442" s="12" t="s">
        <v>75</v>
      </c>
      <c r="Q442" s="12" t="s">
        <v>76</v>
      </c>
      <c r="R442" s="12" t="s">
        <v>77</v>
      </c>
      <c r="S442" s="17" t="s">
        <v>78</v>
      </c>
      <c r="T442" s="12">
        <v>28</v>
      </c>
      <c r="V442" s="12">
        <v>3</v>
      </c>
      <c r="W442" s="12" t="s">
        <v>83</v>
      </c>
      <c r="Z442" s="13">
        <v>30</v>
      </c>
      <c r="AA442" s="13">
        <v>2000</v>
      </c>
      <c r="AB442" s="12">
        <v>20</v>
      </c>
      <c r="AC442" s="13">
        <v>-30</v>
      </c>
      <c r="AE442" s="12">
        <v>8</v>
      </c>
      <c r="AF442" s="12">
        <v>9</v>
      </c>
      <c r="AG442" s="12">
        <v>10</v>
      </c>
      <c r="AH442" s="12">
        <v>11</v>
      </c>
      <c r="AJ442" s="13">
        <v>6</v>
      </c>
      <c r="AK442" s="16">
        <f t="shared" si="61"/>
        <v>2848.20556640624</v>
      </c>
      <c r="AL442" s="12">
        <v>-79.6051025390625</v>
      </c>
      <c r="AM442" s="18">
        <v>-97.0458984375</v>
      </c>
      <c r="AN442" s="18">
        <v>-112.777709960937</v>
      </c>
      <c r="AO442" s="18">
        <v>-126.327514648437</v>
      </c>
      <c r="AP442" s="18">
        <v>-136.16943359375</v>
      </c>
      <c r="AQ442" s="12">
        <v>-145.172119140625</v>
      </c>
      <c r="AR442" s="12">
        <v>-144.45495605468699</v>
      </c>
      <c r="AS442" s="12">
        <v>-144.439697265625</v>
      </c>
      <c r="AU442" s="12">
        <f t="shared" si="58"/>
        <v>16</v>
      </c>
      <c r="AV442" s="12">
        <v>8</v>
      </c>
      <c r="AW442" s="12">
        <v>1</v>
      </c>
      <c r="AX442" s="12">
        <v>1</v>
      </c>
      <c r="AY442" s="12" t="s">
        <v>80</v>
      </c>
      <c r="AZ442" s="12">
        <v>683.09948730468705</v>
      </c>
      <c r="BA442" s="12">
        <v>687.599609375</v>
      </c>
      <c r="BB442" s="19">
        <v>-28.2600002288818</v>
      </c>
      <c r="BC442" s="18">
        <v>56.168323516845703</v>
      </c>
      <c r="BD442" s="12">
        <v>2</v>
      </c>
      <c r="BE442" s="12">
        <v>685.09948730468705</v>
      </c>
      <c r="BF442" s="12">
        <v>15.1374416351318</v>
      </c>
      <c r="BG442" s="12">
        <v>0</v>
      </c>
      <c r="BH442" s="12">
        <v>683.09948730468705</v>
      </c>
      <c r="BI442" s="19">
        <v>3.30175328254699</v>
      </c>
      <c r="BJ442" s="12">
        <v>28.084161758422798</v>
      </c>
      <c r="BK442" s="12">
        <v>0.725061595439911</v>
      </c>
      <c r="BL442" s="12">
        <v>4.0268149375915501</v>
      </c>
      <c r="BM442" s="12">
        <v>6.82887506484985</v>
      </c>
      <c r="BN442" s="12">
        <v>3.3302931785583501</v>
      </c>
      <c r="BO442" s="12">
        <v>39.5934448242187</v>
      </c>
      <c r="BP442" s="12">
        <v>1.05029296875</v>
      </c>
      <c r="BQ442" s="12">
        <v>-18.535539627075099</v>
      </c>
      <c r="BR442" s="12">
        <v>1.650390625</v>
      </c>
      <c r="BS442" s="12" t="s">
        <v>81</v>
      </c>
      <c r="BT442" s="12" t="s">
        <v>81</v>
      </c>
      <c r="BU442" s="12" t="s">
        <v>81</v>
      </c>
      <c r="BV442" s="12" t="s">
        <v>81</v>
      </c>
      <c r="BW442" s="12">
        <v>176.12072753906199</v>
      </c>
      <c r="BX442" s="12" t="s">
        <v>82</v>
      </c>
      <c r="BY442" s="12" t="s">
        <v>81</v>
      </c>
      <c r="BZ442" s="12" t="s">
        <v>82</v>
      </c>
      <c r="CA442" s="12" t="s">
        <v>82</v>
      </c>
      <c r="CC442" s="12" t="s">
        <v>512</v>
      </c>
      <c r="CE442" s="20">
        <v>-14.343</v>
      </c>
      <c r="CF442" s="21">
        <v>0</v>
      </c>
      <c r="CG442" s="21">
        <v>0.24399999999999999</v>
      </c>
      <c r="CH442" s="21">
        <v>0.38100000000000001</v>
      </c>
      <c r="CI442" s="21">
        <v>140.797</v>
      </c>
      <c r="CJ442" s="21">
        <v>2.65</v>
      </c>
      <c r="CK442" s="21">
        <v>12.523999999999999</v>
      </c>
      <c r="CL442" s="21">
        <v>22.428999999999998</v>
      </c>
      <c r="CM442" s="12">
        <v>8.0289999999999999</v>
      </c>
      <c r="CN442" s="12">
        <v>-33.973999999999997</v>
      </c>
      <c r="CO442" s="62"/>
      <c r="CP442" s="12">
        <v>0.61199999999999999</v>
      </c>
      <c r="CQ442" s="12">
        <v>0</v>
      </c>
      <c r="CR442" s="12">
        <v>0</v>
      </c>
      <c r="CS442" s="12">
        <v>0</v>
      </c>
      <c r="CT442" s="12">
        <v>0</v>
      </c>
      <c r="CU442" s="12">
        <v>0</v>
      </c>
      <c r="CV442" s="12">
        <v>0</v>
      </c>
      <c r="CW442" s="12">
        <v>0</v>
      </c>
      <c r="CX442" s="22">
        <v>0.09</v>
      </c>
      <c r="CY442" s="21"/>
      <c r="DV442" s="23"/>
      <c r="DW442" s="23"/>
      <c r="DX442" s="23"/>
      <c r="DY442" s="23"/>
      <c r="DZ442" s="23"/>
      <c r="EA442" s="23"/>
      <c r="EB442" s="23"/>
      <c r="EC442" s="12">
        <v>8</v>
      </c>
      <c r="ED442" s="12">
        <v>8</v>
      </c>
      <c r="EE442" s="23"/>
      <c r="EF442" s="21">
        <f t="shared" si="59"/>
        <v>0</v>
      </c>
      <c r="EG442" s="28">
        <v>8</v>
      </c>
      <c r="EH442" s="23"/>
      <c r="EI442" s="23"/>
      <c r="EJ442" s="23"/>
      <c r="EK442" s="23"/>
      <c r="EL442" s="23"/>
      <c r="EM442" s="23"/>
      <c r="EN442" s="23"/>
      <c r="EO442" s="23"/>
      <c r="EP442" s="23"/>
      <c r="EQ442" s="23"/>
      <c r="ER442" s="23"/>
      <c r="ES442" s="23"/>
      <c r="ET442" s="23"/>
      <c r="EU442" s="23"/>
      <c r="EV442" s="23"/>
      <c r="EW442" s="23"/>
      <c r="EX442" s="23"/>
      <c r="EY442" s="23"/>
      <c r="EZ442" s="23"/>
      <c r="FA442" s="23"/>
      <c r="FB442" s="23"/>
      <c r="FC442" s="23"/>
      <c r="FD442" s="23"/>
      <c r="FE442" s="23"/>
      <c r="FF442" s="23"/>
      <c r="FG442" s="23"/>
      <c r="FH442" s="23"/>
      <c r="FI442" s="23"/>
      <c r="FJ442" s="23"/>
      <c r="FK442" s="23"/>
      <c r="FL442" s="23"/>
      <c r="FM442" s="23"/>
      <c r="FN442" s="23"/>
      <c r="FO442" s="23"/>
      <c r="FP442" s="23"/>
      <c r="FQ442" s="23"/>
      <c r="FR442" s="23"/>
      <c r="FS442" s="23"/>
      <c r="FT442" s="23"/>
      <c r="FU442" s="23"/>
      <c r="FV442" s="23"/>
      <c r="FW442" s="23"/>
      <c r="FX442" s="23"/>
      <c r="FY442" s="23"/>
      <c r="FZ442" s="23"/>
      <c r="GA442" s="23"/>
      <c r="GB442" s="23"/>
      <c r="GC442" s="23"/>
      <c r="GD442" s="23"/>
      <c r="GE442" s="23"/>
      <c r="GF442" s="23"/>
      <c r="GG442" s="23"/>
      <c r="GH442" s="23"/>
      <c r="GI442" s="23"/>
      <c r="GJ442" s="23"/>
      <c r="GK442" s="23"/>
      <c r="GL442" s="23"/>
      <c r="GM442" s="23"/>
      <c r="GN442" s="23"/>
      <c r="GO442" s="23"/>
      <c r="GP442" s="23"/>
      <c r="GQ442" s="23"/>
      <c r="GR442" s="23"/>
      <c r="GS442" s="23"/>
      <c r="GT442" s="23"/>
      <c r="GU442" s="23"/>
      <c r="GV442" s="23"/>
      <c r="GW442" s="23"/>
      <c r="GX442" s="23"/>
      <c r="GY442" s="23"/>
      <c r="GZ442" s="23"/>
      <c r="HA442" s="23"/>
      <c r="HB442" s="23"/>
      <c r="HC442" s="23"/>
      <c r="HD442" s="23"/>
      <c r="HE442" s="23"/>
      <c r="HF442" s="23"/>
      <c r="HG442" s="23"/>
      <c r="HH442" s="23"/>
      <c r="HI442" s="23"/>
      <c r="HJ442" s="23"/>
      <c r="HK442" s="23"/>
      <c r="HL442" s="23"/>
      <c r="HM442" s="23"/>
      <c r="HN442" s="23"/>
      <c r="HO442" s="23"/>
      <c r="HP442" s="23"/>
      <c r="HQ442" s="23"/>
      <c r="HR442" s="23"/>
      <c r="HS442" s="23"/>
      <c r="HT442" s="23"/>
      <c r="HU442" s="23"/>
      <c r="HV442" s="23"/>
      <c r="HW442" s="23"/>
      <c r="HX442" s="23"/>
      <c r="HY442" s="23"/>
      <c r="HZ442" s="23"/>
      <c r="IA442" s="23"/>
      <c r="IB442" s="23"/>
      <c r="IC442" s="23"/>
      <c r="ID442" s="23"/>
      <c r="IE442" s="23"/>
      <c r="IF442" s="23"/>
      <c r="IG442" s="23"/>
      <c r="IH442" s="23"/>
      <c r="II442" s="23"/>
      <c r="IJ442" s="23"/>
    </row>
    <row r="443" spans="2:244" s="12" customFormat="1" x14ac:dyDescent="0.3">
      <c r="B443" s="13">
        <v>2</v>
      </c>
      <c r="C443" s="51"/>
      <c r="D443" s="12">
        <v>100</v>
      </c>
      <c r="F443" s="14">
        <v>44918</v>
      </c>
      <c r="G443" s="13" t="s">
        <v>73</v>
      </c>
      <c r="I443" s="15">
        <v>44862</v>
      </c>
      <c r="J443" s="13">
        <f t="shared" si="56"/>
        <v>56</v>
      </c>
      <c r="K443" s="12">
        <f t="shared" si="57"/>
        <v>0</v>
      </c>
      <c r="L443" s="12">
        <v>56</v>
      </c>
      <c r="M443" s="16" t="s">
        <v>74</v>
      </c>
      <c r="N443" s="12">
        <v>1</v>
      </c>
      <c r="P443" s="12" t="s">
        <v>75</v>
      </c>
      <c r="Q443" s="12" t="s">
        <v>76</v>
      </c>
      <c r="R443" s="12" t="s">
        <v>77</v>
      </c>
      <c r="S443" s="17" t="s">
        <v>78</v>
      </c>
      <c r="T443" s="12">
        <v>28</v>
      </c>
      <c r="V443" s="12">
        <v>1</v>
      </c>
      <c r="W443" s="12" t="s">
        <v>83</v>
      </c>
      <c r="Z443" s="13">
        <v>41</v>
      </c>
      <c r="AA443" s="13">
        <v>1100</v>
      </c>
      <c r="AB443" s="12">
        <v>14</v>
      </c>
      <c r="AC443" s="13">
        <v>-27</v>
      </c>
      <c r="AE443" s="12">
        <v>17</v>
      </c>
      <c r="AF443" s="12">
        <v>18</v>
      </c>
      <c r="AG443" s="12">
        <v>19</v>
      </c>
      <c r="AH443" s="12">
        <v>20</v>
      </c>
      <c r="AJ443" s="13">
        <v>4</v>
      </c>
      <c r="AK443" s="16">
        <f t="shared" si="61"/>
        <v>2165.52734374999</v>
      </c>
      <c r="AL443" s="12">
        <v>-73.1658935546875</v>
      </c>
      <c r="AM443" s="18">
        <v>-86.1358642578125</v>
      </c>
      <c r="AN443" s="18">
        <v>-97.1221923828125</v>
      </c>
      <c r="AO443" s="18">
        <v>-107.589721679687</v>
      </c>
      <c r="AP443" s="18">
        <v>-116.5771484375</v>
      </c>
      <c r="AQ443" s="12">
        <v>-123.53515625</v>
      </c>
      <c r="AR443" s="12">
        <v>-129.33349609375</v>
      </c>
      <c r="AS443" s="12">
        <v>-135.1318359375</v>
      </c>
      <c r="AU443" s="12">
        <f t="shared" si="58"/>
        <v>20</v>
      </c>
      <c r="AV443" s="12">
        <v>10</v>
      </c>
      <c r="AW443" s="12">
        <v>1</v>
      </c>
      <c r="AX443" s="12">
        <v>1</v>
      </c>
      <c r="AY443" s="12" t="s">
        <v>80</v>
      </c>
      <c r="AZ443" s="12">
        <v>599.79998779296795</v>
      </c>
      <c r="BA443" s="12">
        <v>604.39959716796795</v>
      </c>
      <c r="BB443" s="19">
        <v>-26.9899997711181</v>
      </c>
      <c r="BC443" s="18">
        <v>59.079235076904197</v>
      </c>
      <c r="BD443" s="12">
        <v>1.7998046875</v>
      </c>
      <c r="BE443" s="12">
        <v>601.59979248046795</v>
      </c>
      <c r="BF443" s="12">
        <v>5.1851902008056596</v>
      </c>
      <c r="BG443" s="12">
        <v>0</v>
      </c>
      <c r="BH443" s="12">
        <v>599.79998779296795</v>
      </c>
      <c r="BI443" s="19">
        <v>2.90444016456604</v>
      </c>
      <c r="BJ443" s="12">
        <v>29.539617538452099</v>
      </c>
      <c r="BK443" s="12">
        <v>0.93114548921585105</v>
      </c>
      <c r="BL443" s="12">
        <v>3.8355855941772399</v>
      </c>
      <c r="BM443" s="12">
        <v>5.2813305854797301</v>
      </c>
      <c r="BN443" s="12">
        <v>4.6186776161193803</v>
      </c>
      <c r="BO443" s="12">
        <v>60.376213073730398</v>
      </c>
      <c r="BP443" s="12">
        <v>1.05029296875</v>
      </c>
      <c r="BQ443" s="12">
        <v>-20.526960372924801</v>
      </c>
      <c r="BR443" s="12">
        <v>1.4501953125</v>
      </c>
      <c r="BS443" s="12">
        <v>39.098945617675703</v>
      </c>
      <c r="BT443" s="12">
        <v>1.2193573713302599</v>
      </c>
      <c r="BU443" s="12" t="s">
        <v>81</v>
      </c>
      <c r="BV443" s="12" t="s">
        <v>81</v>
      </c>
      <c r="BW443" s="12">
        <v>167.78128051757801</v>
      </c>
      <c r="BX443" s="12" t="s">
        <v>82</v>
      </c>
      <c r="BY443" s="12" t="s">
        <v>81</v>
      </c>
      <c r="BZ443" s="12" t="s">
        <v>82</v>
      </c>
      <c r="CA443" s="12" t="s">
        <v>82</v>
      </c>
      <c r="CC443" s="12" t="s">
        <v>510</v>
      </c>
      <c r="CE443" s="20">
        <v>-18.829000000000001</v>
      </c>
      <c r="CF443" s="21">
        <v>0</v>
      </c>
      <c r="CG443" s="21">
        <v>0</v>
      </c>
      <c r="CH443" s="21">
        <v>0.379</v>
      </c>
      <c r="CI443" s="21">
        <v>122.17400000000001</v>
      </c>
      <c r="CJ443" s="21">
        <v>1.7</v>
      </c>
      <c r="CK443" s="21">
        <v>0.96</v>
      </c>
      <c r="CL443" s="21">
        <v>-8.3330000000000002</v>
      </c>
      <c r="CM443" s="12">
        <v>1.4930000000000001</v>
      </c>
      <c r="CN443" s="12">
        <v>-12.641999999999999</v>
      </c>
      <c r="CO443" s="62">
        <f>(CL443*CK443+CN443*CM443)/(CL443+CN443)</f>
        <v>1.2812484386174017</v>
      </c>
      <c r="CP443" s="12">
        <v>0.71</v>
      </c>
      <c r="CQ443" s="12">
        <v>0</v>
      </c>
      <c r="CR443" s="12">
        <v>0</v>
      </c>
      <c r="CS443" s="12">
        <v>0</v>
      </c>
      <c r="CT443" s="12">
        <v>0</v>
      </c>
      <c r="CU443" s="12">
        <v>0</v>
      </c>
      <c r="CV443" s="12">
        <v>0</v>
      </c>
      <c r="CW443" s="12">
        <v>0</v>
      </c>
      <c r="CX443" s="22">
        <v>1.0860000000000001</v>
      </c>
      <c r="CY443" s="21"/>
      <c r="DV443" s="23"/>
      <c r="DW443" s="23"/>
      <c r="DX443" s="23"/>
      <c r="DY443" s="23"/>
      <c r="DZ443" s="23"/>
      <c r="EA443" s="23"/>
      <c r="EB443" s="23"/>
      <c r="EC443" s="12">
        <v>7</v>
      </c>
      <c r="ED443" s="12">
        <v>7</v>
      </c>
      <c r="EE443" s="23"/>
      <c r="EF443" s="21">
        <f t="shared" si="59"/>
        <v>0</v>
      </c>
      <c r="EG443" s="28">
        <v>7</v>
      </c>
      <c r="EH443" s="23"/>
      <c r="EI443" s="23"/>
      <c r="EJ443" s="23"/>
      <c r="EK443" s="23"/>
      <c r="EL443" s="23"/>
      <c r="EM443" s="23"/>
      <c r="EN443" s="23"/>
      <c r="EO443" s="23"/>
      <c r="EP443" s="23"/>
      <c r="EQ443" s="23"/>
      <c r="ER443" s="23"/>
      <c r="ES443" s="23"/>
      <c r="ET443" s="23"/>
      <c r="EU443" s="23"/>
      <c r="EV443" s="23"/>
      <c r="EW443" s="23"/>
      <c r="EX443" s="23"/>
      <c r="EY443" s="23"/>
      <c r="EZ443" s="23"/>
      <c r="FA443" s="23"/>
      <c r="FB443" s="23"/>
      <c r="FC443" s="23"/>
      <c r="FD443" s="23"/>
      <c r="FE443" s="23"/>
      <c r="FF443" s="23"/>
      <c r="FG443" s="23"/>
      <c r="FH443" s="23"/>
      <c r="FI443" s="23"/>
      <c r="FJ443" s="23"/>
      <c r="FK443" s="23"/>
      <c r="FL443" s="23"/>
      <c r="FM443" s="23"/>
      <c r="FN443" s="23"/>
      <c r="FO443" s="23"/>
      <c r="FP443" s="23"/>
      <c r="FQ443" s="23"/>
      <c r="FR443" s="23"/>
      <c r="FS443" s="23"/>
      <c r="FT443" s="23"/>
      <c r="FU443" s="23"/>
      <c r="FV443" s="23"/>
      <c r="FW443" s="23"/>
      <c r="FX443" s="23"/>
      <c r="FY443" s="23"/>
      <c r="FZ443" s="23"/>
      <c r="GA443" s="23"/>
      <c r="GB443" s="23"/>
      <c r="GC443" s="23"/>
      <c r="GD443" s="23"/>
      <c r="GE443" s="23"/>
      <c r="GF443" s="23"/>
      <c r="GG443" s="23"/>
      <c r="GH443" s="23"/>
      <c r="GI443" s="23"/>
      <c r="GJ443" s="23"/>
      <c r="GK443" s="23"/>
      <c r="GL443" s="23"/>
      <c r="GM443" s="23"/>
      <c r="GN443" s="23"/>
      <c r="GO443" s="23"/>
      <c r="GP443" s="23"/>
      <c r="GQ443" s="23"/>
      <c r="GR443" s="23"/>
      <c r="GS443" s="23"/>
      <c r="GT443" s="23"/>
      <c r="GU443" s="23"/>
      <c r="GV443" s="23"/>
      <c r="GW443" s="23"/>
      <c r="GX443" s="23"/>
      <c r="GY443" s="23"/>
      <c r="GZ443" s="23"/>
      <c r="HA443" s="23"/>
      <c r="HB443" s="23"/>
      <c r="HC443" s="23"/>
      <c r="HD443" s="23"/>
      <c r="HE443" s="23"/>
      <c r="HF443" s="23"/>
      <c r="HG443" s="23"/>
      <c r="HH443" s="23"/>
      <c r="HI443" s="23"/>
      <c r="HJ443" s="23"/>
      <c r="HK443" s="23"/>
      <c r="HL443" s="23"/>
      <c r="HM443" s="23"/>
      <c r="HN443" s="23"/>
      <c r="HO443" s="23"/>
      <c r="HP443" s="23"/>
      <c r="HQ443" s="23"/>
      <c r="HR443" s="23"/>
      <c r="HS443" s="23"/>
      <c r="HT443" s="23"/>
      <c r="HU443" s="23"/>
      <c r="HV443" s="23"/>
      <c r="HW443" s="23"/>
      <c r="HX443" s="23"/>
      <c r="HY443" s="23"/>
      <c r="HZ443" s="23"/>
      <c r="IA443" s="23"/>
      <c r="IB443" s="23"/>
      <c r="IC443" s="23"/>
      <c r="ID443" s="23"/>
      <c r="IE443" s="23"/>
      <c r="IF443" s="23"/>
      <c r="IG443" s="23"/>
      <c r="IH443" s="23"/>
      <c r="II443" s="23"/>
      <c r="IJ443" s="23"/>
    </row>
    <row r="444" spans="2:244" s="12" customFormat="1" x14ac:dyDescent="0.3">
      <c r="B444" s="13">
        <v>2</v>
      </c>
      <c r="C444" s="51"/>
      <c r="D444" s="12">
        <v>100</v>
      </c>
      <c r="F444" s="14">
        <v>44918</v>
      </c>
      <c r="G444" s="13" t="s">
        <v>73</v>
      </c>
      <c r="I444" s="15">
        <v>44862</v>
      </c>
      <c r="J444" s="13">
        <f t="shared" si="56"/>
        <v>56</v>
      </c>
      <c r="K444" s="12">
        <f t="shared" si="57"/>
        <v>0</v>
      </c>
      <c r="L444" s="12">
        <v>56</v>
      </c>
      <c r="M444" s="16" t="s">
        <v>74</v>
      </c>
      <c r="N444" s="12">
        <v>1</v>
      </c>
      <c r="P444" s="12" t="s">
        <v>75</v>
      </c>
      <c r="Q444" s="12" t="s">
        <v>76</v>
      </c>
      <c r="R444" s="12" t="s">
        <v>77</v>
      </c>
      <c r="S444" s="17" t="s">
        <v>78</v>
      </c>
      <c r="T444" s="12">
        <v>28</v>
      </c>
      <c r="V444" s="12">
        <v>2</v>
      </c>
      <c r="W444" s="12" t="s">
        <v>83</v>
      </c>
      <c r="Z444" s="13">
        <v>40</v>
      </c>
      <c r="AA444" s="13">
        <v>1500</v>
      </c>
      <c r="AB444" s="12">
        <v>9</v>
      </c>
      <c r="AC444" s="13">
        <v>-30</v>
      </c>
      <c r="AE444" s="12">
        <v>4</v>
      </c>
      <c r="AF444" s="12">
        <v>5</v>
      </c>
      <c r="AG444" s="12">
        <v>6</v>
      </c>
      <c r="AH444" s="12">
        <v>7</v>
      </c>
      <c r="AJ444" s="13">
        <v>4</v>
      </c>
      <c r="AK444" s="16">
        <f t="shared" si="61"/>
        <v>1758.11767578125</v>
      </c>
      <c r="AL444" s="12">
        <v>-70.281982421875</v>
      </c>
      <c r="AM444" s="18">
        <v>-81.390380859375</v>
      </c>
      <c r="AN444" s="18">
        <v>-91.97998046875</v>
      </c>
      <c r="AO444" s="18">
        <v>-97.5189208984375</v>
      </c>
      <c r="AP444" s="18">
        <v>-106.170654296875</v>
      </c>
      <c r="AQ444" s="12">
        <v>-111.862182617187</v>
      </c>
      <c r="AR444" s="12">
        <v>-117.507934570312</v>
      </c>
      <c r="AS444" s="12">
        <v>-122.848510742187</v>
      </c>
      <c r="AU444" s="12">
        <f t="shared" si="58"/>
        <v>20</v>
      </c>
      <c r="AV444" s="12">
        <v>10</v>
      </c>
      <c r="AW444" s="12">
        <v>1</v>
      </c>
      <c r="AX444" s="12">
        <v>1</v>
      </c>
      <c r="AY444" s="12" t="s">
        <v>80</v>
      </c>
      <c r="AZ444" s="12">
        <v>677.59948730468705</v>
      </c>
      <c r="BA444" s="12">
        <v>683.00109863281205</v>
      </c>
      <c r="BB444" s="19">
        <v>-28.2600002288818</v>
      </c>
      <c r="BC444" s="18">
        <v>57.221179962158203</v>
      </c>
      <c r="BD444" s="12">
        <v>2.2001953125</v>
      </c>
      <c r="BE444" s="12">
        <v>679.79968261718705</v>
      </c>
      <c r="BF444" s="12">
        <v>8.2862453460693306</v>
      </c>
      <c r="BG444" s="12">
        <v>0</v>
      </c>
      <c r="BH444" s="12">
        <v>677.59948730468705</v>
      </c>
      <c r="BI444" s="19">
        <v>4.5273675918579102</v>
      </c>
      <c r="BJ444" s="12">
        <v>28.610589981079102</v>
      </c>
      <c r="BK444" s="12">
        <v>0.74731826782226596</v>
      </c>
      <c r="BL444" s="12">
        <v>5.2746858596801696</v>
      </c>
      <c r="BM444" s="12">
        <v>2.08314061164856</v>
      </c>
      <c r="BN444" s="12">
        <v>5.0562067031860298</v>
      </c>
      <c r="BO444" s="12">
        <v>37.377452850341697</v>
      </c>
      <c r="BP444" s="12">
        <v>0.9501953125</v>
      </c>
      <c r="BQ444" s="12">
        <v>-12.5612745285034</v>
      </c>
      <c r="BR444" s="12">
        <v>1.75</v>
      </c>
      <c r="BS444" s="12" t="s">
        <v>81</v>
      </c>
      <c r="BT444" s="12" t="s">
        <v>81</v>
      </c>
      <c r="BU444" s="12" t="s">
        <v>81</v>
      </c>
      <c r="BV444" s="12" t="s">
        <v>81</v>
      </c>
      <c r="BW444" s="12">
        <v>223.69926452636699</v>
      </c>
      <c r="BX444" s="12" t="s">
        <v>82</v>
      </c>
      <c r="BY444" s="12" t="s">
        <v>81</v>
      </c>
      <c r="BZ444" s="12" t="s">
        <v>82</v>
      </c>
      <c r="CA444" s="12" t="s">
        <v>82</v>
      </c>
      <c r="CC444" s="12" t="s">
        <v>513</v>
      </c>
      <c r="CE444" s="20">
        <v>-12.512</v>
      </c>
      <c r="CF444" s="21">
        <v>0</v>
      </c>
      <c r="CG444" s="21">
        <v>-3.1E-2</v>
      </c>
      <c r="CH444" s="21">
        <v>1.0369999999999999</v>
      </c>
      <c r="CI444" s="21">
        <v>161.29</v>
      </c>
      <c r="CJ444" s="21">
        <v>2.4</v>
      </c>
      <c r="CK444" s="21">
        <v>2.0089999999999999</v>
      </c>
      <c r="CL444" s="21">
        <v>-3.11</v>
      </c>
      <c r="CM444" s="12">
        <v>1.9850000000000001</v>
      </c>
      <c r="CN444" s="12">
        <v>-9.6539999999999999</v>
      </c>
      <c r="CO444" s="62">
        <f>(CL444*CK444+CN444*CM444)/(CL444+CN444)</f>
        <v>1.9908476966468194</v>
      </c>
      <c r="CP444" s="12">
        <v>0.36699999999999999</v>
      </c>
      <c r="CQ444" s="12">
        <v>0</v>
      </c>
      <c r="CR444" s="12">
        <v>0</v>
      </c>
      <c r="CS444" s="12">
        <v>0</v>
      </c>
      <c r="CT444" s="12">
        <v>0</v>
      </c>
      <c r="CU444" s="12">
        <v>0</v>
      </c>
      <c r="CV444" s="12">
        <v>0</v>
      </c>
      <c r="CW444" s="12">
        <v>0</v>
      </c>
      <c r="CX444" s="22">
        <v>0.16300000000000001</v>
      </c>
      <c r="DV444" s="23"/>
      <c r="DW444" s="23"/>
      <c r="DX444" s="23"/>
      <c r="DY444" s="23"/>
      <c r="DZ444" s="23"/>
      <c r="EA444" s="23"/>
      <c r="EB444" s="23"/>
      <c r="EC444" s="32">
        <v>6</v>
      </c>
      <c r="ED444" s="12">
        <v>6</v>
      </c>
      <c r="EE444" s="23"/>
      <c r="EF444" s="21">
        <f t="shared" si="59"/>
        <v>0</v>
      </c>
      <c r="EG444" s="36">
        <v>6</v>
      </c>
      <c r="EH444" s="23"/>
      <c r="EI444" s="23"/>
      <c r="EJ444" s="23"/>
      <c r="EK444" s="23"/>
      <c r="EL444" s="23"/>
      <c r="EM444" s="23"/>
      <c r="EN444" s="23"/>
      <c r="EO444" s="23"/>
      <c r="EP444" s="23"/>
      <c r="EQ444" s="23"/>
      <c r="ER444" s="23"/>
      <c r="ES444" s="23"/>
      <c r="ET444" s="23"/>
      <c r="EU444" s="23"/>
      <c r="EV444" s="23"/>
      <c r="EW444" s="23"/>
      <c r="EX444" s="23"/>
      <c r="EY444" s="23"/>
      <c r="EZ444" s="23"/>
      <c r="FA444" s="23"/>
      <c r="FB444" s="23"/>
      <c r="FC444" s="23"/>
      <c r="FD444" s="23"/>
      <c r="FE444" s="23"/>
      <c r="FF444" s="23"/>
      <c r="FG444" s="23"/>
      <c r="FH444" s="23"/>
      <c r="FI444" s="23"/>
      <c r="FJ444" s="23"/>
      <c r="FK444" s="23"/>
      <c r="FL444" s="23"/>
      <c r="FM444" s="23"/>
      <c r="FN444" s="23"/>
      <c r="FO444" s="23"/>
      <c r="FP444" s="23"/>
      <c r="FQ444" s="23"/>
      <c r="FR444" s="23"/>
      <c r="FS444" s="23"/>
      <c r="FT444" s="23"/>
      <c r="FU444" s="23"/>
      <c r="FV444" s="23"/>
      <c r="FW444" s="23"/>
      <c r="FX444" s="23"/>
      <c r="FY444" s="23"/>
      <c r="FZ444" s="23"/>
      <c r="GA444" s="23"/>
      <c r="GB444" s="23"/>
      <c r="GC444" s="23"/>
      <c r="GD444" s="23"/>
      <c r="GE444" s="23"/>
      <c r="GF444" s="23"/>
      <c r="GG444" s="23"/>
      <c r="GH444" s="23"/>
      <c r="GI444" s="23"/>
      <c r="GJ444" s="23"/>
      <c r="GK444" s="23"/>
      <c r="GL444" s="23"/>
      <c r="GM444" s="23"/>
      <c r="GN444" s="23"/>
      <c r="GO444" s="23"/>
      <c r="GP444" s="23"/>
      <c r="GQ444" s="23"/>
      <c r="GR444" s="23"/>
      <c r="GS444" s="23"/>
      <c r="GT444" s="23"/>
      <c r="GU444" s="23"/>
      <c r="GV444" s="23"/>
      <c r="GW444" s="23"/>
      <c r="GX444" s="23"/>
      <c r="GY444" s="23"/>
      <c r="GZ444" s="23"/>
      <c r="HA444" s="23"/>
      <c r="HB444" s="23"/>
      <c r="HC444" s="23"/>
      <c r="HD444" s="23"/>
      <c r="HE444" s="23"/>
      <c r="HF444" s="23"/>
      <c r="HG444" s="23"/>
      <c r="HH444" s="23"/>
      <c r="HI444" s="23"/>
      <c r="HJ444" s="23"/>
      <c r="HK444" s="23"/>
      <c r="HL444" s="23"/>
      <c r="HM444" s="23"/>
      <c r="HN444" s="23"/>
      <c r="HO444" s="23"/>
      <c r="HP444" s="23"/>
      <c r="HQ444" s="23"/>
      <c r="HR444" s="23"/>
      <c r="HS444" s="23"/>
      <c r="HT444" s="23"/>
      <c r="HU444" s="23"/>
      <c r="HV444" s="23"/>
      <c r="HW444" s="23"/>
      <c r="HX444" s="23"/>
      <c r="HY444" s="23"/>
      <c r="HZ444" s="23"/>
      <c r="IA444" s="23"/>
      <c r="IB444" s="23"/>
      <c r="IC444" s="23"/>
      <c r="ID444" s="23"/>
      <c r="IE444" s="23"/>
      <c r="IF444" s="23"/>
      <c r="IG444" s="23"/>
      <c r="IH444" s="23"/>
      <c r="II444" s="23"/>
      <c r="IJ444" s="23"/>
    </row>
    <row r="445" spans="2:244" s="12" customFormat="1" x14ac:dyDescent="0.3">
      <c r="B445" s="13">
        <v>2</v>
      </c>
      <c r="C445" s="51"/>
      <c r="D445" s="12">
        <v>100</v>
      </c>
      <c r="F445" s="14">
        <v>44918</v>
      </c>
      <c r="G445" s="13" t="s">
        <v>73</v>
      </c>
      <c r="I445" s="15">
        <v>44862</v>
      </c>
      <c r="J445" s="13">
        <f t="shared" si="56"/>
        <v>56</v>
      </c>
      <c r="K445" s="12">
        <f t="shared" si="57"/>
        <v>0</v>
      </c>
      <c r="L445" s="12">
        <v>56</v>
      </c>
      <c r="M445" s="16" t="s">
        <v>74</v>
      </c>
      <c r="N445" s="12">
        <v>1</v>
      </c>
      <c r="P445" s="12" t="s">
        <v>75</v>
      </c>
      <c r="Q445" s="12" t="s">
        <v>76</v>
      </c>
      <c r="R445" s="12" t="s">
        <v>77</v>
      </c>
      <c r="S445" s="17" t="s">
        <v>78</v>
      </c>
      <c r="T445" s="12">
        <v>28</v>
      </c>
      <c r="V445" s="12">
        <v>1</v>
      </c>
      <c r="W445" s="12" t="s">
        <v>84</v>
      </c>
      <c r="Z445" s="13">
        <v>29</v>
      </c>
      <c r="AA445" s="13">
        <v>1200</v>
      </c>
      <c r="AB445" s="12">
        <v>16</v>
      </c>
      <c r="AC445" s="13">
        <v>-32</v>
      </c>
      <c r="AE445" s="12">
        <v>0</v>
      </c>
      <c r="AF445" s="12">
        <v>1</v>
      </c>
      <c r="AG445" s="12">
        <v>2</v>
      </c>
      <c r="AH445" s="12">
        <v>3</v>
      </c>
      <c r="AJ445" s="13">
        <v>3</v>
      </c>
      <c r="AK445" s="16">
        <f t="shared" si="61"/>
        <v>3092.34619140624</v>
      </c>
      <c r="AL445" s="12">
        <v>-78.67431640625</v>
      </c>
      <c r="AM445" s="18">
        <v>-95.855712890625</v>
      </c>
      <c r="AN445" s="18">
        <v>-112.045288085937</v>
      </c>
      <c r="AO445" s="18">
        <v>-127.670288085937</v>
      </c>
      <c r="AP445" s="18">
        <v>-140.07568359375</v>
      </c>
      <c r="AQ445" s="12">
        <v>-149.84130859375</v>
      </c>
      <c r="AR445" s="12">
        <v>-159.68322753906199</v>
      </c>
      <c r="AS445" s="12">
        <v>-165.57312011718699</v>
      </c>
      <c r="AU445" s="12">
        <f t="shared" si="58"/>
        <v>16</v>
      </c>
      <c r="AV445" s="12">
        <v>8</v>
      </c>
      <c r="AW445" s="12">
        <v>1</v>
      </c>
      <c r="AX445" s="12">
        <v>1</v>
      </c>
      <c r="AY445" s="12" t="s">
        <v>80</v>
      </c>
      <c r="AZ445" s="12">
        <v>694.7001953125</v>
      </c>
      <c r="BA445" s="12">
        <v>700.30078125</v>
      </c>
      <c r="BB445" s="19">
        <v>-30.1800003051757</v>
      </c>
      <c r="BC445" s="18">
        <v>54.014228820800703</v>
      </c>
      <c r="BD445" s="12">
        <v>2.2998046875</v>
      </c>
      <c r="BE445" s="12">
        <v>697</v>
      </c>
      <c r="BF445" s="12">
        <v>22.6879348754882</v>
      </c>
      <c r="BG445" s="12">
        <v>0</v>
      </c>
      <c r="BH445" s="12">
        <v>694.7001953125</v>
      </c>
      <c r="BI445" s="19" t="s">
        <v>81</v>
      </c>
      <c r="BJ445" s="12">
        <v>27.007114410400298</v>
      </c>
      <c r="BK445" s="12">
        <v>0.30279469490051297</v>
      </c>
      <c r="BL445" s="12" t="s">
        <v>81</v>
      </c>
      <c r="BM445" s="12">
        <v>2.6339306831359801</v>
      </c>
      <c r="BN445" s="12">
        <v>3.7395501136779701</v>
      </c>
      <c r="BO445" s="12">
        <v>20.631067276000898</v>
      </c>
      <c r="BP445" s="12">
        <v>1.14990234375</v>
      </c>
      <c r="BQ445" s="12">
        <v>-10.7706308364868</v>
      </c>
      <c r="BR445" s="12">
        <v>1.64990234375</v>
      </c>
      <c r="BS445" s="12" t="s">
        <v>81</v>
      </c>
      <c r="BT445" s="12" t="s">
        <v>81</v>
      </c>
      <c r="BU445" s="12" t="s">
        <v>81</v>
      </c>
      <c r="BV445" s="12" t="s">
        <v>81</v>
      </c>
      <c r="BW445" s="12">
        <v>238.03625488281199</v>
      </c>
      <c r="BX445" s="12" t="s">
        <v>82</v>
      </c>
      <c r="BY445" s="12" t="s">
        <v>81</v>
      </c>
      <c r="BZ445" s="12" t="s">
        <v>82</v>
      </c>
      <c r="CA445" s="12" t="s">
        <v>82</v>
      </c>
      <c r="CC445" s="12" t="s">
        <v>514</v>
      </c>
      <c r="CE445" s="20">
        <v>-10.101000000000001</v>
      </c>
      <c r="CF445" s="21">
        <v>0</v>
      </c>
      <c r="CG445" s="21">
        <v>3.1E-2</v>
      </c>
      <c r="CH445" s="21">
        <v>0.46100000000000002</v>
      </c>
      <c r="CI445" s="21">
        <v>69.091999999999999</v>
      </c>
      <c r="CJ445" s="21">
        <v>2.2000000000000002</v>
      </c>
      <c r="CK445" s="21">
        <v>1.8240000000000001</v>
      </c>
      <c r="CL445" s="21">
        <v>-2.9449999999999998</v>
      </c>
      <c r="CM445" s="12">
        <v>1.8260000000000001</v>
      </c>
      <c r="CN445" s="12">
        <v>-8.0760000000000005</v>
      </c>
      <c r="CO445" s="62">
        <f>(CL445*CK445+CN445*CM445)/(CL445+CN445)</f>
        <v>1.8254655657381362</v>
      </c>
      <c r="CP445" s="12">
        <v>0.70299999999999996</v>
      </c>
      <c r="CQ445" s="12">
        <v>0</v>
      </c>
      <c r="CR445" s="12">
        <v>0</v>
      </c>
      <c r="CS445" s="12">
        <v>0</v>
      </c>
      <c r="CT445" s="12">
        <v>0</v>
      </c>
      <c r="CU445" s="12">
        <v>0</v>
      </c>
      <c r="CV445" s="12">
        <v>0</v>
      </c>
      <c r="CW445" s="12">
        <v>0</v>
      </c>
      <c r="CX445" s="22">
        <v>0.48399999999999999</v>
      </c>
      <c r="CY445" s="21"/>
      <c r="DV445" s="23"/>
      <c r="DW445" s="23"/>
      <c r="DX445" s="23"/>
      <c r="DY445" s="23"/>
      <c r="DZ445" s="23"/>
      <c r="EA445" s="23"/>
      <c r="EB445" s="23"/>
      <c r="EC445" s="32">
        <v>6</v>
      </c>
      <c r="ED445" s="32">
        <v>6</v>
      </c>
      <c r="EE445" s="23"/>
      <c r="EF445" s="21">
        <f t="shared" si="59"/>
        <v>0</v>
      </c>
      <c r="EG445" s="36">
        <v>6</v>
      </c>
      <c r="EH445" s="23"/>
      <c r="EI445" s="23"/>
      <c r="EJ445" s="23"/>
      <c r="EK445" s="23"/>
      <c r="EL445" s="23"/>
      <c r="EM445" s="23"/>
      <c r="EN445" s="23"/>
      <c r="EO445" s="23"/>
      <c r="EP445" s="23"/>
      <c r="EQ445" s="23"/>
      <c r="ER445" s="23"/>
      <c r="ES445" s="23"/>
      <c r="ET445" s="23"/>
      <c r="EU445" s="23"/>
      <c r="EV445" s="23"/>
      <c r="EW445" s="23"/>
      <c r="EX445" s="23"/>
      <c r="EY445" s="23"/>
      <c r="EZ445" s="23"/>
      <c r="FA445" s="23"/>
      <c r="FB445" s="23"/>
      <c r="FC445" s="23"/>
      <c r="FD445" s="23"/>
      <c r="FE445" s="23"/>
      <c r="FF445" s="23"/>
      <c r="FG445" s="23"/>
      <c r="FH445" s="23"/>
      <c r="FI445" s="23"/>
      <c r="FJ445" s="23"/>
      <c r="FK445" s="23"/>
      <c r="FL445" s="23"/>
      <c r="FM445" s="23"/>
      <c r="FN445" s="23"/>
      <c r="FO445" s="23"/>
      <c r="FP445" s="23"/>
      <c r="FQ445" s="23"/>
      <c r="FR445" s="23"/>
      <c r="FS445" s="23"/>
      <c r="FT445" s="23"/>
      <c r="FU445" s="23"/>
      <c r="FV445" s="23"/>
      <c r="FW445" s="23"/>
      <c r="FX445" s="23"/>
      <c r="FY445" s="23"/>
      <c r="FZ445" s="23"/>
      <c r="GA445" s="23"/>
      <c r="GB445" s="23"/>
      <c r="GC445" s="23"/>
      <c r="GD445" s="23"/>
      <c r="GE445" s="23"/>
      <c r="GF445" s="23"/>
      <c r="GG445" s="23"/>
      <c r="GH445" s="23"/>
      <c r="GI445" s="23"/>
      <c r="GJ445" s="23"/>
      <c r="GK445" s="23"/>
      <c r="GL445" s="23"/>
      <c r="GM445" s="23"/>
      <c r="GN445" s="23"/>
      <c r="GO445" s="23"/>
      <c r="GP445" s="23"/>
      <c r="GQ445" s="23"/>
      <c r="GR445" s="23"/>
      <c r="GS445" s="23"/>
      <c r="GT445" s="23"/>
      <c r="GU445" s="23"/>
      <c r="GV445" s="23"/>
      <c r="GW445" s="23"/>
      <c r="GX445" s="23"/>
      <c r="GY445" s="23"/>
      <c r="GZ445" s="23"/>
      <c r="HA445" s="23"/>
      <c r="HB445" s="23"/>
      <c r="HC445" s="23"/>
      <c r="HD445" s="23"/>
      <c r="HE445" s="23"/>
      <c r="HF445" s="23"/>
      <c r="HG445" s="23"/>
      <c r="HH445" s="23"/>
      <c r="HI445" s="23"/>
      <c r="HJ445" s="23"/>
      <c r="HK445" s="23"/>
      <c r="HL445" s="23"/>
      <c r="HM445" s="23"/>
      <c r="HN445" s="23"/>
      <c r="HO445" s="23"/>
      <c r="HP445" s="23"/>
      <c r="HQ445" s="23"/>
      <c r="HR445" s="23"/>
      <c r="HS445" s="23"/>
      <c r="HT445" s="23"/>
      <c r="HU445" s="23"/>
      <c r="HV445" s="23"/>
      <c r="HW445" s="23"/>
      <c r="HX445" s="23"/>
      <c r="HY445" s="23"/>
      <c r="HZ445" s="23"/>
      <c r="IA445" s="23"/>
      <c r="IB445" s="23"/>
      <c r="IC445" s="23"/>
      <c r="ID445" s="23"/>
      <c r="IE445" s="23"/>
      <c r="IF445" s="23"/>
      <c r="IG445" s="23"/>
      <c r="IH445" s="23"/>
      <c r="II445" s="23"/>
      <c r="IJ445" s="23"/>
    </row>
    <row r="446" spans="2:244" s="12" customFormat="1" ht="14.4" customHeight="1" x14ac:dyDescent="0.3">
      <c r="B446" s="13">
        <v>2</v>
      </c>
      <c r="C446" s="51"/>
      <c r="D446" s="12">
        <v>100</v>
      </c>
      <c r="F446" s="14">
        <v>44918</v>
      </c>
      <c r="G446" s="13" t="s">
        <v>73</v>
      </c>
      <c r="I446" s="15">
        <v>44862</v>
      </c>
      <c r="J446" s="13">
        <f t="shared" si="56"/>
        <v>56</v>
      </c>
      <c r="K446" s="12">
        <f t="shared" si="57"/>
        <v>0</v>
      </c>
      <c r="L446" s="12">
        <v>56</v>
      </c>
      <c r="M446" s="16" t="s">
        <v>74</v>
      </c>
      <c r="N446" s="12">
        <v>1</v>
      </c>
      <c r="P446" s="12" t="s">
        <v>75</v>
      </c>
      <c r="Q446" s="12" t="s">
        <v>76</v>
      </c>
      <c r="R446" s="12" t="s">
        <v>77</v>
      </c>
      <c r="S446" s="17" t="s">
        <v>78</v>
      </c>
      <c r="T446" s="12">
        <v>28</v>
      </c>
      <c r="V446" s="12">
        <v>2</v>
      </c>
      <c r="W446" s="12" t="s">
        <v>83</v>
      </c>
      <c r="Z446" s="13">
        <v>40</v>
      </c>
      <c r="AA446" s="13">
        <v>2000</v>
      </c>
      <c r="AB446" s="12">
        <v>20</v>
      </c>
      <c r="AC446" s="13">
        <v>-34</v>
      </c>
      <c r="AE446" s="12">
        <v>21</v>
      </c>
      <c r="AF446" s="12">
        <v>22</v>
      </c>
      <c r="AG446" s="12">
        <v>23</v>
      </c>
      <c r="AH446" s="12">
        <v>24</v>
      </c>
      <c r="AJ446" s="13">
        <v>4</v>
      </c>
      <c r="AK446" s="16">
        <f t="shared" si="61"/>
        <v>2726.1352539062204</v>
      </c>
      <c r="AL446" s="12">
        <v>-70.4803466796875</v>
      </c>
      <c r="AM446" s="18">
        <v>-89.508056640625</v>
      </c>
      <c r="AN446" s="18">
        <v>-106.4453125</v>
      </c>
      <c r="AO446" s="18">
        <v>-118.453979492187</v>
      </c>
      <c r="AP446" s="18">
        <v>-124.160766601562</v>
      </c>
      <c r="AQ446" s="12">
        <v>-133.59069824218699</v>
      </c>
      <c r="AR446" s="12">
        <v>-137.6953125</v>
      </c>
      <c r="AS446" s="12">
        <v>-142.88330078125</v>
      </c>
      <c r="AU446" s="12">
        <f t="shared" si="58"/>
        <v>16</v>
      </c>
      <c r="AV446" s="12">
        <v>8</v>
      </c>
      <c r="AW446" s="12">
        <v>1</v>
      </c>
      <c r="AX446" s="12">
        <v>1</v>
      </c>
      <c r="AY446" s="12" t="s">
        <v>80</v>
      </c>
      <c r="AZ446" s="12">
        <v>667.90051269531205</v>
      </c>
      <c r="BA446" s="12">
        <v>672.30078125</v>
      </c>
      <c r="BB446" s="19">
        <v>-26.030000686645501</v>
      </c>
      <c r="BC446" s="18">
        <v>46.171600341796797</v>
      </c>
      <c r="BD446" s="12">
        <v>1.7998046875</v>
      </c>
      <c r="BE446" s="12">
        <v>669.70031738281205</v>
      </c>
      <c r="BF446" s="12">
        <v>19.667085647583001</v>
      </c>
      <c r="BG446" s="12">
        <v>0</v>
      </c>
      <c r="BH446" s="12">
        <v>667.90051269531205</v>
      </c>
      <c r="BI446" s="19"/>
      <c r="BJ446" s="12">
        <v>23.085800170898398</v>
      </c>
      <c r="BK446" s="12">
        <v>0.30782219767570501</v>
      </c>
      <c r="BL446" s="12" t="s">
        <v>81</v>
      </c>
      <c r="BM446" s="12">
        <v>5.2056007385253897</v>
      </c>
      <c r="BN446" s="12">
        <v>2.1657803058624201</v>
      </c>
      <c r="BO446" s="12">
        <v>22.906553268432599</v>
      </c>
      <c r="BP446" s="12">
        <v>0.74951171875</v>
      </c>
      <c r="BQ446" s="12">
        <v>-13.327205657958901</v>
      </c>
      <c r="BR446" s="12">
        <v>1.25</v>
      </c>
      <c r="BS446" s="12" t="s">
        <v>81</v>
      </c>
      <c r="BT446" s="12" t="s">
        <v>81</v>
      </c>
      <c r="BU446" s="12" t="s">
        <v>81</v>
      </c>
      <c r="BV446" s="12" t="s">
        <v>81</v>
      </c>
      <c r="BW446" s="12">
        <v>158.092514038085</v>
      </c>
      <c r="BX446" s="12" t="s">
        <v>82</v>
      </c>
      <c r="BY446" s="12" t="s">
        <v>81</v>
      </c>
      <c r="BZ446" s="12" t="s">
        <v>82</v>
      </c>
      <c r="CA446" s="12" t="s">
        <v>82</v>
      </c>
      <c r="CC446" s="12" t="s">
        <v>515</v>
      </c>
      <c r="CE446" s="20">
        <v>-11.23</v>
      </c>
      <c r="CF446" s="21">
        <v>0</v>
      </c>
      <c r="CG446" s="21">
        <v>0.45800000000000002</v>
      </c>
      <c r="CH446" s="21">
        <v>0.43099999999999999</v>
      </c>
      <c r="CI446" s="21">
        <v>37.625</v>
      </c>
      <c r="CJ446" s="21">
        <v>3</v>
      </c>
      <c r="CK446" s="21">
        <v>2.4369999999999998</v>
      </c>
      <c r="CL446" s="21">
        <v>-4.32</v>
      </c>
      <c r="CM446" s="12">
        <v>2.8090000000000002</v>
      </c>
      <c r="CN446" s="12">
        <v>-8.8170000000000002</v>
      </c>
      <c r="CO446" s="62">
        <f>(CL446*CK446+CN446*CM446)/(CL446+CN446)</f>
        <v>2.6866707010733042</v>
      </c>
      <c r="CP446" s="12">
        <v>0.83099999999999996</v>
      </c>
      <c r="CQ446" s="12">
        <v>0</v>
      </c>
      <c r="CR446" s="12">
        <v>0</v>
      </c>
      <c r="CS446" s="12">
        <v>0</v>
      </c>
      <c r="CT446" s="12">
        <v>0</v>
      </c>
      <c r="CU446" s="12">
        <v>0</v>
      </c>
      <c r="CV446" s="12">
        <v>0</v>
      </c>
      <c r="CW446" s="12">
        <v>0</v>
      </c>
      <c r="CX446" s="22">
        <v>0.33300000000000002</v>
      </c>
      <c r="CY446" s="21"/>
      <c r="DV446" s="23"/>
      <c r="DW446" s="23"/>
      <c r="DX446" s="23"/>
      <c r="DY446" s="23"/>
      <c r="DZ446" s="23"/>
      <c r="EA446" s="23"/>
      <c r="EB446" s="23"/>
      <c r="EC446" s="32">
        <v>6</v>
      </c>
      <c r="ED446" s="12">
        <v>6</v>
      </c>
      <c r="EE446" s="23"/>
      <c r="EF446" s="21">
        <f t="shared" si="59"/>
        <v>0</v>
      </c>
      <c r="EG446" s="36">
        <v>6</v>
      </c>
      <c r="EH446" s="23"/>
      <c r="EI446" s="23"/>
      <c r="EJ446" s="23"/>
      <c r="EK446" s="23"/>
      <c r="EL446" s="23"/>
      <c r="EM446" s="23"/>
      <c r="EN446" s="23"/>
      <c r="EO446" s="23"/>
      <c r="EP446" s="23"/>
      <c r="EQ446" s="23"/>
      <c r="ER446" s="23"/>
      <c r="ES446" s="23"/>
      <c r="ET446" s="23"/>
      <c r="EU446" s="23"/>
      <c r="EV446" s="23"/>
      <c r="EW446" s="23"/>
      <c r="EX446" s="23"/>
      <c r="EY446" s="23"/>
      <c r="EZ446" s="23"/>
      <c r="FA446" s="23"/>
      <c r="FB446" s="23"/>
      <c r="FC446" s="23"/>
      <c r="FD446" s="23"/>
      <c r="FE446" s="23"/>
      <c r="FF446" s="23"/>
      <c r="FG446" s="23"/>
      <c r="FH446" s="23"/>
      <c r="FI446" s="23"/>
      <c r="FJ446" s="23"/>
      <c r="FK446" s="23"/>
      <c r="FL446" s="23"/>
      <c r="FM446" s="23"/>
      <c r="FN446" s="23"/>
      <c r="FO446" s="23"/>
      <c r="FP446" s="23"/>
      <c r="FQ446" s="23"/>
      <c r="FR446" s="23"/>
      <c r="FS446" s="23"/>
      <c r="FT446" s="23"/>
      <c r="FU446" s="23"/>
      <c r="FV446" s="23"/>
      <c r="FW446" s="23"/>
      <c r="FX446" s="23"/>
      <c r="FY446" s="23"/>
      <c r="FZ446" s="23"/>
      <c r="GA446" s="23"/>
      <c r="GB446" s="23"/>
      <c r="GC446" s="23"/>
      <c r="GD446" s="23"/>
      <c r="GE446" s="23"/>
      <c r="GF446" s="23"/>
      <c r="GG446" s="23"/>
      <c r="GH446" s="23"/>
      <c r="GI446" s="23"/>
      <c r="GJ446" s="23"/>
      <c r="GK446" s="23"/>
      <c r="GL446" s="23"/>
      <c r="GM446" s="23"/>
      <c r="GN446" s="23"/>
      <c r="GO446" s="23"/>
      <c r="GP446" s="23"/>
      <c r="GQ446" s="23"/>
      <c r="GR446" s="23"/>
      <c r="GS446" s="23"/>
      <c r="GT446" s="23"/>
      <c r="GU446" s="23"/>
      <c r="GV446" s="23"/>
      <c r="GW446" s="23"/>
      <c r="GX446" s="23"/>
      <c r="GY446" s="23"/>
      <c r="GZ446" s="23"/>
      <c r="HA446" s="23"/>
      <c r="HB446" s="23"/>
      <c r="HC446" s="23"/>
      <c r="HD446" s="23"/>
      <c r="HE446" s="23"/>
      <c r="HF446" s="23"/>
      <c r="HG446" s="23"/>
      <c r="HH446" s="23"/>
      <c r="HI446" s="23"/>
      <c r="HJ446" s="23"/>
      <c r="HK446" s="23"/>
      <c r="HL446" s="23"/>
      <c r="HM446" s="23"/>
      <c r="HN446" s="23"/>
      <c r="HO446" s="23"/>
      <c r="HP446" s="23"/>
      <c r="HQ446" s="23"/>
      <c r="HR446" s="23"/>
      <c r="HS446" s="23"/>
      <c r="HT446" s="23"/>
      <c r="HU446" s="23"/>
      <c r="HV446" s="23"/>
      <c r="HW446" s="23"/>
      <c r="HX446" s="23"/>
      <c r="HY446" s="23"/>
      <c r="HZ446" s="23"/>
      <c r="IA446" s="23"/>
      <c r="IB446" s="23"/>
      <c r="IC446" s="23"/>
      <c r="ID446" s="23"/>
      <c r="IE446" s="23"/>
      <c r="IF446" s="23"/>
      <c r="IG446" s="23"/>
      <c r="IH446" s="23"/>
      <c r="II446" s="23"/>
      <c r="IJ446" s="23"/>
    </row>
    <row r="447" spans="2:244" s="12" customFormat="1" ht="14.4" customHeight="1" x14ac:dyDescent="0.3">
      <c r="B447" s="13">
        <v>2</v>
      </c>
      <c r="C447" s="51"/>
      <c r="D447" s="12">
        <v>100</v>
      </c>
      <c r="F447" s="14">
        <v>44918</v>
      </c>
      <c r="G447" s="13" t="s">
        <v>73</v>
      </c>
      <c r="I447" s="15">
        <v>44862</v>
      </c>
      <c r="J447" s="13">
        <f t="shared" si="56"/>
        <v>56</v>
      </c>
      <c r="K447" s="12">
        <f t="shared" si="57"/>
        <v>0</v>
      </c>
      <c r="L447" s="12">
        <v>56</v>
      </c>
      <c r="M447" s="16" t="s">
        <v>74</v>
      </c>
      <c r="N447" s="12">
        <v>1</v>
      </c>
      <c r="P447" s="12" t="s">
        <v>75</v>
      </c>
      <c r="Q447" s="12" t="s">
        <v>76</v>
      </c>
      <c r="R447" s="12" t="s">
        <v>77</v>
      </c>
      <c r="S447" s="17" t="s">
        <v>78</v>
      </c>
      <c r="T447" s="12">
        <v>28</v>
      </c>
      <c r="V447" s="12">
        <v>4</v>
      </c>
      <c r="W447" s="12" t="s">
        <v>511</v>
      </c>
      <c r="Z447" s="13">
        <v>30</v>
      </c>
      <c r="AA447" s="13">
        <v>2200</v>
      </c>
      <c r="AB447" s="12">
        <v>19</v>
      </c>
      <c r="AC447" s="13">
        <v>-34</v>
      </c>
      <c r="AE447" s="30">
        <v>12</v>
      </c>
      <c r="AF447" s="12">
        <v>13</v>
      </c>
      <c r="AG447" s="12">
        <v>14</v>
      </c>
      <c r="AH447" s="12">
        <v>15</v>
      </c>
      <c r="AJ447" s="13">
        <v>2</v>
      </c>
      <c r="AK447" s="16">
        <f t="shared" si="61"/>
        <v>3403.01513671874</v>
      </c>
      <c r="AL447" s="12">
        <v>-69.7479248046875</v>
      </c>
      <c r="AM447" s="18">
        <v>-86.3037109375</v>
      </c>
      <c r="AN447" s="18">
        <v>-102.584838867187</v>
      </c>
      <c r="AO447" s="18">
        <v>-122.940063476562</v>
      </c>
      <c r="AP447" s="18">
        <v>-136.505126953125</v>
      </c>
      <c r="AQ447" s="12">
        <v>-147.52197265625</v>
      </c>
      <c r="AR447" s="12">
        <v>-157.08923339843699</v>
      </c>
      <c r="AS447" s="12">
        <v>-165.22216796875</v>
      </c>
      <c r="AU447" s="12">
        <f t="shared" si="58"/>
        <v>18</v>
      </c>
      <c r="AV447" s="12">
        <v>9</v>
      </c>
      <c r="AW447" s="12">
        <v>1</v>
      </c>
      <c r="AX447" s="12">
        <v>1</v>
      </c>
      <c r="AY447" s="12" t="s">
        <v>80</v>
      </c>
      <c r="AZ447" s="12">
        <v>577.90051269531205</v>
      </c>
      <c r="BA447" s="12">
        <v>582.80078125</v>
      </c>
      <c r="BB447" s="19">
        <v>-25.069999694824201</v>
      </c>
      <c r="BC447" s="18">
        <v>61.202812194824197</v>
      </c>
      <c r="BD447" s="12">
        <v>2</v>
      </c>
      <c r="BE447" s="12">
        <v>579.90051269531205</v>
      </c>
      <c r="BF447" s="12">
        <v>8.1632614135742099</v>
      </c>
      <c r="BG447" s="12">
        <v>0</v>
      </c>
      <c r="BH447" s="12">
        <v>577.90051269531205</v>
      </c>
      <c r="BI447" s="19">
        <v>3.0292010307311998</v>
      </c>
      <c r="BJ447" s="12">
        <v>30.601406097412099</v>
      </c>
      <c r="BK447" s="12">
        <v>0.98138248920440696</v>
      </c>
      <c r="BL447" s="12">
        <v>4.0105834007263104</v>
      </c>
      <c r="BM447" s="12">
        <v>8.0430974960327095</v>
      </c>
      <c r="BN447" s="12">
        <v>5.5195641517639098</v>
      </c>
      <c r="BO447" s="12">
        <v>55.4534301757812</v>
      </c>
      <c r="BP447" s="12">
        <v>1.1494140625</v>
      </c>
      <c r="BQ447" s="12">
        <v>-21.599264144897401</v>
      </c>
      <c r="BR447" s="12">
        <v>1.349609375</v>
      </c>
      <c r="BS447" s="12" t="s">
        <v>81</v>
      </c>
      <c r="BT447" s="12" t="s">
        <v>81</v>
      </c>
      <c r="BU447" s="12" t="s">
        <v>81</v>
      </c>
      <c r="BV447" s="12" t="s">
        <v>81</v>
      </c>
      <c r="BW447" s="12">
        <v>187.75572204589801</v>
      </c>
      <c r="BX447" s="12" t="s">
        <v>82</v>
      </c>
      <c r="BY447" s="12" t="s">
        <v>81</v>
      </c>
      <c r="BZ447" s="12" t="s">
        <v>82</v>
      </c>
      <c r="CA447" s="12" t="s">
        <v>82</v>
      </c>
      <c r="CE447" s="20"/>
      <c r="CF447" s="21"/>
      <c r="CG447" s="21"/>
      <c r="CH447" s="21"/>
      <c r="CI447" s="21"/>
      <c r="CJ447" s="21"/>
      <c r="CK447" s="21"/>
      <c r="CL447" s="21"/>
      <c r="CO447" s="62"/>
      <c r="CX447" s="52">
        <v>0</v>
      </c>
      <c r="CY447" s="21">
        <v>0</v>
      </c>
      <c r="DV447" s="23"/>
      <c r="DW447" s="23"/>
      <c r="DX447" s="23"/>
      <c r="DY447" s="23"/>
      <c r="DZ447" s="23"/>
      <c r="EA447" s="23"/>
      <c r="EB447" s="23"/>
      <c r="EC447" s="17">
        <v>3</v>
      </c>
      <c r="ED447" s="12">
        <v>3</v>
      </c>
      <c r="EE447" s="23"/>
      <c r="EF447" s="21">
        <f t="shared" si="59"/>
        <v>0</v>
      </c>
      <c r="EG447" s="27">
        <v>3</v>
      </c>
      <c r="EH447" s="23"/>
      <c r="EI447" s="23"/>
      <c r="EJ447" s="23"/>
      <c r="EK447" s="23"/>
      <c r="EL447" s="23"/>
      <c r="EM447" s="23"/>
      <c r="EN447" s="23"/>
      <c r="EO447" s="23"/>
      <c r="EP447" s="23"/>
      <c r="EQ447" s="23"/>
      <c r="ER447" s="23"/>
      <c r="ES447" s="23"/>
      <c r="ET447" s="23"/>
      <c r="EU447" s="23"/>
      <c r="EV447" s="23"/>
      <c r="EW447" s="23"/>
      <c r="EX447" s="23"/>
      <c r="EY447" s="23"/>
      <c r="EZ447" s="23"/>
      <c r="FA447" s="23"/>
      <c r="FB447" s="23"/>
      <c r="FC447" s="23"/>
      <c r="FD447" s="23"/>
      <c r="FE447" s="23"/>
      <c r="FF447" s="23"/>
      <c r="FG447" s="23"/>
      <c r="FH447" s="23"/>
      <c r="FI447" s="23"/>
      <c r="FJ447" s="23"/>
      <c r="FK447" s="23"/>
      <c r="FL447" s="23"/>
      <c r="FM447" s="23"/>
      <c r="FN447" s="23"/>
      <c r="FO447" s="23"/>
      <c r="FP447" s="23"/>
      <c r="FQ447" s="23"/>
      <c r="FR447" s="23"/>
      <c r="FS447" s="23"/>
      <c r="FT447" s="23"/>
      <c r="FU447" s="23"/>
      <c r="FV447" s="23"/>
      <c r="FW447" s="23"/>
      <c r="FX447" s="23"/>
      <c r="FY447" s="23"/>
      <c r="FZ447" s="23"/>
      <c r="GA447" s="23"/>
      <c r="GB447" s="23"/>
      <c r="GC447" s="23"/>
      <c r="GD447" s="23"/>
      <c r="GE447" s="23"/>
      <c r="GF447" s="23"/>
      <c r="GG447" s="23"/>
      <c r="GH447" s="23"/>
      <c r="GI447" s="23"/>
      <c r="GJ447" s="23"/>
      <c r="GK447" s="23"/>
      <c r="GL447" s="23"/>
      <c r="GM447" s="23"/>
      <c r="GN447" s="23"/>
      <c r="GO447" s="23"/>
      <c r="GP447" s="23"/>
      <c r="GQ447" s="23"/>
      <c r="GR447" s="23"/>
      <c r="GS447" s="23"/>
      <c r="GT447" s="23"/>
      <c r="GU447" s="23"/>
      <c r="GV447" s="23"/>
      <c r="GW447" s="23"/>
      <c r="GX447" s="23"/>
      <c r="GY447" s="23"/>
      <c r="GZ447" s="23"/>
      <c r="HA447" s="23"/>
      <c r="HB447" s="23"/>
      <c r="HC447" s="23"/>
      <c r="HD447" s="23"/>
      <c r="HE447" s="23"/>
      <c r="HF447" s="23"/>
      <c r="HG447" s="23"/>
      <c r="HH447" s="23"/>
      <c r="HI447" s="23"/>
      <c r="HJ447" s="23"/>
      <c r="HK447" s="23"/>
      <c r="HL447" s="23"/>
      <c r="HM447" s="23"/>
      <c r="HN447" s="23"/>
      <c r="HO447" s="23"/>
      <c r="HP447" s="23"/>
      <c r="HQ447" s="23"/>
      <c r="HR447" s="23"/>
      <c r="HS447" s="23"/>
      <c r="HT447" s="23"/>
      <c r="HU447" s="23"/>
      <c r="HV447" s="23"/>
      <c r="HW447" s="23"/>
      <c r="HX447" s="23"/>
      <c r="HY447" s="23"/>
      <c r="HZ447" s="23"/>
      <c r="IA447" s="23"/>
      <c r="IB447" s="23"/>
      <c r="IC447" s="23"/>
      <c r="ID447" s="23"/>
      <c r="IE447" s="23"/>
      <c r="IF447" s="23"/>
      <c r="IG447" s="23"/>
      <c r="IH447" s="23"/>
      <c r="II447" s="23"/>
      <c r="IJ447" s="23"/>
    </row>
    <row r="448" spans="2:244" s="12" customFormat="1" x14ac:dyDescent="0.3">
      <c r="B448" s="13">
        <v>2</v>
      </c>
      <c r="C448" s="51"/>
      <c r="D448" s="12">
        <v>100</v>
      </c>
      <c r="F448" s="14">
        <v>44918</v>
      </c>
      <c r="G448" s="13" t="s">
        <v>73</v>
      </c>
      <c r="I448" s="26">
        <v>44862</v>
      </c>
      <c r="J448" s="13">
        <f t="shared" si="56"/>
        <v>56</v>
      </c>
      <c r="K448" s="12">
        <f t="shared" si="57"/>
        <v>0</v>
      </c>
      <c r="L448" s="12">
        <v>56</v>
      </c>
      <c r="M448" s="16" t="s">
        <v>74</v>
      </c>
      <c r="N448" s="12">
        <v>1</v>
      </c>
      <c r="P448" s="12" t="s">
        <v>75</v>
      </c>
      <c r="Q448" s="12" t="s">
        <v>76</v>
      </c>
      <c r="R448" s="12" t="s">
        <v>77</v>
      </c>
      <c r="S448" s="17" t="s">
        <v>78</v>
      </c>
      <c r="T448" s="12">
        <v>28</v>
      </c>
      <c r="V448" s="12">
        <v>3</v>
      </c>
      <c r="Z448" s="13">
        <v>31</v>
      </c>
      <c r="AA448" s="13">
        <v>1700</v>
      </c>
      <c r="AB448" s="12">
        <v>20</v>
      </c>
      <c r="AC448" s="13">
        <v>-30</v>
      </c>
      <c r="AE448" s="12">
        <v>25</v>
      </c>
      <c r="AF448" s="12">
        <v>26</v>
      </c>
      <c r="AG448" s="12">
        <v>27</v>
      </c>
      <c r="AH448" s="12">
        <v>28</v>
      </c>
      <c r="AJ448" s="13">
        <v>0</v>
      </c>
      <c r="AK448" s="16">
        <f t="shared" si="61"/>
        <v>1038.818359375</v>
      </c>
      <c r="AL448" s="12">
        <v>-71.77734375</v>
      </c>
      <c r="AM448" s="18">
        <v>-90.3167724609375</v>
      </c>
      <c r="AN448" s="18">
        <v>-90.2862548828125</v>
      </c>
      <c r="AO448" s="18">
        <v>-92.0562744140625</v>
      </c>
      <c r="AP448" s="18">
        <v>-96.8780517578125</v>
      </c>
      <c r="AQ448" s="12">
        <v>-113.723754882812</v>
      </c>
      <c r="AR448" s="12">
        <v>-120.025634765625</v>
      </c>
      <c r="AS448" s="12">
        <v>-119.094848632812</v>
      </c>
      <c r="AU448" s="12">
        <f t="shared" si="58"/>
        <v>0</v>
      </c>
      <c r="BB448" s="19"/>
      <c r="BC448" s="18"/>
      <c r="BI448" s="19"/>
      <c r="CE448" s="20"/>
      <c r="CF448" s="21"/>
      <c r="CG448" s="21"/>
      <c r="CH448" s="21"/>
      <c r="CI448" s="21"/>
      <c r="CJ448" s="21"/>
      <c r="CK448" s="21"/>
      <c r="CL448" s="21"/>
      <c r="CO448" s="62"/>
      <c r="CX448" s="22">
        <v>0</v>
      </c>
      <c r="CY448" s="21"/>
      <c r="DV448" s="23"/>
      <c r="DW448" s="23"/>
      <c r="DX448" s="23"/>
      <c r="DY448" s="23"/>
      <c r="DZ448" s="23"/>
      <c r="EA448" s="23"/>
      <c r="EB448" s="23"/>
      <c r="EC448" s="12">
        <v>1</v>
      </c>
      <c r="ED448" s="21">
        <v>1</v>
      </c>
      <c r="EE448" s="23"/>
      <c r="EF448" s="21">
        <f t="shared" si="59"/>
        <v>0</v>
      </c>
      <c r="EG448" s="28">
        <v>1</v>
      </c>
      <c r="EH448" s="23"/>
      <c r="EI448" s="23"/>
      <c r="EJ448" s="23"/>
      <c r="EK448" s="23"/>
      <c r="EL448" s="23"/>
      <c r="EM448" s="23"/>
      <c r="EN448" s="23"/>
      <c r="EO448" s="23"/>
      <c r="EP448" s="23"/>
      <c r="EQ448" s="23"/>
      <c r="ER448" s="23"/>
      <c r="ES448" s="23"/>
      <c r="ET448" s="23"/>
      <c r="EU448" s="23"/>
      <c r="EV448" s="23"/>
      <c r="EW448" s="23"/>
      <c r="EX448" s="23"/>
      <c r="EY448" s="23"/>
      <c r="EZ448" s="23"/>
      <c r="FA448" s="23"/>
      <c r="FB448" s="23"/>
      <c r="FC448" s="23"/>
      <c r="FD448" s="23"/>
      <c r="FE448" s="23"/>
      <c r="FF448" s="23"/>
      <c r="FG448" s="23"/>
      <c r="FH448" s="23"/>
      <c r="FI448" s="23"/>
      <c r="FJ448" s="23"/>
      <c r="FK448" s="23"/>
      <c r="FL448" s="23"/>
      <c r="FM448" s="23"/>
      <c r="FN448" s="23"/>
      <c r="FO448" s="23"/>
      <c r="FP448" s="23"/>
      <c r="FQ448" s="23"/>
      <c r="FR448" s="23"/>
      <c r="FS448" s="23"/>
      <c r="FT448" s="23"/>
      <c r="FU448" s="23"/>
      <c r="FV448" s="23"/>
      <c r="FW448" s="23"/>
      <c r="FX448" s="23"/>
      <c r="FY448" s="23"/>
      <c r="FZ448" s="23"/>
      <c r="GA448" s="23"/>
      <c r="GB448" s="23"/>
      <c r="GC448" s="23"/>
      <c r="GD448" s="23"/>
      <c r="GE448" s="23"/>
      <c r="GF448" s="23"/>
      <c r="GG448" s="23"/>
      <c r="GH448" s="23"/>
      <c r="GI448" s="23"/>
      <c r="GJ448" s="23"/>
      <c r="GK448" s="23"/>
      <c r="GL448" s="23"/>
      <c r="GM448" s="23"/>
      <c r="GN448" s="23"/>
      <c r="GO448" s="23"/>
      <c r="GP448" s="23"/>
      <c r="GQ448" s="23"/>
      <c r="GR448" s="23"/>
      <c r="GS448" s="23"/>
      <c r="GT448" s="23"/>
      <c r="GU448" s="23"/>
      <c r="GV448" s="23"/>
      <c r="GW448" s="23"/>
      <c r="GX448" s="23"/>
      <c r="GY448" s="23"/>
      <c r="GZ448" s="23"/>
      <c r="HA448" s="23"/>
      <c r="HB448" s="23"/>
      <c r="HC448" s="23"/>
      <c r="HD448" s="23"/>
      <c r="HE448" s="23"/>
      <c r="HF448" s="23"/>
      <c r="HG448" s="23"/>
      <c r="HH448" s="23"/>
      <c r="HI448" s="23"/>
      <c r="HJ448" s="23"/>
      <c r="HK448" s="23"/>
      <c r="HL448" s="23"/>
      <c r="HM448" s="23"/>
      <c r="HN448" s="23"/>
      <c r="HO448" s="23"/>
      <c r="HP448" s="23"/>
      <c r="HQ448" s="23"/>
      <c r="HR448" s="23"/>
      <c r="HS448" s="23"/>
      <c r="HT448" s="23"/>
      <c r="HU448" s="23"/>
      <c r="HV448" s="23"/>
      <c r="HW448" s="23"/>
      <c r="HX448" s="23"/>
      <c r="HY448" s="23"/>
      <c r="HZ448" s="23"/>
      <c r="IA448" s="23"/>
      <c r="IB448" s="23"/>
      <c r="IC448" s="23"/>
      <c r="ID448" s="23"/>
      <c r="IE448" s="23"/>
      <c r="IF448" s="23"/>
      <c r="IG448" s="23"/>
      <c r="IH448" s="23"/>
      <c r="II448" s="23"/>
      <c r="IJ448" s="23"/>
    </row>
    <row r="449" spans="1:244" s="35" customFormat="1" ht="15" customHeight="1" x14ac:dyDescent="0.3">
      <c r="A449" s="12"/>
      <c r="B449" s="13">
        <v>2</v>
      </c>
      <c r="C449" s="51"/>
      <c r="D449" s="12">
        <v>25</v>
      </c>
      <c r="E449" s="12"/>
      <c r="F449" s="14">
        <v>44928</v>
      </c>
      <c r="G449" s="13" t="s">
        <v>89</v>
      </c>
      <c r="H449" s="12"/>
      <c r="I449" s="14">
        <v>44867</v>
      </c>
      <c r="J449" s="13">
        <f t="shared" si="56"/>
        <v>61</v>
      </c>
      <c r="K449" s="12">
        <f t="shared" si="57"/>
        <v>-2</v>
      </c>
      <c r="L449" s="12">
        <v>63</v>
      </c>
      <c r="M449" s="16" t="s">
        <v>74</v>
      </c>
      <c r="N449" s="12">
        <v>1</v>
      </c>
      <c r="O449" s="12"/>
      <c r="P449" s="12" t="s">
        <v>75</v>
      </c>
      <c r="Q449" s="12" t="s">
        <v>161</v>
      </c>
      <c r="R449" s="12" t="s">
        <v>77</v>
      </c>
      <c r="S449" s="17" t="s">
        <v>78</v>
      </c>
      <c r="T449" s="12">
        <v>28</v>
      </c>
      <c r="U449" s="12"/>
      <c r="V449" s="12">
        <v>4</v>
      </c>
      <c r="W449" s="12" t="s">
        <v>83</v>
      </c>
      <c r="X449" s="12"/>
      <c r="Y449" s="12"/>
      <c r="Z449" s="13">
        <v>46</v>
      </c>
      <c r="AA449" s="13">
        <v>1200</v>
      </c>
      <c r="AB449" s="12">
        <v>13</v>
      </c>
      <c r="AC449" s="13">
        <v>-40</v>
      </c>
      <c r="AD449" s="12"/>
      <c r="AE449" s="12">
        <v>13</v>
      </c>
      <c r="AF449" s="12">
        <v>14</v>
      </c>
      <c r="AG449" s="12">
        <v>15</v>
      </c>
      <c r="AH449" s="12">
        <v>16</v>
      </c>
      <c r="AI449" s="12"/>
      <c r="AJ449" s="49">
        <v>5</v>
      </c>
      <c r="AK449" s="16">
        <f t="shared" si="61"/>
        <v>1345.21484375</v>
      </c>
      <c r="AL449" s="12">
        <v>-74.859619140625</v>
      </c>
      <c r="AM449" s="18">
        <v>-82.3211669921875</v>
      </c>
      <c r="AN449" s="18">
        <v>-89.29443359375</v>
      </c>
      <c r="AO449" s="18">
        <v>-99.3804931640625</v>
      </c>
      <c r="AP449" s="18">
        <v>-99.9603271484375</v>
      </c>
      <c r="AQ449" s="12">
        <v>-100.326538085937</v>
      </c>
      <c r="AR449" s="12">
        <v>-88.714599609375</v>
      </c>
      <c r="AS449" s="12">
        <v>-88.623046875</v>
      </c>
      <c r="AT449" s="12"/>
      <c r="AU449" s="12">
        <f t="shared" si="58"/>
        <v>16</v>
      </c>
      <c r="AV449" s="12">
        <v>8</v>
      </c>
      <c r="AW449" s="12">
        <v>1</v>
      </c>
      <c r="AX449" s="12">
        <v>1</v>
      </c>
      <c r="AY449" s="12" t="s">
        <v>80</v>
      </c>
      <c r="AZ449" s="12">
        <v>512.09948730468705</v>
      </c>
      <c r="BA449" s="12">
        <v>516.30078125</v>
      </c>
      <c r="BB449" s="19">
        <v>-38.159999847412102</v>
      </c>
      <c r="BC449" s="18">
        <v>79.801239013671804</v>
      </c>
      <c r="BD449" s="12">
        <v>1.80078125</v>
      </c>
      <c r="BE449" s="12">
        <v>513.90026855468705</v>
      </c>
      <c r="BF449" s="12">
        <v>11.7928123474121</v>
      </c>
      <c r="BG449" s="12">
        <v>0</v>
      </c>
      <c r="BH449" s="12">
        <v>512.09948730468705</v>
      </c>
      <c r="BI449" s="19">
        <v>2.3930151462554901</v>
      </c>
      <c r="BJ449" s="12">
        <v>39.900619506835902</v>
      </c>
      <c r="BK449" s="12">
        <v>0.88437241315841697</v>
      </c>
      <c r="BL449" s="12">
        <v>30.2690715789794</v>
      </c>
      <c r="BM449" s="12">
        <v>81.765777587890597</v>
      </c>
      <c r="BN449" s="12">
        <v>1.05029296875</v>
      </c>
      <c r="BO449" s="12">
        <v>-36.151962280273402</v>
      </c>
      <c r="BP449" s="12">
        <v>1.0498046875</v>
      </c>
      <c r="BQ449" s="12" t="s">
        <v>81</v>
      </c>
      <c r="BR449" s="12" t="s">
        <v>81</v>
      </c>
      <c r="BS449" s="12" t="s">
        <v>81</v>
      </c>
      <c r="BT449" s="12"/>
      <c r="BU449" s="12" t="s">
        <v>81</v>
      </c>
      <c r="BV449" s="12">
        <v>201.33309936523401</v>
      </c>
      <c r="BW449" s="12" t="s">
        <v>82</v>
      </c>
      <c r="BX449" s="12" t="s">
        <v>81</v>
      </c>
      <c r="BY449" s="12" t="s">
        <v>82</v>
      </c>
      <c r="BZ449" s="12" t="s">
        <v>82</v>
      </c>
      <c r="CA449" s="12"/>
      <c r="CB449" s="12"/>
      <c r="CC449" s="51" t="s">
        <v>614</v>
      </c>
      <c r="CD449" s="51"/>
      <c r="CE449" s="20">
        <v>-17.181000000000001</v>
      </c>
      <c r="CF449" s="21">
        <v>0</v>
      </c>
      <c r="CG449" s="21">
        <v>0.214</v>
      </c>
      <c r="CH449" s="21">
        <v>0.74099999999999999</v>
      </c>
      <c r="CI449" s="21">
        <v>210.55500000000001</v>
      </c>
      <c r="CJ449" s="21">
        <v>2.65</v>
      </c>
      <c r="CK449" s="21">
        <v>1.635</v>
      </c>
      <c r="CL449" s="21">
        <v>-7.7080000000000002</v>
      </c>
      <c r="CM449" s="12">
        <v>1.7809999999999999</v>
      </c>
      <c r="CN449" s="12">
        <v>-12.763</v>
      </c>
      <c r="CO449" s="62">
        <f t="shared" ref="CO449:CO454" si="62">(CL449*CK449+CN449*CM449)/(CL449+CN449)</f>
        <v>1.726026232230961</v>
      </c>
      <c r="CP449" s="12">
        <v>0.44500000000000001</v>
      </c>
      <c r="CQ449" s="12">
        <v>0</v>
      </c>
      <c r="CR449" s="12">
        <v>0</v>
      </c>
      <c r="CS449" s="12">
        <v>0</v>
      </c>
      <c r="CT449" s="12">
        <v>0</v>
      </c>
      <c r="CU449" s="12">
        <v>0</v>
      </c>
      <c r="CV449" s="12">
        <v>0</v>
      </c>
      <c r="CW449" s="12">
        <v>0</v>
      </c>
      <c r="CX449" s="22">
        <v>0.29399999999999998</v>
      </c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2"/>
      <c r="DL449" s="12"/>
      <c r="DM449" s="12"/>
      <c r="DN449" s="12"/>
      <c r="DO449" s="12"/>
      <c r="DP449" s="12"/>
      <c r="DQ449" s="12"/>
      <c r="DR449" s="12"/>
      <c r="DS449" s="12"/>
      <c r="DT449" s="12"/>
      <c r="DU449" s="12"/>
      <c r="DV449" s="12"/>
      <c r="DW449" s="12"/>
      <c r="DX449" s="12"/>
      <c r="DY449" s="12"/>
      <c r="DZ449" s="12"/>
      <c r="EA449" s="12"/>
      <c r="EB449" s="12"/>
      <c r="EC449" s="32">
        <v>6</v>
      </c>
      <c r="ED449" s="12">
        <v>6</v>
      </c>
      <c r="EE449" s="21"/>
      <c r="EF449" s="21">
        <f t="shared" si="59"/>
        <v>0</v>
      </c>
      <c r="EG449" s="36">
        <v>6</v>
      </c>
      <c r="EH449" s="21"/>
      <c r="EI449" s="21"/>
      <c r="EJ449" s="21"/>
      <c r="EK449" s="21"/>
      <c r="EL449" s="21"/>
      <c r="EM449" s="21"/>
      <c r="EN449" s="21"/>
      <c r="EO449" s="21"/>
      <c r="EP449" s="21"/>
      <c r="EQ449" s="21"/>
      <c r="ER449" s="21"/>
      <c r="ES449" s="21"/>
      <c r="ET449" s="21"/>
      <c r="EU449" s="21"/>
      <c r="EV449" s="21"/>
      <c r="EW449" s="21"/>
      <c r="EX449" s="21"/>
      <c r="EY449" s="21"/>
      <c r="EZ449" s="21"/>
      <c r="FA449" s="21"/>
      <c r="FB449" s="21"/>
      <c r="FC449" s="21"/>
      <c r="FD449" s="21"/>
      <c r="FE449" s="21"/>
      <c r="FF449" s="21"/>
      <c r="FG449" s="21"/>
      <c r="FH449" s="21"/>
      <c r="FI449" s="21"/>
      <c r="FJ449" s="21"/>
      <c r="FK449" s="21"/>
      <c r="FL449" s="21"/>
      <c r="FM449" s="21"/>
      <c r="FN449" s="21"/>
      <c r="FO449" s="21"/>
      <c r="FP449" s="21"/>
      <c r="FQ449" s="21"/>
      <c r="FR449" s="21"/>
      <c r="FS449" s="21"/>
      <c r="FT449" s="21"/>
      <c r="FU449" s="21"/>
      <c r="FV449" s="21"/>
      <c r="FW449" s="21"/>
      <c r="FX449" s="21"/>
      <c r="FY449" s="21"/>
      <c r="FZ449" s="21"/>
      <c r="GA449" s="21"/>
      <c r="GB449" s="21"/>
      <c r="GC449" s="21"/>
      <c r="GD449" s="21"/>
      <c r="GE449" s="21"/>
      <c r="GF449" s="21"/>
      <c r="GG449" s="21"/>
      <c r="GH449" s="21"/>
      <c r="GI449" s="21"/>
      <c r="GJ449" s="21"/>
      <c r="GK449" s="21"/>
      <c r="GL449" s="21"/>
      <c r="GM449" s="21"/>
      <c r="GN449" s="21"/>
      <c r="GO449" s="21"/>
      <c r="GP449" s="21"/>
      <c r="GQ449" s="21"/>
      <c r="GR449" s="21"/>
      <c r="GS449" s="21"/>
      <c r="GT449" s="21"/>
      <c r="GU449" s="21"/>
      <c r="GV449" s="21"/>
      <c r="GW449" s="21"/>
      <c r="GX449" s="21"/>
      <c r="GY449" s="21"/>
      <c r="GZ449" s="21"/>
      <c r="HA449" s="21"/>
      <c r="HB449" s="21"/>
      <c r="HC449" s="21"/>
      <c r="HD449" s="21"/>
      <c r="HE449" s="21"/>
      <c r="HF449" s="21"/>
      <c r="HG449" s="21"/>
      <c r="HH449" s="21"/>
      <c r="HI449" s="21"/>
      <c r="HJ449" s="21"/>
      <c r="HK449" s="21"/>
      <c r="HL449" s="21"/>
      <c r="HM449" s="21"/>
      <c r="HN449" s="21"/>
      <c r="HO449" s="21"/>
      <c r="HP449" s="21"/>
      <c r="HQ449" s="21"/>
      <c r="HR449" s="21"/>
      <c r="HS449" s="21"/>
      <c r="HT449" s="21"/>
      <c r="HU449" s="21"/>
      <c r="HV449" s="21"/>
      <c r="HW449" s="21"/>
      <c r="HX449" s="21"/>
      <c r="HY449" s="21"/>
      <c r="HZ449" s="21"/>
      <c r="IA449" s="21"/>
      <c r="IB449" s="21"/>
      <c r="IC449" s="21"/>
      <c r="ID449" s="21"/>
      <c r="IE449" s="21"/>
      <c r="IF449" s="21"/>
      <c r="IG449" s="21"/>
      <c r="IH449" s="21"/>
      <c r="II449" s="21"/>
      <c r="IJ449" s="21"/>
    </row>
    <row r="450" spans="1:244" s="12" customFormat="1" x14ac:dyDescent="0.3">
      <c r="A450" s="35"/>
      <c r="B450" s="13">
        <v>2</v>
      </c>
      <c r="C450" s="51"/>
      <c r="D450" s="12">
        <v>25</v>
      </c>
      <c r="F450" s="14">
        <v>44928</v>
      </c>
      <c r="G450" s="13" t="s">
        <v>89</v>
      </c>
      <c r="I450" s="14">
        <v>44867</v>
      </c>
      <c r="J450" s="13">
        <f t="shared" ref="J450:J513" si="63">F450-I450</f>
        <v>61</v>
      </c>
      <c r="K450" s="12">
        <f t="shared" ref="K450:K513" si="64">J450-L450</f>
        <v>-2</v>
      </c>
      <c r="L450" s="12">
        <v>63</v>
      </c>
      <c r="M450" s="16" t="s">
        <v>74</v>
      </c>
      <c r="N450" s="12">
        <v>1</v>
      </c>
      <c r="O450" s="35"/>
      <c r="P450" s="12" t="s">
        <v>75</v>
      </c>
      <c r="Q450" s="12" t="s">
        <v>161</v>
      </c>
      <c r="R450" s="12" t="s">
        <v>77</v>
      </c>
      <c r="S450" s="17" t="s">
        <v>78</v>
      </c>
      <c r="T450" s="12">
        <v>28</v>
      </c>
      <c r="U450" s="35"/>
      <c r="V450" s="12">
        <v>2</v>
      </c>
      <c r="W450" s="12" t="s">
        <v>83</v>
      </c>
      <c r="X450" s="35"/>
      <c r="Y450" s="35"/>
      <c r="Z450" s="49">
        <v>52</v>
      </c>
      <c r="AA450" s="49">
        <v>800</v>
      </c>
      <c r="AB450" s="35">
        <v>11</v>
      </c>
      <c r="AC450" s="49">
        <v>-38</v>
      </c>
      <c r="AD450" s="35"/>
      <c r="AE450" s="35">
        <v>4</v>
      </c>
      <c r="AF450" s="35">
        <v>5</v>
      </c>
      <c r="AG450" s="35">
        <v>6</v>
      </c>
      <c r="AH450" s="35">
        <v>7</v>
      </c>
      <c r="AI450" s="35"/>
      <c r="AJ450" s="49">
        <v>2</v>
      </c>
      <c r="AK450" s="16">
        <f t="shared" si="61"/>
        <v>1223.14453125</v>
      </c>
      <c r="AL450" s="12">
        <v>-61.7523193359375</v>
      </c>
      <c r="AM450" s="18">
        <v>-69.6868896484375</v>
      </c>
      <c r="AN450" s="18">
        <v>-75.2105712890625</v>
      </c>
      <c r="AO450" s="18">
        <v>-81.9549560546875</v>
      </c>
      <c r="AP450" s="18">
        <v>-86.1968994140625</v>
      </c>
      <c r="AQ450" s="12">
        <v>-91.7205810546875</v>
      </c>
      <c r="AR450" s="12">
        <v>-95.0164794921875</v>
      </c>
      <c r="AS450" s="12">
        <v>-97.8240966796875</v>
      </c>
      <c r="AT450" s="35"/>
      <c r="AU450" s="12">
        <f t="shared" ref="AU450:AU513" si="65">AV450*2</f>
        <v>16</v>
      </c>
      <c r="AV450" s="35">
        <v>8</v>
      </c>
      <c r="AW450" s="35">
        <v>1</v>
      </c>
      <c r="AX450" s="35">
        <v>1</v>
      </c>
      <c r="AY450" s="35" t="s">
        <v>80</v>
      </c>
      <c r="AZ450" s="35">
        <v>573.5</v>
      </c>
      <c r="BA450" s="35">
        <v>577.80078125</v>
      </c>
      <c r="BB450" s="71">
        <v>-35.610000610351499</v>
      </c>
      <c r="BC450" s="72">
        <v>74.031631469726506</v>
      </c>
      <c r="BD450" s="35">
        <v>1.900390625</v>
      </c>
      <c r="BE450" s="35">
        <v>575.400390625</v>
      </c>
      <c r="BF450" s="35">
        <v>9.4411764144897408</v>
      </c>
      <c r="BG450" s="35">
        <v>0</v>
      </c>
      <c r="BH450" s="35">
        <v>573.5</v>
      </c>
      <c r="BI450" s="71">
        <v>2.6538279056549001</v>
      </c>
      <c r="BJ450" s="35">
        <v>37.015815734863203</v>
      </c>
      <c r="BK450" s="35">
        <v>0.85062533617019698</v>
      </c>
      <c r="BL450" s="35">
        <v>9.8288516998290998</v>
      </c>
      <c r="BM450" s="35">
        <v>59.436275482177699</v>
      </c>
      <c r="BN450" s="35">
        <v>1.0498046875</v>
      </c>
      <c r="BO450" s="35">
        <v>-32.008495330810497</v>
      </c>
      <c r="BP450" s="35">
        <v>0.94970703125</v>
      </c>
      <c r="BQ450" s="35" t="s">
        <v>81</v>
      </c>
      <c r="BR450" s="35" t="s">
        <v>81</v>
      </c>
      <c r="BS450" s="35" t="s">
        <v>81</v>
      </c>
      <c r="BT450" s="35"/>
      <c r="BU450" s="35" t="s">
        <v>81</v>
      </c>
      <c r="BV450" s="35">
        <v>197.29248046875</v>
      </c>
      <c r="BW450" s="35" t="s">
        <v>82</v>
      </c>
      <c r="BX450" s="35" t="s">
        <v>81</v>
      </c>
      <c r="BY450" s="35" t="s">
        <v>82</v>
      </c>
      <c r="BZ450" s="35" t="s">
        <v>82</v>
      </c>
      <c r="CA450" s="35"/>
      <c r="CB450" s="35"/>
      <c r="CC450" s="12" t="s">
        <v>615</v>
      </c>
      <c r="CE450" s="20">
        <v>-13</v>
      </c>
      <c r="CF450" s="21">
        <v>0</v>
      </c>
      <c r="CG450" s="21">
        <v>6.0999999999999999E-2</v>
      </c>
      <c r="CH450" s="21">
        <v>0.42199999999999999</v>
      </c>
      <c r="CI450" s="21">
        <v>94.682000000000002</v>
      </c>
      <c r="CJ450" s="21">
        <v>2</v>
      </c>
      <c r="CK450" s="21">
        <v>2.6120000000000001</v>
      </c>
      <c r="CL450" s="21">
        <v>-1.859</v>
      </c>
      <c r="CM450" s="12">
        <v>1.6080000000000001</v>
      </c>
      <c r="CN450" s="12">
        <v>-12.223000000000001</v>
      </c>
      <c r="CO450" s="62">
        <f t="shared" si="62"/>
        <v>1.7405405482175829</v>
      </c>
      <c r="CP450" s="12">
        <v>0.63300000000000001</v>
      </c>
      <c r="CQ450" s="12">
        <v>0</v>
      </c>
      <c r="CR450" s="12">
        <v>0</v>
      </c>
      <c r="CS450" s="12">
        <v>0</v>
      </c>
      <c r="CT450" s="12">
        <v>0</v>
      </c>
      <c r="CU450" s="12">
        <v>0</v>
      </c>
      <c r="CV450" s="12">
        <v>0</v>
      </c>
      <c r="CW450" s="12">
        <v>0</v>
      </c>
      <c r="CX450" s="22">
        <v>0.308</v>
      </c>
      <c r="DQ450" s="35"/>
      <c r="DR450" s="35"/>
      <c r="DS450" s="35"/>
      <c r="DT450" s="35"/>
      <c r="DU450" s="35"/>
      <c r="DV450" s="35"/>
      <c r="DW450" s="35"/>
      <c r="DX450" s="35"/>
      <c r="DY450" s="35"/>
      <c r="DZ450" s="35"/>
      <c r="EA450" s="35"/>
      <c r="EB450" s="35"/>
      <c r="EC450" s="12">
        <v>4</v>
      </c>
      <c r="ED450" s="21">
        <v>4</v>
      </c>
      <c r="EE450" s="21"/>
      <c r="EF450" s="21">
        <f t="shared" ref="EF450:EF513" si="66">EC450-ED450</f>
        <v>0</v>
      </c>
      <c r="EG450" s="28">
        <v>4</v>
      </c>
      <c r="EH450" s="21"/>
      <c r="EI450" s="21"/>
      <c r="EJ450" s="21"/>
      <c r="EK450" s="21"/>
      <c r="EL450" s="21"/>
      <c r="EM450" s="21"/>
      <c r="EN450" s="21"/>
      <c r="EO450" s="21"/>
      <c r="EP450" s="21"/>
      <c r="EQ450" s="21"/>
      <c r="ER450" s="21"/>
      <c r="ES450" s="21"/>
      <c r="ET450" s="21"/>
      <c r="EU450" s="21"/>
      <c r="EV450" s="21"/>
      <c r="EW450" s="21"/>
      <c r="EX450" s="21"/>
      <c r="EY450" s="21"/>
      <c r="EZ450" s="21"/>
      <c r="FA450" s="21"/>
      <c r="FB450" s="21"/>
      <c r="FC450" s="21"/>
      <c r="FD450" s="21"/>
      <c r="FE450" s="21"/>
      <c r="FF450" s="21"/>
      <c r="FG450" s="21"/>
      <c r="FH450" s="21"/>
      <c r="FI450" s="21"/>
      <c r="FJ450" s="21"/>
      <c r="FK450" s="21"/>
      <c r="FL450" s="21"/>
      <c r="FM450" s="21"/>
      <c r="FN450" s="21"/>
      <c r="FO450" s="21"/>
      <c r="FP450" s="21"/>
      <c r="FQ450" s="21"/>
      <c r="FR450" s="21"/>
      <c r="FS450" s="21"/>
      <c r="FT450" s="21"/>
      <c r="FU450" s="21"/>
      <c r="FV450" s="21"/>
      <c r="FW450" s="21"/>
      <c r="FX450" s="21"/>
      <c r="FY450" s="21"/>
      <c r="FZ450" s="21"/>
      <c r="GA450" s="21"/>
      <c r="GB450" s="21"/>
      <c r="GC450" s="21"/>
      <c r="GD450" s="21"/>
      <c r="GE450" s="21"/>
      <c r="GF450" s="21"/>
      <c r="GG450" s="21"/>
      <c r="GH450" s="21"/>
      <c r="GI450" s="21"/>
      <c r="GJ450" s="21"/>
      <c r="GK450" s="21"/>
      <c r="GL450" s="21"/>
      <c r="GM450" s="21"/>
      <c r="GN450" s="21"/>
      <c r="GO450" s="21"/>
      <c r="GP450" s="21"/>
      <c r="GQ450" s="21"/>
      <c r="GR450" s="21"/>
      <c r="GS450" s="21"/>
      <c r="GT450" s="21"/>
      <c r="GU450" s="21"/>
      <c r="GV450" s="21"/>
      <c r="GW450" s="21"/>
      <c r="GX450" s="21"/>
      <c r="GY450" s="21"/>
      <c r="GZ450" s="21"/>
      <c r="HA450" s="21"/>
      <c r="HB450" s="21"/>
      <c r="HC450" s="21"/>
      <c r="HD450" s="21"/>
      <c r="HE450" s="21"/>
      <c r="HF450" s="21"/>
      <c r="HG450" s="21"/>
      <c r="HH450" s="21"/>
      <c r="HI450" s="21"/>
      <c r="HJ450" s="21"/>
      <c r="HK450" s="21"/>
      <c r="HL450" s="21"/>
      <c r="HM450" s="21"/>
      <c r="HN450" s="21"/>
      <c r="HO450" s="21"/>
      <c r="HP450" s="21"/>
      <c r="HQ450" s="21"/>
      <c r="HR450" s="21"/>
      <c r="HS450" s="21"/>
      <c r="HT450" s="21"/>
      <c r="HU450" s="21"/>
      <c r="HV450" s="21"/>
      <c r="HW450" s="21"/>
      <c r="HX450" s="21"/>
      <c r="HY450" s="21"/>
      <c r="HZ450" s="21"/>
      <c r="IA450" s="21"/>
      <c r="IB450" s="21"/>
      <c r="IC450" s="21"/>
      <c r="ID450" s="21"/>
      <c r="IE450" s="21"/>
      <c r="IF450" s="21"/>
      <c r="IG450" s="21"/>
      <c r="IH450" s="21"/>
      <c r="II450" s="21"/>
      <c r="IJ450" s="21"/>
    </row>
    <row r="451" spans="1:244" s="12" customFormat="1" ht="15" customHeight="1" x14ac:dyDescent="0.3">
      <c r="B451" s="13">
        <v>2</v>
      </c>
      <c r="C451" s="51"/>
      <c r="D451" s="12">
        <v>25</v>
      </c>
      <c r="F451" s="14">
        <v>44928</v>
      </c>
      <c r="G451" s="13" t="s">
        <v>89</v>
      </c>
      <c r="I451" s="14">
        <v>44867</v>
      </c>
      <c r="J451" s="13">
        <f t="shared" si="63"/>
        <v>61</v>
      </c>
      <c r="K451" s="12">
        <f t="shared" si="64"/>
        <v>-2</v>
      </c>
      <c r="L451" s="12">
        <v>63</v>
      </c>
      <c r="M451" s="16" t="s">
        <v>74</v>
      </c>
      <c r="N451" s="12">
        <v>1</v>
      </c>
      <c r="P451" s="12" t="s">
        <v>75</v>
      </c>
      <c r="Q451" s="12" t="s">
        <v>161</v>
      </c>
      <c r="R451" s="12" t="s">
        <v>77</v>
      </c>
      <c r="S451" s="17" t="s">
        <v>78</v>
      </c>
      <c r="T451" s="12">
        <v>28</v>
      </c>
      <c r="V451" s="12">
        <v>5</v>
      </c>
      <c r="W451" s="12" t="s">
        <v>83</v>
      </c>
      <c r="Z451" s="13">
        <v>47</v>
      </c>
      <c r="AA451" s="13">
        <v>1400</v>
      </c>
      <c r="AB451" s="12">
        <v>9</v>
      </c>
      <c r="AC451" s="13">
        <v>-33</v>
      </c>
      <c r="AE451" s="12">
        <v>36</v>
      </c>
      <c r="AF451" s="12">
        <v>37</v>
      </c>
      <c r="AG451" s="12">
        <v>38</v>
      </c>
      <c r="AH451" s="12">
        <v>39</v>
      </c>
      <c r="AJ451" s="49">
        <v>3</v>
      </c>
      <c r="AK451" s="16">
        <f t="shared" si="61"/>
        <v>644.22607421875</v>
      </c>
      <c r="AL451" s="12">
        <v>-81.939697265625</v>
      </c>
      <c r="AM451" s="18">
        <v>-84.9609375</v>
      </c>
      <c r="AN451" s="18">
        <v>-91.2017822265625</v>
      </c>
      <c r="AO451" s="18">
        <v>-96.7864990234375</v>
      </c>
      <c r="AP451" s="18">
        <v>-92.132568359375</v>
      </c>
      <c r="AQ451" s="12">
        <v>-106.75048828125</v>
      </c>
      <c r="AR451" s="12">
        <v>-115.78369140625</v>
      </c>
      <c r="AS451" s="12">
        <v>-117.0654296875</v>
      </c>
      <c r="AU451" s="12">
        <f t="shared" si="65"/>
        <v>28</v>
      </c>
      <c r="AV451" s="12">
        <v>14</v>
      </c>
      <c r="AW451" s="12">
        <v>1</v>
      </c>
      <c r="AX451" s="12">
        <v>1</v>
      </c>
      <c r="AY451" s="12" t="s">
        <v>80</v>
      </c>
      <c r="AZ451" s="12">
        <v>577.29998779296795</v>
      </c>
      <c r="BA451" s="12">
        <v>581.80078125</v>
      </c>
      <c r="BB451" s="19">
        <v>-36.569999694824197</v>
      </c>
      <c r="BC451" s="18">
        <v>79.920219421386705</v>
      </c>
      <c r="BD451" s="12">
        <v>1.7998046875</v>
      </c>
      <c r="BE451" s="12">
        <v>579.09979248046795</v>
      </c>
      <c r="BF451" s="12">
        <v>6.8763966560363698</v>
      </c>
      <c r="BG451" s="12">
        <v>0</v>
      </c>
      <c r="BH451" s="12">
        <v>577.29998779296795</v>
      </c>
      <c r="BI451" s="19">
        <v>2.7005774974822998</v>
      </c>
      <c r="BJ451" s="12">
        <v>39.960109710693303</v>
      </c>
      <c r="BK451" s="12">
        <v>0.94761753082275402</v>
      </c>
      <c r="BL451" s="12">
        <v>46.075981140136697</v>
      </c>
      <c r="BM451" s="12">
        <v>79.503677368164006</v>
      </c>
      <c r="BN451" s="12">
        <v>1.150390625</v>
      </c>
      <c r="BO451" s="12">
        <v>-27.420343399047798</v>
      </c>
      <c r="BP451" s="12">
        <v>1.150390625</v>
      </c>
      <c r="BQ451" s="12">
        <v>45.147369384765597</v>
      </c>
      <c r="BR451" s="12">
        <v>1.36608457565307</v>
      </c>
      <c r="BS451" s="12" t="s">
        <v>81</v>
      </c>
      <c r="BU451" s="12" t="s">
        <v>81</v>
      </c>
      <c r="BV451" s="12">
        <v>218.28933715820301</v>
      </c>
      <c r="BW451" s="12" t="s">
        <v>82</v>
      </c>
      <c r="BX451" s="12" t="s">
        <v>81</v>
      </c>
      <c r="BY451" s="12" t="s">
        <v>82</v>
      </c>
      <c r="BZ451" s="12" t="s">
        <v>82</v>
      </c>
      <c r="CC451" s="12" t="s">
        <v>616</v>
      </c>
      <c r="CE451" s="20">
        <v>-13.977</v>
      </c>
      <c r="CF451" s="21">
        <v>0</v>
      </c>
      <c r="CG451" s="21">
        <v>0.45800000000000002</v>
      </c>
      <c r="CH451" s="21">
        <v>0.68899999999999995</v>
      </c>
      <c r="CI451" s="21">
        <v>46.89</v>
      </c>
      <c r="CJ451" s="21">
        <v>2.5</v>
      </c>
      <c r="CK451" s="21">
        <v>2.149</v>
      </c>
      <c r="CL451" s="21">
        <v>-5.6529999999999996</v>
      </c>
      <c r="CM451" s="12">
        <v>2.375</v>
      </c>
      <c r="CN451" s="12">
        <v>-10.244999999999999</v>
      </c>
      <c r="CO451" s="62">
        <f t="shared" si="62"/>
        <v>2.2946390740973706</v>
      </c>
      <c r="CP451" s="12">
        <v>0.79400000000000004</v>
      </c>
      <c r="CQ451" s="12">
        <v>0</v>
      </c>
      <c r="CR451" s="12">
        <v>0</v>
      </c>
      <c r="CS451" s="12">
        <v>0</v>
      </c>
      <c r="CT451" s="12">
        <v>0</v>
      </c>
      <c r="CU451" s="12">
        <v>0</v>
      </c>
      <c r="CV451" s="12">
        <v>0</v>
      </c>
      <c r="CW451" s="12">
        <v>0</v>
      </c>
      <c r="CX451" s="22">
        <v>0.251</v>
      </c>
      <c r="EC451" s="32">
        <v>6</v>
      </c>
      <c r="ED451" s="12">
        <v>6</v>
      </c>
      <c r="EE451" s="21"/>
      <c r="EF451" s="21">
        <f t="shared" si="66"/>
        <v>0</v>
      </c>
      <c r="EG451" s="36">
        <v>6</v>
      </c>
      <c r="EH451" s="21"/>
      <c r="EI451" s="21"/>
      <c r="EJ451" s="21"/>
      <c r="EK451" s="21"/>
      <c r="EL451" s="21"/>
      <c r="EM451" s="21"/>
      <c r="EN451" s="21"/>
      <c r="EO451" s="21"/>
      <c r="EP451" s="21"/>
      <c r="EQ451" s="21"/>
      <c r="ER451" s="21"/>
      <c r="ES451" s="21"/>
      <c r="ET451" s="21"/>
      <c r="EU451" s="21"/>
      <c r="EV451" s="21"/>
      <c r="EW451" s="21"/>
      <c r="EX451" s="21"/>
      <c r="EY451" s="21"/>
      <c r="EZ451" s="21"/>
      <c r="FA451" s="21"/>
      <c r="FB451" s="21"/>
      <c r="FC451" s="21"/>
      <c r="FD451" s="21"/>
      <c r="FE451" s="21"/>
      <c r="FF451" s="21"/>
      <c r="FG451" s="21"/>
      <c r="FH451" s="21"/>
      <c r="FI451" s="21"/>
      <c r="FJ451" s="21"/>
      <c r="FK451" s="21"/>
      <c r="FL451" s="21"/>
      <c r="FM451" s="21"/>
      <c r="FN451" s="21"/>
      <c r="FO451" s="21"/>
      <c r="FP451" s="21"/>
      <c r="FQ451" s="21"/>
      <c r="FR451" s="21"/>
      <c r="FS451" s="21"/>
      <c r="FT451" s="21"/>
      <c r="FU451" s="21"/>
      <c r="FV451" s="21"/>
      <c r="FW451" s="21"/>
      <c r="FX451" s="21"/>
      <c r="FY451" s="21"/>
      <c r="FZ451" s="21"/>
      <c r="GA451" s="21"/>
      <c r="GB451" s="21"/>
      <c r="GC451" s="21"/>
      <c r="GD451" s="21"/>
      <c r="GE451" s="21"/>
      <c r="GF451" s="21"/>
      <c r="GG451" s="21"/>
      <c r="GH451" s="21"/>
      <c r="GI451" s="21"/>
      <c r="GJ451" s="21"/>
      <c r="GK451" s="21"/>
      <c r="GL451" s="21"/>
      <c r="GM451" s="21"/>
      <c r="GN451" s="21"/>
      <c r="GO451" s="21"/>
      <c r="GP451" s="21"/>
      <c r="GQ451" s="21"/>
      <c r="GR451" s="21"/>
      <c r="GS451" s="21"/>
      <c r="GT451" s="21"/>
      <c r="GU451" s="21"/>
      <c r="GV451" s="21"/>
      <c r="GW451" s="21"/>
      <c r="GX451" s="21"/>
      <c r="GY451" s="21"/>
      <c r="GZ451" s="21"/>
      <c r="HA451" s="21"/>
      <c r="HB451" s="21"/>
      <c r="HC451" s="21"/>
      <c r="HD451" s="21"/>
      <c r="HE451" s="21"/>
      <c r="HF451" s="21"/>
      <c r="HG451" s="21"/>
      <c r="HH451" s="21"/>
      <c r="HI451" s="21"/>
      <c r="HJ451" s="21"/>
      <c r="HK451" s="21"/>
      <c r="HL451" s="21"/>
      <c r="HM451" s="21"/>
      <c r="HN451" s="21"/>
      <c r="HO451" s="21"/>
      <c r="HP451" s="21"/>
      <c r="HQ451" s="21"/>
      <c r="HR451" s="21"/>
      <c r="HS451" s="21"/>
      <c r="HT451" s="21"/>
      <c r="HU451" s="21"/>
      <c r="HV451" s="21"/>
      <c r="HW451" s="21"/>
      <c r="HX451" s="21"/>
      <c r="HY451" s="21"/>
      <c r="HZ451" s="21"/>
      <c r="IA451" s="21"/>
      <c r="IB451" s="21"/>
      <c r="IC451" s="21"/>
      <c r="ID451" s="21"/>
      <c r="IE451" s="21"/>
      <c r="IF451" s="21"/>
      <c r="IG451" s="21"/>
      <c r="IH451" s="21"/>
      <c r="II451" s="21"/>
      <c r="IJ451" s="21"/>
    </row>
    <row r="452" spans="1:244" s="12" customFormat="1" ht="15" customHeight="1" x14ac:dyDescent="0.3">
      <c r="B452" s="13">
        <v>2</v>
      </c>
      <c r="C452" s="51"/>
      <c r="D452" s="12">
        <v>25</v>
      </c>
      <c r="F452" s="14">
        <v>44928</v>
      </c>
      <c r="G452" s="13" t="s">
        <v>89</v>
      </c>
      <c r="I452" s="14">
        <v>44867</v>
      </c>
      <c r="J452" s="13">
        <f t="shared" si="63"/>
        <v>61</v>
      </c>
      <c r="K452" s="12">
        <f t="shared" si="64"/>
        <v>-2</v>
      </c>
      <c r="L452" s="12">
        <v>63</v>
      </c>
      <c r="M452" s="16" t="s">
        <v>74</v>
      </c>
      <c r="N452" s="12">
        <v>1</v>
      </c>
      <c r="P452" s="12" t="s">
        <v>75</v>
      </c>
      <c r="Q452" s="12" t="s">
        <v>161</v>
      </c>
      <c r="R452" s="12" t="s">
        <v>77</v>
      </c>
      <c r="S452" s="17" t="s">
        <v>78</v>
      </c>
      <c r="T452" s="12">
        <v>28</v>
      </c>
      <c r="V452" s="12">
        <v>2</v>
      </c>
      <c r="W452" s="12" t="s">
        <v>83</v>
      </c>
      <c r="Z452" s="13">
        <v>44</v>
      </c>
      <c r="AA452" s="13">
        <v>550</v>
      </c>
      <c r="AB452" s="12">
        <v>13</v>
      </c>
      <c r="AC452" s="13">
        <v>-20</v>
      </c>
      <c r="AE452" s="12">
        <v>27</v>
      </c>
      <c r="AF452" s="12">
        <v>28</v>
      </c>
      <c r="AG452" s="12">
        <v>29</v>
      </c>
      <c r="AH452" s="12">
        <v>30</v>
      </c>
      <c r="AJ452" s="49">
        <v>2</v>
      </c>
      <c r="AK452" s="16">
        <f t="shared" si="61"/>
        <v>645.44677734375</v>
      </c>
      <c r="AL452" s="12">
        <v>-73.8067626953125</v>
      </c>
      <c r="AM452" s="18">
        <v>-74.2340087890625</v>
      </c>
      <c r="AN452" s="18">
        <v>-74.9969482421875</v>
      </c>
      <c r="AO452" s="18">
        <v>-78.704833984375</v>
      </c>
      <c r="AP452" s="18">
        <v>-87.70751953125</v>
      </c>
      <c r="AQ452" s="12">
        <v>-85.7086181640625</v>
      </c>
      <c r="AR452" s="12">
        <v>-92.4224853515625</v>
      </c>
      <c r="AS452" s="12">
        <v>-87.005615234375</v>
      </c>
      <c r="AU452" s="12" t="e">
        <f t="shared" si="65"/>
        <v>#VALUE!</v>
      </c>
      <c r="AV452" s="12" t="s">
        <v>617</v>
      </c>
      <c r="AW452" s="12">
        <v>1</v>
      </c>
      <c r="AX452" s="12">
        <v>1</v>
      </c>
      <c r="AY452" s="12" t="s">
        <v>80</v>
      </c>
      <c r="AZ452" s="12">
        <v>429</v>
      </c>
      <c r="BA452" s="12">
        <v>433.099609375</v>
      </c>
      <c r="BB452" s="19">
        <v>-36.569999694824197</v>
      </c>
      <c r="BC452" s="18">
        <v>66.645072937011705</v>
      </c>
      <c r="BD452" s="12">
        <v>1.80078125</v>
      </c>
      <c r="BE452" s="12">
        <v>430.80078125</v>
      </c>
      <c r="BF452" s="12">
        <v>22.974418640136701</v>
      </c>
      <c r="BG452" s="12">
        <v>0</v>
      </c>
      <c r="BH452" s="12">
        <v>429</v>
      </c>
      <c r="BI452" s="19">
        <v>2.9047985076904301</v>
      </c>
      <c r="BJ452" s="12">
        <v>33.322536468505803</v>
      </c>
      <c r="BK452" s="12">
        <v>0.64893585443496704</v>
      </c>
      <c r="BL452" s="12">
        <v>4.6990027427673304</v>
      </c>
      <c r="BM452" s="12">
        <v>46.875</v>
      </c>
      <c r="BN452" s="12">
        <v>1.0498046875</v>
      </c>
      <c r="BO452" s="12">
        <v>-25.1225490570068</v>
      </c>
      <c r="BP452" s="12">
        <v>1.1494140625</v>
      </c>
      <c r="BQ452" s="12" t="s">
        <v>81</v>
      </c>
      <c r="BR452" s="12" t="s">
        <v>81</v>
      </c>
      <c r="BS452" s="12" t="s">
        <v>81</v>
      </c>
      <c r="BU452" s="12" t="s">
        <v>81</v>
      </c>
      <c r="BV452" s="12">
        <v>186.64787292480401</v>
      </c>
      <c r="BW452" s="12" t="s">
        <v>82</v>
      </c>
      <c r="BX452" s="12" t="s">
        <v>81</v>
      </c>
      <c r="BY452" s="12" t="s">
        <v>82</v>
      </c>
      <c r="BZ452" s="12" t="s">
        <v>82</v>
      </c>
      <c r="CC452" s="12" t="s">
        <v>618</v>
      </c>
      <c r="CE452" s="20">
        <v>-12.817</v>
      </c>
      <c r="CF452" s="21">
        <v>0</v>
      </c>
      <c r="CG452" s="21">
        <v>0.67100000000000004</v>
      </c>
      <c r="CH452" s="21">
        <v>0.70299999999999996</v>
      </c>
      <c r="CI452" s="21">
        <v>67.227000000000004</v>
      </c>
      <c r="CJ452" s="21">
        <v>3.15</v>
      </c>
      <c r="CK452" s="21">
        <v>2.5369999999999999</v>
      </c>
      <c r="CL452" s="21">
        <v>-6.149</v>
      </c>
      <c r="CM452" s="12">
        <v>2.67</v>
      </c>
      <c r="CN452" s="12">
        <v>-8.2490000000000006</v>
      </c>
      <c r="CO452" s="62">
        <f t="shared" si="62"/>
        <v>2.6131992637866368</v>
      </c>
      <c r="CP452" s="12">
        <v>0.72199999999999998</v>
      </c>
      <c r="CQ452" s="12">
        <v>0</v>
      </c>
      <c r="CR452" s="12">
        <v>0</v>
      </c>
      <c r="CS452" s="12">
        <v>0</v>
      </c>
      <c r="CT452" s="12">
        <v>0</v>
      </c>
      <c r="CU452" s="12">
        <v>0</v>
      </c>
      <c r="CV452" s="12">
        <v>0</v>
      </c>
      <c r="CW452" s="12">
        <v>0</v>
      </c>
      <c r="CX452" s="22">
        <v>0.254</v>
      </c>
      <c r="DM452" s="35"/>
      <c r="DN452" s="35"/>
      <c r="DO452" s="35"/>
      <c r="DP452" s="35"/>
      <c r="EC452" s="12">
        <v>4</v>
      </c>
      <c r="ED452" s="21">
        <v>4</v>
      </c>
      <c r="EE452" s="21"/>
      <c r="EF452" s="21">
        <f t="shared" si="66"/>
        <v>0</v>
      </c>
      <c r="EG452" s="28">
        <v>4</v>
      </c>
      <c r="EH452" s="21"/>
      <c r="EI452" s="21"/>
      <c r="EJ452" s="21"/>
      <c r="EK452" s="21"/>
      <c r="EL452" s="21"/>
      <c r="EM452" s="21"/>
      <c r="EN452" s="21"/>
      <c r="EO452" s="21"/>
      <c r="EP452" s="21"/>
      <c r="EQ452" s="21"/>
      <c r="ER452" s="21"/>
      <c r="ES452" s="21"/>
      <c r="ET452" s="21"/>
      <c r="EU452" s="21"/>
      <c r="EV452" s="21"/>
      <c r="EW452" s="21"/>
      <c r="EX452" s="21"/>
      <c r="EY452" s="21"/>
      <c r="EZ452" s="21"/>
      <c r="FA452" s="21"/>
      <c r="FB452" s="21"/>
      <c r="FC452" s="21"/>
      <c r="FD452" s="21"/>
      <c r="FE452" s="21"/>
      <c r="FF452" s="21"/>
      <c r="FG452" s="21"/>
      <c r="FH452" s="21"/>
      <c r="FI452" s="21"/>
      <c r="FJ452" s="21"/>
      <c r="FK452" s="21"/>
      <c r="FL452" s="21"/>
      <c r="FM452" s="21"/>
      <c r="FN452" s="21"/>
      <c r="FO452" s="21"/>
      <c r="FP452" s="21"/>
      <c r="FQ452" s="21"/>
      <c r="FR452" s="21"/>
      <c r="FS452" s="21"/>
      <c r="FT452" s="21"/>
      <c r="FU452" s="21"/>
      <c r="FV452" s="21"/>
      <c r="FW452" s="21"/>
      <c r="FX452" s="21"/>
      <c r="FY452" s="21"/>
      <c r="FZ452" s="21"/>
      <c r="GA452" s="21"/>
      <c r="GB452" s="21"/>
      <c r="GC452" s="21"/>
      <c r="GD452" s="21"/>
      <c r="GE452" s="21"/>
      <c r="GF452" s="21"/>
      <c r="GG452" s="21"/>
      <c r="GH452" s="21"/>
      <c r="GI452" s="21"/>
      <c r="GJ452" s="21"/>
      <c r="GK452" s="21"/>
      <c r="GL452" s="21"/>
      <c r="GM452" s="21"/>
      <c r="GN452" s="21"/>
      <c r="GO452" s="21"/>
      <c r="GP452" s="21"/>
      <c r="GQ452" s="21"/>
      <c r="GR452" s="21"/>
      <c r="GS452" s="21"/>
      <c r="GT452" s="21"/>
      <c r="GU452" s="21"/>
      <c r="GV452" s="21"/>
      <c r="GW452" s="21"/>
      <c r="GX452" s="21"/>
      <c r="GY452" s="21"/>
      <c r="GZ452" s="21"/>
      <c r="HA452" s="21"/>
      <c r="HB452" s="21"/>
      <c r="HC452" s="21"/>
      <c r="HD452" s="21"/>
      <c r="HE452" s="21"/>
      <c r="HF452" s="21"/>
      <c r="HG452" s="21"/>
      <c r="HH452" s="21"/>
      <c r="HI452" s="21"/>
      <c r="HJ452" s="21"/>
      <c r="HK452" s="21"/>
      <c r="HL452" s="21"/>
      <c r="HM452" s="21"/>
      <c r="HN452" s="21"/>
      <c r="HO452" s="21"/>
      <c r="HP452" s="21"/>
      <c r="HQ452" s="21"/>
      <c r="HR452" s="21"/>
      <c r="HS452" s="21"/>
      <c r="HT452" s="21"/>
      <c r="HU452" s="21"/>
      <c r="HV452" s="21"/>
      <c r="HW452" s="21"/>
      <c r="HX452" s="21"/>
      <c r="HY452" s="21"/>
      <c r="HZ452" s="21"/>
      <c r="IA452" s="21"/>
      <c r="IB452" s="21"/>
      <c r="IC452" s="21"/>
      <c r="ID452" s="21"/>
      <c r="IE452" s="21"/>
      <c r="IF452" s="21"/>
      <c r="IG452" s="21"/>
      <c r="IH452" s="21"/>
      <c r="II452" s="21"/>
      <c r="IJ452" s="21"/>
    </row>
    <row r="453" spans="1:244" s="12" customFormat="1" ht="15" customHeight="1" x14ac:dyDescent="0.3">
      <c r="B453" s="13">
        <v>2</v>
      </c>
      <c r="C453" s="51"/>
      <c r="D453" s="12">
        <v>25</v>
      </c>
      <c r="F453" s="14">
        <v>44928</v>
      </c>
      <c r="G453" s="13" t="s">
        <v>89</v>
      </c>
      <c r="I453" s="14">
        <v>44867</v>
      </c>
      <c r="J453" s="13">
        <f t="shared" si="63"/>
        <v>61</v>
      </c>
      <c r="K453" s="12">
        <f t="shared" si="64"/>
        <v>-2</v>
      </c>
      <c r="L453" s="12">
        <v>63</v>
      </c>
      <c r="M453" s="16" t="s">
        <v>74</v>
      </c>
      <c r="N453" s="12">
        <v>1</v>
      </c>
      <c r="P453" s="12" t="s">
        <v>75</v>
      </c>
      <c r="Q453" s="12" t="s">
        <v>161</v>
      </c>
      <c r="R453" s="12" t="s">
        <v>77</v>
      </c>
      <c r="S453" s="17" t="s">
        <v>78</v>
      </c>
      <c r="T453" s="12">
        <v>28</v>
      </c>
      <c r="V453" s="12">
        <v>6</v>
      </c>
      <c r="W453" s="12" t="s">
        <v>83</v>
      </c>
      <c r="Z453" s="13">
        <v>66</v>
      </c>
      <c r="AA453" s="13">
        <v>1200</v>
      </c>
      <c r="AB453" s="12">
        <v>10</v>
      </c>
      <c r="AC453" s="13">
        <v>-40</v>
      </c>
      <c r="AE453" s="12">
        <v>18</v>
      </c>
      <c r="AF453" s="12">
        <v>19</v>
      </c>
      <c r="AG453" s="12">
        <v>20</v>
      </c>
      <c r="AH453" s="12">
        <v>21</v>
      </c>
      <c r="AJ453" s="49">
        <v>3</v>
      </c>
      <c r="AK453" s="16">
        <f t="shared" si="61"/>
        <v>1019.287109375</v>
      </c>
      <c r="AL453" s="12">
        <v>-69.8699951171875</v>
      </c>
      <c r="AM453" s="18">
        <v>-75.7904052734375</v>
      </c>
      <c r="AN453" s="18">
        <v>-74.005126953125</v>
      </c>
      <c r="AO453" s="18">
        <v>-80.6121826171875</v>
      </c>
      <c r="AP453" s="18">
        <v>-92.9412841796875</v>
      </c>
      <c r="AQ453" s="12">
        <v>-88.37890625</v>
      </c>
      <c r="AR453" s="12">
        <v>-92.742919921875</v>
      </c>
      <c r="AS453" s="12">
        <v>-98.4954833984375</v>
      </c>
      <c r="AU453" s="12">
        <f t="shared" si="65"/>
        <v>22</v>
      </c>
      <c r="AV453" s="12">
        <v>11</v>
      </c>
      <c r="AW453" s="12">
        <v>1</v>
      </c>
      <c r="AX453" s="12">
        <v>1</v>
      </c>
      <c r="AY453" s="12" t="s">
        <v>80</v>
      </c>
      <c r="AZ453" s="12">
        <v>493.29998779296801</v>
      </c>
      <c r="BA453" s="12">
        <v>497.50109863281199</v>
      </c>
      <c r="BB453" s="19">
        <v>-32.099998474121001</v>
      </c>
      <c r="BC453" s="18">
        <v>57.688987731933501</v>
      </c>
      <c r="BD453" s="12">
        <v>1.900390625</v>
      </c>
      <c r="BE453" s="12">
        <v>495.20037841796801</v>
      </c>
      <c r="BF453" s="12">
        <v>18.657007217407202</v>
      </c>
      <c r="BG453" s="12">
        <v>0</v>
      </c>
      <c r="BH453" s="12">
        <v>493.29998779296801</v>
      </c>
      <c r="BI453" s="19">
        <v>3.21976542472839</v>
      </c>
      <c r="BJ453" s="12">
        <v>28.844493865966701</v>
      </c>
      <c r="BK453" s="12">
        <v>0.59409791231155396</v>
      </c>
      <c r="BL453" s="12">
        <v>3.6088185310363698</v>
      </c>
      <c r="BM453" s="12">
        <v>32.160194396972599</v>
      </c>
      <c r="BN453" s="12">
        <v>1.05029296875</v>
      </c>
      <c r="BO453" s="12">
        <v>-20.4793682098388</v>
      </c>
      <c r="BP453" s="12">
        <v>1.44970703125</v>
      </c>
      <c r="BQ453" s="12" t="s">
        <v>81</v>
      </c>
      <c r="BR453" s="12" t="s">
        <v>81</v>
      </c>
      <c r="BS453" s="12" t="s">
        <v>81</v>
      </c>
      <c r="BU453" s="12" t="s">
        <v>81</v>
      </c>
      <c r="BV453" s="12">
        <v>170.98616027832</v>
      </c>
      <c r="BW453" s="12" t="s">
        <v>82</v>
      </c>
      <c r="BX453" s="12" t="s">
        <v>81</v>
      </c>
      <c r="BY453" s="12" t="s">
        <v>82</v>
      </c>
      <c r="BZ453" s="12" t="s">
        <v>82</v>
      </c>
      <c r="CC453" s="12" t="s">
        <v>619</v>
      </c>
      <c r="CE453" s="20">
        <v>-16.510000000000002</v>
      </c>
      <c r="CF453" s="21">
        <v>0</v>
      </c>
      <c r="CG453" s="21">
        <v>0.27500000000000002</v>
      </c>
      <c r="CH453" s="21">
        <v>0.60399999999999998</v>
      </c>
      <c r="CI453" s="21">
        <v>89.001000000000005</v>
      </c>
      <c r="CJ453" s="21">
        <v>1.9</v>
      </c>
      <c r="CK453" s="21">
        <v>1.371</v>
      </c>
      <c r="CL453" s="21">
        <v>-6.266</v>
      </c>
      <c r="CM453" s="12">
        <v>1.331</v>
      </c>
      <c r="CN453" s="12">
        <v>-13.43</v>
      </c>
      <c r="CO453" s="62">
        <f t="shared" si="62"/>
        <v>1.3437254264825345</v>
      </c>
      <c r="CP453" s="12">
        <v>0.75600000000000001</v>
      </c>
      <c r="CQ453" s="12">
        <v>0</v>
      </c>
      <c r="CR453" s="12">
        <v>0</v>
      </c>
      <c r="CS453" s="12">
        <v>0</v>
      </c>
      <c r="CT453" s="12">
        <v>0</v>
      </c>
      <c r="CU453" s="12">
        <v>0</v>
      </c>
      <c r="CV453" s="12">
        <v>0</v>
      </c>
      <c r="CW453" s="12">
        <v>0</v>
      </c>
      <c r="CX453" s="22">
        <v>0.48099999999999998</v>
      </c>
      <c r="EC453" s="32">
        <v>6</v>
      </c>
      <c r="ED453" s="21">
        <v>6</v>
      </c>
      <c r="EE453" s="21"/>
      <c r="EF453" s="21">
        <f t="shared" si="66"/>
        <v>0</v>
      </c>
      <c r="EG453" s="36">
        <v>6</v>
      </c>
      <c r="EH453" s="21"/>
      <c r="EI453" s="21"/>
      <c r="EJ453" s="21"/>
      <c r="EK453" s="21"/>
      <c r="EL453" s="21"/>
      <c r="EM453" s="21"/>
      <c r="EN453" s="21"/>
      <c r="EO453" s="21"/>
      <c r="EP453" s="21"/>
      <c r="EQ453" s="21"/>
      <c r="ER453" s="21"/>
      <c r="ES453" s="21"/>
      <c r="ET453" s="21"/>
      <c r="EU453" s="21"/>
      <c r="EV453" s="21"/>
      <c r="EW453" s="21"/>
      <c r="EX453" s="21"/>
      <c r="EY453" s="21"/>
      <c r="EZ453" s="21"/>
      <c r="FA453" s="21"/>
      <c r="FB453" s="21"/>
      <c r="FC453" s="21"/>
      <c r="FD453" s="21"/>
      <c r="FE453" s="21"/>
      <c r="FF453" s="21"/>
      <c r="FG453" s="21"/>
      <c r="FH453" s="21"/>
      <c r="FI453" s="21"/>
      <c r="FJ453" s="21"/>
      <c r="FK453" s="21"/>
      <c r="FL453" s="21"/>
      <c r="FM453" s="21"/>
      <c r="FN453" s="21"/>
      <c r="FO453" s="21"/>
      <c r="FP453" s="21"/>
      <c r="FQ453" s="21"/>
      <c r="FR453" s="21"/>
      <c r="FS453" s="21"/>
      <c r="FT453" s="21"/>
      <c r="FU453" s="21"/>
      <c r="FV453" s="21"/>
      <c r="FW453" s="21"/>
      <c r="FX453" s="21"/>
      <c r="FY453" s="21"/>
      <c r="FZ453" s="21"/>
      <c r="GA453" s="21"/>
      <c r="GB453" s="21"/>
      <c r="GC453" s="21"/>
      <c r="GD453" s="21"/>
      <c r="GE453" s="21"/>
      <c r="GF453" s="21"/>
      <c r="GG453" s="21"/>
      <c r="GH453" s="21"/>
      <c r="GI453" s="21"/>
      <c r="GJ453" s="21"/>
      <c r="GK453" s="21"/>
      <c r="GL453" s="21"/>
      <c r="GM453" s="21"/>
      <c r="GN453" s="21"/>
      <c r="GO453" s="21"/>
      <c r="GP453" s="21"/>
      <c r="GQ453" s="21"/>
      <c r="GR453" s="21"/>
      <c r="GS453" s="21"/>
      <c r="GT453" s="21"/>
      <c r="GU453" s="21"/>
      <c r="GV453" s="21"/>
      <c r="GW453" s="21"/>
      <c r="GX453" s="21"/>
      <c r="GY453" s="21"/>
      <c r="GZ453" s="21"/>
      <c r="HA453" s="21"/>
      <c r="HB453" s="21"/>
      <c r="HC453" s="21"/>
      <c r="HD453" s="21"/>
      <c r="HE453" s="21"/>
      <c r="HF453" s="21"/>
      <c r="HG453" s="21"/>
      <c r="HH453" s="21"/>
      <c r="HI453" s="21"/>
      <c r="HJ453" s="21"/>
      <c r="HK453" s="21"/>
      <c r="HL453" s="21"/>
      <c r="HM453" s="21"/>
      <c r="HN453" s="21"/>
      <c r="HO453" s="21"/>
      <c r="HP453" s="21"/>
      <c r="HQ453" s="21"/>
      <c r="HR453" s="21"/>
      <c r="HS453" s="21"/>
      <c r="HT453" s="21"/>
      <c r="HU453" s="21"/>
      <c r="HV453" s="21"/>
      <c r="HW453" s="21"/>
      <c r="HX453" s="21"/>
      <c r="HY453" s="21"/>
      <c r="HZ453" s="21"/>
      <c r="IA453" s="21"/>
      <c r="IB453" s="21"/>
      <c r="IC453" s="21"/>
      <c r="ID453" s="21"/>
      <c r="IE453" s="21"/>
      <c r="IF453" s="21"/>
      <c r="IG453" s="21"/>
      <c r="IH453" s="21"/>
      <c r="II453" s="21"/>
      <c r="IJ453" s="21"/>
    </row>
    <row r="454" spans="1:244" s="12" customFormat="1" ht="15" customHeight="1" x14ac:dyDescent="0.3">
      <c r="B454" s="13">
        <v>2</v>
      </c>
      <c r="C454" s="51"/>
      <c r="D454" s="12">
        <v>25</v>
      </c>
      <c r="F454" s="14">
        <v>44928</v>
      </c>
      <c r="G454" s="13" t="s">
        <v>89</v>
      </c>
      <c r="I454" s="14">
        <v>44867</v>
      </c>
      <c r="J454" s="13">
        <f t="shared" si="63"/>
        <v>61</v>
      </c>
      <c r="K454" s="12">
        <f t="shared" si="64"/>
        <v>-2</v>
      </c>
      <c r="L454" s="12">
        <v>63</v>
      </c>
      <c r="M454" s="16" t="s">
        <v>74</v>
      </c>
      <c r="N454" s="12">
        <v>1</v>
      </c>
      <c r="P454" s="12" t="s">
        <v>75</v>
      </c>
      <c r="Q454" s="12" t="s">
        <v>161</v>
      </c>
      <c r="R454" s="12" t="s">
        <v>77</v>
      </c>
      <c r="S454" s="17" t="s">
        <v>78</v>
      </c>
      <c r="T454" s="12">
        <v>28</v>
      </c>
      <c r="V454" s="12">
        <v>1</v>
      </c>
      <c r="W454" s="12" t="s">
        <v>83</v>
      </c>
      <c r="Z454" s="13">
        <v>59</v>
      </c>
      <c r="AA454" s="13">
        <v>600</v>
      </c>
      <c r="AB454" s="12">
        <v>14</v>
      </c>
      <c r="AC454" s="13">
        <v>-33</v>
      </c>
      <c r="AE454" s="12">
        <v>23</v>
      </c>
      <c r="AF454" s="12">
        <v>24</v>
      </c>
      <c r="AG454" s="12">
        <v>25</v>
      </c>
      <c r="AH454" s="12">
        <v>26</v>
      </c>
      <c r="AJ454" s="49">
        <v>2</v>
      </c>
      <c r="AK454" s="16">
        <f t="shared" si="61"/>
        <v>1541.1376953125</v>
      </c>
      <c r="AL454" s="12">
        <v>-71.746826171875</v>
      </c>
      <c r="AM454" s="18">
        <v>-87.0208740234375</v>
      </c>
      <c r="AN454" s="18">
        <v>-89.874267578125</v>
      </c>
      <c r="AO454" s="18">
        <v>-96.2677001953125</v>
      </c>
      <c r="AP454" s="18">
        <v>-105.65185546875</v>
      </c>
      <c r="AQ454" s="12">
        <v>-108.70361328125</v>
      </c>
      <c r="AR454" s="12">
        <v>-111.9384765625</v>
      </c>
      <c r="AS454" s="12">
        <v>-133.19396972656199</v>
      </c>
      <c r="AU454" s="12">
        <f t="shared" si="65"/>
        <v>22</v>
      </c>
      <c r="AV454" s="12">
        <v>11</v>
      </c>
      <c r="AW454" s="12">
        <v>1</v>
      </c>
      <c r="AX454" s="12">
        <v>1</v>
      </c>
      <c r="AY454" s="12" t="s">
        <v>80</v>
      </c>
      <c r="AZ454" s="12">
        <v>556.09948730468705</v>
      </c>
      <c r="BA454" s="12">
        <v>560.69909667968705</v>
      </c>
      <c r="BB454" s="19">
        <v>-35.610000610351499</v>
      </c>
      <c r="BC454" s="18">
        <v>65.730850219726506</v>
      </c>
      <c r="BD454" s="12">
        <v>2</v>
      </c>
      <c r="BE454" s="12">
        <v>558.09948730468705</v>
      </c>
      <c r="BF454" s="12">
        <v>19.786636352538999</v>
      </c>
      <c r="BG454" s="12">
        <v>0</v>
      </c>
      <c r="BH454" s="12">
        <v>556.09948730468705</v>
      </c>
      <c r="BI454" s="19">
        <v>3.5119323730468701</v>
      </c>
      <c r="BJ454" s="12">
        <v>32.865425109863203</v>
      </c>
      <c r="BK454" s="12">
        <v>0.62443077564239502</v>
      </c>
      <c r="BL454" s="12">
        <v>4.1429567337036097</v>
      </c>
      <c r="BM454" s="12">
        <v>38.379856109619098</v>
      </c>
      <c r="BN454" s="12">
        <v>1.05029296875</v>
      </c>
      <c r="BO454" s="12">
        <v>-20.680147171020501</v>
      </c>
      <c r="BP454" s="12">
        <v>1.150390625</v>
      </c>
      <c r="BQ454" s="12" t="s">
        <v>81</v>
      </c>
      <c r="BR454" s="12" t="s">
        <v>81</v>
      </c>
      <c r="BS454" s="12" t="s">
        <v>81</v>
      </c>
      <c r="BU454" s="12" t="s">
        <v>81</v>
      </c>
      <c r="BV454" s="12">
        <v>213.85795593261699</v>
      </c>
      <c r="BW454" s="12" t="s">
        <v>82</v>
      </c>
      <c r="BX454" s="12" t="s">
        <v>81</v>
      </c>
      <c r="BY454" s="12" t="s">
        <v>82</v>
      </c>
      <c r="BZ454" s="12" t="s">
        <v>82</v>
      </c>
      <c r="CC454" s="12" t="s">
        <v>620</v>
      </c>
      <c r="CE454" s="20">
        <v>-14.343</v>
      </c>
      <c r="CF454" s="21">
        <v>0</v>
      </c>
      <c r="CG454" s="21">
        <v>0.153</v>
      </c>
      <c r="CH454" s="21">
        <v>0.72799999999999998</v>
      </c>
      <c r="CI454" s="21">
        <v>150.37799999999999</v>
      </c>
      <c r="CJ454" s="21">
        <v>3</v>
      </c>
      <c r="CK454" s="21">
        <v>2.911</v>
      </c>
      <c r="CL454" s="21">
        <v>-2.2570000000000001</v>
      </c>
      <c r="CM454" s="12">
        <v>2.105</v>
      </c>
      <c r="CN454" s="12">
        <v>-13.977</v>
      </c>
      <c r="CO454" s="62">
        <f t="shared" si="62"/>
        <v>2.2170575335715164</v>
      </c>
      <c r="CP454" s="12">
        <v>0.60699999999999998</v>
      </c>
      <c r="CQ454" s="12">
        <v>0</v>
      </c>
      <c r="CR454" s="12">
        <v>0</v>
      </c>
      <c r="CS454" s="12">
        <v>0</v>
      </c>
      <c r="CT454" s="12">
        <v>0</v>
      </c>
      <c r="CU454" s="12">
        <v>0</v>
      </c>
      <c r="CV454" s="12">
        <v>0</v>
      </c>
      <c r="CW454" s="12">
        <v>0</v>
      </c>
      <c r="CX454" s="22">
        <v>1.395</v>
      </c>
      <c r="EC454" s="12">
        <v>5</v>
      </c>
      <c r="ED454" s="21">
        <v>5</v>
      </c>
      <c r="EE454" s="21"/>
      <c r="EF454" s="21">
        <f t="shared" si="66"/>
        <v>0</v>
      </c>
      <c r="EG454" s="28">
        <v>5</v>
      </c>
      <c r="EH454" s="21"/>
      <c r="EI454" s="21"/>
      <c r="EJ454" s="21"/>
      <c r="EK454" s="21"/>
      <c r="EL454" s="21"/>
      <c r="EM454" s="21"/>
      <c r="EN454" s="21"/>
      <c r="EO454" s="21"/>
      <c r="EP454" s="21"/>
      <c r="EQ454" s="21"/>
      <c r="ER454" s="21"/>
      <c r="ES454" s="21"/>
      <c r="ET454" s="21"/>
      <c r="EU454" s="21"/>
      <c r="EV454" s="21"/>
      <c r="EW454" s="21"/>
      <c r="EX454" s="21"/>
      <c r="EY454" s="21"/>
      <c r="EZ454" s="21"/>
      <c r="FA454" s="21"/>
      <c r="FB454" s="21"/>
      <c r="FC454" s="21"/>
      <c r="FD454" s="21"/>
      <c r="FE454" s="21"/>
      <c r="FF454" s="21"/>
      <c r="FG454" s="21"/>
      <c r="FH454" s="21"/>
      <c r="FI454" s="21"/>
      <c r="FJ454" s="21"/>
      <c r="FK454" s="21"/>
      <c r="FL454" s="21"/>
      <c r="FM454" s="21"/>
      <c r="FN454" s="21"/>
      <c r="FO454" s="21"/>
      <c r="FP454" s="21"/>
      <c r="FQ454" s="21"/>
      <c r="FR454" s="21"/>
      <c r="FS454" s="21"/>
      <c r="FT454" s="21"/>
      <c r="FU454" s="21"/>
      <c r="FV454" s="21"/>
      <c r="FW454" s="21"/>
      <c r="FX454" s="21"/>
      <c r="FY454" s="21"/>
      <c r="FZ454" s="21"/>
      <c r="GA454" s="21"/>
      <c r="GB454" s="21"/>
      <c r="GC454" s="21"/>
      <c r="GD454" s="21"/>
      <c r="GE454" s="21"/>
      <c r="GF454" s="21"/>
      <c r="GG454" s="21"/>
      <c r="GH454" s="21"/>
      <c r="GI454" s="21"/>
      <c r="GJ454" s="21"/>
      <c r="GK454" s="21"/>
      <c r="GL454" s="21"/>
      <c r="GM454" s="21"/>
      <c r="GN454" s="21"/>
      <c r="GO454" s="21"/>
      <c r="GP454" s="21"/>
      <c r="GQ454" s="21"/>
      <c r="GR454" s="21"/>
      <c r="GS454" s="21"/>
      <c r="GT454" s="21"/>
      <c r="GU454" s="21"/>
      <c r="GV454" s="21"/>
      <c r="GW454" s="21"/>
      <c r="GX454" s="21"/>
      <c r="GY454" s="21"/>
      <c r="GZ454" s="21"/>
      <c r="HA454" s="21"/>
      <c r="HB454" s="21"/>
      <c r="HC454" s="21"/>
      <c r="HD454" s="21"/>
      <c r="HE454" s="21"/>
      <c r="HF454" s="21"/>
      <c r="HG454" s="21"/>
      <c r="HH454" s="21"/>
      <c r="HI454" s="21"/>
      <c r="HJ454" s="21"/>
      <c r="HK454" s="21"/>
      <c r="HL454" s="21"/>
      <c r="HM454" s="21"/>
      <c r="HN454" s="21"/>
      <c r="HO454" s="21"/>
      <c r="HP454" s="21"/>
      <c r="HQ454" s="21"/>
      <c r="HR454" s="21"/>
      <c r="HS454" s="21"/>
      <c r="HT454" s="21"/>
      <c r="HU454" s="21"/>
      <c r="HV454" s="21"/>
      <c r="HW454" s="21"/>
      <c r="HX454" s="21"/>
      <c r="HY454" s="21"/>
      <c r="HZ454" s="21"/>
      <c r="IA454" s="21"/>
      <c r="IB454" s="21"/>
      <c r="IC454" s="21"/>
      <c r="ID454" s="21"/>
      <c r="IE454" s="21"/>
      <c r="IF454" s="21"/>
      <c r="IG454" s="21"/>
      <c r="IH454" s="21"/>
      <c r="II454" s="21"/>
      <c r="IJ454" s="21"/>
    </row>
    <row r="455" spans="1:244" s="12" customFormat="1" ht="15" customHeight="1" x14ac:dyDescent="0.3">
      <c r="B455" s="13">
        <v>2</v>
      </c>
      <c r="C455" s="51"/>
      <c r="D455" s="12">
        <v>25</v>
      </c>
      <c r="F455" s="14">
        <v>44928</v>
      </c>
      <c r="G455" s="13" t="s">
        <v>89</v>
      </c>
      <c r="I455" s="14">
        <v>44867</v>
      </c>
      <c r="J455" s="13">
        <f t="shared" si="63"/>
        <v>61</v>
      </c>
      <c r="K455" s="12">
        <f t="shared" si="64"/>
        <v>-2</v>
      </c>
      <c r="L455" s="12">
        <v>63</v>
      </c>
      <c r="M455" s="16" t="s">
        <v>74</v>
      </c>
      <c r="N455" s="12">
        <v>1</v>
      </c>
      <c r="P455" s="12" t="s">
        <v>75</v>
      </c>
      <c r="Q455" s="12" t="s">
        <v>161</v>
      </c>
      <c r="R455" s="12" t="s">
        <v>77</v>
      </c>
      <c r="S455" s="17" t="s">
        <v>78</v>
      </c>
      <c r="T455" s="12">
        <v>28</v>
      </c>
      <c r="V455" s="12">
        <v>3</v>
      </c>
      <c r="Z455" s="13">
        <v>53</v>
      </c>
      <c r="AA455" s="13">
        <v>1400</v>
      </c>
      <c r="AB455" s="12">
        <v>15</v>
      </c>
      <c r="AC455" s="13">
        <v>-32</v>
      </c>
      <c r="AE455" s="12">
        <v>9</v>
      </c>
      <c r="AF455" s="12">
        <v>10</v>
      </c>
      <c r="AG455" s="12">
        <v>11</v>
      </c>
      <c r="AH455" s="12">
        <v>12</v>
      </c>
      <c r="AJ455" s="13">
        <v>3</v>
      </c>
      <c r="AK455" s="16">
        <f t="shared" si="61"/>
        <v>2118.2250976562204</v>
      </c>
      <c r="AL455" s="12">
        <v>-72.3114013671875</v>
      </c>
      <c r="AM455" s="18">
        <v>-84.228515625</v>
      </c>
      <c r="AN455" s="18">
        <v>-96.5728759765625</v>
      </c>
      <c r="AO455" s="18">
        <v>-104.629516601562</v>
      </c>
      <c r="AP455" s="18">
        <v>-115.066528320312</v>
      </c>
      <c r="AQ455" s="12">
        <v>-121.2158203125</v>
      </c>
      <c r="AR455" s="12">
        <v>-124.862670898437</v>
      </c>
      <c r="AS455" s="12">
        <v>-134.307861328125</v>
      </c>
      <c r="AU455" s="12">
        <f t="shared" si="65"/>
        <v>18</v>
      </c>
      <c r="AV455" s="12">
        <v>9</v>
      </c>
      <c r="AW455" s="12">
        <v>1</v>
      </c>
      <c r="AX455" s="12">
        <v>1</v>
      </c>
      <c r="AY455" s="12" t="s">
        <v>80</v>
      </c>
      <c r="AZ455" s="12">
        <v>588.7001953125</v>
      </c>
      <c r="BA455" s="12">
        <v>592.69909667968705</v>
      </c>
      <c r="BB455" s="19">
        <v>-36.25</v>
      </c>
      <c r="BC455" s="18">
        <v>80.164794921875</v>
      </c>
      <c r="BD455" s="12">
        <v>1.7998046875</v>
      </c>
      <c r="BE455" s="12">
        <v>590.5</v>
      </c>
      <c r="BF455" s="12">
        <v>9.6844482421875</v>
      </c>
      <c r="BG455" s="12">
        <v>0</v>
      </c>
      <c r="BH455" s="12">
        <v>588.7001953125</v>
      </c>
      <c r="BI455" s="19">
        <v>1.95907974243164</v>
      </c>
      <c r="BJ455" s="12">
        <v>40.0823974609375</v>
      </c>
      <c r="BK455" s="12">
        <v>1.0138520002365099</v>
      </c>
      <c r="BL455" s="12">
        <v>15.8373155593872</v>
      </c>
      <c r="BM455" s="12">
        <v>95.873786926269503</v>
      </c>
      <c r="BN455" s="12">
        <v>1.14990234375</v>
      </c>
      <c r="BO455" s="12">
        <v>-44.751213073730398</v>
      </c>
      <c r="BP455" s="12">
        <v>0.85009765625</v>
      </c>
      <c r="BQ455" s="12" t="s">
        <v>81</v>
      </c>
      <c r="BR455" s="12" t="s">
        <v>81</v>
      </c>
      <c r="BS455" s="12" t="s">
        <v>81</v>
      </c>
      <c r="BU455" s="12" t="s">
        <v>81</v>
      </c>
      <c r="BV455" s="12">
        <v>171.56585693359301</v>
      </c>
      <c r="BW455" s="12" t="s">
        <v>82</v>
      </c>
      <c r="BX455" s="12" t="s">
        <v>81</v>
      </c>
      <c r="BY455" s="12" t="s">
        <v>82</v>
      </c>
      <c r="BZ455" s="12" t="s">
        <v>82</v>
      </c>
      <c r="CE455" s="20"/>
      <c r="CF455" s="21"/>
      <c r="CG455" s="21"/>
      <c r="CH455" s="21"/>
      <c r="CI455" s="21"/>
      <c r="CJ455" s="21"/>
      <c r="CK455" s="21"/>
      <c r="CL455" s="21"/>
      <c r="CO455" s="62"/>
      <c r="CX455" s="22">
        <v>0</v>
      </c>
      <c r="EC455" s="21">
        <v>5</v>
      </c>
      <c r="ED455" s="21">
        <v>5</v>
      </c>
      <c r="EE455" s="21"/>
      <c r="EF455" s="21">
        <f t="shared" si="66"/>
        <v>0</v>
      </c>
      <c r="EG455" s="24">
        <v>5</v>
      </c>
      <c r="EH455" s="21"/>
      <c r="EI455" s="21"/>
      <c r="EJ455" s="21"/>
      <c r="EK455" s="21"/>
      <c r="EL455" s="21"/>
      <c r="EM455" s="21"/>
      <c r="EN455" s="21"/>
      <c r="EO455" s="21"/>
      <c r="EP455" s="21"/>
      <c r="EQ455" s="21"/>
      <c r="ER455" s="21"/>
      <c r="ES455" s="21"/>
      <c r="ET455" s="21"/>
      <c r="EU455" s="21"/>
      <c r="EV455" s="21"/>
      <c r="EW455" s="21"/>
      <c r="EX455" s="21"/>
      <c r="EY455" s="21"/>
      <c r="EZ455" s="21"/>
      <c r="FA455" s="21"/>
      <c r="FB455" s="21"/>
      <c r="FC455" s="21"/>
      <c r="FD455" s="21"/>
      <c r="FE455" s="21"/>
      <c r="FF455" s="21"/>
      <c r="FG455" s="21"/>
      <c r="FH455" s="21"/>
      <c r="FI455" s="21"/>
      <c r="FJ455" s="21"/>
      <c r="FK455" s="21"/>
      <c r="FL455" s="21"/>
      <c r="FM455" s="21"/>
      <c r="FN455" s="21"/>
      <c r="FO455" s="21"/>
      <c r="FP455" s="21"/>
      <c r="FQ455" s="21"/>
      <c r="FR455" s="21"/>
      <c r="FS455" s="21"/>
      <c r="FT455" s="21"/>
      <c r="FU455" s="21"/>
      <c r="FV455" s="21"/>
      <c r="FW455" s="21"/>
      <c r="FX455" s="21"/>
      <c r="FY455" s="21"/>
      <c r="FZ455" s="21"/>
      <c r="GA455" s="21"/>
      <c r="GB455" s="21"/>
      <c r="GC455" s="21"/>
      <c r="GD455" s="21"/>
      <c r="GE455" s="21"/>
      <c r="GF455" s="21"/>
      <c r="GG455" s="21"/>
      <c r="GH455" s="21"/>
      <c r="GI455" s="21"/>
      <c r="GJ455" s="21"/>
      <c r="GK455" s="21"/>
      <c r="GL455" s="21"/>
      <c r="GM455" s="21"/>
      <c r="GN455" s="21"/>
      <c r="GO455" s="21"/>
      <c r="GP455" s="21"/>
      <c r="GQ455" s="21"/>
      <c r="GR455" s="21"/>
      <c r="GS455" s="21"/>
      <c r="GT455" s="21"/>
      <c r="GU455" s="21"/>
      <c r="GV455" s="21"/>
      <c r="GW455" s="21"/>
      <c r="GX455" s="21"/>
      <c r="GY455" s="21"/>
      <c r="GZ455" s="21"/>
      <c r="HA455" s="21"/>
      <c r="HB455" s="21"/>
      <c r="HC455" s="21"/>
      <c r="HD455" s="21"/>
      <c r="HE455" s="21"/>
      <c r="HF455" s="21"/>
      <c r="HG455" s="21"/>
      <c r="HH455" s="21"/>
      <c r="HI455" s="21"/>
      <c r="HJ455" s="21"/>
      <c r="HK455" s="21"/>
      <c r="HL455" s="21"/>
      <c r="HM455" s="21"/>
      <c r="HN455" s="21"/>
      <c r="HO455" s="21"/>
      <c r="HP455" s="21"/>
      <c r="HQ455" s="21"/>
      <c r="HR455" s="21"/>
      <c r="HS455" s="21"/>
      <c r="HT455" s="21"/>
      <c r="HU455" s="21"/>
      <c r="HV455" s="21"/>
      <c r="HW455" s="21"/>
      <c r="HX455" s="21"/>
      <c r="HY455" s="21"/>
      <c r="HZ455" s="21"/>
      <c r="IA455" s="21"/>
      <c r="IB455" s="21"/>
      <c r="IC455" s="21"/>
      <c r="ID455" s="21"/>
      <c r="IE455" s="21"/>
      <c r="IF455" s="21"/>
      <c r="IG455" s="21"/>
      <c r="IH455" s="21"/>
      <c r="II455" s="21"/>
      <c r="IJ455" s="21"/>
    </row>
    <row r="456" spans="1:244" s="12" customFormat="1" ht="14.4" customHeight="1" x14ac:dyDescent="0.3">
      <c r="B456" s="13">
        <v>2</v>
      </c>
      <c r="C456" s="51"/>
      <c r="D456" s="12">
        <v>25</v>
      </c>
      <c r="F456" s="14">
        <v>44928</v>
      </c>
      <c r="G456" s="13" t="s">
        <v>89</v>
      </c>
      <c r="I456" s="14">
        <v>44867</v>
      </c>
      <c r="J456" s="13">
        <f t="shared" si="63"/>
        <v>61</v>
      </c>
      <c r="K456" s="12">
        <f t="shared" si="64"/>
        <v>-2</v>
      </c>
      <c r="L456" s="12">
        <v>63</v>
      </c>
      <c r="M456" s="16" t="s">
        <v>74</v>
      </c>
      <c r="N456" s="12">
        <v>1</v>
      </c>
      <c r="P456" s="12" t="s">
        <v>75</v>
      </c>
      <c r="Q456" s="12" t="s">
        <v>161</v>
      </c>
      <c r="R456" s="12" t="s">
        <v>77</v>
      </c>
      <c r="S456" s="17" t="s">
        <v>78</v>
      </c>
      <c r="T456" s="12">
        <v>28</v>
      </c>
      <c r="V456" s="12">
        <v>6</v>
      </c>
      <c r="W456" s="12" t="s">
        <v>83</v>
      </c>
      <c r="Z456" s="13">
        <v>54</v>
      </c>
      <c r="AA456" s="13">
        <v>1500</v>
      </c>
      <c r="AB456" s="12">
        <v>14</v>
      </c>
      <c r="AC456" s="13">
        <v>-36</v>
      </c>
      <c r="AE456" s="30">
        <v>40</v>
      </c>
      <c r="AF456" s="12">
        <v>41</v>
      </c>
      <c r="AG456" s="12">
        <v>42</v>
      </c>
      <c r="AH456" s="12">
        <v>43</v>
      </c>
      <c r="AJ456" s="13">
        <v>1</v>
      </c>
      <c r="AK456" s="16">
        <f t="shared" si="61"/>
        <v>212.09716796875</v>
      </c>
      <c r="AL456" s="12">
        <v>-52.30712890625</v>
      </c>
      <c r="AM456" s="18">
        <v>-54.9774169921875</v>
      </c>
      <c r="AN456" s="18">
        <v>-55.572509765625</v>
      </c>
      <c r="AO456" s="18">
        <v>-55.0537109375</v>
      </c>
      <c r="AP456" s="18">
        <v>-57.5714111328125</v>
      </c>
      <c r="AQ456" s="12">
        <v>-68.17626953125</v>
      </c>
      <c r="AR456" s="12">
        <v>-77.57568359375</v>
      </c>
      <c r="AS456" s="12">
        <v>-71.3043212890625</v>
      </c>
      <c r="AU456" s="12">
        <f t="shared" si="65"/>
        <v>22</v>
      </c>
      <c r="AV456" s="12">
        <v>11</v>
      </c>
      <c r="AW456" s="12">
        <v>1</v>
      </c>
      <c r="AX456" s="12">
        <v>1</v>
      </c>
      <c r="AY456" s="12" t="s">
        <v>80</v>
      </c>
      <c r="AZ456" s="12">
        <v>366.29998779296801</v>
      </c>
      <c r="BA456" s="12">
        <v>370.00109863281199</v>
      </c>
      <c r="BB456" s="19">
        <v>-32.020000457763601</v>
      </c>
      <c r="BC456" s="18">
        <v>44.700054168701101</v>
      </c>
      <c r="BD456" s="12">
        <v>1.7001953125</v>
      </c>
      <c r="BE456" s="12">
        <v>368.00018310546801</v>
      </c>
      <c r="BF456" s="12">
        <v>31.791118621826101</v>
      </c>
      <c r="BG456" s="12">
        <v>0</v>
      </c>
      <c r="BH456" s="12">
        <v>366.29998779296801</v>
      </c>
      <c r="BI456" s="19" t="s">
        <v>81</v>
      </c>
      <c r="BJ456" s="12">
        <v>22.350027084350501</v>
      </c>
      <c r="BK456" s="12" t="s">
        <v>81</v>
      </c>
      <c r="BL456" s="12">
        <v>1.3291101455688401</v>
      </c>
      <c r="BM456" s="12">
        <v>11.6421566009521</v>
      </c>
      <c r="BN456" s="12">
        <v>0.25</v>
      </c>
      <c r="BO456" s="12">
        <v>-10.263480186462401</v>
      </c>
      <c r="BP456" s="12">
        <v>1.5498046875</v>
      </c>
      <c r="BQ456" s="12" t="s">
        <v>81</v>
      </c>
      <c r="BR456" s="12" t="s">
        <v>81</v>
      </c>
      <c r="BS456" s="12" t="s">
        <v>81</v>
      </c>
      <c r="BU456" s="12" t="s">
        <v>81</v>
      </c>
      <c r="BV456" s="12">
        <v>147.35942077636699</v>
      </c>
      <c r="BW456" s="12" t="s">
        <v>82</v>
      </c>
      <c r="BX456" s="12" t="s">
        <v>81</v>
      </c>
      <c r="BY456" s="12" t="s">
        <v>82</v>
      </c>
      <c r="BZ456" s="12" t="s">
        <v>82</v>
      </c>
      <c r="CE456" s="20"/>
      <c r="CF456" s="21"/>
      <c r="CG456" s="21"/>
      <c r="CH456" s="21"/>
      <c r="CI456" s="21"/>
      <c r="CJ456" s="21"/>
      <c r="CK456" s="21"/>
      <c r="CL456" s="21"/>
      <c r="CO456" s="62"/>
      <c r="CX456" s="22" t="s">
        <v>85</v>
      </c>
      <c r="CY456" s="12" t="s">
        <v>85</v>
      </c>
      <c r="DF456" s="12" t="s">
        <v>87</v>
      </c>
      <c r="DG456" s="21"/>
      <c r="EC456" s="12">
        <v>5</v>
      </c>
      <c r="ED456" s="21">
        <v>5</v>
      </c>
      <c r="EE456" s="21"/>
      <c r="EF456" s="21">
        <f t="shared" si="66"/>
        <v>0</v>
      </c>
      <c r="EG456" s="28">
        <v>5</v>
      </c>
      <c r="EH456" s="21"/>
      <c r="EI456" s="21"/>
      <c r="EJ456" s="21"/>
      <c r="EK456" s="21"/>
      <c r="EL456" s="21"/>
      <c r="EM456" s="21"/>
      <c r="EN456" s="21"/>
      <c r="EO456" s="21"/>
      <c r="EP456" s="21"/>
      <c r="EQ456" s="21"/>
      <c r="ER456" s="21"/>
      <c r="ES456" s="21"/>
      <c r="ET456" s="21"/>
      <c r="EU456" s="21"/>
      <c r="EV456" s="21"/>
      <c r="EW456" s="21"/>
      <c r="EX456" s="21"/>
      <c r="EY456" s="21"/>
      <c r="EZ456" s="21"/>
      <c r="FA456" s="21"/>
      <c r="FB456" s="21"/>
      <c r="FC456" s="21"/>
      <c r="FD456" s="21"/>
      <c r="FE456" s="21"/>
      <c r="FF456" s="21"/>
      <c r="FG456" s="21"/>
      <c r="FH456" s="21"/>
      <c r="FI456" s="21"/>
      <c r="FJ456" s="21"/>
      <c r="FK456" s="21"/>
      <c r="FL456" s="21"/>
      <c r="FM456" s="21"/>
      <c r="FN456" s="21"/>
      <c r="FO456" s="21"/>
      <c r="FP456" s="21"/>
      <c r="FQ456" s="21"/>
      <c r="FR456" s="21"/>
      <c r="FS456" s="21"/>
      <c r="FT456" s="21"/>
      <c r="FU456" s="21"/>
      <c r="FV456" s="21"/>
      <c r="FW456" s="21"/>
      <c r="FX456" s="21"/>
      <c r="FY456" s="21"/>
      <c r="FZ456" s="21"/>
      <c r="GA456" s="21"/>
      <c r="GB456" s="21"/>
      <c r="GC456" s="21"/>
      <c r="GD456" s="21"/>
      <c r="GE456" s="21"/>
      <c r="GF456" s="21"/>
      <c r="GG456" s="21"/>
      <c r="GH456" s="21"/>
      <c r="GI456" s="21"/>
      <c r="GJ456" s="21"/>
      <c r="GK456" s="21"/>
      <c r="GL456" s="21"/>
      <c r="GM456" s="21"/>
      <c r="GN456" s="21"/>
      <c r="GO456" s="21"/>
      <c r="GP456" s="21"/>
      <c r="GQ456" s="21"/>
      <c r="GR456" s="21"/>
      <c r="GS456" s="21"/>
      <c r="GT456" s="21"/>
      <c r="GU456" s="21"/>
      <c r="GV456" s="21"/>
      <c r="GW456" s="21"/>
      <c r="GX456" s="21"/>
      <c r="GY456" s="21"/>
      <c r="GZ456" s="21"/>
      <c r="HA456" s="21"/>
      <c r="HB456" s="21"/>
      <c r="HC456" s="21"/>
      <c r="HD456" s="21"/>
      <c r="HE456" s="21"/>
      <c r="HF456" s="21"/>
      <c r="HG456" s="21"/>
      <c r="HH456" s="21"/>
      <c r="HI456" s="21"/>
      <c r="HJ456" s="21"/>
      <c r="HK456" s="21"/>
      <c r="HL456" s="21"/>
      <c r="HM456" s="21"/>
      <c r="HN456" s="21"/>
      <c r="HO456" s="21"/>
      <c r="HP456" s="21"/>
      <c r="HQ456" s="21"/>
      <c r="HR456" s="21"/>
      <c r="HS456" s="21"/>
      <c r="HT456" s="21"/>
      <c r="HU456" s="21"/>
      <c r="HV456" s="21"/>
      <c r="HW456" s="21"/>
      <c r="HX456" s="21"/>
      <c r="HY456" s="21"/>
      <c r="HZ456" s="21"/>
      <c r="IA456" s="21"/>
      <c r="IB456" s="21"/>
      <c r="IC456" s="21"/>
      <c r="ID456" s="21"/>
      <c r="IE456" s="21"/>
      <c r="IF456" s="21"/>
      <c r="IG456" s="21"/>
      <c r="IH456" s="21"/>
      <c r="II456" s="21"/>
      <c r="IJ456" s="21"/>
    </row>
    <row r="457" spans="1:244" s="12" customFormat="1" ht="14.4" customHeight="1" x14ac:dyDescent="0.3">
      <c r="B457" s="13">
        <v>2</v>
      </c>
      <c r="C457" s="51"/>
      <c r="D457" s="12">
        <v>25</v>
      </c>
      <c r="F457" s="14">
        <v>44928</v>
      </c>
      <c r="G457" s="13" t="s">
        <v>89</v>
      </c>
      <c r="I457" s="14">
        <v>44867</v>
      </c>
      <c r="J457" s="13">
        <f t="shared" si="63"/>
        <v>61</v>
      </c>
      <c r="K457" s="12">
        <f t="shared" si="64"/>
        <v>-2</v>
      </c>
      <c r="L457" s="12">
        <v>63</v>
      </c>
      <c r="M457" s="16" t="s">
        <v>74</v>
      </c>
      <c r="N457" s="12">
        <v>1</v>
      </c>
      <c r="P457" s="12" t="s">
        <v>75</v>
      </c>
      <c r="Q457" s="12" t="s">
        <v>161</v>
      </c>
      <c r="R457" s="12" t="s">
        <v>77</v>
      </c>
      <c r="S457" s="17" t="s">
        <v>78</v>
      </c>
      <c r="T457" s="12">
        <v>28</v>
      </c>
      <c r="V457" s="12">
        <v>3</v>
      </c>
      <c r="W457" s="12" t="s">
        <v>83</v>
      </c>
      <c r="Z457" s="13">
        <v>47</v>
      </c>
      <c r="AA457" s="13">
        <v>1800</v>
      </c>
      <c r="AB457" s="12">
        <v>18</v>
      </c>
      <c r="AC457" s="13">
        <v>-32</v>
      </c>
      <c r="AE457" s="30">
        <v>31</v>
      </c>
      <c r="AF457" s="12">
        <v>32</v>
      </c>
      <c r="AG457" s="12">
        <v>33</v>
      </c>
      <c r="AH457" s="12">
        <v>34</v>
      </c>
      <c r="AJ457" s="13">
        <v>0</v>
      </c>
      <c r="AK457" s="16">
        <f t="shared" si="61"/>
        <v>2213.74511718748</v>
      </c>
      <c r="AL457" s="12">
        <v>-79.132080078125</v>
      </c>
      <c r="AM457" s="18">
        <v>-87.249755859375</v>
      </c>
      <c r="AN457" s="18">
        <v>-96.37451171875</v>
      </c>
      <c r="AO457" s="18">
        <v>-113.128662109375</v>
      </c>
      <c r="AP457" s="18">
        <v>-121.536254882812</v>
      </c>
      <c r="AQ457" s="12">
        <v>-128.692626953125</v>
      </c>
      <c r="AR457" s="12">
        <v>-139.0380859375</v>
      </c>
      <c r="AS457" s="12">
        <v>-136.77978515625</v>
      </c>
      <c r="AU457" s="12">
        <f t="shared" si="65"/>
        <v>0</v>
      </c>
      <c r="BB457" s="19"/>
      <c r="BC457" s="18"/>
      <c r="BI457" s="19"/>
      <c r="CE457" s="20"/>
      <c r="CF457" s="21"/>
      <c r="CG457" s="21"/>
      <c r="CH457" s="21"/>
      <c r="CI457" s="21"/>
      <c r="CJ457" s="21"/>
      <c r="CK457" s="21"/>
      <c r="CL457" s="21"/>
      <c r="CO457" s="62"/>
      <c r="CX457" s="22" t="s">
        <v>98</v>
      </c>
      <c r="CY457" s="12" t="s">
        <v>98</v>
      </c>
      <c r="DF457" s="12" t="s">
        <v>87</v>
      </c>
      <c r="DG457" s="21"/>
      <c r="EC457" s="12">
        <v>2</v>
      </c>
      <c r="ED457" s="32">
        <v>2</v>
      </c>
      <c r="EE457" s="32"/>
      <c r="EF457" s="21">
        <f t="shared" si="66"/>
        <v>0</v>
      </c>
      <c r="EG457" s="28">
        <v>2</v>
      </c>
      <c r="EH457" s="32"/>
      <c r="EI457" s="32"/>
      <c r="EJ457" s="32"/>
      <c r="EK457" s="32"/>
      <c r="EL457" s="32"/>
      <c r="EM457" s="32"/>
      <c r="EN457" s="32"/>
      <c r="EO457" s="32"/>
      <c r="EP457" s="32"/>
      <c r="EQ457" s="32"/>
      <c r="ER457" s="32"/>
      <c r="ES457" s="32"/>
      <c r="ET457" s="32"/>
      <c r="EU457" s="32"/>
      <c r="EV457" s="32"/>
      <c r="EW457" s="32"/>
      <c r="EY457" s="32"/>
      <c r="EZ457" s="32"/>
      <c r="FA457" s="32"/>
      <c r="FB457" s="32"/>
      <c r="FC457" s="32"/>
      <c r="FD457" s="32"/>
      <c r="FE457" s="32"/>
      <c r="FF457" s="32"/>
      <c r="FG457" s="32"/>
      <c r="FH457" s="32"/>
      <c r="FI457" s="32"/>
      <c r="FJ457" s="32"/>
      <c r="FK457" s="32"/>
      <c r="FL457" s="32"/>
      <c r="FM457" s="32"/>
      <c r="FN457" s="32"/>
      <c r="FO457" s="32"/>
      <c r="FP457" s="32"/>
      <c r="FQ457" s="32"/>
      <c r="FR457" s="32"/>
      <c r="FS457" s="32"/>
      <c r="FT457" s="32"/>
      <c r="FU457" s="32"/>
      <c r="FV457" s="32"/>
      <c r="FW457" s="32"/>
      <c r="FX457" s="32"/>
      <c r="FY457" s="32"/>
      <c r="FZ457" s="32"/>
      <c r="GA457" s="32"/>
      <c r="GB457" s="32"/>
      <c r="GC457" s="32"/>
      <c r="GD457" s="32"/>
      <c r="GE457" s="32"/>
      <c r="GF457" s="32"/>
      <c r="GG457" s="32"/>
      <c r="GH457" s="32"/>
      <c r="GI457" s="32"/>
      <c r="GJ457" s="32"/>
      <c r="GK457" s="32"/>
      <c r="GL457" s="32"/>
      <c r="GM457" s="32"/>
      <c r="GN457" s="32"/>
      <c r="GO457" s="32"/>
      <c r="GP457" s="32"/>
    </row>
    <row r="458" spans="1:244" s="12" customFormat="1" x14ac:dyDescent="0.3">
      <c r="B458" s="13">
        <v>2</v>
      </c>
      <c r="C458" s="51"/>
      <c r="D458" s="12">
        <v>50</v>
      </c>
      <c r="F458" s="14">
        <v>44929</v>
      </c>
      <c r="G458" s="13" t="s">
        <v>89</v>
      </c>
      <c r="I458" s="14">
        <v>44867</v>
      </c>
      <c r="J458" s="13">
        <f t="shared" si="63"/>
        <v>62</v>
      </c>
      <c r="K458" s="41">
        <f t="shared" si="64"/>
        <v>0</v>
      </c>
      <c r="L458" s="41">
        <v>62</v>
      </c>
      <c r="M458" s="16" t="s">
        <v>74</v>
      </c>
      <c r="N458" s="12">
        <v>1</v>
      </c>
      <c r="P458" s="12" t="s">
        <v>107</v>
      </c>
      <c r="Q458" s="12" t="s">
        <v>161</v>
      </c>
      <c r="R458" s="12" t="s">
        <v>77</v>
      </c>
      <c r="S458" s="17" t="s">
        <v>78</v>
      </c>
      <c r="T458" s="12">
        <v>28</v>
      </c>
      <c r="U458" s="12">
        <v>2</v>
      </c>
      <c r="V458" s="12">
        <v>5</v>
      </c>
      <c r="W458" s="12" t="s">
        <v>124</v>
      </c>
      <c r="X458" s="12" t="s">
        <v>325</v>
      </c>
      <c r="Z458" s="13">
        <v>45</v>
      </c>
      <c r="AA458" s="13">
        <v>1800</v>
      </c>
      <c r="AB458" s="12">
        <v>9</v>
      </c>
      <c r="AC458" s="13">
        <v>-27</v>
      </c>
      <c r="AD458" s="12">
        <v>-17</v>
      </c>
      <c r="AE458" s="30">
        <v>27</v>
      </c>
      <c r="AF458" s="12">
        <v>28</v>
      </c>
      <c r="AG458" s="12">
        <v>29</v>
      </c>
      <c r="AH458" s="12">
        <v>30</v>
      </c>
      <c r="AJ458" s="54">
        <v>3</v>
      </c>
      <c r="AK458" s="16">
        <f t="shared" si="61"/>
        <v>1584.77783203125</v>
      </c>
      <c r="AL458" s="12">
        <v>-64.2852783203125</v>
      </c>
      <c r="AM458" s="18">
        <v>-76.446533203125</v>
      </c>
      <c r="AN458" s="18">
        <v>-77.5299072265625</v>
      </c>
      <c r="AO458" s="18">
        <v>-93.4906005859375</v>
      </c>
      <c r="AP458" s="18">
        <v>-95.3826904296875</v>
      </c>
      <c r="AQ458" s="12">
        <v>-93.353271484375</v>
      </c>
      <c r="AR458" s="12">
        <v>-98.14453125</v>
      </c>
      <c r="AS458" s="12">
        <v>-102.142333984375</v>
      </c>
      <c r="AU458" s="12">
        <f t="shared" si="65"/>
        <v>26</v>
      </c>
      <c r="AV458" s="12">
        <v>13</v>
      </c>
      <c r="AW458" s="12">
        <v>1</v>
      </c>
      <c r="AX458" s="12">
        <v>1</v>
      </c>
      <c r="AY458" s="12" t="s">
        <v>80</v>
      </c>
      <c r="AZ458" s="12">
        <v>447.90051269531199</v>
      </c>
      <c r="BA458" s="12">
        <v>451.50109863281199</v>
      </c>
      <c r="BB458" s="19">
        <v>-26.069999694824201</v>
      </c>
      <c r="BC458" s="18">
        <v>73.295951843261705</v>
      </c>
      <c r="BD458" s="12">
        <v>1.599609375</v>
      </c>
      <c r="BE458" s="12">
        <v>449.50012207031199</v>
      </c>
      <c r="BF458" s="12">
        <v>7.9882815480230001E-3</v>
      </c>
      <c r="BG458" s="12">
        <v>3.5</v>
      </c>
      <c r="BH458" s="12">
        <v>451.40051269531199</v>
      </c>
      <c r="BI458" s="19">
        <v>1.3593717813491799</v>
      </c>
      <c r="BJ458" s="12">
        <v>36.647975921630803</v>
      </c>
      <c r="BK458" s="12">
        <v>1.08248567581176</v>
      </c>
      <c r="BL458" s="12">
        <v>2.4418573379516602</v>
      </c>
      <c r="BM458" s="12">
        <v>0.84480941295623802</v>
      </c>
      <c r="BN458" s="12">
        <v>3.50897884368896</v>
      </c>
      <c r="BO458" s="12">
        <v>151.04167175292901</v>
      </c>
      <c r="BP458" s="12">
        <v>1.1494140625</v>
      </c>
      <c r="BQ458" s="12">
        <v>-54.6116523742675</v>
      </c>
      <c r="BR458" s="12">
        <v>0.64990234375</v>
      </c>
      <c r="BS458" s="12">
        <v>84.698089599609304</v>
      </c>
      <c r="BT458" s="12">
        <v>0.69934034347534202</v>
      </c>
      <c r="BU458" s="12">
        <v>-44.011241912841697</v>
      </c>
      <c r="BV458" s="12">
        <v>1.32767641544342</v>
      </c>
      <c r="BW458" s="12">
        <v>108.381782531738</v>
      </c>
      <c r="BX458" s="12" t="s">
        <v>82</v>
      </c>
      <c r="BY458" s="12" t="s">
        <v>81</v>
      </c>
      <c r="BZ458" s="12" t="s">
        <v>82</v>
      </c>
      <c r="CA458" s="12" t="s">
        <v>82</v>
      </c>
      <c r="CE458" s="20"/>
      <c r="CF458" s="21"/>
      <c r="CG458" s="21"/>
      <c r="CH458" s="21"/>
      <c r="CI458" s="21"/>
      <c r="CJ458" s="21"/>
      <c r="CK458" s="21"/>
      <c r="CL458" s="21"/>
      <c r="CO458" s="62"/>
      <c r="CX458" s="53" t="s">
        <v>85</v>
      </c>
      <c r="CY458" s="32" t="s">
        <v>85</v>
      </c>
      <c r="DF458" s="12" t="s">
        <v>87</v>
      </c>
      <c r="EC458" s="12">
        <v>7</v>
      </c>
      <c r="ED458" s="21">
        <v>7</v>
      </c>
      <c r="EE458" s="21"/>
      <c r="EF458" s="21">
        <f t="shared" si="66"/>
        <v>0</v>
      </c>
      <c r="EG458" s="28">
        <v>7</v>
      </c>
      <c r="EH458" s="21"/>
      <c r="EI458" s="21"/>
      <c r="EJ458" s="21"/>
      <c r="EK458" s="21"/>
      <c r="EL458" s="21"/>
      <c r="EM458" s="21"/>
      <c r="EN458" s="21"/>
      <c r="EO458" s="21"/>
      <c r="EP458" s="21"/>
      <c r="EQ458" s="21"/>
      <c r="ER458" s="21"/>
      <c r="ES458" s="21"/>
      <c r="ET458" s="21"/>
      <c r="EU458" s="21"/>
      <c r="EV458" s="21"/>
      <c r="EW458" s="21"/>
      <c r="EX458" s="21"/>
      <c r="EY458" s="21"/>
      <c r="EZ458" s="21"/>
      <c r="FA458" s="21"/>
      <c r="FB458" s="21"/>
      <c r="FC458" s="21"/>
      <c r="FD458" s="21"/>
      <c r="FE458" s="21"/>
      <c r="FF458" s="21"/>
      <c r="FG458" s="21"/>
      <c r="FH458" s="21"/>
      <c r="FI458" s="21"/>
      <c r="FJ458" s="21"/>
      <c r="FK458" s="21"/>
      <c r="FL458" s="21"/>
      <c r="FM458" s="21"/>
      <c r="FN458" s="21"/>
      <c r="FO458" s="21"/>
      <c r="FP458" s="21"/>
      <c r="FQ458" s="21"/>
      <c r="FR458" s="21"/>
      <c r="FS458" s="21"/>
      <c r="FT458" s="21"/>
      <c r="FU458" s="21"/>
      <c r="FV458" s="21"/>
      <c r="FW458" s="21"/>
      <c r="FX458" s="21"/>
      <c r="FY458" s="21"/>
      <c r="FZ458" s="21"/>
      <c r="GA458" s="21"/>
      <c r="GB458" s="21"/>
      <c r="GC458" s="21"/>
      <c r="GD458" s="21"/>
      <c r="GE458" s="21"/>
      <c r="GF458" s="21"/>
      <c r="GG458" s="21"/>
      <c r="GH458" s="21"/>
      <c r="GI458" s="21"/>
      <c r="GJ458" s="21"/>
      <c r="GK458" s="21"/>
      <c r="GL458" s="21"/>
      <c r="GM458" s="21"/>
      <c r="GN458" s="21"/>
      <c r="GO458" s="21"/>
      <c r="GP458" s="21"/>
      <c r="GQ458" s="21"/>
      <c r="GR458" s="21"/>
      <c r="GS458" s="21"/>
      <c r="GT458" s="21"/>
      <c r="GU458" s="21"/>
      <c r="GV458" s="21"/>
      <c r="GW458" s="21"/>
      <c r="GX458" s="21"/>
      <c r="GY458" s="21"/>
      <c r="GZ458" s="21"/>
      <c r="HA458" s="21"/>
      <c r="HB458" s="21"/>
      <c r="HC458" s="21"/>
      <c r="HD458" s="21"/>
      <c r="HE458" s="21"/>
      <c r="HF458" s="21"/>
      <c r="HG458" s="21"/>
      <c r="HH458" s="21"/>
      <c r="HI458" s="21"/>
      <c r="HJ458" s="21"/>
      <c r="HK458" s="21"/>
      <c r="HL458" s="21"/>
      <c r="HM458" s="21"/>
      <c r="HN458" s="21"/>
      <c r="HO458" s="21"/>
      <c r="HP458" s="21"/>
      <c r="HQ458" s="21"/>
      <c r="HR458" s="21"/>
      <c r="HS458" s="21"/>
      <c r="HT458" s="21"/>
      <c r="HU458" s="21"/>
      <c r="HV458" s="21"/>
      <c r="HW458" s="21"/>
      <c r="HX458" s="21"/>
      <c r="HY458" s="21"/>
      <c r="HZ458" s="21"/>
      <c r="IA458" s="21"/>
      <c r="IB458" s="21"/>
      <c r="IC458" s="21"/>
      <c r="ID458" s="21"/>
      <c r="IE458" s="21"/>
      <c r="IF458" s="21"/>
      <c r="IG458" s="21"/>
      <c r="IH458" s="21"/>
      <c r="II458" s="21"/>
      <c r="IJ458" s="21"/>
    </row>
    <row r="459" spans="1:244" s="12" customFormat="1" ht="15" customHeight="1" x14ac:dyDescent="0.3">
      <c r="B459" s="13">
        <v>2</v>
      </c>
      <c r="C459" s="51"/>
      <c r="D459" s="12">
        <v>50</v>
      </c>
      <c r="F459" s="14">
        <v>44929</v>
      </c>
      <c r="G459" s="13" t="s">
        <v>89</v>
      </c>
      <c r="I459" s="14">
        <v>44867</v>
      </c>
      <c r="J459" s="13">
        <f t="shared" si="63"/>
        <v>62</v>
      </c>
      <c r="K459" s="41">
        <f t="shared" si="64"/>
        <v>0</v>
      </c>
      <c r="L459" s="41">
        <v>62</v>
      </c>
      <c r="M459" s="16" t="s">
        <v>74</v>
      </c>
      <c r="N459" s="12">
        <v>1</v>
      </c>
      <c r="P459" s="12" t="s">
        <v>107</v>
      </c>
      <c r="Q459" s="12" t="s">
        <v>161</v>
      </c>
      <c r="R459" s="12" t="s">
        <v>77</v>
      </c>
      <c r="S459" s="17" t="s">
        <v>78</v>
      </c>
      <c r="T459" s="12">
        <v>28</v>
      </c>
      <c r="U459" s="12">
        <v>2</v>
      </c>
      <c r="V459" s="12">
        <v>1</v>
      </c>
      <c r="W459" s="12" t="s">
        <v>637</v>
      </c>
      <c r="X459" s="12">
        <v>2</v>
      </c>
      <c r="Z459" s="13">
        <v>37</v>
      </c>
      <c r="AA459" s="13">
        <v>2800</v>
      </c>
      <c r="AB459" s="12">
        <v>14</v>
      </c>
      <c r="AC459" s="13">
        <v>-34</v>
      </c>
      <c r="AD459" s="12">
        <v>-11</v>
      </c>
      <c r="AE459" s="30">
        <v>17</v>
      </c>
      <c r="AF459" s="12">
        <v>18</v>
      </c>
      <c r="AG459" s="12">
        <v>19</v>
      </c>
      <c r="AH459" s="12">
        <v>20</v>
      </c>
      <c r="AJ459" s="54">
        <v>4</v>
      </c>
      <c r="AK459" s="16">
        <f t="shared" si="61"/>
        <v>1925.96435546874</v>
      </c>
      <c r="AL459" s="12">
        <v>-67.0623779296875</v>
      </c>
      <c r="AM459" s="18">
        <v>-87.95166015625</v>
      </c>
      <c r="AN459" s="18">
        <v>-98.052978515625</v>
      </c>
      <c r="AO459" s="18">
        <v>-103.225708007812</v>
      </c>
      <c r="AP459" s="18">
        <v>-107.574462890625</v>
      </c>
      <c r="AQ459" s="12">
        <v>-111.953735351562</v>
      </c>
      <c r="AR459" s="12">
        <v>-114.837646484375</v>
      </c>
      <c r="AS459" s="12">
        <v>-94.0093994140625</v>
      </c>
      <c r="AU459" s="12">
        <f t="shared" si="65"/>
        <v>10</v>
      </c>
      <c r="AV459" s="12">
        <v>5</v>
      </c>
      <c r="AW459" s="12">
        <v>1</v>
      </c>
      <c r="AX459" s="12">
        <v>1</v>
      </c>
      <c r="AY459" s="12" t="s">
        <v>80</v>
      </c>
      <c r="AZ459" s="12">
        <v>674.5</v>
      </c>
      <c r="BA459" s="12">
        <v>678.39959716796795</v>
      </c>
      <c r="BB459" s="19">
        <v>-31.899999618530199</v>
      </c>
      <c r="BC459" s="18">
        <v>76.425148010253906</v>
      </c>
      <c r="BD459" s="12">
        <v>1.60009765625</v>
      </c>
      <c r="BE459" s="12">
        <v>676.10009765625</v>
      </c>
      <c r="BF459" s="12">
        <v>2.2521729469299299</v>
      </c>
      <c r="BG459" s="12">
        <v>0</v>
      </c>
      <c r="BH459" s="12">
        <v>674.5</v>
      </c>
      <c r="BI459" s="19">
        <v>1.8824318647384599</v>
      </c>
      <c r="BJ459" s="12">
        <v>38.212574005126903</v>
      </c>
      <c r="BK459" s="12">
        <v>0.98851025104522705</v>
      </c>
      <c r="BL459" s="12">
        <v>2.8709421157836901</v>
      </c>
      <c r="BM459" s="12">
        <v>1.4366919994354199</v>
      </c>
      <c r="BN459" s="12">
        <v>33.301708221435497</v>
      </c>
      <c r="BO459" s="12">
        <v>123.475608825683</v>
      </c>
      <c r="BP459" s="12">
        <v>1.050048828125</v>
      </c>
      <c r="BQ459" s="12">
        <v>-40.548782348632798</v>
      </c>
      <c r="BR459" s="12">
        <v>0.849853515625</v>
      </c>
      <c r="BS459" s="12">
        <v>61.522190093994098</v>
      </c>
      <c r="BT459" s="12">
        <v>0.89362663030624401</v>
      </c>
      <c r="BU459" s="12" t="s">
        <v>81</v>
      </c>
      <c r="BV459" s="12" t="s">
        <v>81</v>
      </c>
      <c r="BW459" s="12">
        <v>153.35971069335901</v>
      </c>
      <c r="BX459" s="12" t="s">
        <v>82</v>
      </c>
      <c r="BY459" s="12" t="s">
        <v>81</v>
      </c>
      <c r="BZ459" s="12" t="s">
        <v>82</v>
      </c>
      <c r="CA459" s="12" t="s">
        <v>82</v>
      </c>
      <c r="CE459" s="20"/>
      <c r="CF459" s="21"/>
      <c r="CG459" s="21"/>
      <c r="CH459" s="21"/>
      <c r="CI459" s="21"/>
      <c r="CJ459" s="21"/>
      <c r="CK459" s="21"/>
      <c r="CL459" s="21"/>
      <c r="CO459" s="62"/>
      <c r="CX459" s="53" t="s">
        <v>85</v>
      </c>
      <c r="CY459" s="32" t="s">
        <v>85</v>
      </c>
      <c r="DF459" s="12" t="s">
        <v>87</v>
      </c>
      <c r="DV459" s="21"/>
      <c r="DW459" s="21"/>
      <c r="DX459" s="21"/>
      <c r="DY459" s="21"/>
      <c r="DZ459" s="21"/>
      <c r="EC459" s="12">
        <v>7</v>
      </c>
      <c r="ED459" s="12">
        <v>7</v>
      </c>
      <c r="EF459" s="21">
        <f t="shared" si="66"/>
        <v>0</v>
      </c>
      <c r="EG459" s="28">
        <v>7</v>
      </c>
    </row>
    <row r="460" spans="1:244" s="12" customFormat="1" ht="14.4" customHeight="1" x14ac:dyDescent="0.3">
      <c r="A460" s="32"/>
      <c r="B460" s="13">
        <v>2</v>
      </c>
      <c r="C460" s="32"/>
      <c r="D460" s="12">
        <v>50</v>
      </c>
      <c r="F460" s="14">
        <v>44929</v>
      </c>
      <c r="G460" s="13" t="s">
        <v>89</v>
      </c>
      <c r="I460" s="14">
        <v>44867</v>
      </c>
      <c r="J460" s="13">
        <f t="shared" si="63"/>
        <v>62</v>
      </c>
      <c r="K460" s="41">
        <f t="shared" si="64"/>
        <v>0</v>
      </c>
      <c r="L460" s="41">
        <v>62</v>
      </c>
      <c r="M460" s="16" t="s">
        <v>74</v>
      </c>
      <c r="N460" s="12">
        <v>1</v>
      </c>
      <c r="O460" s="32"/>
      <c r="P460" s="12" t="s">
        <v>107</v>
      </c>
      <c r="Q460" s="12" t="s">
        <v>161</v>
      </c>
      <c r="R460" s="12" t="s">
        <v>77</v>
      </c>
      <c r="S460" s="17" t="s">
        <v>78</v>
      </c>
      <c r="T460" s="12">
        <v>28</v>
      </c>
      <c r="U460" s="12">
        <v>1</v>
      </c>
      <c r="V460" s="32">
        <v>2</v>
      </c>
      <c r="W460" s="32" t="s">
        <v>638</v>
      </c>
      <c r="X460" s="32">
        <v>2</v>
      </c>
      <c r="Y460" s="32"/>
      <c r="Z460" s="54">
        <v>69</v>
      </c>
      <c r="AA460" s="54">
        <v>832</v>
      </c>
      <c r="AB460" s="32">
        <v>9</v>
      </c>
      <c r="AC460" s="54">
        <v>-42</v>
      </c>
      <c r="AD460" s="32">
        <v>-23</v>
      </c>
      <c r="AE460" s="32">
        <v>4</v>
      </c>
      <c r="AF460" s="32">
        <v>5</v>
      </c>
      <c r="AG460" s="32">
        <v>6</v>
      </c>
      <c r="AH460" s="32">
        <v>7</v>
      </c>
      <c r="AI460" s="32"/>
      <c r="AJ460" s="54">
        <v>2</v>
      </c>
      <c r="AK460" s="16">
        <f t="shared" si="61"/>
        <v>1292.41943359375</v>
      </c>
      <c r="AL460" s="12">
        <v>-66.46728515625</v>
      </c>
      <c r="AM460" s="18">
        <v>-72.7081298828125</v>
      </c>
      <c r="AN460" s="18">
        <v>-78.4149169921875</v>
      </c>
      <c r="AO460" s="18">
        <v>-85.723876953125</v>
      </c>
      <c r="AP460" s="18">
        <v>-92.2698974609375</v>
      </c>
      <c r="AQ460" s="12">
        <v>-98.32763671875</v>
      </c>
      <c r="AR460" s="12">
        <v>-103.271484375</v>
      </c>
      <c r="AS460" s="12">
        <v>-106.597900390625</v>
      </c>
      <c r="AT460" s="32"/>
      <c r="AU460" s="12">
        <f t="shared" si="65"/>
        <v>30</v>
      </c>
      <c r="AV460" s="32">
        <v>15</v>
      </c>
      <c r="AW460" s="32">
        <v>1</v>
      </c>
      <c r="AX460" s="32">
        <v>1</v>
      </c>
      <c r="AY460" s="32" t="s">
        <v>80</v>
      </c>
      <c r="AZ460" s="32">
        <v>595.40051269531205</v>
      </c>
      <c r="BA460" s="32">
        <v>599.298828125</v>
      </c>
      <c r="BB460" s="79">
        <v>-27.620000839233299</v>
      </c>
      <c r="BC460" s="80">
        <v>65.156623840332003</v>
      </c>
      <c r="BD460" s="32">
        <v>1.599609375</v>
      </c>
      <c r="BE460" s="32">
        <v>597.00012207031205</v>
      </c>
      <c r="BF460" s="32">
        <v>6.2424364089965803</v>
      </c>
      <c r="BG460" s="32">
        <v>0</v>
      </c>
      <c r="BH460" s="32">
        <v>595.40051269531205</v>
      </c>
      <c r="BI460" s="79">
        <v>1.8906260728836</v>
      </c>
      <c r="BJ460" s="32">
        <v>32.578311920166001</v>
      </c>
      <c r="BK460" s="32">
        <v>0.97198706865310702</v>
      </c>
      <c r="BL460" s="32">
        <v>2.8626132011413499</v>
      </c>
      <c r="BM460" s="32">
        <v>1.2469668388366699</v>
      </c>
      <c r="BN460" s="32">
        <v>28.004920959472599</v>
      </c>
      <c r="BO460" s="32">
        <v>86.397056579589801</v>
      </c>
      <c r="BP460" s="32">
        <v>1.0498046875</v>
      </c>
      <c r="BQ460" s="32">
        <v>-36.305145263671797</v>
      </c>
      <c r="BR460" s="32">
        <v>0.8505859375</v>
      </c>
      <c r="BS460" s="32">
        <v>38.226150512695298</v>
      </c>
      <c r="BT460" s="32">
        <v>1.3006235361099201</v>
      </c>
      <c r="BU460" s="32" t="s">
        <v>81</v>
      </c>
      <c r="BV460" s="32" t="s">
        <v>81</v>
      </c>
      <c r="BW460" s="32">
        <v>133.633377075195</v>
      </c>
      <c r="BX460" s="32" t="s">
        <v>82</v>
      </c>
      <c r="BY460" s="32" t="s">
        <v>81</v>
      </c>
      <c r="BZ460" s="32" t="s">
        <v>82</v>
      </c>
      <c r="CA460" s="32" t="s">
        <v>82</v>
      </c>
      <c r="CB460" s="32"/>
      <c r="CC460" s="32"/>
      <c r="CD460" s="32"/>
      <c r="CE460" s="55"/>
      <c r="CF460" s="56"/>
      <c r="CG460" s="56"/>
      <c r="CH460" s="56"/>
      <c r="CI460" s="56"/>
      <c r="CJ460" s="56"/>
      <c r="CK460" s="56"/>
      <c r="CL460" s="56"/>
      <c r="CM460" s="32"/>
      <c r="CN460" s="32"/>
      <c r="CO460" s="62"/>
      <c r="CP460" s="32"/>
      <c r="CQ460" s="32"/>
      <c r="CR460" s="32"/>
      <c r="CS460" s="32"/>
      <c r="CT460" s="32"/>
      <c r="CU460" s="32"/>
      <c r="CV460" s="32"/>
      <c r="CW460" s="32"/>
      <c r="CX460" s="53">
        <v>0</v>
      </c>
      <c r="CY460" s="17"/>
      <c r="CZ460" s="32"/>
      <c r="DA460" s="32"/>
      <c r="DB460" s="32"/>
      <c r="DC460" s="32"/>
      <c r="DD460" s="32"/>
      <c r="DE460" s="32"/>
      <c r="DV460" s="21"/>
      <c r="DW460" s="21"/>
      <c r="DX460" s="21"/>
      <c r="DY460" s="21"/>
      <c r="DZ460" s="21"/>
      <c r="EC460" s="17">
        <v>3</v>
      </c>
      <c r="ED460" s="21">
        <v>3</v>
      </c>
      <c r="EE460" s="21"/>
      <c r="EF460" s="21">
        <f t="shared" si="66"/>
        <v>0</v>
      </c>
      <c r="EG460" s="27">
        <v>3</v>
      </c>
      <c r="EH460" s="21"/>
      <c r="EI460" s="21"/>
      <c r="EJ460" s="21"/>
      <c r="EK460" s="21"/>
      <c r="EL460" s="21"/>
      <c r="EM460" s="21"/>
      <c r="EN460" s="21"/>
      <c r="EO460" s="21"/>
      <c r="EP460" s="21"/>
      <c r="EQ460" s="21"/>
      <c r="ER460" s="21"/>
      <c r="ES460" s="21"/>
      <c r="ET460" s="21"/>
      <c r="EU460" s="21"/>
      <c r="EV460" s="21"/>
      <c r="EW460" s="21"/>
      <c r="EX460" s="21"/>
      <c r="EY460" s="21"/>
      <c r="EZ460" s="21"/>
      <c r="FA460" s="21"/>
      <c r="FB460" s="21"/>
      <c r="FC460" s="21"/>
      <c r="FD460" s="21"/>
      <c r="FE460" s="21"/>
      <c r="FF460" s="21"/>
      <c r="FG460" s="21"/>
      <c r="FH460" s="21"/>
      <c r="FI460" s="21"/>
      <c r="FJ460" s="21"/>
      <c r="FK460" s="21"/>
      <c r="FL460" s="21"/>
      <c r="FM460" s="21"/>
      <c r="FN460" s="21"/>
      <c r="FO460" s="21"/>
      <c r="FP460" s="21"/>
      <c r="FQ460" s="21"/>
      <c r="FR460" s="21"/>
      <c r="FS460" s="21"/>
      <c r="FT460" s="21"/>
      <c r="FU460" s="21"/>
      <c r="FV460" s="21"/>
      <c r="FW460" s="21"/>
      <c r="FX460" s="21"/>
      <c r="FY460" s="21"/>
      <c r="FZ460" s="21"/>
      <c r="GA460" s="21"/>
      <c r="GB460" s="21"/>
      <c r="GC460" s="21"/>
      <c r="GD460" s="21"/>
      <c r="GE460" s="21"/>
      <c r="GF460" s="21"/>
      <c r="GG460" s="21"/>
      <c r="GH460" s="21"/>
      <c r="GI460" s="21"/>
      <c r="GJ460" s="21"/>
      <c r="GK460" s="21"/>
      <c r="GL460" s="21"/>
      <c r="GM460" s="21"/>
      <c r="GN460" s="21"/>
      <c r="GO460" s="21"/>
      <c r="GP460" s="21"/>
      <c r="GQ460" s="21"/>
      <c r="GR460" s="21"/>
      <c r="GS460" s="21"/>
      <c r="GT460" s="21"/>
      <c r="GU460" s="21"/>
      <c r="GV460" s="21"/>
      <c r="GW460" s="21"/>
      <c r="GX460" s="21"/>
      <c r="GY460" s="21"/>
      <c r="GZ460" s="21"/>
      <c r="HA460" s="21"/>
      <c r="HB460" s="21"/>
      <c r="HC460" s="21"/>
      <c r="HD460" s="21"/>
      <c r="HE460" s="21"/>
      <c r="HF460" s="21"/>
      <c r="HG460" s="21"/>
      <c r="HH460" s="21"/>
      <c r="HI460" s="21"/>
      <c r="HJ460" s="21"/>
      <c r="HK460" s="21"/>
      <c r="HL460" s="21"/>
      <c r="HM460" s="21"/>
      <c r="HN460" s="21"/>
      <c r="HO460" s="21"/>
      <c r="HP460" s="21"/>
      <c r="HQ460" s="21"/>
      <c r="HR460" s="21"/>
      <c r="HS460" s="21"/>
      <c r="HT460" s="21"/>
      <c r="HU460" s="21"/>
      <c r="HV460" s="21"/>
      <c r="HW460" s="21"/>
      <c r="HX460" s="21"/>
      <c r="HY460" s="21"/>
      <c r="HZ460" s="21"/>
      <c r="IA460" s="21"/>
      <c r="IB460" s="21"/>
      <c r="IC460" s="21"/>
      <c r="ID460" s="21"/>
      <c r="IE460" s="21"/>
      <c r="IF460" s="21"/>
      <c r="IG460" s="21"/>
      <c r="IH460" s="21"/>
      <c r="II460" s="21"/>
      <c r="IJ460" s="21"/>
    </row>
    <row r="461" spans="1:244" s="12" customFormat="1" x14ac:dyDescent="0.3">
      <c r="B461" s="13">
        <v>2</v>
      </c>
      <c r="C461" s="51"/>
      <c r="D461" s="12">
        <v>50</v>
      </c>
      <c r="F461" s="14">
        <v>44929</v>
      </c>
      <c r="G461" s="13" t="s">
        <v>89</v>
      </c>
      <c r="I461" s="14">
        <v>44867</v>
      </c>
      <c r="J461" s="13">
        <f t="shared" si="63"/>
        <v>62</v>
      </c>
      <c r="K461" s="41">
        <f t="shared" si="64"/>
        <v>0</v>
      </c>
      <c r="L461" s="41">
        <v>62</v>
      </c>
      <c r="M461" s="16" t="s">
        <v>74</v>
      </c>
      <c r="N461" s="12">
        <v>1</v>
      </c>
      <c r="P461" s="12" t="s">
        <v>107</v>
      </c>
      <c r="Q461" s="12" t="s">
        <v>161</v>
      </c>
      <c r="R461" s="12" t="s">
        <v>77</v>
      </c>
      <c r="S461" s="17" t="s">
        <v>78</v>
      </c>
      <c r="T461" s="12">
        <v>28</v>
      </c>
      <c r="U461" s="12">
        <v>2</v>
      </c>
      <c r="V461" s="32">
        <v>6</v>
      </c>
      <c r="W461" s="12" t="s">
        <v>124</v>
      </c>
      <c r="X461" s="12" t="s">
        <v>325</v>
      </c>
      <c r="Z461" s="13">
        <v>51</v>
      </c>
      <c r="AA461" s="13">
        <v>1600</v>
      </c>
      <c r="AB461" s="12">
        <v>20</v>
      </c>
      <c r="AC461" s="13">
        <v>-31</v>
      </c>
      <c r="AD461" s="12">
        <v>-15</v>
      </c>
      <c r="AE461" s="30">
        <v>31</v>
      </c>
      <c r="AF461" s="12">
        <v>32</v>
      </c>
      <c r="AG461" s="12">
        <v>33</v>
      </c>
      <c r="AH461" s="12">
        <v>34</v>
      </c>
      <c r="AJ461" s="13">
        <v>3</v>
      </c>
      <c r="AK461" s="16">
        <f t="shared" si="61"/>
        <v>1372.0703125</v>
      </c>
      <c r="AL461" s="12">
        <v>-67.9473876953125</v>
      </c>
      <c r="AM461" s="18">
        <v>-74.27978515625</v>
      </c>
      <c r="AN461" s="18">
        <v>-86.7767333984375</v>
      </c>
      <c r="AO461" s="18">
        <v>-92.4072265625</v>
      </c>
      <c r="AP461" s="18">
        <v>-93.1854248046875</v>
      </c>
      <c r="AQ461" s="12">
        <v>-98.236083984375</v>
      </c>
      <c r="AR461" s="12">
        <v>-104.232788085937</v>
      </c>
      <c r="AS461" s="12">
        <v>-111.862182617187</v>
      </c>
      <c r="AU461" s="12">
        <f t="shared" si="65"/>
        <v>24</v>
      </c>
      <c r="AV461" s="12">
        <v>12</v>
      </c>
      <c r="AW461" s="12">
        <v>1</v>
      </c>
      <c r="AX461" s="12">
        <v>1</v>
      </c>
      <c r="AY461" s="12" t="s">
        <v>80</v>
      </c>
      <c r="AZ461" s="12">
        <v>481.09948730468699</v>
      </c>
      <c r="BA461" s="12">
        <v>485.39959716796801</v>
      </c>
      <c r="BB461" s="19">
        <v>-10.4799995422363</v>
      </c>
      <c r="BC461" s="18">
        <v>44.6291694641113</v>
      </c>
      <c r="BD461" s="12">
        <v>1.80078125</v>
      </c>
      <c r="BE461" s="12">
        <v>482.90026855468699</v>
      </c>
      <c r="BF461" s="12">
        <v>-4.1684374809265101</v>
      </c>
      <c r="BG461" s="12">
        <v>4.2001953125</v>
      </c>
      <c r="BH461" s="12">
        <v>485.29968261718699</v>
      </c>
      <c r="BI461" s="19">
        <v>1.98995220661163</v>
      </c>
      <c r="BJ461" s="12">
        <v>22.3145847320556</v>
      </c>
      <c r="BK461" s="12">
        <v>1.0591523647308301</v>
      </c>
      <c r="BL461" s="12">
        <v>3.0491044521331698</v>
      </c>
      <c r="BM461" s="12">
        <v>3.0954258441925</v>
      </c>
      <c r="BN461" s="12">
        <v>3.7740631103515598</v>
      </c>
      <c r="BO461" s="12">
        <v>53.549758911132798</v>
      </c>
      <c r="BP461" s="12">
        <v>1.05029296875</v>
      </c>
      <c r="BQ461" s="12">
        <v>-27.7267150878906</v>
      </c>
      <c r="BR461" s="12">
        <v>1.0498046875</v>
      </c>
      <c r="BS461" s="12">
        <v>40.495628356933501</v>
      </c>
      <c r="BT461" s="12">
        <v>0.93230837583541903</v>
      </c>
      <c r="BU461" s="12">
        <v>-25.433631896972599</v>
      </c>
      <c r="BV461" s="12">
        <v>1.4477730989456099</v>
      </c>
      <c r="BW461" s="12">
        <v>88.905311584472599</v>
      </c>
      <c r="BX461" s="12" t="s">
        <v>82</v>
      </c>
      <c r="BY461" s="12" t="s">
        <v>81</v>
      </c>
      <c r="BZ461" s="12" t="s">
        <v>82</v>
      </c>
      <c r="CA461" s="12" t="s">
        <v>82</v>
      </c>
      <c r="CE461" s="20"/>
      <c r="CF461" s="21"/>
      <c r="CG461" s="21"/>
      <c r="CH461" s="21"/>
      <c r="CI461" s="21"/>
      <c r="CJ461" s="21"/>
      <c r="CK461" s="21"/>
      <c r="CL461" s="21"/>
      <c r="CO461" s="62"/>
      <c r="CX461" s="53" t="s">
        <v>85</v>
      </c>
      <c r="CY461" s="32" t="s">
        <v>85</v>
      </c>
      <c r="DA461" s="12" t="s">
        <v>639</v>
      </c>
      <c r="DE461" s="21"/>
      <c r="DF461" s="12" t="s">
        <v>87</v>
      </c>
      <c r="DG461" s="23"/>
      <c r="EC461" s="12">
        <v>7</v>
      </c>
      <c r="ED461" s="21">
        <v>7</v>
      </c>
      <c r="EE461" s="21"/>
      <c r="EF461" s="21">
        <f t="shared" si="66"/>
        <v>0</v>
      </c>
      <c r="EG461" s="28">
        <v>7</v>
      </c>
      <c r="EH461" s="21"/>
      <c r="EI461" s="21"/>
      <c r="EJ461" s="21"/>
      <c r="EK461" s="21"/>
      <c r="EL461" s="21"/>
      <c r="EM461" s="21"/>
      <c r="EN461" s="21"/>
      <c r="EO461" s="21"/>
      <c r="EP461" s="21"/>
      <c r="EQ461" s="21"/>
      <c r="ER461" s="21"/>
      <c r="ES461" s="21"/>
      <c r="ET461" s="21"/>
      <c r="EU461" s="21"/>
      <c r="EV461" s="21"/>
      <c r="EW461" s="21"/>
      <c r="EX461" s="21"/>
      <c r="EY461" s="21"/>
      <c r="EZ461" s="21"/>
      <c r="FA461" s="21"/>
      <c r="FB461" s="21"/>
      <c r="FC461" s="21"/>
      <c r="FD461" s="21"/>
      <c r="FE461" s="21"/>
      <c r="FF461" s="21"/>
      <c r="FG461" s="21"/>
      <c r="FH461" s="21"/>
      <c r="FI461" s="21"/>
      <c r="FJ461" s="21"/>
      <c r="FK461" s="21"/>
      <c r="FL461" s="21"/>
      <c r="FM461" s="21"/>
      <c r="FN461" s="21"/>
      <c r="FO461" s="21"/>
      <c r="FP461" s="21"/>
      <c r="FQ461" s="21"/>
      <c r="FR461" s="21"/>
      <c r="FS461" s="21"/>
      <c r="FT461" s="21"/>
      <c r="FU461" s="21"/>
      <c r="FV461" s="21"/>
      <c r="FW461" s="21"/>
      <c r="FX461" s="21"/>
      <c r="FY461" s="21"/>
      <c r="FZ461" s="21"/>
      <c r="GA461" s="21"/>
      <c r="GB461" s="21"/>
      <c r="GC461" s="21"/>
      <c r="GD461" s="21"/>
      <c r="GE461" s="21"/>
      <c r="GF461" s="21"/>
      <c r="GG461" s="21"/>
      <c r="GH461" s="21"/>
      <c r="GI461" s="21"/>
      <c r="GJ461" s="21"/>
      <c r="GK461" s="21"/>
      <c r="GL461" s="21"/>
      <c r="GM461" s="21"/>
      <c r="GN461" s="21"/>
      <c r="GO461" s="21"/>
      <c r="GP461" s="21"/>
      <c r="GQ461" s="21"/>
      <c r="GR461" s="21"/>
      <c r="GS461" s="21"/>
      <c r="GT461" s="21"/>
      <c r="GU461" s="21"/>
      <c r="GV461" s="21"/>
      <c r="GW461" s="21"/>
      <c r="GX461" s="21"/>
      <c r="GY461" s="21"/>
      <c r="GZ461" s="21"/>
      <c r="HA461" s="21"/>
      <c r="HB461" s="21"/>
      <c r="HC461" s="21"/>
      <c r="HD461" s="21"/>
      <c r="HE461" s="21"/>
      <c r="HF461" s="21"/>
      <c r="HG461" s="21"/>
      <c r="HH461" s="21"/>
      <c r="HI461" s="21"/>
      <c r="HJ461" s="21"/>
      <c r="HK461" s="21"/>
      <c r="HL461" s="21"/>
      <c r="HM461" s="21"/>
      <c r="HN461" s="21"/>
      <c r="HO461" s="21"/>
      <c r="HP461" s="21"/>
      <c r="HQ461" s="21"/>
      <c r="HR461" s="21"/>
      <c r="HS461" s="21"/>
      <c r="HT461" s="21"/>
      <c r="HU461" s="21"/>
      <c r="HV461" s="21"/>
      <c r="HW461" s="21"/>
      <c r="HX461" s="21"/>
      <c r="HY461" s="21"/>
      <c r="HZ461" s="21"/>
      <c r="IA461" s="21"/>
      <c r="IB461" s="21"/>
      <c r="IC461" s="21"/>
      <c r="ID461" s="21"/>
      <c r="IE461" s="21"/>
      <c r="IF461" s="21"/>
      <c r="IG461" s="21"/>
      <c r="IH461" s="21"/>
      <c r="II461" s="21"/>
      <c r="IJ461" s="21"/>
    </row>
    <row r="462" spans="1:244" s="35" customFormat="1" ht="15" customHeight="1" x14ac:dyDescent="0.3">
      <c r="A462" s="12"/>
      <c r="B462" s="13">
        <v>2</v>
      </c>
      <c r="C462" s="51"/>
      <c r="D462" s="12">
        <v>50</v>
      </c>
      <c r="E462" s="12"/>
      <c r="F462" s="14">
        <v>44929</v>
      </c>
      <c r="G462" s="13" t="s">
        <v>89</v>
      </c>
      <c r="H462" s="12"/>
      <c r="I462" s="14">
        <v>44867</v>
      </c>
      <c r="J462" s="13">
        <f t="shared" si="63"/>
        <v>62</v>
      </c>
      <c r="K462" s="41">
        <f t="shared" si="64"/>
        <v>0</v>
      </c>
      <c r="L462" s="41">
        <v>62</v>
      </c>
      <c r="M462" s="16" t="s">
        <v>74</v>
      </c>
      <c r="N462" s="12">
        <v>1</v>
      </c>
      <c r="O462" s="12"/>
      <c r="P462" s="12" t="s">
        <v>107</v>
      </c>
      <c r="Q462" s="12" t="s">
        <v>161</v>
      </c>
      <c r="R462" s="12" t="s">
        <v>77</v>
      </c>
      <c r="S462" s="17" t="s">
        <v>78</v>
      </c>
      <c r="T462" s="12">
        <v>28</v>
      </c>
      <c r="U462" s="12">
        <v>1</v>
      </c>
      <c r="V462" s="12">
        <v>1</v>
      </c>
      <c r="W462" s="12" t="s">
        <v>124</v>
      </c>
      <c r="X462" s="12">
        <v>1</v>
      </c>
      <c r="Y462" s="12"/>
      <c r="Z462" s="13">
        <v>48</v>
      </c>
      <c r="AA462" s="13">
        <v>1100</v>
      </c>
      <c r="AB462" s="12">
        <v>16</v>
      </c>
      <c r="AC462" s="13">
        <v>-39</v>
      </c>
      <c r="AD462" s="12">
        <v>-13</v>
      </c>
      <c r="AE462" s="30">
        <v>0</v>
      </c>
      <c r="AF462" s="12">
        <v>1</v>
      </c>
      <c r="AG462" s="12">
        <v>2</v>
      </c>
      <c r="AH462" s="12">
        <v>3</v>
      </c>
      <c r="AI462" s="12"/>
      <c r="AJ462" s="13">
        <v>1</v>
      </c>
      <c r="AK462" s="16">
        <f t="shared" si="61"/>
        <v>1792.9077148437302</v>
      </c>
      <c r="AL462" s="12">
        <v>-69.82421875</v>
      </c>
      <c r="AM462" s="18">
        <v>-77.33154296875</v>
      </c>
      <c r="AN462" s="18">
        <v>-85.693359375</v>
      </c>
      <c r="AO462" s="18">
        <v>-94.9859619140625</v>
      </c>
      <c r="AP462" s="18">
        <v>-105.819702148437</v>
      </c>
      <c r="AQ462" s="12">
        <v>-112.625122070312</v>
      </c>
      <c r="AR462" s="12">
        <v>-120.254516601562</v>
      </c>
      <c r="AS462" s="12">
        <v>-129.5166015625</v>
      </c>
      <c r="AT462" s="12"/>
      <c r="AU462" s="12">
        <f t="shared" si="65"/>
        <v>38</v>
      </c>
      <c r="AV462" s="12">
        <v>19</v>
      </c>
      <c r="AW462" s="12">
        <v>1</v>
      </c>
      <c r="AX462" s="12">
        <v>1</v>
      </c>
      <c r="AY462" s="12" t="s">
        <v>80</v>
      </c>
      <c r="AZ462" s="12">
        <v>368.40051269531199</v>
      </c>
      <c r="BA462" s="12">
        <v>372.50012207031199</v>
      </c>
      <c r="BB462" s="19">
        <v>-28.909999847412099</v>
      </c>
      <c r="BC462" s="18">
        <v>51.004726409912102</v>
      </c>
      <c r="BD462" s="12">
        <v>1.798828125</v>
      </c>
      <c r="BE462" s="12">
        <v>370.19934082031199</v>
      </c>
      <c r="BF462" s="12">
        <v>13.3307762145996</v>
      </c>
      <c r="BG462" s="12">
        <v>0</v>
      </c>
      <c r="BH462" s="12">
        <v>368.40051269531199</v>
      </c>
      <c r="BI462" s="19">
        <v>3.1423316001892001</v>
      </c>
      <c r="BJ462" s="12">
        <v>25.502363204956001</v>
      </c>
      <c r="BK462" s="12">
        <v>0.64675986766815197</v>
      </c>
      <c r="BL462" s="12">
        <v>3.78909134864807</v>
      </c>
      <c r="BM462" s="12">
        <v>6.77496337890625</v>
      </c>
      <c r="BN462" s="12">
        <v>3.8776509761810298</v>
      </c>
      <c r="BO462" s="12">
        <v>34.620098114013601</v>
      </c>
      <c r="BP462" s="12">
        <v>0.9501953125</v>
      </c>
      <c r="BQ462" s="12">
        <v>-17.003677368163999</v>
      </c>
      <c r="BR462" s="12">
        <v>1.3505859375</v>
      </c>
      <c r="BS462" s="12" t="s">
        <v>81</v>
      </c>
      <c r="BT462" s="12" t="s">
        <v>81</v>
      </c>
      <c r="BU462" s="12" t="s">
        <v>81</v>
      </c>
      <c r="BV462" s="12" t="s">
        <v>81</v>
      </c>
      <c r="BW462" s="12">
        <v>146.94468688964801</v>
      </c>
      <c r="BX462" s="12" t="s">
        <v>82</v>
      </c>
      <c r="BY462" s="12" t="s">
        <v>81</v>
      </c>
      <c r="BZ462" s="12" t="s">
        <v>82</v>
      </c>
      <c r="CA462" s="12" t="s">
        <v>82</v>
      </c>
      <c r="CB462" s="12"/>
      <c r="CC462" s="12"/>
      <c r="CD462" s="12"/>
      <c r="CE462" s="20"/>
      <c r="CF462" s="21"/>
      <c r="CG462" s="21"/>
      <c r="CH462" s="21"/>
      <c r="CI462" s="21"/>
      <c r="CJ462" s="21"/>
      <c r="CK462" s="21"/>
      <c r="CL462" s="21"/>
      <c r="CM462" s="12"/>
      <c r="CN462" s="12"/>
      <c r="CO462" s="62"/>
      <c r="CP462" s="12"/>
      <c r="CQ462" s="12"/>
      <c r="CR462" s="12"/>
      <c r="CS462" s="12"/>
      <c r="CT462" s="12"/>
      <c r="CU462" s="12"/>
      <c r="CV462" s="12"/>
      <c r="CW462" s="12"/>
      <c r="CX462" s="53" t="s">
        <v>85</v>
      </c>
      <c r="CY462" s="32" t="s">
        <v>85</v>
      </c>
      <c r="CZ462" s="12"/>
      <c r="DA462" s="12"/>
      <c r="DB462" s="12"/>
      <c r="DC462" s="12"/>
      <c r="DD462" s="12"/>
      <c r="DE462" s="12"/>
      <c r="DF462" s="12" t="s">
        <v>87</v>
      </c>
      <c r="DG462" s="12"/>
      <c r="DH462" s="12"/>
      <c r="DI462" s="12"/>
      <c r="DJ462" s="12"/>
      <c r="DK462" s="12"/>
      <c r="DL462" s="12"/>
      <c r="DM462" s="12"/>
      <c r="DN462" s="12"/>
      <c r="DO462" s="12"/>
      <c r="DP462" s="12"/>
      <c r="DQ462" s="12"/>
      <c r="DR462" s="12"/>
      <c r="DS462" s="12"/>
      <c r="DT462" s="12"/>
      <c r="DU462" s="12"/>
      <c r="DV462" s="12"/>
      <c r="DW462" s="12"/>
      <c r="DX462" s="12"/>
      <c r="DY462" s="12"/>
      <c r="DZ462" s="12"/>
      <c r="EA462" s="12"/>
      <c r="EB462" s="12"/>
      <c r="EC462" s="12">
        <v>5</v>
      </c>
      <c r="ED462" s="21">
        <v>5</v>
      </c>
      <c r="EE462" s="21"/>
      <c r="EF462" s="21">
        <f t="shared" si="66"/>
        <v>0</v>
      </c>
      <c r="EG462" s="28">
        <v>5</v>
      </c>
      <c r="EH462" s="21"/>
      <c r="EI462" s="21"/>
      <c r="EJ462" s="21"/>
      <c r="EK462" s="21"/>
      <c r="EL462" s="21"/>
      <c r="EM462" s="21"/>
      <c r="EN462" s="21"/>
      <c r="EO462" s="21"/>
      <c r="EP462" s="21"/>
      <c r="EQ462" s="21"/>
      <c r="ER462" s="21"/>
      <c r="ES462" s="21"/>
      <c r="ET462" s="21"/>
      <c r="EU462" s="21"/>
      <c r="EV462" s="21"/>
      <c r="EW462" s="21"/>
      <c r="EX462" s="21"/>
      <c r="EY462" s="21"/>
      <c r="EZ462" s="21"/>
      <c r="FA462" s="21"/>
      <c r="FB462" s="21"/>
      <c r="FC462" s="21"/>
      <c r="FD462" s="21"/>
      <c r="FE462" s="21"/>
      <c r="FF462" s="21"/>
      <c r="FG462" s="21"/>
      <c r="FH462" s="21"/>
      <c r="FI462" s="21"/>
      <c r="FJ462" s="21"/>
      <c r="FK462" s="21"/>
      <c r="FL462" s="21"/>
      <c r="FM462" s="21"/>
      <c r="FN462" s="21"/>
      <c r="FO462" s="21"/>
      <c r="FP462" s="21"/>
      <c r="FQ462" s="21"/>
      <c r="FR462" s="21"/>
      <c r="FS462" s="21"/>
      <c r="FT462" s="21"/>
      <c r="FU462" s="21"/>
      <c r="FV462" s="21"/>
      <c r="FW462" s="21"/>
      <c r="FX462" s="21"/>
      <c r="FY462" s="21"/>
      <c r="FZ462" s="21"/>
      <c r="GA462" s="21"/>
      <c r="GB462" s="21"/>
      <c r="GC462" s="21"/>
      <c r="GD462" s="21"/>
      <c r="GE462" s="21"/>
      <c r="GF462" s="21"/>
      <c r="GG462" s="21"/>
      <c r="GH462" s="21"/>
      <c r="GI462" s="21"/>
      <c r="GJ462" s="21"/>
      <c r="GK462" s="21"/>
      <c r="GL462" s="21"/>
      <c r="GM462" s="21"/>
      <c r="GN462" s="21"/>
      <c r="GO462" s="21"/>
      <c r="GP462" s="21"/>
      <c r="GQ462" s="21"/>
      <c r="GR462" s="21"/>
      <c r="GS462" s="21"/>
      <c r="GT462" s="21"/>
      <c r="GU462" s="21"/>
      <c r="GV462" s="21"/>
      <c r="GW462" s="21"/>
      <c r="GX462" s="21"/>
      <c r="GY462" s="21"/>
      <c r="GZ462" s="21"/>
      <c r="HA462" s="21"/>
      <c r="HB462" s="21"/>
      <c r="HC462" s="21"/>
      <c r="HD462" s="21"/>
      <c r="HE462" s="21"/>
      <c r="HF462" s="21"/>
      <c r="HG462" s="21"/>
      <c r="HH462" s="21"/>
      <c r="HI462" s="21"/>
      <c r="HJ462" s="21"/>
      <c r="HK462" s="21"/>
      <c r="HL462" s="21"/>
      <c r="HM462" s="21"/>
      <c r="HN462" s="21"/>
      <c r="HO462" s="21"/>
      <c r="HP462" s="21"/>
      <c r="HQ462" s="21"/>
      <c r="HR462" s="21"/>
      <c r="HS462" s="21"/>
      <c r="HT462" s="21"/>
      <c r="HU462" s="21"/>
      <c r="HV462" s="21"/>
      <c r="HW462" s="21"/>
      <c r="HX462" s="21"/>
      <c r="HY462" s="21"/>
      <c r="HZ462" s="21"/>
      <c r="IA462" s="21"/>
      <c r="IB462" s="21"/>
      <c r="IC462" s="21"/>
      <c r="ID462" s="21"/>
      <c r="IE462" s="21"/>
      <c r="IF462" s="21"/>
      <c r="IG462" s="21"/>
      <c r="IH462" s="21"/>
      <c r="II462" s="21"/>
      <c r="IJ462" s="21"/>
    </row>
    <row r="463" spans="1:244" s="12" customFormat="1" ht="15" customHeight="1" x14ac:dyDescent="0.3">
      <c r="B463" s="13">
        <v>2</v>
      </c>
      <c r="C463" s="51"/>
      <c r="D463" s="12">
        <v>50</v>
      </c>
      <c r="F463" s="14">
        <v>44929</v>
      </c>
      <c r="G463" s="13" t="s">
        <v>89</v>
      </c>
      <c r="I463" s="14">
        <v>44867</v>
      </c>
      <c r="J463" s="13">
        <f t="shared" si="63"/>
        <v>62</v>
      </c>
      <c r="K463" s="41">
        <f t="shared" si="64"/>
        <v>0</v>
      </c>
      <c r="L463" s="41">
        <v>62</v>
      </c>
      <c r="M463" s="16" t="s">
        <v>74</v>
      </c>
      <c r="N463" s="12">
        <v>1</v>
      </c>
      <c r="P463" s="12" t="s">
        <v>107</v>
      </c>
      <c r="Q463" s="12" t="s">
        <v>161</v>
      </c>
      <c r="R463" s="12" t="s">
        <v>77</v>
      </c>
      <c r="S463" s="17" t="s">
        <v>78</v>
      </c>
      <c r="T463" s="12">
        <v>28</v>
      </c>
      <c r="U463" s="12">
        <v>1</v>
      </c>
      <c r="V463" s="32">
        <v>6</v>
      </c>
      <c r="W463" s="12" t="s">
        <v>640</v>
      </c>
      <c r="X463" s="12" t="s">
        <v>190</v>
      </c>
      <c r="Z463" s="13">
        <v>62</v>
      </c>
      <c r="AA463" s="13">
        <v>513</v>
      </c>
      <c r="AB463" s="12">
        <v>14</v>
      </c>
      <c r="AC463" s="13">
        <v>-23</v>
      </c>
      <c r="AD463" s="12">
        <v>-97</v>
      </c>
      <c r="AE463" s="30">
        <v>11</v>
      </c>
      <c r="AF463" s="12">
        <v>12</v>
      </c>
      <c r="AG463" s="12">
        <v>13</v>
      </c>
      <c r="AH463" s="12">
        <v>14</v>
      </c>
      <c r="AJ463" s="54">
        <v>1</v>
      </c>
      <c r="AK463" s="16">
        <f t="shared" si="61"/>
        <v>614.92919921875</v>
      </c>
      <c r="AL463" s="12">
        <v>-70.037841796875</v>
      </c>
      <c r="AM463" s="18">
        <v>-71.59423828125</v>
      </c>
      <c r="AN463" s="18">
        <v>-74.4476318359375</v>
      </c>
      <c r="AO463" s="18">
        <v>-78.7200927734375</v>
      </c>
      <c r="AP463" s="18">
        <v>-81.84814453125</v>
      </c>
      <c r="AQ463" s="12">
        <v>-85.6170654296875</v>
      </c>
      <c r="AR463" s="12">
        <v>-87.0513916015625</v>
      </c>
      <c r="AS463" s="12">
        <v>-91.796875</v>
      </c>
      <c r="AU463" s="12">
        <f t="shared" si="65"/>
        <v>68</v>
      </c>
      <c r="AV463" s="12">
        <v>34</v>
      </c>
      <c r="AW463" s="12">
        <v>1</v>
      </c>
      <c r="AX463" s="12">
        <v>1</v>
      </c>
      <c r="AY463" s="12" t="s">
        <v>80</v>
      </c>
      <c r="AZ463" s="12">
        <v>336.60150146484301</v>
      </c>
      <c r="BA463" s="12">
        <v>338.90255737304602</v>
      </c>
      <c r="BB463" s="19">
        <v>-28.2600002288818</v>
      </c>
      <c r="BC463" s="18">
        <v>38.285022735595703</v>
      </c>
      <c r="BD463" s="12">
        <v>1.09765625</v>
      </c>
      <c r="BE463" s="12">
        <v>337.69915771484301</v>
      </c>
      <c r="BF463" s="12">
        <v>33.081775665283203</v>
      </c>
      <c r="BG463" s="12">
        <v>0</v>
      </c>
      <c r="BH463" s="12">
        <v>336.60150146484301</v>
      </c>
      <c r="BI463" s="19" t="s">
        <v>81</v>
      </c>
      <c r="BJ463" s="12">
        <v>19.142511367797798</v>
      </c>
      <c r="BK463" s="12" t="s">
        <v>81</v>
      </c>
      <c r="BL463" s="12" t="s">
        <v>81</v>
      </c>
      <c r="BM463" s="12">
        <v>0.469905406236649</v>
      </c>
      <c r="BN463" s="12">
        <v>0.92135292291641202</v>
      </c>
      <c r="BO463" s="12">
        <v>10.625</v>
      </c>
      <c r="BP463" s="12">
        <v>4.8828125E-2</v>
      </c>
      <c r="BQ463" s="12">
        <v>-5.7091345787048304</v>
      </c>
      <c r="BR463" s="12">
        <v>0.8515625</v>
      </c>
      <c r="BS463" s="12" t="s">
        <v>81</v>
      </c>
      <c r="BT463" s="12" t="s">
        <v>81</v>
      </c>
      <c r="BU463" s="12" t="s">
        <v>81</v>
      </c>
      <c r="BV463" s="12" t="s">
        <v>81</v>
      </c>
      <c r="BW463" s="12">
        <v>84.210983276367102</v>
      </c>
      <c r="BX463" s="12" t="s">
        <v>82</v>
      </c>
      <c r="BY463" s="12" t="s">
        <v>81</v>
      </c>
      <c r="BZ463" s="12" t="s">
        <v>82</v>
      </c>
      <c r="CA463" s="12" t="s">
        <v>82</v>
      </c>
      <c r="CE463" s="20"/>
      <c r="CF463" s="21"/>
      <c r="CG463" s="21"/>
      <c r="CH463" s="21"/>
      <c r="CI463" s="21"/>
      <c r="CJ463" s="21"/>
      <c r="CK463" s="21"/>
      <c r="CL463" s="21"/>
      <c r="CO463" s="62"/>
      <c r="CX463" s="53" t="s">
        <v>85</v>
      </c>
      <c r="CY463" s="32" t="s">
        <v>85</v>
      </c>
      <c r="DF463" s="12" t="s">
        <v>87</v>
      </c>
      <c r="DV463" s="21"/>
      <c r="DW463" s="21"/>
      <c r="DX463" s="21"/>
      <c r="DY463" s="21"/>
      <c r="DZ463" s="21"/>
      <c r="EC463" s="12">
        <v>5</v>
      </c>
      <c r="ED463" s="21">
        <v>5</v>
      </c>
      <c r="EE463" s="21"/>
      <c r="EF463" s="21">
        <f t="shared" si="66"/>
        <v>0</v>
      </c>
      <c r="EG463" s="28">
        <v>5</v>
      </c>
      <c r="EH463" s="21"/>
      <c r="EI463" s="21"/>
      <c r="EJ463" s="21"/>
      <c r="EK463" s="21"/>
      <c r="EL463" s="21"/>
      <c r="EM463" s="21"/>
      <c r="EN463" s="21"/>
      <c r="EO463" s="21"/>
      <c r="EP463" s="21"/>
      <c r="EQ463" s="21"/>
      <c r="ER463" s="21"/>
      <c r="ES463" s="21"/>
      <c r="ET463" s="21"/>
      <c r="EU463" s="21"/>
      <c r="EV463" s="21"/>
      <c r="EW463" s="21"/>
      <c r="EX463" s="21"/>
      <c r="EY463" s="21"/>
      <c r="EZ463" s="21"/>
      <c r="FA463" s="21"/>
      <c r="FB463" s="21"/>
      <c r="FC463" s="21"/>
      <c r="FD463" s="21"/>
      <c r="FE463" s="21"/>
      <c r="FF463" s="21"/>
      <c r="FG463" s="21"/>
      <c r="FH463" s="21"/>
      <c r="FI463" s="21"/>
      <c r="FJ463" s="21"/>
      <c r="FK463" s="21"/>
      <c r="FL463" s="21"/>
      <c r="FM463" s="21"/>
      <c r="FN463" s="21"/>
      <c r="FO463" s="21"/>
      <c r="FP463" s="21"/>
      <c r="FQ463" s="21"/>
      <c r="FR463" s="21"/>
      <c r="FS463" s="21"/>
      <c r="FT463" s="21"/>
      <c r="FU463" s="21"/>
      <c r="FV463" s="21"/>
      <c r="FW463" s="21"/>
      <c r="FX463" s="21"/>
      <c r="FY463" s="21"/>
      <c r="FZ463" s="21"/>
      <c r="GA463" s="21"/>
      <c r="GB463" s="21"/>
      <c r="GC463" s="21"/>
      <c r="GD463" s="21"/>
      <c r="GE463" s="21"/>
      <c r="GF463" s="21"/>
      <c r="GG463" s="21"/>
      <c r="GH463" s="21"/>
      <c r="GI463" s="21"/>
      <c r="GJ463" s="21"/>
      <c r="GK463" s="21"/>
      <c r="GL463" s="21"/>
      <c r="GM463" s="21"/>
      <c r="GN463" s="21"/>
      <c r="GO463" s="21"/>
      <c r="GP463" s="21"/>
      <c r="GQ463" s="21"/>
      <c r="GR463" s="21"/>
      <c r="GS463" s="21"/>
      <c r="GT463" s="21"/>
      <c r="GU463" s="21"/>
      <c r="GV463" s="21"/>
      <c r="GW463" s="21"/>
      <c r="GX463" s="21"/>
      <c r="GY463" s="21"/>
      <c r="GZ463" s="21"/>
      <c r="HA463" s="21"/>
      <c r="HB463" s="21"/>
      <c r="HC463" s="21"/>
      <c r="HD463" s="21"/>
      <c r="HE463" s="21"/>
      <c r="HF463" s="21"/>
      <c r="HG463" s="21"/>
      <c r="HH463" s="21"/>
      <c r="HI463" s="21"/>
      <c r="HJ463" s="21"/>
      <c r="HK463" s="21"/>
      <c r="HL463" s="21"/>
      <c r="HM463" s="21"/>
      <c r="HN463" s="21"/>
      <c r="HO463" s="21"/>
      <c r="HP463" s="21"/>
      <c r="HQ463" s="21"/>
      <c r="HR463" s="21"/>
      <c r="HS463" s="21"/>
      <c r="HT463" s="21"/>
      <c r="HU463" s="21"/>
      <c r="HV463" s="21"/>
      <c r="HW463" s="21"/>
      <c r="HX463" s="21"/>
      <c r="HY463" s="21"/>
      <c r="HZ463" s="21"/>
      <c r="IA463" s="21"/>
      <c r="IB463" s="21"/>
      <c r="IC463" s="21"/>
      <c r="ID463" s="21"/>
      <c r="IE463" s="21"/>
      <c r="IF463" s="21"/>
      <c r="IG463" s="21"/>
      <c r="IH463" s="21"/>
      <c r="II463" s="21"/>
      <c r="IJ463" s="21"/>
    </row>
    <row r="464" spans="1:244" s="12" customFormat="1" x14ac:dyDescent="0.3">
      <c r="B464" s="13">
        <v>2</v>
      </c>
      <c r="C464" s="51"/>
      <c r="D464" s="12">
        <v>50</v>
      </c>
      <c r="F464" s="14">
        <v>44929</v>
      </c>
      <c r="G464" s="13" t="s">
        <v>89</v>
      </c>
      <c r="I464" s="14">
        <v>44867</v>
      </c>
      <c r="J464" s="13">
        <f t="shared" si="63"/>
        <v>62</v>
      </c>
      <c r="K464" s="41">
        <f t="shared" si="64"/>
        <v>0</v>
      </c>
      <c r="L464" s="41">
        <v>62</v>
      </c>
      <c r="M464" s="16" t="s">
        <v>74</v>
      </c>
      <c r="N464" s="12">
        <v>1</v>
      </c>
      <c r="P464" s="12" t="s">
        <v>107</v>
      </c>
      <c r="Q464" s="12" t="s">
        <v>161</v>
      </c>
      <c r="R464" s="12" t="s">
        <v>77</v>
      </c>
      <c r="S464" s="17" t="s">
        <v>78</v>
      </c>
      <c r="T464" s="12">
        <v>28</v>
      </c>
      <c r="U464" s="12">
        <v>2</v>
      </c>
      <c r="V464" s="12">
        <v>3</v>
      </c>
      <c r="W464" s="12" t="s">
        <v>124</v>
      </c>
      <c r="X464" s="12" t="s">
        <v>324</v>
      </c>
      <c r="Z464" s="13">
        <v>42</v>
      </c>
      <c r="AA464" s="13">
        <v>1000</v>
      </c>
      <c r="AB464" s="12">
        <v>8</v>
      </c>
      <c r="AC464" s="13">
        <v>-41</v>
      </c>
      <c r="AD464" s="12">
        <v>-13</v>
      </c>
      <c r="AE464" s="30">
        <v>22</v>
      </c>
      <c r="AF464" s="12">
        <v>23</v>
      </c>
      <c r="AG464" s="12">
        <v>24</v>
      </c>
      <c r="AH464" s="12">
        <v>25</v>
      </c>
      <c r="AJ464" s="13">
        <v>2</v>
      </c>
      <c r="AK464" s="16">
        <f t="shared" si="61"/>
        <v>2041.6259765625</v>
      </c>
      <c r="AL464" s="12">
        <v>-68.817138671875</v>
      </c>
      <c r="AM464" s="18">
        <v>-78.460693359375</v>
      </c>
      <c r="AN464" s="18">
        <v>-90.2252197265625</v>
      </c>
      <c r="AO464" s="18">
        <v>-100.28076171875</v>
      </c>
      <c r="AP464" s="18">
        <v>-108.94775390625</v>
      </c>
      <c r="AQ464" s="12">
        <v>-104.55322265625</v>
      </c>
      <c r="AR464" s="12">
        <v>-120.849609375</v>
      </c>
      <c r="AS464" s="12">
        <v>-129.40979003906199</v>
      </c>
      <c r="AU464" s="12">
        <f t="shared" si="65"/>
        <v>32</v>
      </c>
      <c r="AV464" s="12">
        <v>16</v>
      </c>
      <c r="AW464" s="12">
        <v>1</v>
      </c>
      <c r="AX464" s="12">
        <v>1</v>
      </c>
      <c r="AY464" s="12" t="s">
        <v>80</v>
      </c>
      <c r="AZ464" s="12">
        <v>404.09948730468699</v>
      </c>
      <c r="BA464" s="12">
        <v>408.00012207031199</v>
      </c>
      <c r="BB464" s="19">
        <v>-22.829999923706001</v>
      </c>
      <c r="BC464" s="18">
        <v>40.423385620117102</v>
      </c>
      <c r="BD464" s="12">
        <v>1.80078125</v>
      </c>
      <c r="BE464" s="12">
        <v>405.90026855468699</v>
      </c>
      <c r="BF464" s="12">
        <v>5.5875682830810502</v>
      </c>
      <c r="BG464" s="12">
        <v>0</v>
      </c>
      <c r="BH464" s="12">
        <v>404.09948730468699</v>
      </c>
      <c r="BI464" s="19" t="s">
        <v>81</v>
      </c>
      <c r="BJ464" s="12">
        <v>20.211692810058501</v>
      </c>
      <c r="BK464" s="12">
        <v>0.60338944196701105</v>
      </c>
      <c r="BL464" s="12" t="s">
        <v>81</v>
      </c>
      <c r="BM464" s="12">
        <v>1.66195857524871</v>
      </c>
      <c r="BN464" s="12">
        <v>2.3685607910156201</v>
      </c>
      <c r="BO464" s="12">
        <v>30.943628311157202</v>
      </c>
      <c r="BP464" s="12">
        <v>0.5498046875</v>
      </c>
      <c r="BQ464" s="12">
        <v>-14.3995094299316</v>
      </c>
      <c r="BR464" s="12">
        <v>1.6494140625</v>
      </c>
      <c r="BS464" s="12" t="s">
        <v>81</v>
      </c>
      <c r="BT464" s="12" t="s">
        <v>81</v>
      </c>
      <c r="BU464" s="12" t="s">
        <v>81</v>
      </c>
      <c r="BV464" s="12" t="s">
        <v>81</v>
      </c>
      <c r="BW464" s="12">
        <v>113.17569732666</v>
      </c>
      <c r="BX464" s="12" t="s">
        <v>82</v>
      </c>
      <c r="BY464" s="12" t="s">
        <v>81</v>
      </c>
      <c r="BZ464" s="12" t="s">
        <v>82</v>
      </c>
      <c r="CA464" s="12" t="s">
        <v>82</v>
      </c>
      <c r="CE464" s="20"/>
      <c r="CF464" s="21"/>
      <c r="CG464" s="21"/>
      <c r="CH464" s="21"/>
      <c r="CI464" s="21"/>
      <c r="CJ464" s="21"/>
      <c r="CK464" s="21"/>
      <c r="CL464" s="21"/>
      <c r="CO464" s="62"/>
      <c r="CX464" s="53" t="s">
        <v>85</v>
      </c>
      <c r="CY464" s="32" t="s">
        <v>85</v>
      </c>
      <c r="DF464" s="12" t="s">
        <v>87</v>
      </c>
      <c r="EC464" s="12">
        <v>5</v>
      </c>
      <c r="ED464" s="21">
        <v>5</v>
      </c>
      <c r="EF464" s="21">
        <f t="shared" si="66"/>
        <v>0</v>
      </c>
      <c r="EG464" s="28">
        <v>5</v>
      </c>
    </row>
    <row r="465" spans="1:244" s="12" customFormat="1" x14ac:dyDescent="0.3">
      <c r="A465" s="35"/>
      <c r="B465" s="13">
        <v>2</v>
      </c>
      <c r="C465" s="51"/>
      <c r="D465" s="12">
        <v>100</v>
      </c>
      <c r="F465" s="14">
        <v>44930</v>
      </c>
      <c r="G465" s="13" t="s">
        <v>89</v>
      </c>
      <c r="I465" s="14">
        <v>44867</v>
      </c>
      <c r="J465" s="13">
        <f t="shared" si="63"/>
        <v>63</v>
      </c>
      <c r="K465" s="12">
        <f t="shared" si="64"/>
        <v>-2</v>
      </c>
      <c r="L465" s="35">
        <v>65</v>
      </c>
      <c r="M465" s="16" t="s">
        <v>74</v>
      </c>
      <c r="N465" s="12">
        <v>1</v>
      </c>
      <c r="O465" s="35"/>
      <c r="P465" s="12" t="s">
        <v>75</v>
      </c>
      <c r="Q465" s="12" t="s">
        <v>161</v>
      </c>
      <c r="R465" s="12" t="s">
        <v>77</v>
      </c>
      <c r="S465" s="17" t="s">
        <v>78</v>
      </c>
      <c r="T465" s="12">
        <v>28</v>
      </c>
      <c r="U465" s="35"/>
      <c r="V465" s="12">
        <v>4</v>
      </c>
      <c r="W465" s="12" t="s">
        <v>83</v>
      </c>
      <c r="X465" s="35"/>
      <c r="Y465" s="35"/>
      <c r="Z465" s="49">
        <v>46</v>
      </c>
      <c r="AA465" s="49">
        <v>1500</v>
      </c>
      <c r="AB465" s="35">
        <v>10</v>
      </c>
      <c r="AC465" s="49">
        <v>-26</v>
      </c>
      <c r="AD465" s="35"/>
      <c r="AE465" s="35">
        <v>39</v>
      </c>
      <c r="AF465" s="35">
        <v>40</v>
      </c>
      <c r="AG465" s="35">
        <v>41</v>
      </c>
      <c r="AH465" s="35">
        <v>42</v>
      </c>
      <c r="AI465" s="35"/>
      <c r="AJ465" s="49">
        <v>3</v>
      </c>
      <c r="AK465" s="16">
        <f t="shared" si="61"/>
        <v>612.79296875</v>
      </c>
      <c r="AL465" s="12">
        <v>-64.5904541015625</v>
      </c>
      <c r="AM465" s="18">
        <v>-63.262939453125</v>
      </c>
      <c r="AN465" s="18">
        <v>-63.5986328125</v>
      </c>
      <c r="AO465" s="18">
        <v>-69.610595703125</v>
      </c>
      <c r="AP465" s="18">
        <v>-76.7364501953125</v>
      </c>
      <c r="AQ465" s="12">
        <v>-65.7806396484375</v>
      </c>
      <c r="AR465" s="12">
        <v>-82.5958251953125</v>
      </c>
      <c r="AS465" s="12">
        <v>-71.1822509765625</v>
      </c>
      <c r="AT465" s="35"/>
      <c r="AU465" s="12">
        <f t="shared" si="65"/>
        <v>36</v>
      </c>
      <c r="AV465" s="35">
        <v>18</v>
      </c>
      <c r="AW465" s="35">
        <v>1</v>
      </c>
      <c r="AX465" s="35">
        <v>1</v>
      </c>
      <c r="AY465" s="35" t="s">
        <v>80</v>
      </c>
      <c r="AZ465" s="35">
        <v>652.59948730468705</v>
      </c>
      <c r="BA465" s="35">
        <v>656.69909667968705</v>
      </c>
      <c r="BB465" s="71">
        <v>-31.459999084472599</v>
      </c>
      <c r="BC465" s="72">
        <v>69.088172912597599</v>
      </c>
      <c r="BD465" s="35">
        <v>1.80078125</v>
      </c>
      <c r="BE465" s="35">
        <v>654.40026855468705</v>
      </c>
      <c r="BF465" s="35">
        <v>5.93204593658447</v>
      </c>
      <c r="BG465" s="35">
        <v>0</v>
      </c>
      <c r="BH465" s="35">
        <v>652.59948730468705</v>
      </c>
      <c r="BI465" s="71">
        <v>2.2373006343841499</v>
      </c>
      <c r="BJ465" s="35">
        <v>34.5440864562988</v>
      </c>
      <c r="BK465" s="35">
        <v>0.96846210956573497</v>
      </c>
      <c r="BL465" s="35">
        <v>113.68031311035099</v>
      </c>
      <c r="BM465" s="35">
        <v>71.965141296386705</v>
      </c>
      <c r="BN465" s="35">
        <v>1.150390625</v>
      </c>
      <c r="BO465" s="35">
        <v>-30.6490383148193</v>
      </c>
      <c r="BP465" s="35">
        <v>0.849609375</v>
      </c>
      <c r="BQ465" s="35">
        <v>38.174076080322202</v>
      </c>
      <c r="BR465" s="35">
        <v>1.3210597038269001</v>
      </c>
      <c r="BS465" s="35" t="s">
        <v>81</v>
      </c>
      <c r="BT465" s="35"/>
      <c r="BU465" s="35" t="s">
        <v>81</v>
      </c>
      <c r="BV465" s="35">
        <v>161.69136047363199</v>
      </c>
      <c r="BW465" s="35" t="s">
        <v>82</v>
      </c>
      <c r="BX465" s="35" t="s">
        <v>81</v>
      </c>
      <c r="BY465" s="35" t="s">
        <v>82</v>
      </c>
      <c r="BZ465" s="35" t="s">
        <v>82</v>
      </c>
      <c r="CA465" s="35"/>
      <c r="CC465" s="12" t="s">
        <v>652</v>
      </c>
      <c r="CE465" s="20">
        <v>-13.824</v>
      </c>
      <c r="CF465" s="21">
        <v>0</v>
      </c>
      <c r="CG465" s="21">
        <v>0.48799999999999999</v>
      </c>
      <c r="CH465" s="21">
        <v>0.61899999999999999</v>
      </c>
      <c r="CI465" s="21">
        <v>47.625999999999998</v>
      </c>
      <c r="CJ465" s="21">
        <v>2.4500000000000002</v>
      </c>
      <c r="CK465" s="21">
        <v>1.9</v>
      </c>
      <c r="CL465" s="21">
        <v>-4.0460000000000003</v>
      </c>
      <c r="CM465" s="12">
        <v>1.9410000000000001</v>
      </c>
      <c r="CN465" s="12">
        <v>-12.468</v>
      </c>
      <c r="CO465" s="62">
        <f t="shared" ref="CO465:CO472" si="67">(CL465*CK465+CN465*CM465)/(CL465+CN465)</f>
        <v>1.930954826208066</v>
      </c>
      <c r="CP465" s="12">
        <v>0.80900000000000005</v>
      </c>
      <c r="CQ465" s="12">
        <v>0</v>
      </c>
      <c r="CR465" s="12">
        <v>0</v>
      </c>
      <c r="CS465" s="12">
        <v>0</v>
      </c>
      <c r="CT465" s="12">
        <v>0</v>
      </c>
      <c r="CU465" s="12">
        <v>0</v>
      </c>
      <c r="CV465" s="12">
        <v>0</v>
      </c>
      <c r="CW465" s="12">
        <v>0</v>
      </c>
      <c r="CX465" s="22">
        <v>0.35499999999999998</v>
      </c>
      <c r="DQ465" s="35"/>
      <c r="DR465" s="35"/>
      <c r="DS465" s="35"/>
      <c r="DT465" s="35"/>
      <c r="DU465" s="35"/>
      <c r="DV465" s="35"/>
      <c r="DW465" s="35"/>
      <c r="DX465" s="35"/>
      <c r="DY465" s="35"/>
      <c r="DZ465" s="35"/>
      <c r="EA465" s="35"/>
      <c r="EB465" s="35"/>
      <c r="EC465" s="32">
        <v>6</v>
      </c>
      <c r="ED465" s="12">
        <v>6</v>
      </c>
      <c r="EE465" s="21"/>
      <c r="EF465" s="21">
        <f t="shared" si="66"/>
        <v>0</v>
      </c>
      <c r="EG465" s="36">
        <v>6</v>
      </c>
      <c r="EH465" s="21"/>
      <c r="EI465" s="21"/>
      <c r="EJ465" s="21"/>
      <c r="EK465" s="21"/>
      <c r="EL465" s="21"/>
      <c r="EM465" s="21"/>
      <c r="EN465" s="21"/>
      <c r="EO465" s="21"/>
      <c r="EP465" s="21"/>
      <c r="EQ465" s="21"/>
      <c r="ER465" s="21"/>
      <c r="ES465" s="21"/>
      <c r="ET465" s="21"/>
      <c r="EU465" s="21"/>
      <c r="EV465" s="21"/>
      <c r="EW465" s="21"/>
      <c r="EX465" s="21"/>
      <c r="EY465" s="21"/>
      <c r="EZ465" s="21"/>
      <c r="FA465" s="21"/>
      <c r="FB465" s="21"/>
      <c r="FC465" s="21"/>
      <c r="FD465" s="21"/>
      <c r="FE465" s="21"/>
      <c r="FF465" s="21"/>
      <c r="FG465" s="21"/>
      <c r="FH465" s="21"/>
      <c r="FI465" s="21"/>
      <c r="FJ465" s="21"/>
      <c r="FK465" s="21"/>
      <c r="FL465" s="21"/>
      <c r="FM465" s="21"/>
      <c r="FN465" s="21"/>
      <c r="FO465" s="21"/>
      <c r="FP465" s="21"/>
      <c r="FQ465" s="21"/>
      <c r="FR465" s="21"/>
      <c r="FS465" s="21"/>
      <c r="FT465" s="21"/>
      <c r="FU465" s="21"/>
      <c r="FV465" s="21"/>
      <c r="FW465" s="21"/>
      <c r="FX465" s="21"/>
      <c r="FY465" s="21"/>
      <c r="FZ465" s="21"/>
      <c r="GA465" s="21"/>
      <c r="GB465" s="21"/>
      <c r="GC465" s="21"/>
      <c r="GD465" s="21"/>
      <c r="GE465" s="21"/>
      <c r="GF465" s="21"/>
      <c r="GG465" s="21"/>
      <c r="GH465" s="21"/>
      <c r="GI465" s="21"/>
      <c r="GJ465" s="21"/>
      <c r="GK465" s="21"/>
      <c r="GL465" s="21"/>
      <c r="GM465" s="21"/>
      <c r="GN465" s="21"/>
      <c r="GO465" s="21"/>
      <c r="GP465" s="21"/>
      <c r="GQ465" s="21"/>
      <c r="GR465" s="21"/>
      <c r="GS465" s="21"/>
      <c r="GT465" s="21"/>
      <c r="GU465" s="21"/>
      <c r="GV465" s="21"/>
      <c r="GW465" s="21"/>
      <c r="GX465" s="21"/>
      <c r="GY465" s="21"/>
      <c r="GZ465" s="21"/>
      <c r="HA465" s="21"/>
      <c r="HB465" s="21"/>
      <c r="HC465" s="21"/>
      <c r="HD465" s="21"/>
      <c r="HE465" s="21"/>
      <c r="HF465" s="21"/>
      <c r="HG465" s="21"/>
      <c r="HH465" s="21"/>
      <c r="HI465" s="21"/>
      <c r="HJ465" s="21"/>
      <c r="HK465" s="21"/>
      <c r="HL465" s="21"/>
      <c r="HM465" s="21"/>
      <c r="HN465" s="21"/>
      <c r="HO465" s="21"/>
      <c r="HP465" s="21"/>
      <c r="HQ465" s="21"/>
      <c r="HR465" s="21"/>
      <c r="HS465" s="21"/>
      <c r="HT465" s="21"/>
      <c r="HU465" s="21"/>
      <c r="HV465" s="21"/>
      <c r="HW465" s="21"/>
      <c r="HX465" s="21"/>
      <c r="HY465" s="21"/>
      <c r="HZ465" s="21"/>
      <c r="IA465" s="21"/>
      <c r="IB465" s="21"/>
      <c r="IC465" s="21"/>
      <c r="ID465" s="21"/>
      <c r="IE465" s="21"/>
      <c r="IF465" s="21"/>
      <c r="IG465" s="21"/>
      <c r="IH465" s="21"/>
      <c r="II465" s="21"/>
      <c r="IJ465" s="21"/>
    </row>
    <row r="466" spans="1:244" s="12" customFormat="1" ht="14.4" customHeight="1" x14ac:dyDescent="0.3">
      <c r="B466" s="13">
        <v>2</v>
      </c>
      <c r="C466" s="51"/>
      <c r="D466" s="12">
        <v>100</v>
      </c>
      <c r="F466" s="14">
        <v>44930</v>
      </c>
      <c r="G466" s="13" t="s">
        <v>89</v>
      </c>
      <c r="I466" s="14">
        <v>44867</v>
      </c>
      <c r="J466" s="13">
        <f t="shared" si="63"/>
        <v>63</v>
      </c>
      <c r="K466" s="12">
        <f t="shared" si="64"/>
        <v>-2</v>
      </c>
      <c r="L466" s="35">
        <v>65</v>
      </c>
      <c r="M466" s="16" t="s">
        <v>74</v>
      </c>
      <c r="N466" s="12">
        <v>1</v>
      </c>
      <c r="P466" s="12" t="s">
        <v>75</v>
      </c>
      <c r="Q466" s="12" t="s">
        <v>161</v>
      </c>
      <c r="R466" s="12" t="s">
        <v>77</v>
      </c>
      <c r="S466" s="17" t="s">
        <v>78</v>
      </c>
      <c r="T466" s="12">
        <v>28</v>
      </c>
      <c r="V466" s="12">
        <v>1</v>
      </c>
      <c r="W466" s="12" t="s">
        <v>83</v>
      </c>
      <c r="Z466" s="13">
        <v>57</v>
      </c>
      <c r="AA466" s="13">
        <v>1400</v>
      </c>
      <c r="AB466" s="12">
        <v>12</v>
      </c>
      <c r="AC466" s="13">
        <v>-36</v>
      </c>
      <c r="AE466" s="12">
        <v>27</v>
      </c>
      <c r="AF466" s="12">
        <v>28</v>
      </c>
      <c r="AG466" s="12">
        <v>29</v>
      </c>
      <c r="AH466" s="12">
        <v>30</v>
      </c>
      <c r="AJ466" s="49">
        <v>3</v>
      </c>
      <c r="AK466" s="16">
        <f t="shared" si="61"/>
        <v>1609.80224609375</v>
      </c>
      <c r="AL466" s="12">
        <v>-64.666748046875</v>
      </c>
      <c r="AM466" s="18">
        <v>-75.5157470703125</v>
      </c>
      <c r="AN466" s="18">
        <v>-83.251953125</v>
      </c>
      <c r="AO466" s="18">
        <v>-83.92333984375</v>
      </c>
      <c r="AP466" s="18">
        <v>-100.7080078125</v>
      </c>
      <c r="AQ466" s="12">
        <v>-108.2763671875</v>
      </c>
      <c r="AR466" s="12">
        <v>-114.166259765625</v>
      </c>
      <c r="AS466" s="12">
        <v>-119.62890625</v>
      </c>
      <c r="AU466" s="12">
        <f t="shared" si="65"/>
        <v>10</v>
      </c>
      <c r="AV466" s="12">
        <v>5</v>
      </c>
      <c r="AW466" s="12">
        <v>1</v>
      </c>
      <c r="AX466" s="12">
        <v>1</v>
      </c>
      <c r="AY466" s="12" t="s">
        <v>80</v>
      </c>
      <c r="AZ466" s="12">
        <v>620.90002441406205</v>
      </c>
      <c r="BA466" s="12">
        <v>625.00012207031205</v>
      </c>
      <c r="BB466" s="19">
        <v>-39.439998626708899</v>
      </c>
      <c r="BC466" s="18">
        <v>83.354797363281193</v>
      </c>
      <c r="BD466" s="12">
        <v>1.60009765625</v>
      </c>
      <c r="BE466" s="12">
        <v>622.50012207031205</v>
      </c>
      <c r="BF466" s="12">
        <v>6.0385107994079501</v>
      </c>
      <c r="BG466" s="12">
        <v>0</v>
      </c>
      <c r="BH466" s="12">
        <v>620.90002441406205</v>
      </c>
      <c r="BI466" s="19">
        <v>2.39348912239074</v>
      </c>
      <c r="BJ466" s="12">
        <v>41.677398681640597</v>
      </c>
      <c r="BK466" s="12">
        <v>0.936268210411072</v>
      </c>
      <c r="BL466" s="12">
        <v>15.749451637268001</v>
      </c>
      <c r="BM466" s="12">
        <v>105.94512176513599</v>
      </c>
      <c r="BN466" s="12">
        <v>1.050048828125</v>
      </c>
      <c r="BO466" s="12">
        <v>-30.335365295410099</v>
      </c>
      <c r="BP466" s="12">
        <v>0.949951171875</v>
      </c>
      <c r="BQ466" s="12">
        <v>67.041511535644503</v>
      </c>
      <c r="BR466" s="12">
        <v>0.94574916362762496</v>
      </c>
      <c r="BS466" s="12" t="s">
        <v>81</v>
      </c>
      <c r="BU466" s="12" t="s">
        <v>81</v>
      </c>
      <c r="BV466" s="12">
        <v>198.14695739746</v>
      </c>
      <c r="BW466" s="12" t="s">
        <v>82</v>
      </c>
      <c r="BX466" s="12" t="s">
        <v>81</v>
      </c>
      <c r="BY466" s="12" t="s">
        <v>82</v>
      </c>
      <c r="BZ466" s="12" t="s">
        <v>82</v>
      </c>
      <c r="CC466" s="12" t="s">
        <v>653</v>
      </c>
      <c r="CE466" s="20">
        <v>-16.907</v>
      </c>
      <c r="CF466" s="21">
        <v>0</v>
      </c>
      <c r="CG466" s="21">
        <v>0.36599999999999999</v>
      </c>
      <c r="CH466" s="21">
        <v>0.628</v>
      </c>
      <c r="CI466" s="21">
        <v>80.385999999999996</v>
      </c>
      <c r="CJ466" s="21">
        <v>3</v>
      </c>
      <c r="CK466" s="21">
        <v>2.2669999999999999</v>
      </c>
      <c r="CL466" s="21">
        <v>-6.4020000000000001</v>
      </c>
      <c r="CM466" s="12">
        <v>2.2909999999999999</v>
      </c>
      <c r="CN466" s="12">
        <v>-13.302</v>
      </c>
      <c r="CO466" s="62">
        <f t="shared" si="67"/>
        <v>2.2832021924482335</v>
      </c>
      <c r="CP466" s="12">
        <v>0.85</v>
      </c>
      <c r="CQ466" s="12">
        <v>0</v>
      </c>
      <c r="CR466" s="12">
        <v>0</v>
      </c>
      <c r="CS466" s="12">
        <v>0</v>
      </c>
      <c r="CT466" s="12">
        <v>0</v>
      </c>
      <c r="CU466" s="12">
        <v>0</v>
      </c>
      <c r="CV466" s="12">
        <v>0</v>
      </c>
      <c r="CW466" s="12">
        <v>0</v>
      </c>
      <c r="CX466" s="22">
        <v>3.46</v>
      </c>
      <c r="EC466" s="12">
        <v>7</v>
      </c>
      <c r="ED466" s="21">
        <v>7</v>
      </c>
      <c r="EF466" s="21">
        <f t="shared" si="66"/>
        <v>0</v>
      </c>
      <c r="EG466" s="28">
        <v>7</v>
      </c>
    </row>
    <row r="467" spans="1:244" s="12" customFormat="1" x14ac:dyDescent="0.3">
      <c r="B467" s="13">
        <v>2</v>
      </c>
      <c r="C467" s="51"/>
      <c r="D467" s="12">
        <v>50</v>
      </c>
      <c r="F467" s="14">
        <v>44930</v>
      </c>
      <c r="G467" s="13" t="s">
        <v>89</v>
      </c>
      <c r="I467" s="14">
        <v>44867</v>
      </c>
      <c r="J467" s="13">
        <f t="shared" si="63"/>
        <v>63</v>
      </c>
      <c r="K467" s="12">
        <f t="shared" si="64"/>
        <v>-2</v>
      </c>
      <c r="L467" s="35">
        <v>65</v>
      </c>
      <c r="M467" s="16" t="s">
        <v>74</v>
      </c>
      <c r="N467" s="12">
        <v>1</v>
      </c>
      <c r="P467" s="12" t="s">
        <v>75</v>
      </c>
      <c r="Q467" s="12" t="s">
        <v>161</v>
      </c>
      <c r="R467" s="12" t="s">
        <v>77</v>
      </c>
      <c r="S467" s="17" t="s">
        <v>78</v>
      </c>
      <c r="T467" s="12">
        <v>28</v>
      </c>
      <c r="V467" s="12">
        <v>1</v>
      </c>
      <c r="W467" s="12" t="s">
        <v>83</v>
      </c>
      <c r="Z467" s="13">
        <v>34</v>
      </c>
      <c r="AA467" s="13">
        <v>2600</v>
      </c>
      <c r="AB467" s="12">
        <v>17</v>
      </c>
      <c r="AC467" s="13">
        <v>-41</v>
      </c>
      <c r="AE467" s="12">
        <v>0</v>
      </c>
      <c r="AF467" s="12">
        <v>1</v>
      </c>
      <c r="AG467" s="12">
        <v>2</v>
      </c>
      <c r="AH467" s="12">
        <v>3</v>
      </c>
      <c r="AJ467" s="13">
        <v>1</v>
      </c>
      <c r="AK467" s="16">
        <f t="shared" si="61"/>
        <v>3491.21093749997</v>
      </c>
      <c r="AL467" s="12">
        <v>-65.8721923828125</v>
      </c>
      <c r="AM467" s="18">
        <v>-82.7484130859375</v>
      </c>
      <c r="AN467" s="18">
        <v>-101.806640625</v>
      </c>
      <c r="AO467" s="18">
        <v>-117.721557617187</v>
      </c>
      <c r="AP467" s="18">
        <v>-135.66589355468699</v>
      </c>
      <c r="AQ467" s="12">
        <v>-150.81787109375</v>
      </c>
      <c r="AR467" s="12">
        <v>-157.21130371093699</v>
      </c>
      <c r="AS467" s="12">
        <v>-164.29138183593699</v>
      </c>
      <c r="AU467" s="12">
        <f t="shared" si="65"/>
        <v>8</v>
      </c>
      <c r="AV467" s="12">
        <v>4</v>
      </c>
      <c r="AW467" s="12">
        <v>1</v>
      </c>
      <c r="AX467" s="12">
        <v>1</v>
      </c>
      <c r="AY467" s="12" t="s">
        <v>80</v>
      </c>
      <c r="AZ467" s="12">
        <v>558.90002441406205</v>
      </c>
      <c r="BA467" s="12">
        <v>562.7001953125</v>
      </c>
      <c r="BB467" s="19">
        <v>-41.990001678466697</v>
      </c>
      <c r="BC467" s="18">
        <v>65.854743957519503</v>
      </c>
      <c r="BD467" s="12">
        <v>1.7001953125</v>
      </c>
      <c r="BE467" s="12">
        <v>560.60021972656205</v>
      </c>
      <c r="BF467" s="12">
        <v>17.2860202789306</v>
      </c>
      <c r="BG467" s="12">
        <v>0</v>
      </c>
      <c r="BH467" s="12">
        <v>558.90002441406205</v>
      </c>
      <c r="BI467" s="19">
        <v>2.7589871883392298</v>
      </c>
      <c r="BJ467" s="12">
        <v>32.927371978759702</v>
      </c>
      <c r="BK467" s="12">
        <v>0.68835437297821001</v>
      </c>
      <c r="BL467" s="12">
        <v>3.3352196216583199</v>
      </c>
      <c r="BM467" s="12">
        <v>56.25</v>
      </c>
      <c r="BN467" s="12">
        <v>0.949951171875</v>
      </c>
      <c r="BO467" s="12">
        <v>-25.428920745849599</v>
      </c>
      <c r="BP467" s="12">
        <v>1.14990234375</v>
      </c>
      <c r="BQ467" s="12" t="s">
        <v>81</v>
      </c>
      <c r="BR467" s="12" t="s">
        <v>81</v>
      </c>
      <c r="BS467" s="12" t="s">
        <v>81</v>
      </c>
      <c r="BU467" s="12" t="s">
        <v>81</v>
      </c>
      <c r="BV467" s="12">
        <v>171.98210144042901</v>
      </c>
      <c r="BW467" s="12" t="s">
        <v>82</v>
      </c>
      <c r="BX467" s="12" t="s">
        <v>81</v>
      </c>
      <c r="BY467" s="12" t="s">
        <v>82</v>
      </c>
      <c r="BZ467" s="12" t="s">
        <v>82</v>
      </c>
      <c r="CC467" s="12" t="s">
        <v>654</v>
      </c>
      <c r="CE467" s="20">
        <v>-10.039999999999999</v>
      </c>
      <c r="CF467" s="21">
        <v>0</v>
      </c>
      <c r="CG467" s="21">
        <v>9.1999999999999998E-2</v>
      </c>
      <c r="CH467" s="21">
        <v>1.1559999999999999</v>
      </c>
      <c r="CI467" s="21">
        <v>118.73</v>
      </c>
      <c r="CJ467" s="21">
        <v>2.9</v>
      </c>
      <c r="CK467" s="21">
        <v>1.867</v>
      </c>
      <c r="CL467" s="21">
        <v>-4.82</v>
      </c>
      <c r="CM467" s="12">
        <v>2.2749999999999999</v>
      </c>
      <c r="CN467" s="12">
        <v>-6.8769999999999998</v>
      </c>
      <c r="CO467" s="62">
        <f t="shared" si="67"/>
        <v>2.1068748397024879</v>
      </c>
      <c r="CP467" s="12">
        <v>0.48599999999999999</v>
      </c>
      <c r="CQ467" s="12">
        <v>0</v>
      </c>
      <c r="CR467" s="12">
        <v>0</v>
      </c>
      <c r="CS467" s="12">
        <v>0</v>
      </c>
      <c r="CT467" s="12">
        <v>0</v>
      </c>
      <c r="CU467" s="12">
        <v>0</v>
      </c>
      <c r="CV467" s="12">
        <v>0</v>
      </c>
      <c r="CW467" s="12">
        <v>0</v>
      </c>
      <c r="CX467" s="22">
        <v>0.24299999999999999</v>
      </c>
      <c r="EC467" s="12">
        <v>4</v>
      </c>
      <c r="ED467" s="12">
        <v>4</v>
      </c>
      <c r="EF467" s="21">
        <f t="shared" si="66"/>
        <v>0</v>
      </c>
      <c r="EG467" s="28">
        <v>4</v>
      </c>
    </row>
    <row r="468" spans="1:244" s="12" customFormat="1" x14ac:dyDescent="0.3">
      <c r="B468" s="13">
        <v>2</v>
      </c>
      <c r="C468" s="51"/>
      <c r="D468" s="12">
        <v>50</v>
      </c>
      <c r="F468" s="14">
        <v>44930</v>
      </c>
      <c r="G468" s="13" t="s">
        <v>89</v>
      </c>
      <c r="I468" s="14">
        <v>44867</v>
      </c>
      <c r="J468" s="13">
        <f t="shared" si="63"/>
        <v>63</v>
      </c>
      <c r="K468" s="12">
        <f t="shared" si="64"/>
        <v>-2</v>
      </c>
      <c r="L468" s="35">
        <v>65</v>
      </c>
      <c r="M468" s="16" t="s">
        <v>74</v>
      </c>
      <c r="N468" s="12">
        <v>1</v>
      </c>
      <c r="P468" s="12" t="s">
        <v>75</v>
      </c>
      <c r="Q468" s="12" t="s">
        <v>161</v>
      </c>
      <c r="R468" s="12" t="s">
        <v>77</v>
      </c>
      <c r="S468" s="17" t="s">
        <v>78</v>
      </c>
      <c r="T468" s="12">
        <v>28</v>
      </c>
      <c r="V468" s="12">
        <v>3</v>
      </c>
      <c r="W468" s="12" t="s">
        <v>83</v>
      </c>
      <c r="Z468" s="13">
        <v>50</v>
      </c>
      <c r="AA468" s="13">
        <v>1200</v>
      </c>
      <c r="AB468" s="12">
        <v>11</v>
      </c>
      <c r="AC468" s="13">
        <v>-30</v>
      </c>
      <c r="AE468" s="12">
        <v>8</v>
      </c>
      <c r="AF468" s="12">
        <v>9</v>
      </c>
      <c r="AG468" s="12">
        <v>10</v>
      </c>
      <c r="AH468" s="12">
        <v>11</v>
      </c>
      <c r="AJ468" s="49">
        <v>2</v>
      </c>
      <c r="AK468" s="16">
        <f t="shared" si="61"/>
        <v>1311.6455078125</v>
      </c>
      <c r="AL468" s="12">
        <v>-64.14794921875</v>
      </c>
      <c r="AM468" s="18">
        <v>-70.61767578125</v>
      </c>
      <c r="AN468" s="18">
        <v>-78.521728515625</v>
      </c>
      <c r="AO468" s="18">
        <v>-91.36962890625</v>
      </c>
      <c r="AP468" s="18">
        <v>-86.5631103515625</v>
      </c>
      <c r="AQ468" s="12">
        <v>-93.68896484375</v>
      </c>
      <c r="AR468" s="12">
        <v>-90.27099609375</v>
      </c>
      <c r="AS468" s="12">
        <v>-95.733642578125</v>
      </c>
      <c r="AU468" s="12">
        <f t="shared" si="65"/>
        <v>28</v>
      </c>
      <c r="AV468" s="12">
        <v>14</v>
      </c>
      <c r="AW468" s="12">
        <v>1</v>
      </c>
      <c r="AX468" s="12">
        <v>1</v>
      </c>
      <c r="AY468" s="12" t="s">
        <v>80</v>
      </c>
      <c r="AZ468" s="12">
        <v>497.79998779296801</v>
      </c>
      <c r="BA468" s="12">
        <v>502.099609375</v>
      </c>
      <c r="BB468" s="19">
        <v>-32.7299995422363</v>
      </c>
      <c r="BC468" s="18">
        <v>65.185447692870994</v>
      </c>
      <c r="BD468" s="12">
        <v>1.7001953125</v>
      </c>
      <c r="BE468" s="12">
        <v>499.50018310546801</v>
      </c>
      <c r="BF468" s="12">
        <v>6.1949658393859801</v>
      </c>
      <c r="BG468" s="12">
        <v>0</v>
      </c>
      <c r="BH468" s="12">
        <v>497.79998779296801</v>
      </c>
      <c r="BI468" s="19">
        <v>2.76884770393371</v>
      </c>
      <c r="BJ468" s="12">
        <v>32.592723846435497</v>
      </c>
      <c r="BK468" s="12">
        <v>0.832513868808746</v>
      </c>
      <c r="BL468" s="12">
        <v>6.4296631813049299</v>
      </c>
      <c r="BM468" s="12">
        <v>58.210784912109297</v>
      </c>
      <c r="BN468" s="12">
        <v>1.150390625</v>
      </c>
      <c r="BO468" s="12">
        <v>-23.361650466918899</v>
      </c>
      <c r="BP468" s="12">
        <v>1.35009765625</v>
      </c>
      <c r="BQ468" s="12">
        <v>39.714565277099602</v>
      </c>
      <c r="BR468" s="12">
        <v>1.31701111793518</v>
      </c>
      <c r="BS468" s="12" t="s">
        <v>81</v>
      </c>
      <c r="BU468" s="12" t="s">
        <v>81</v>
      </c>
      <c r="BV468" s="12">
        <v>176.20591735839801</v>
      </c>
      <c r="BW468" s="12" t="s">
        <v>82</v>
      </c>
      <c r="BX468" s="12" t="s">
        <v>81</v>
      </c>
      <c r="BY468" s="12" t="s">
        <v>82</v>
      </c>
      <c r="BZ468" s="12" t="s">
        <v>82</v>
      </c>
      <c r="CC468" s="12" t="s">
        <v>655</v>
      </c>
      <c r="CE468" s="20">
        <v>-14.648</v>
      </c>
      <c r="CF468" s="21">
        <v>0</v>
      </c>
      <c r="CG468" s="21">
        <v>-0.183</v>
      </c>
      <c r="CH468" s="21">
        <v>0.56100000000000005</v>
      </c>
      <c r="CI468" s="21">
        <v>102.736</v>
      </c>
      <c r="CJ468" s="21">
        <v>2.4500000000000002</v>
      </c>
      <c r="CK468" s="21">
        <v>1.804</v>
      </c>
      <c r="CL468" s="21">
        <v>-4.641</v>
      </c>
      <c r="CM468" s="12">
        <v>1.63</v>
      </c>
      <c r="CN468" s="12">
        <v>-11.238</v>
      </c>
      <c r="CO468" s="62">
        <f t="shared" si="67"/>
        <v>1.6808554694880029</v>
      </c>
      <c r="CP468" s="12">
        <v>0.67600000000000005</v>
      </c>
      <c r="CQ468" s="12">
        <v>0</v>
      </c>
      <c r="CR468" s="12">
        <v>0</v>
      </c>
      <c r="CS468" s="12">
        <v>0</v>
      </c>
      <c r="CT468" s="12">
        <v>0</v>
      </c>
      <c r="CU468" s="12">
        <v>0</v>
      </c>
      <c r="CV468" s="12">
        <v>0</v>
      </c>
      <c r="CW468" s="12">
        <v>0</v>
      </c>
      <c r="CX468" s="22">
        <v>0.20100000000000001</v>
      </c>
      <c r="EC468" s="12">
        <v>4</v>
      </c>
      <c r="ED468" s="12">
        <v>4</v>
      </c>
      <c r="EF468" s="21">
        <f t="shared" si="66"/>
        <v>0</v>
      </c>
      <c r="EG468" s="28">
        <v>4</v>
      </c>
    </row>
    <row r="469" spans="1:244" s="12" customFormat="1" ht="14.4" customHeight="1" x14ac:dyDescent="0.3">
      <c r="B469" s="13">
        <v>2</v>
      </c>
      <c r="C469" s="51"/>
      <c r="D469" s="12">
        <v>100</v>
      </c>
      <c r="F469" s="14">
        <v>44930</v>
      </c>
      <c r="G469" s="13" t="s">
        <v>89</v>
      </c>
      <c r="I469" s="14">
        <v>44867</v>
      </c>
      <c r="J469" s="13">
        <f t="shared" si="63"/>
        <v>63</v>
      </c>
      <c r="K469" s="12">
        <f t="shared" si="64"/>
        <v>-2</v>
      </c>
      <c r="L469" s="35">
        <v>65</v>
      </c>
      <c r="M469" s="16" t="s">
        <v>74</v>
      </c>
      <c r="N469" s="12">
        <v>1</v>
      </c>
      <c r="P469" s="12" t="s">
        <v>75</v>
      </c>
      <c r="Q469" s="12" t="s">
        <v>161</v>
      </c>
      <c r="R469" s="12" t="s">
        <v>77</v>
      </c>
      <c r="S469" s="17" t="s">
        <v>78</v>
      </c>
      <c r="T469" s="12">
        <v>28</v>
      </c>
      <c r="V469" s="12">
        <v>3</v>
      </c>
      <c r="W469" s="12" t="s">
        <v>83</v>
      </c>
      <c r="Z469" s="13">
        <v>38</v>
      </c>
      <c r="AA469" s="13">
        <v>900</v>
      </c>
      <c r="AB469" s="12">
        <v>10</v>
      </c>
      <c r="AC469" s="13">
        <v>-16</v>
      </c>
      <c r="AE469" s="12">
        <v>35</v>
      </c>
      <c r="AF469" s="12">
        <v>36</v>
      </c>
      <c r="AG469" s="12">
        <v>37</v>
      </c>
      <c r="AH469" s="12">
        <v>38</v>
      </c>
      <c r="AJ469" s="49">
        <v>2</v>
      </c>
      <c r="AK469" s="16">
        <f t="shared" si="61"/>
        <v>1860.65673828125</v>
      </c>
      <c r="AL469" s="12">
        <v>-82.09228515625</v>
      </c>
      <c r="AM469" s="18">
        <v>-86.5020751953125</v>
      </c>
      <c r="AN469" s="18">
        <v>-97.2747802734375</v>
      </c>
      <c r="AO469" s="18">
        <v>-110.748291015625</v>
      </c>
      <c r="AP469" s="18">
        <v>-116.485595703125</v>
      </c>
      <c r="AQ469" s="12">
        <v>-123.321533203125</v>
      </c>
      <c r="AR469" s="12">
        <v>-133.13293457031199</v>
      </c>
      <c r="AS469" s="12">
        <v>-134.87243652343699</v>
      </c>
      <c r="AU469" s="12">
        <f t="shared" si="65"/>
        <v>20</v>
      </c>
      <c r="AV469" s="12">
        <v>10</v>
      </c>
      <c r="AW469" s="12">
        <v>1</v>
      </c>
      <c r="AX469" s="12">
        <v>1</v>
      </c>
      <c r="AY469" s="12" t="s">
        <v>80</v>
      </c>
      <c r="AZ469" s="12">
        <v>578.59948730468705</v>
      </c>
      <c r="BA469" s="12">
        <v>582.89959716796795</v>
      </c>
      <c r="BB469" s="19">
        <v>-31.459999084472599</v>
      </c>
      <c r="BC469" s="18">
        <v>62.282752990722599</v>
      </c>
      <c r="BD469" s="12">
        <v>1.900390625</v>
      </c>
      <c r="BE469" s="12">
        <v>580.49987792968705</v>
      </c>
      <c r="BF469" s="12">
        <v>14.2786035537719</v>
      </c>
      <c r="BG469" s="12">
        <v>0</v>
      </c>
      <c r="BH469" s="12">
        <v>578.59948730468705</v>
      </c>
      <c r="BI469" s="19">
        <v>2.8149225711822501</v>
      </c>
      <c r="BJ469" s="12">
        <v>31.1413764953613</v>
      </c>
      <c r="BK469" s="12">
        <v>0.76495379209518399</v>
      </c>
      <c r="BL469" s="12">
        <v>5.1363334655761701</v>
      </c>
      <c r="BM469" s="12">
        <v>45.189952850341697</v>
      </c>
      <c r="BN469" s="12">
        <v>1.150390625</v>
      </c>
      <c r="BO469" s="12">
        <v>-25.030340194702099</v>
      </c>
      <c r="BP469" s="12">
        <v>1.14990234375</v>
      </c>
      <c r="BQ469" s="12" t="s">
        <v>81</v>
      </c>
      <c r="BR469" s="12" t="s">
        <v>81</v>
      </c>
      <c r="BS469" s="12" t="s">
        <v>81</v>
      </c>
      <c r="BU469" s="12" t="s">
        <v>81</v>
      </c>
      <c r="BV469" s="12">
        <v>174.40466308593699</v>
      </c>
      <c r="BW469" s="12" t="s">
        <v>82</v>
      </c>
      <c r="BX469" s="12" t="s">
        <v>81</v>
      </c>
      <c r="BY469" s="12" t="s">
        <v>82</v>
      </c>
      <c r="BZ469" s="12" t="s">
        <v>82</v>
      </c>
      <c r="CC469" s="12" t="s">
        <v>656</v>
      </c>
      <c r="CE469" s="20">
        <v>-12.420999999999999</v>
      </c>
      <c r="CF469" s="21">
        <v>0</v>
      </c>
      <c r="CG469" s="21">
        <v>0.24399999999999999</v>
      </c>
      <c r="CH469" s="21">
        <v>0.57599999999999996</v>
      </c>
      <c r="CI469" s="21">
        <v>78.084000000000003</v>
      </c>
      <c r="CJ469" s="21">
        <v>2.35</v>
      </c>
      <c r="CK469" s="21">
        <v>1.556</v>
      </c>
      <c r="CL469" s="21">
        <v>-4.1310000000000002</v>
      </c>
      <c r="CM469" s="12">
        <v>1.764</v>
      </c>
      <c r="CN469" s="12">
        <v>-10.401</v>
      </c>
      <c r="CO469" s="62">
        <f t="shared" si="67"/>
        <v>1.7048720066061105</v>
      </c>
      <c r="CP469" s="12">
        <v>0.67900000000000005</v>
      </c>
      <c r="CQ469" s="12">
        <v>0</v>
      </c>
      <c r="CR469" s="12">
        <v>0</v>
      </c>
      <c r="CS469" s="12">
        <v>0</v>
      </c>
      <c r="CT469" s="12">
        <v>0</v>
      </c>
      <c r="CU469" s="12">
        <v>0</v>
      </c>
      <c r="CV469" s="12">
        <v>0</v>
      </c>
      <c r="CW469" s="12">
        <v>0</v>
      </c>
      <c r="CX469" s="22">
        <v>0.193</v>
      </c>
      <c r="EC469" s="12">
        <v>4</v>
      </c>
      <c r="ED469" s="21">
        <v>4</v>
      </c>
      <c r="EF469" s="21">
        <f t="shared" si="66"/>
        <v>0</v>
      </c>
      <c r="EG469" s="28">
        <v>4</v>
      </c>
    </row>
    <row r="470" spans="1:244" s="12" customFormat="1" x14ac:dyDescent="0.3">
      <c r="B470" s="13">
        <v>2</v>
      </c>
      <c r="C470" s="51"/>
      <c r="D470" s="12">
        <v>100</v>
      </c>
      <c r="F470" s="14">
        <v>44930</v>
      </c>
      <c r="G470" s="13" t="s">
        <v>89</v>
      </c>
      <c r="I470" s="14">
        <v>44867</v>
      </c>
      <c r="J470" s="13">
        <f t="shared" si="63"/>
        <v>63</v>
      </c>
      <c r="K470" s="12">
        <f t="shared" si="64"/>
        <v>-2</v>
      </c>
      <c r="L470" s="35">
        <v>65</v>
      </c>
      <c r="M470" s="16" t="s">
        <v>74</v>
      </c>
      <c r="N470" s="12">
        <v>1</v>
      </c>
      <c r="P470" s="12" t="s">
        <v>75</v>
      </c>
      <c r="Q470" s="12" t="s">
        <v>161</v>
      </c>
      <c r="R470" s="12" t="s">
        <v>77</v>
      </c>
      <c r="S470" s="17" t="s">
        <v>78</v>
      </c>
      <c r="T470" s="12">
        <v>28</v>
      </c>
      <c r="V470" s="12">
        <v>2</v>
      </c>
      <c r="W470" s="12" t="s">
        <v>83</v>
      </c>
      <c r="Z470" s="13">
        <v>33</v>
      </c>
      <c r="AA470" s="13">
        <v>700</v>
      </c>
      <c r="AB470" s="12">
        <v>14</v>
      </c>
      <c r="AC470" s="13">
        <v>-23</v>
      </c>
      <c r="AE470" s="12">
        <v>31</v>
      </c>
      <c r="AF470" s="12">
        <v>32</v>
      </c>
      <c r="AG470" s="12">
        <v>33</v>
      </c>
      <c r="AH470" s="12">
        <v>34</v>
      </c>
      <c r="AJ470" s="13">
        <v>2</v>
      </c>
      <c r="AK470" s="16">
        <f t="shared" si="61"/>
        <v>1725.76904296874</v>
      </c>
      <c r="AL470" s="12">
        <v>-82.1075439453125</v>
      </c>
      <c r="AM470" s="18">
        <v>-85.44921875</v>
      </c>
      <c r="AN470" s="18">
        <v>-91.24755859375</v>
      </c>
      <c r="AO470" s="18">
        <v>-106.033325195312</v>
      </c>
      <c r="AP470" s="18">
        <v>-114.959716796875</v>
      </c>
      <c r="AQ470" s="12">
        <v>-110.000610351562</v>
      </c>
      <c r="AR470" s="12">
        <v>-114.837646484375</v>
      </c>
      <c r="AS470" s="12">
        <v>-121.902465820312</v>
      </c>
      <c r="AU470" s="12">
        <f t="shared" si="65"/>
        <v>22</v>
      </c>
      <c r="AV470" s="12">
        <v>11</v>
      </c>
      <c r="AW470" s="12">
        <v>1</v>
      </c>
      <c r="AX470" s="12">
        <v>1</v>
      </c>
      <c r="AY470" s="12" t="s">
        <v>80</v>
      </c>
      <c r="AZ470" s="12">
        <v>554.5</v>
      </c>
      <c r="BA470" s="12">
        <v>558.50109863281205</v>
      </c>
      <c r="BB470" s="19">
        <v>-36.569999694824197</v>
      </c>
      <c r="BC470" s="18">
        <v>63.852714538574197</v>
      </c>
      <c r="BD470" s="12">
        <v>1.7001953125</v>
      </c>
      <c r="BE470" s="12">
        <v>556.2001953125</v>
      </c>
      <c r="BF470" s="12">
        <v>21.845268249511701</v>
      </c>
      <c r="BG470" s="12">
        <v>0</v>
      </c>
      <c r="BH470" s="12">
        <v>554.5</v>
      </c>
      <c r="BI470" s="19">
        <v>2.9770801067352299</v>
      </c>
      <c r="BJ470" s="12">
        <v>31.926357269287099</v>
      </c>
      <c r="BK470" s="12">
        <v>0.65000987052917503</v>
      </c>
      <c r="BL470" s="12">
        <v>3.8310067653656001</v>
      </c>
      <c r="BM470" s="12">
        <v>45.649509429931598</v>
      </c>
      <c r="BN470" s="12">
        <v>1.0498046875</v>
      </c>
      <c r="BO470" s="12">
        <v>-22.977941513061499</v>
      </c>
      <c r="BP470" s="12">
        <v>1.0498046875</v>
      </c>
      <c r="BQ470" s="12" t="s">
        <v>81</v>
      </c>
      <c r="BR470" s="12" t="s">
        <v>81</v>
      </c>
      <c r="BS470" s="12" t="s">
        <v>81</v>
      </c>
      <c r="BU470" s="12" t="s">
        <v>81</v>
      </c>
      <c r="BV470" s="12">
        <v>177.85021972656199</v>
      </c>
      <c r="BW470" s="12" t="s">
        <v>82</v>
      </c>
      <c r="BX470" s="12" t="s">
        <v>81</v>
      </c>
      <c r="BY470" s="12" t="s">
        <v>82</v>
      </c>
      <c r="BZ470" s="12" t="s">
        <v>82</v>
      </c>
      <c r="CC470" s="12" t="s">
        <v>657</v>
      </c>
      <c r="CE470" s="20">
        <v>-9.9789999999999992</v>
      </c>
      <c r="CF470" s="21">
        <v>0</v>
      </c>
      <c r="CG470" s="21">
        <v>0.36599999999999999</v>
      </c>
      <c r="CH470" s="21">
        <v>0.45800000000000002</v>
      </c>
      <c r="CI470" s="21">
        <v>55.716999999999999</v>
      </c>
      <c r="CJ470" s="21">
        <v>2.85</v>
      </c>
      <c r="CK470" s="21">
        <v>2.2930000000000001</v>
      </c>
      <c r="CL470" s="21">
        <v>-3.2770000000000001</v>
      </c>
      <c r="CM470" s="12">
        <v>2.5870000000000002</v>
      </c>
      <c r="CN470" s="12">
        <v>-8.56</v>
      </c>
      <c r="CO470" s="62">
        <f t="shared" si="67"/>
        <v>2.5056079243051452</v>
      </c>
      <c r="CP470" s="12">
        <v>0.77200000000000002</v>
      </c>
      <c r="CQ470" s="12">
        <v>0</v>
      </c>
      <c r="CR470" s="12">
        <v>0</v>
      </c>
      <c r="CS470" s="12">
        <v>0</v>
      </c>
      <c r="CT470" s="12">
        <v>0</v>
      </c>
      <c r="CU470" s="12">
        <v>0</v>
      </c>
      <c r="CV470" s="12">
        <v>0</v>
      </c>
      <c r="CW470" s="12">
        <v>0</v>
      </c>
      <c r="CX470" s="22">
        <v>0.63200000000000001</v>
      </c>
      <c r="EC470" s="12">
        <v>5</v>
      </c>
      <c r="ED470" s="12">
        <v>5</v>
      </c>
      <c r="EF470" s="21">
        <f t="shared" si="66"/>
        <v>0</v>
      </c>
      <c r="EG470" s="28">
        <v>5</v>
      </c>
    </row>
    <row r="471" spans="1:244" s="35" customFormat="1" ht="14.4" customHeight="1" x14ac:dyDescent="0.3">
      <c r="A471" s="12"/>
      <c r="B471" s="13">
        <v>2</v>
      </c>
      <c r="C471" s="51"/>
      <c r="D471" s="12">
        <v>50</v>
      </c>
      <c r="E471" s="12"/>
      <c r="F471" s="14">
        <v>44930</v>
      </c>
      <c r="G471" s="13" t="s">
        <v>89</v>
      </c>
      <c r="H471" s="12"/>
      <c r="I471" s="14">
        <v>44867</v>
      </c>
      <c r="J471" s="13">
        <f t="shared" si="63"/>
        <v>63</v>
      </c>
      <c r="K471" s="12">
        <f t="shared" si="64"/>
        <v>-2</v>
      </c>
      <c r="L471" s="35">
        <v>65</v>
      </c>
      <c r="M471" s="16" t="s">
        <v>74</v>
      </c>
      <c r="N471" s="12">
        <v>1</v>
      </c>
      <c r="O471" s="12"/>
      <c r="P471" s="12" t="s">
        <v>75</v>
      </c>
      <c r="Q471" s="12" t="s">
        <v>161</v>
      </c>
      <c r="R471" s="12" t="s">
        <v>77</v>
      </c>
      <c r="S471" s="17" t="s">
        <v>78</v>
      </c>
      <c r="T471" s="12">
        <v>28</v>
      </c>
      <c r="U471" s="12"/>
      <c r="V471" s="12">
        <v>8</v>
      </c>
      <c r="W471" s="12" t="s">
        <v>83</v>
      </c>
      <c r="X471" s="12"/>
      <c r="Y471" s="12"/>
      <c r="Z471" s="13">
        <v>73</v>
      </c>
      <c r="AA471" s="13">
        <v>1200</v>
      </c>
      <c r="AB471" s="12">
        <v>9</v>
      </c>
      <c r="AC471" s="13">
        <v>-32</v>
      </c>
      <c r="AD471" s="12"/>
      <c r="AE471" s="12">
        <v>23</v>
      </c>
      <c r="AF471" s="12">
        <v>24</v>
      </c>
      <c r="AG471" s="12">
        <v>25</v>
      </c>
      <c r="AH471" s="12">
        <v>26</v>
      </c>
      <c r="AI471" s="12"/>
      <c r="AJ471" s="49">
        <v>1</v>
      </c>
      <c r="AK471" s="16">
        <f t="shared" si="61"/>
        <v>1725.15869140625</v>
      </c>
      <c r="AL471" s="12">
        <v>-67.32177734375</v>
      </c>
      <c r="AM471" s="18">
        <v>-79.6051025390625</v>
      </c>
      <c r="AN471" s="18">
        <v>-89.7064208984375</v>
      </c>
      <c r="AO471" s="18">
        <v>-97.259521484375</v>
      </c>
      <c r="AP471" s="18">
        <v>-101.62353515625</v>
      </c>
      <c r="AQ471" s="12">
        <v>-105.514526367187</v>
      </c>
      <c r="AR471" s="12">
        <v>-109.390258789062</v>
      </c>
      <c r="AS471" s="12">
        <v>-112.930297851562</v>
      </c>
      <c r="AT471" s="12"/>
      <c r="AU471" s="12">
        <f t="shared" si="65"/>
        <v>14</v>
      </c>
      <c r="AV471" s="12">
        <v>7</v>
      </c>
      <c r="AW471" s="12">
        <v>1</v>
      </c>
      <c r="AX471" s="12">
        <v>1</v>
      </c>
      <c r="AY471" s="12" t="s">
        <v>80</v>
      </c>
      <c r="AZ471" s="12">
        <v>685.90002441406205</v>
      </c>
      <c r="BA471" s="12">
        <v>690.00012207031205</v>
      </c>
      <c r="BB471" s="19">
        <v>-37.520000457763601</v>
      </c>
      <c r="BC471" s="18">
        <v>62.971660614013601</v>
      </c>
      <c r="BD471" s="12">
        <v>1.80029296875</v>
      </c>
      <c r="BE471" s="12">
        <v>687.70031738281205</v>
      </c>
      <c r="BF471" s="12">
        <v>26.045391082763601</v>
      </c>
      <c r="BG471" s="12">
        <v>0</v>
      </c>
      <c r="BH471" s="12">
        <v>685.90002441406205</v>
      </c>
      <c r="BI471" s="19">
        <v>3.52185654640197</v>
      </c>
      <c r="BJ471" s="12">
        <v>31.4858303070068</v>
      </c>
      <c r="BK471" s="12">
        <v>0.43613827228546098</v>
      </c>
      <c r="BL471" s="12">
        <v>4.7066836357116699</v>
      </c>
      <c r="BM471" s="12">
        <v>34.146343231201101</v>
      </c>
      <c r="BN471" s="12">
        <v>1.050048828125</v>
      </c>
      <c r="BO471" s="12">
        <v>-19.761030197143501</v>
      </c>
      <c r="BP471" s="12">
        <v>1.0498046875</v>
      </c>
      <c r="BQ471" s="12" t="s">
        <v>81</v>
      </c>
      <c r="BR471" s="12" t="s">
        <v>81</v>
      </c>
      <c r="BS471" s="12" t="s">
        <v>81</v>
      </c>
      <c r="BT471" s="12"/>
      <c r="BU471" s="12" t="s">
        <v>81</v>
      </c>
      <c r="BV471" s="12">
        <v>189.93043518066401</v>
      </c>
      <c r="BW471" s="12" t="s">
        <v>82</v>
      </c>
      <c r="BX471" s="12" t="s">
        <v>81</v>
      </c>
      <c r="BY471" s="12" t="s">
        <v>82</v>
      </c>
      <c r="BZ471" s="12" t="s">
        <v>82</v>
      </c>
      <c r="CA471" s="12"/>
      <c r="CB471" s="12"/>
      <c r="CC471" s="12" t="s">
        <v>658</v>
      </c>
      <c r="CD471" s="12"/>
      <c r="CE471" s="20">
        <v>-13.367000000000001</v>
      </c>
      <c r="CF471" s="21">
        <v>0</v>
      </c>
      <c r="CG471" s="21">
        <v>0.33600000000000002</v>
      </c>
      <c r="CH471" s="21">
        <v>0.51900000000000002</v>
      </c>
      <c r="CI471" s="21">
        <v>66.254000000000005</v>
      </c>
      <c r="CJ471" s="21">
        <v>2.0499999999999998</v>
      </c>
      <c r="CK471" s="21">
        <v>1.6359999999999999</v>
      </c>
      <c r="CL471" s="21">
        <v>-5.1509999999999998</v>
      </c>
      <c r="CM471" s="12">
        <v>1.8260000000000001</v>
      </c>
      <c r="CN471" s="12">
        <v>-9.7729999999999997</v>
      </c>
      <c r="CO471" s="62">
        <f t="shared" si="67"/>
        <v>1.7604217367997856</v>
      </c>
      <c r="CP471" s="12">
        <v>0.78</v>
      </c>
      <c r="CQ471" s="12">
        <v>0</v>
      </c>
      <c r="CR471" s="12">
        <v>0</v>
      </c>
      <c r="CS471" s="12">
        <v>0</v>
      </c>
      <c r="CT471" s="12">
        <v>0</v>
      </c>
      <c r="CU471" s="12">
        <v>0</v>
      </c>
      <c r="CV471" s="12">
        <v>0</v>
      </c>
      <c r="CW471" s="12">
        <v>0</v>
      </c>
      <c r="CX471" s="22">
        <v>0.72399999999999998</v>
      </c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2"/>
      <c r="DM471" s="12"/>
      <c r="DN471" s="12"/>
      <c r="DO471" s="12"/>
      <c r="DP471" s="12"/>
      <c r="DQ471" s="12"/>
      <c r="DR471" s="12"/>
      <c r="DS471" s="12"/>
      <c r="DT471" s="12"/>
      <c r="DU471" s="12"/>
      <c r="DV471" s="12"/>
      <c r="DW471" s="12"/>
      <c r="DX471" s="12"/>
      <c r="DY471" s="12"/>
      <c r="DZ471" s="12"/>
      <c r="EA471" s="12"/>
      <c r="EB471" s="12"/>
      <c r="EC471" s="12">
        <v>5</v>
      </c>
      <c r="ED471" s="21">
        <v>5</v>
      </c>
      <c r="EE471" s="12"/>
      <c r="EF471" s="21">
        <f t="shared" si="66"/>
        <v>0</v>
      </c>
      <c r="EG471" s="28">
        <v>5</v>
      </c>
      <c r="EH471" s="12"/>
      <c r="EI471" s="12"/>
      <c r="EJ471" s="12"/>
      <c r="EK471" s="12"/>
      <c r="EL471" s="12"/>
      <c r="EM471" s="12"/>
      <c r="EN471" s="12"/>
      <c r="EO471" s="12"/>
      <c r="EP471" s="12"/>
      <c r="EQ471" s="12"/>
      <c r="ER471" s="12"/>
      <c r="ES471" s="12"/>
      <c r="ET471" s="12"/>
      <c r="EU471" s="12"/>
      <c r="EV471" s="12"/>
      <c r="EW471" s="12"/>
      <c r="EX471" s="12"/>
      <c r="EY471" s="12"/>
      <c r="EZ471" s="12"/>
      <c r="FA471" s="12"/>
      <c r="FB471" s="12"/>
      <c r="FC471" s="12"/>
      <c r="FD471" s="12"/>
      <c r="FE471" s="12"/>
      <c r="FF471" s="12"/>
      <c r="FG471" s="12"/>
      <c r="FH471" s="12"/>
      <c r="FI471" s="12"/>
      <c r="FJ471" s="12"/>
      <c r="FK471" s="12"/>
      <c r="FL471" s="12"/>
      <c r="FM471" s="12"/>
      <c r="FN471" s="12"/>
      <c r="FO471" s="12"/>
      <c r="FP471" s="12"/>
      <c r="FQ471" s="12"/>
      <c r="FR471" s="12"/>
      <c r="FS471" s="12"/>
      <c r="FT471" s="12"/>
      <c r="FU471" s="12"/>
      <c r="FV471" s="12"/>
      <c r="FW471" s="12"/>
      <c r="FX471" s="12"/>
      <c r="FY471" s="12"/>
      <c r="FZ471" s="12"/>
      <c r="GA471" s="12"/>
      <c r="GB471" s="12"/>
      <c r="GC471" s="12"/>
      <c r="GD471" s="12"/>
      <c r="GE471" s="12"/>
      <c r="GF471" s="12"/>
      <c r="GG471" s="12"/>
      <c r="GH471" s="12"/>
      <c r="GI471" s="12"/>
      <c r="GJ471" s="12"/>
      <c r="GK471" s="12"/>
      <c r="GL471" s="12"/>
      <c r="GM471" s="12"/>
      <c r="GN471" s="12"/>
      <c r="GO471" s="12"/>
      <c r="GP471" s="12"/>
      <c r="GQ471" s="12"/>
      <c r="GR471" s="12"/>
      <c r="GS471" s="12"/>
      <c r="GT471" s="12"/>
      <c r="GU471" s="12"/>
      <c r="GV471" s="12"/>
      <c r="GW471" s="12"/>
      <c r="GX471" s="12"/>
      <c r="GY471" s="12"/>
      <c r="GZ471" s="12"/>
      <c r="HA471" s="12"/>
      <c r="HB471" s="12"/>
      <c r="HC471" s="12"/>
      <c r="HD471" s="12"/>
      <c r="HE471" s="12"/>
      <c r="HF471" s="12"/>
      <c r="HG471" s="12"/>
      <c r="HH471" s="12"/>
      <c r="HI471" s="12"/>
      <c r="HJ471" s="12"/>
      <c r="HK471" s="12"/>
      <c r="HL471" s="12"/>
      <c r="HM471" s="12"/>
      <c r="HN471" s="12"/>
      <c r="HO471" s="12"/>
      <c r="HP471" s="12"/>
      <c r="HQ471" s="12"/>
      <c r="HR471" s="12"/>
      <c r="HS471" s="12"/>
      <c r="HT471" s="12"/>
      <c r="HU471" s="12"/>
      <c r="HV471" s="12"/>
      <c r="HW471" s="12"/>
      <c r="HX471" s="12"/>
      <c r="HY471" s="12"/>
      <c r="HZ471" s="12"/>
      <c r="IA471" s="12"/>
      <c r="IB471" s="12"/>
      <c r="IC471" s="12"/>
      <c r="ID471" s="12"/>
      <c r="IE471" s="12"/>
      <c r="IF471" s="12"/>
      <c r="IG471" s="12"/>
      <c r="IH471" s="12"/>
      <c r="II471" s="12"/>
      <c r="IJ471" s="12"/>
    </row>
    <row r="472" spans="1:244" s="12" customFormat="1" ht="14.4" customHeight="1" x14ac:dyDescent="0.3">
      <c r="B472" s="13">
        <v>2</v>
      </c>
      <c r="C472" s="51"/>
      <c r="D472" s="12">
        <v>50</v>
      </c>
      <c r="F472" s="14">
        <v>44930</v>
      </c>
      <c r="G472" s="13" t="s">
        <v>89</v>
      </c>
      <c r="I472" s="14">
        <v>44867</v>
      </c>
      <c r="J472" s="13">
        <f t="shared" si="63"/>
        <v>63</v>
      </c>
      <c r="K472" s="12">
        <f t="shared" si="64"/>
        <v>-2</v>
      </c>
      <c r="L472" s="35">
        <v>65</v>
      </c>
      <c r="M472" s="16" t="s">
        <v>74</v>
      </c>
      <c r="N472" s="12">
        <v>1</v>
      </c>
      <c r="P472" s="12" t="s">
        <v>75</v>
      </c>
      <c r="Q472" s="12" t="s">
        <v>161</v>
      </c>
      <c r="R472" s="12" t="s">
        <v>77</v>
      </c>
      <c r="S472" s="17" t="s">
        <v>78</v>
      </c>
      <c r="T472" s="12">
        <v>28</v>
      </c>
      <c r="V472" s="12">
        <v>4</v>
      </c>
      <c r="W472" s="12" t="s">
        <v>83</v>
      </c>
      <c r="Z472" s="13">
        <v>56</v>
      </c>
      <c r="AA472" s="13">
        <v>1000</v>
      </c>
      <c r="AB472" s="12">
        <v>13</v>
      </c>
      <c r="AC472" s="13">
        <v>-32</v>
      </c>
      <c r="AE472" s="12">
        <v>12</v>
      </c>
      <c r="AF472" s="12">
        <v>13</v>
      </c>
      <c r="AG472" s="12">
        <v>14</v>
      </c>
      <c r="AH472" s="12">
        <v>15</v>
      </c>
      <c r="AJ472" s="49">
        <v>1</v>
      </c>
      <c r="AK472" s="16">
        <f t="shared" si="61"/>
        <v>1000.9765625</v>
      </c>
      <c r="AL472" s="12">
        <v>-54.7027587890625</v>
      </c>
      <c r="AM472" s="18">
        <v>-61.3250732421875</v>
      </c>
      <c r="AN472" s="18">
        <v>-62.0269775390625</v>
      </c>
      <c r="AO472" s="18">
        <v>-70.5413818359375</v>
      </c>
      <c r="AP472" s="18">
        <v>-75.1190185546875</v>
      </c>
      <c r="AQ472" s="12">
        <v>-82.8399658203125</v>
      </c>
      <c r="AR472" s="12">
        <v>-80.9478759765625</v>
      </c>
      <c r="AS472" s="12">
        <v>-91.49169921875</v>
      </c>
      <c r="AU472" s="12">
        <f t="shared" si="65"/>
        <v>26</v>
      </c>
      <c r="AV472" s="12">
        <v>13</v>
      </c>
      <c r="AW472" s="12">
        <v>1</v>
      </c>
      <c r="AX472" s="12">
        <v>1</v>
      </c>
      <c r="AY472" s="12" t="s">
        <v>80</v>
      </c>
      <c r="AZ472" s="12">
        <v>397.90051269531199</v>
      </c>
      <c r="BA472" s="12">
        <v>401.89959716796801</v>
      </c>
      <c r="BB472" s="19">
        <v>-32.7299995422363</v>
      </c>
      <c r="BC472" s="18">
        <v>46.9054145812988</v>
      </c>
      <c r="BD472" s="12">
        <v>2</v>
      </c>
      <c r="BE472" s="12">
        <v>399.90051269531199</v>
      </c>
      <c r="BF472" s="12">
        <v>29.7545356750488</v>
      </c>
      <c r="BG472" s="12">
        <v>0</v>
      </c>
      <c r="BH472" s="12">
        <v>397.90051269531199</v>
      </c>
      <c r="BI472" s="19" t="s">
        <v>81</v>
      </c>
      <c r="BJ472" s="12">
        <v>23.4527072906494</v>
      </c>
      <c r="BK472" s="12" t="s">
        <v>81</v>
      </c>
      <c r="BL472" s="12">
        <v>1.82410109043121</v>
      </c>
      <c r="BM472" s="12">
        <v>12.408088684081999</v>
      </c>
      <c r="BN472" s="12">
        <v>0.849609375</v>
      </c>
      <c r="BO472" s="12">
        <v>-12.714460372924799</v>
      </c>
      <c r="BP472" s="12">
        <v>1.6494140625</v>
      </c>
      <c r="BQ472" s="12" t="s">
        <v>81</v>
      </c>
      <c r="BR472" s="12" t="s">
        <v>81</v>
      </c>
      <c r="BS472" s="12" t="s">
        <v>81</v>
      </c>
      <c r="BU472" s="12" t="s">
        <v>81</v>
      </c>
      <c r="BV472" s="12">
        <v>160.38816833496</v>
      </c>
      <c r="BW472" s="12" t="s">
        <v>82</v>
      </c>
      <c r="BX472" s="12" t="s">
        <v>81</v>
      </c>
      <c r="BY472" s="12" t="s">
        <v>82</v>
      </c>
      <c r="BZ472" s="12" t="s">
        <v>82</v>
      </c>
      <c r="CC472" s="12" t="s">
        <v>659</v>
      </c>
      <c r="CE472" s="20">
        <v>-15.503</v>
      </c>
      <c r="CF472" s="21">
        <v>0</v>
      </c>
      <c r="CG472" s="21">
        <v>-3.1E-2</v>
      </c>
      <c r="CH472" s="21">
        <v>0.86899999999999999</v>
      </c>
      <c r="CI472" s="21">
        <v>252.78200000000001</v>
      </c>
      <c r="CJ472" s="21">
        <v>3</v>
      </c>
      <c r="CK472" s="21">
        <v>1.5189999999999999</v>
      </c>
      <c r="CL472" s="21">
        <v>-5.4720000000000004</v>
      </c>
      <c r="CM472" s="12">
        <v>1.6080000000000001</v>
      </c>
      <c r="CN472" s="12">
        <v>-14.074</v>
      </c>
      <c r="CO472" s="62">
        <f t="shared" si="67"/>
        <v>1.5830840069579455</v>
      </c>
      <c r="CP472" s="12">
        <v>0.27900000000000003</v>
      </c>
      <c r="CQ472" s="12">
        <v>0</v>
      </c>
      <c r="CR472" s="12">
        <v>0</v>
      </c>
      <c r="CS472" s="12">
        <v>0</v>
      </c>
      <c r="CT472" s="12">
        <v>0</v>
      </c>
      <c r="CU472" s="12">
        <v>0</v>
      </c>
      <c r="CV472" s="12">
        <v>0</v>
      </c>
      <c r="CW472" s="12">
        <v>0</v>
      </c>
      <c r="CX472" s="22">
        <v>1.0249999999999999</v>
      </c>
      <c r="EC472" s="12">
        <v>5</v>
      </c>
      <c r="ED472" s="21">
        <v>5</v>
      </c>
      <c r="EE472" s="21"/>
      <c r="EF472" s="21">
        <f t="shared" si="66"/>
        <v>0</v>
      </c>
      <c r="EG472" s="28">
        <v>5</v>
      </c>
      <c r="EH472" s="21"/>
      <c r="EI472" s="21"/>
      <c r="EJ472" s="21"/>
      <c r="EK472" s="21"/>
      <c r="EL472" s="21"/>
      <c r="EM472" s="21"/>
      <c r="EN472" s="21"/>
      <c r="EO472" s="21"/>
      <c r="EP472" s="21"/>
      <c r="EQ472" s="21"/>
      <c r="ER472" s="21"/>
      <c r="ES472" s="21"/>
      <c r="ET472" s="21"/>
      <c r="EU472" s="21"/>
      <c r="EV472" s="21"/>
      <c r="EW472" s="21"/>
      <c r="EX472" s="21"/>
      <c r="EY472" s="21"/>
      <c r="EZ472" s="21"/>
      <c r="FA472" s="21"/>
      <c r="FB472" s="21"/>
      <c r="FC472" s="21"/>
      <c r="FD472" s="21"/>
      <c r="FE472" s="21"/>
      <c r="FF472" s="21"/>
      <c r="FG472" s="21"/>
      <c r="FH472" s="21"/>
      <c r="FI472" s="21"/>
      <c r="FJ472" s="21"/>
      <c r="FK472" s="21"/>
      <c r="FL472" s="21"/>
      <c r="FM472" s="21"/>
      <c r="FN472" s="21"/>
      <c r="FO472" s="21"/>
      <c r="FP472" s="21"/>
      <c r="FQ472" s="21"/>
      <c r="FR472" s="21"/>
      <c r="FS472" s="21"/>
      <c r="FT472" s="21"/>
      <c r="FU472" s="21"/>
      <c r="FV472" s="21"/>
      <c r="FW472" s="21"/>
      <c r="FX472" s="21"/>
      <c r="FY472" s="21"/>
      <c r="FZ472" s="21"/>
      <c r="GA472" s="21"/>
      <c r="GB472" s="21"/>
      <c r="GC472" s="21"/>
      <c r="GD472" s="21"/>
      <c r="GE472" s="21"/>
      <c r="GF472" s="21"/>
      <c r="GG472" s="21"/>
      <c r="GH472" s="21"/>
      <c r="GI472" s="21"/>
      <c r="GJ472" s="21"/>
      <c r="GK472" s="21"/>
      <c r="GL472" s="21"/>
      <c r="GM472" s="21"/>
      <c r="GN472" s="21"/>
      <c r="GO472" s="21"/>
      <c r="GP472" s="21"/>
      <c r="GQ472" s="21"/>
      <c r="GR472" s="21"/>
      <c r="GS472" s="21"/>
      <c r="GT472" s="21"/>
      <c r="GU472" s="21"/>
      <c r="GV472" s="21"/>
      <c r="GW472" s="21"/>
      <c r="GX472" s="21"/>
      <c r="GY472" s="21"/>
      <c r="GZ472" s="21"/>
      <c r="HA472" s="21"/>
      <c r="HB472" s="21"/>
      <c r="HC472" s="21"/>
      <c r="HD472" s="21"/>
      <c r="HE472" s="21"/>
      <c r="HF472" s="21"/>
      <c r="HG472" s="21"/>
      <c r="HH472" s="21"/>
      <c r="HI472" s="21"/>
      <c r="HJ472" s="21"/>
      <c r="HK472" s="21"/>
      <c r="HL472" s="21"/>
      <c r="HM472" s="21"/>
      <c r="HN472" s="21"/>
      <c r="HO472" s="21"/>
      <c r="HP472" s="21"/>
      <c r="HQ472" s="21"/>
      <c r="HR472" s="21"/>
      <c r="HS472" s="21"/>
      <c r="HT472" s="21"/>
      <c r="HU472" s="21"/>
      <c r="HV472" s="21"/>
      <c r="HW472" s="21"/>
      <c r="HX472" s="21"/>
      <c r="HY472" s="21"/>
      <c r="HZ472" s="21"/>
      <c r="IA472" s="21"/>
      <c r="IB472" s="21"/>
      <c r="IC472" s="21"/>
      <c r="ID472" s="21"/>
      <c r="IE472" s="21"/>
      <c r="IF472" s="21"/>
      <c r="IG472" s="21"/>
      <c r="IH472" s="21"/>
      <c r="II472" s="21"/>
      <c r="IJ472" s="21"/>
    </row>
    <row r="473" spans="1:244" s="12" customFormat="1" x14ac:dyDescent="0.3">
      <c r="A473" s="35"/>
      <c r="B473" s="13">
        <v>2</v>
      </c>
      <c r="C473" s="51"/>
      <c r="D473" s="12">
        <v>50</v>
      </c>
      <c r="F473" s="14">
        <v>44930</v>
      </c>
      <c r="G473" s="13" t="s">
        <v>89</v>
      </c>
      <c r="I473" s="14">
        <v>44867</v>
      </c>
      <c r="J473" s="13">
        <f t="shared" si="63"/>
        <v>63</v>
      </c>
      <c r="K473" s="12">
        <f t="shared" si="64"/>
        <v>-2</v>
      </c>
      <c r="L473" s="35">
        <v>65</v>
      </c>
      <c r="M473" s="16" t="s">
        <v>74</v>
      </c>
      <c r="N473" s="12">
        <v>1</v>
      </c>
      <c r="O473" s="35"/>
      <c r="P473" s="12" t="s">
        <v>75</v>
      </c>
      <c r="Q473" s="12" t="s">
        <v>161</v>
      </c>
      <c r="R473" s="12" t="s">
        <v>77</v>
      </c>
      <c r="S473" s="17" t="s">
        <v>78</v>
      </c>
      <c r="T473" s="12">
        <v>28</v>
      </c>
      <c r="U473" s="35"/>
      <c r="V473" s="12">
        <v>2</v>
      </c>
      <c r="W473" s="12" t="s">
        <v>83</v>
      </c>
      <c r="X473" s="35"/>
      <c r="Y473" s="35"/>
      <c r="Z473" s="49">
        <v>100</v>
      </c>
      <c r="AA473" s="49">
        <v>500</v>
      </c>
      <c r="AB473" s="35">
        <v>10</v>
      </c>
      <c r="AC473" s="49">
        <v>-36</v>
      </c>
      <c r="AD473" s="35"/>
      <c r="AE473" s="70">
        <v>4</v>
      </c>
      <c r="AF473" s="35">
        <v>5</v>
      </c>
      <c r="AG473" s="35">
        <v>6</v>
      </c>
      <c r="AH473" s="35">
        <v>7</v>
      </c>
      <c r="AI473" s="35"/>
      <c r="AJ473" s="49">
        <v>1</v>
      </c>
      <c r="AK473" s="16">
        <f t="shared" ref="AK473:AK504" si="68">SLOPE(AL473:AP473,AL$1:AP$1)*-1000</f>
        <v>664.97802734375</v>
      </c>
      <c r="AL473" s="12">
        <v>-68.267822265625</v>
      </c>
      <c r="AM473" s="18">
        <v>-68.84765625</v>
      </c>
      <c r="AN473" s="18">
        <v>-78.521728515625</v>
      </c>
      <c r="AO473" s="18">
        <v>-73.4405517578125</v>
      </c>
      <c r="AP473" s="18">
        <v>-82.5958251953125</v>
      </c>
      <c r="AQ473" s="12">
        <v>-84.89990234375</v>
      </c>
      <c r="AR473" s="12">
        <v>-86.5631103515625</v>
      </c>
      <c r="AS473" s="12">
        <v>-90.27099609375</v>
      </c>
      <c r="AT473" s="35"/>
      <c r="AU473" s="12">
        <f t="shared" si="65"/>
        <v>44</v>
      </c>
      <c r="AV473" s="35">
        <v>22</v>
      </c>
      <c r="AW473" s="35">
        <v>1</v>
      </c>
      <c r="AX473" s="35">
        <v>1</v>
      </c>
      <c r="AY473" s="35" t="s">
        <v>80</v>
      </c>
      <c r="AZ473" s="35">
        <v>640.19921875</v>
      </c>
      <c r="BA473" s="35">
        <v>644.402587890625</v>
      </c>
      <c r="BB473" s="71">
        <v>-39.090000152587798</v>
      </c>
      <c r="BC473" s="72">
        <v>56.759677886962798</v>
      </c>
      <c r="BD473" s="35">
        <v>1.900390625</v>
      </c>
      <c r="BE473" s="35">
        <v>642.099609375</v>
      </c>
      <c r="BF473" s="35">
        <v>26.135288238525298</v>
      </c>
      <c r="BG473" s="35">
        <v>0</v>
      </c>
      <c r="BH473" s="35">
        <v>640.19921875</v>
      </c>
      <c r="BI473" s="71" t="s">
        <v>81</v>
      </c>
      <c r="BJ473" s="35">
        <v>28.379838943481399</v>
      </c>
      <c r="BK473" s="35" t="s">
        <v>81</v>
      </c>
      <c r="BL473" s="35">
        <v>2.3145515918731601</v>
      </c>
      <c r="BM473" s="35">
        <v>28.094951629638601</v>
      </c>
      <c r="BN473" s="35">
        <v>5.078125E-2</v>
      </c>
      <c r="BO473" s="35">
        <v>-12.408088684081999</v>
      </c>
      <c r="BP473" s="35">
        <v>2.0498046875</v>
      </c>
      <c r="BQ473" s="35" t="s">
        <v>81</v>
      </c>
      <c r="BR473" s="35" t="s">
        <v>81</v>
      </c>
      <c r="BS473" s="35" t="s">
        <v>81</v>
      </c>
      <c r="BT473" s="35"/>
      <c r="BU473" s="35" t="s">
        <v>81</v>
      </c>
      <c r="BV473" s="35">
        <v>199.069564819335</v>
      </c>
      <c r="BW473" s="35" t="s">
        <v>82</v>
      </c>
      <c r="BX473" s="35" t="s">
        <v>81</v>
      </c>
      <c r="BY473" s="35" t="s">
        <v>82</v>
      </c>
      <c r="BZ473" s="35" t="s">
        <v>82</v>
      </c>
      <c r="CA473" s="35"/>
      <c r="CC473" s="35"/>
      <c r="CD473" s="35"/>
      <c r="CE473" s="73"/>
      <c r="CF473" s="74"/>
      <c r="CG473" s="74"/>
      <c r="CH473" s="74"/>
      <c r="CI473" s="74"/>
      <c r="CJ473" s="74"/>
      <c r="CK473" s="74"/>
      <c r="CL473" s="74"/>
      <c r="CM473" s="35"/>
      <c r="CN473" s="35"/>
      <c r="CO473" s="62"/>
      <c r="CP473" s="35"/>
      <c r="CQ473" s="35"/>
      <c r="CR473" s="35"/>
      <c r="CS473" s="35"/>
      <c r="CT473" s="35"/>
      <c r="CU473" s="35"/>
      <c r="CV473" s="35"/>
      <c r="CW473" s="35"/>
      <c r="CX473" s="22" t="s">
        <v>85</v>
      </c>
      <c r="CY473" s="12" t="s">
        <v>85</v>
      </c>
      <c r="DF473" s="12" t="s">
        <v>203</v>
      </c>
      <c r="DG473" s="21"/>
      <c r="DQ473" s="35"/>
      <c r="DR473" s="35"/>
      <c r="DS473" s="35"/>
      <c r="DT473" s="35"/>
      <c r="DU473" s="35"/>
      <c r="DV473" s="35"/>
      <c r="DW473" s="35"/>
      <c r="DX473" s="35"/>
      <c r="DY473" s="35"/>
      <c r="DZ473" s="35"/>
      <c r="EA473" s="35"/>
      <c r="EB473" s="35"/>
      <c r="EC473" s="12">
        <v>5</v>
      </c>
      <c r="ED473" s="21">
        <v>5</v>
      </c>
      <c r="EE473" s="21"/>
      <c r="EF473" s="21">
        <f t="shared" si="66"/>
        <v>0</v>
      </c>
      <c r="EG473" s="28">
        <v>5</v>
      </c>
      <c r="EH473" s="21"/>
      <c r="EI473" s="21"/>
      <c r="EJ473" s="21"/>
      <c r="EK473" s="21"/>
      <c r="EL473" s="21"/>
      <c r="EM473" s="21"/>
      <c r="EN473" s="21"/>
      <c r="EO473" s="21"/>
      <c r="EP473" s="21"/>
      <c r="EQ473" s="21"/>
      <c r="ER473" s="21"/>
      <c r="ES473" s="21"/>
      <c r="ET473" s="21"/>
      <c r="EU473" s="21"/>
      <c r="EV473" s="21"/>
      <c r="EW473" s="21"/>
      <c r="EX473" s="21"/>
      <c r="EY473" s="21"/>
      <c r="EZ473" s="21"/>
      <c r="FA473" s="21"/>
      <c r="FB473" s="21"/>
      <c r="FC473" s="21"/>
      <c r="FD473" s="21"/>
      <c r="FE473" s="21"/>
      <c r="FF473" s="21"/>
      <c r="FG473" s="21"/>
      <c r="FH473" s="21"/>
      <c r="FI473" s="21"/>
      <c r="FJ473" s="21"/>
      <c r="FK473" s="21"/>
      <c r="FL473" s="21"/>
      <c r="FM473" s="21"/>
      <c r="FN473" s="21"/>
      <c r="FO473" s="21"/>
      <c r="FP473" s="21"/>
      <c r="FQ473" s="21"/>
      <c r="FR473" s="21"/>
      <c r="FS473" s="21"/>
      <c r="FT473" s="21"/>
      <c r="FU473" s="21"/>
      <c r="FV473" s="21"/>
      <c r="FW473" s="21"/>
      <c r="FX473" s="21"/>
      <c r="FY473" s="21"/>
      <c r="FZ473" s="21"/>
      <c r="GA473" s="21"/>
      <c r="GB473" s="21"/>
      <c r="GC473" s="21"/>
      <c r="GD473" s="21"/>
      <c r="GE473" s="21"/>
      <c r="GF473" s="21"/>
      <c r="GG473" s="21"/>
      <c r="GH473" s="21"/>
      <c r="GI473" s="21"/>
      <c r="GJ473" s="21"/>
      <c r="GK473" s="21"/>
      <c r="GL473" s="21"/>
      <c r="GM473" s="21"/>
      <c r="GN473" s="21"/>
      <c r="GO473" s="21"/>
      <c r="GP473" s="21"/>
      <c r="GQ473" s="21"/>
      <c r="GR473" s="21"/>
      <c r="GS473" s="21"/>
      <c r="GT473" s="21"/>
      <c r="GU473" s="21"/>
      <c r="GV473" s="21"/>
      <c r="GW473" s="21"/>
      <c r="GX473" s="21"/>
      <c r="GY473" s="21"/>
      <c r="GZ473" s="21"/>
      <c r="HA473" s="21"/>
      <c r="HB473" s="21"/>
      <c r="HC473" s="21"/>
      <c r="HD473" s="21"/>
      <c r="HE473" s="21"/>
      <c r="HF473" s="21"/>
      <c r="HG473" s="21"/>
      <c r="HH473" s="21"/>
      <c r="HI473" s="21"/>
      <c r="HJ473" s="21"/>
      <c r="HK473" s="21"/>
      <c r="HL473" s="21"/>
      <c r="HM473" s="21"/>
      <c r="HN473" s="21"/>
      <c r="HO473" s="21"/>
      <c r="HP473" s="21"/>
      <c r="HQ473" s="21"/>
      <c r="HR473" s="21"/>
      <c r="HS473" s="21"/>
      <c r="HT473" s="21"/>
      <c r="HU473" s="21"/>
      <c r="HV473" s="21"/>
      <c r="HW473" s="21"/>
      <c r="HX473" s="21"/>
      <c r="HY473" s="21"/>
      <c r="HZ473" s="21"/>
      <c r="IA473" s="21"/>
      <c r="IB473" s="21"/>
      <c r="IC473" s="21"/>
      <c r="ID473" s="21"/>
      <c r="IE473" s="21"/>
      <c r="IF473" s="21"/>
      <c r="IG473" s="21"/>
      <c r="IH473" s="21"/>
      <c r="II473" s="21"/>
      <c r="IJ473" s="21"/>
    </row>
    <row r="474" spans="1:244" s="12" customFormat="1" ht="15" customHeight="1" x14ac:dyDescent="0.3">
      <c r="B474" s="13">
        <v>2</v>
      </c>
      <c r="C474" s="51"/>
      <c r="D474" s="12">
        <v>100</v>
      </c>
      <c r="F474" s="14">
        <v>44930</v>
      </c>
      <c r="G474" s="13" t="s">
        <v>89</v>
      </c>
      <c r="I474" s="14">
        <v>44867</v>
      </c>
      <c r="J474" s="13">
        <f t="shared" si="63"/>
        <v>63</v>
      </c>
      <c r="K474" s="12">
        <f t="shared" si="64"/>
        <v>-2</v>
      </c>
      <c r="L474" s="35">
        <v>65</v>
      </c>
      <c r="M474" s="16" t="s">
        <v>74</v>
      </c>
      <c r="N474" s="12">
        <v>1</v>
      </c>
      <c r="P474" s="12" t="s">
        <v>75</v>
      </c>
      <c r="Q474" s="12" t="s">
        <v>161</v>
      </c>
      <c r="R474" s="12" t="s">
        <v>77</v>
      </c>
      <c r="S474" s="17" t="s">
        <v>78</v>
      </c>
      <c r="T474" s="12">
        <v>28</v>
      </c>
      <c r="V474" s="12">
        <v>7</v>
      </c>
      <c r="Z474" s="13">
        <v>38</v>
      </c>
      <c r="AA474" s="13">
        <v>1700</v>
      </c>
      <c r="AB474" s="12">
        <v>18</v>
      </c>
      <c r="AC474" s="13">
        <v>-33</v>
      </c>
      <c r="AE474" s="12">
        <v>45</v>
      </c>
      <c r="AF474" s="12">
        <v>46</v>
      </c>
      <c r="AG474" s="12">
        <v>47</v>
      </c>
      <c r="AH474" s="12">
        <v>48</v>
      </c>
      <c r="AJ474" s="49">
        <v>0</v>
      </c>
      <c r="AK474" s="16">
        <f t="shared" si="68"/>
        <v>83.92333984375</v>
      </c>
      <c r="AL474" s="12">
        <v>-35.15625</v>
      </c>
      <c r="AM474" s="18">
        <v>-35.7666015625</v>
      </c>
      <c r="AN474" s="18">
        <v>-35.5682373046875</v>
      </c>
      <c r="AO474" s="18">
        <v>-35.3546142578125</v>
      </c>
      <c r="AP474" s="18">
        <v>-37.4603271484375</v>
      </c>
      <c r="AQ474" s="12">
        <v>-40.1153564453125</v>
      </c>
      <c r="AR474" s="12">
        <v>-38.7725830078125</v>
      </c>
      <c r="AS474" s="12">
        <v>-42.8466796875</v>
      </c>
      <c r="AU474" s="12">
        <f t="shared" si="65"/>
        <v>0</v>
      </c>
      <c r="BB474" s="19"/>
      <c r="BC474" s="18"/>
      <c r="BI474" s="19"/>
      <c r="CE474" s="20"/>
      <c r="CF474" s="21"/>
      <c r="CG474" s="21"/>
      <c r="CH474" s="21"/>
      <c r="CI474" s="21"/>
      <c r="CJ474" s="21"/>
      <c r="CK474" s="21"/>
      <c r="CL474" s="21"/>
      <c r="CO474" s="62"/>
      <c r="CX474" s="22">
        <v>0</v>
      </c>
      <c r="EC474" s="12">
        <v>1</v>
      </c>
      <c r="ED474" s="12">
        <v>1</v>
      </c>
      <c r="EE474" s="33"/>
      <c r="EF474" s="21">
        <f t="shared" si="66"/>
        <v>0</v>
      </c>
      <c r="EG474" s="28">
        <v>1</v>
      </c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  <c r="EW474" s="33"/>
      <c r="EX474" s="33"/>
      <c r="EY474" s="33"/>
      <c r="EZ474" s="33"/>
      <c r="FA474" s="33"/>
      <c r="FB474" s="33"/>
      <c r="FC474" s="33"/>
      <c r="FD474" s="33"/>
      <c r="FE474" s="33"/>
      <c r="FF474" s="33"/>
      <c r="FG474" s="33"/>
      <c r="FH474" s="33"/>
      <c r="FI474" s="33"/>
      <c r="FJ474" s="33"/>
      <c r="FK474" s="33"/>
      <c r="FL474" s="33"/>
      <c r="FM474" s="33"/>
      <c r="FN474" s="33"/>
      <c r="FO474" s="33"/>
      <c r="FP474" s="33"/>
      <c r="FQ474" s="33"/>
      <c r="FR474" s="33"/>
      <c r="FS474" s="33"/>
      <c r="FT474" s="33"/>
      <c r="FU474" s="33"/>
      <c r="FV474" s="33"/>
      <c r="FW474" s="33"/>
      <c r="FX474" s="33"/>
      <c r="FY474" s="33"/>
      <c r="FZ474" s="33"/>
      <c r="GA474" s="33"/>
      <c r="GB474" s="33"/>
      <c r="GC474" s="33"/>
      <c r="GD474" s="33"/>
      <c r="GE474" s="33"/>
      <c r="GF474" s="33"/>
      <c r="GG474" s="33"/>
      <c r="GH474" s="33"/>
      <c r="GI474" s="33"/>
      <c r="GJ474" s="33"/>
      <c r="GK474" s="33"/>
      <c r="GL474" s="33"/>
      <c r="GM474" s="33"/>
      <c r="GN474" s="33"/>
      <c r="GO474" s="33"/>
      <c r="GP474" s="33"/>
      <c r="GQ474" s="33"/>
      <c r="GR474" s="33"/>
      <c r="GS474" s="33"/>
      <c r="GT474" s="33"/>
      <c r="GU474" s="33"/>
      <c r="GV474" s="33"/>
      <c r="GW474" s="33"/>
      <c r="GX474" s="33"/>
      <c r="GY474" s="33"/>
      <c r="GZ474" s="33"/>
      <c r="HA474" s="33"/>
      <c r="HB474" s="33"/>
      <c r="HC474" s="33"/>
      <c r="HD474" s="33"/>
      <c r="HE474" s="33"/>
      <c r="HF474" s="33"/>
      <c r="HG474" s="33"/>
      <c r="HH474" s="33"/>
      <c r="HI474" s="33"/>
      <c r="HJ474" s="33"/>
      <c r="HK474" s="33"/>
      <c r="HL474" s="33"/>
      <c r="HM474" s="33"/>
      <c r="HN474" s="33"/>
      <c r="HO474" s="33"/>
      <c r="HP474" s="33"/>
      <c r="HQ474" s="33"/>
      <c r="HR474" s="33"/>
      <c r="HS474" s="33"/>
      <c r="HT474" s="33"/>
      <c r="HU474" s="33"/>
      <c r="HV474" s="33"/>
      <c r="HW474" s="33"/>
      <c r="HX474" s="33"/>
      <c r="HY474" s="33"/>
      <c r="HZ474" s="33"/>
      <c r="IA474" s="33"/>
      <c r="IB474" s="33"/>
      <c r="IC474" s="33"/>
      <c r="ID474" s="33"/>
      <c r="IE474" s="33"/>
      <c r="IF474" s="33"/>
      <c r="IG474" s="33"/>
      <c r="IH474" s="33"/>
      <c r="II474" s="33"/>
      <c r="IJ474" s="33"/>
    </row>
    <row r="475" spans="1:244" s="12" customFormat="1" ht="15" customHeight="1" x14ac:dyDescent="0.3">
      <c r="B475" s="13">
        <v>2</v>
      </c>
      <c r="C475" s="51"/>
      <c r="D475" s="12">
        <v>50</v>
      </c>
      <c r="F475" s="14">
        <v>44930</v>
      </c>
      <c r="G475" s="13" t="s">
        <v>89</v>
      </c>
      <c r="I475" s="14">
        <v>44867</v>
      </c>
      <c r="J475" s="13">
        <f t="shared" si="63"/>
        <v>63</v>
      </c>
      <c r="K475" s="12">
        <f t="shared" si="64"/>
        <v>-2</v>
      </c>
      <c r="L475" s="35">
        <v>65</v>
      </c>
      <c r="M475" s="16" t="s">
        <v>74</v>
      </c>
      <c r="N475" s="12">
        <v>1</v>
      </c>
      <c r="P475" s="12" t="s">
        <v>75</v>
      </c>
      <c r="Q475" s="12" t="s">
        <v>161</v>
      </c>
      <c r="R475" s="12" t="s">
        <v>77</v>
      </c>
      <c r="S475" s="17" t="s">
        <v>78</v>
      </c>
      <c r="T475" s="12">
        <v>28</v>
      </c>
      <c r="V475" s="12">
        <v>7</v>
      </c>
      <c r="W475" s="12" t="s">
        <v>83</v>
      </c>
      <c r="Z475" s="13">
        <v>36</v>
      </c>
      <c r="AA475" s="13">
        <v>1000</v>
      </c>
      <c r="AB475" s="12">
        <v>19</v>
      </c>
      <c r="AC475" s="13">
        <v>-35</v>
      </c>
      <c r="AE475" s="12">
        <v>18</v>
      </c>
      <c r="AF475" s="12">
        <v>20</v>
      </c>
      <c r="AG475" s="12">
        <v>21</v>
      </c>
      <c r="AH475" s="12">
        <v>22</v>
      </c>
      <c r="AJ475" s="49">
        <v>0</v>
      </c>
      <c r="AK475" s="16">
        <f t="shared" si="68"/>
        <v>1809.38720703125</v>
      </c>
      <c r="AL475" s="12">
        <v>-54.5501708984375</v>
      </c>
      <c r="AM475" s="18">
        <v>-65.12451171875</v>
      </c>
      <c r="AN475" s="18">
        <v>-74.8443603515625</v>
      </c>
      <c r="AO475" s="18">
        <v>-86.8072509765625</v>
      </c>
      <c r="AP475" s="18">
        <v>-88.9434814453125</v>
      </c>
      <c r="AQ475" s="12">
        <v>-93.3685302734375</v>
      </c>
      <c r="AR475" s="12">
        <v>-98.297119140625</v>
      </c>
      <c r="AS475" s="12">
        <v>-115.463256835937</v>
      </c>
      <c r="AU475" s="12">
        <f t="shared" si="65"/>
        <v>0</v>
      </c>
      <c r="BB475" s="19"/>
      <c r="BC475" s="18"/>
      <c r="BI475" s="19"/>
      <c r="CC475" s="12" t="s">
        <v>660</v>
      </c>
      <c r="CE475" s="20">
        <v>-9.5519999999999996</v>
      </c>
      <c r="CF475" s="21">
        <v>0</v>
      </c>
      <c r="CG475" s="21">
        <v>0.183</v>
      </c>
      <c r="CH475" s="21">
        <v>0.48499999999999999</v>
      </c>
      <c r="CI475" s="21">
        <v>65.992999999999995</v>
      </c>
      <c r="CJ475" s="21">
        <v>2.4</v>
      </c>
      <c r="CK475" s="21">
        <v>2.2770000000000001</v>
      </c>
      <c r="CL475" s="21">
        <v>-5.23</v>
      </c>
      <c r="CM475" s="12">
        <v>2.0760000000000001</v>
      </c>
      <c r="CN475" s="12">
        <v>-5.1959999999999997</v>
      </c>
      <c r="CO475" s="62">
        <f>(CL475*CK475+CN475*CM475)/(CL475+CN475)</f>
        <v>2.1768277383464416</v>
      </c>
      <c r="CP475" s="12">
        <v>0.63100000000000001</v>
      </c>
      <c r="CQ475" s="12">
        <v>0</v>
      </c>
      <c r="CR475" s="12">
        <v>0</v>
      </c>
      <c r="CS475" s="12">
        <v>0</v>
      </c>
      <c r="CT475" s="12">
        <v>0</v>
      </c>
      <c r="CU475" s="12">
        <v>0</v>
      </c>
      <c r="CV475" s="12">
        <v>0</v>
      </c>
      <c r="CW475" s="12">
        <v>0</v>
      </c>
      <c r="CX475" s="22">
        <v>0.16400000000000001</v>
      </c>
      <c r="DL475" s="35"/>
      <c r="EC475" s="12">
        <v>2</v>
      </c>
      <c r="ED475" s="12">
        <v>2</v>
      </c>
      <c r="EF475" s="21">
        <f t="shared" si="66"/>
        <v>0</v>
      </c>
      <c r="EG475" s="28">
        <v>2</v>
      </c>
    </row>
    <row r="476" spans="1:244" s="12" customFormat="1" ht="14.4" customHeight="1" x14ac:dyDescent="0.3">
      <c r="B476" s="13">
        <v>2</v>
      </c>
      <c r="D476" s="12">
        <v>50</v>
      </c>
      <c r="F476" s="14">
        <v>44931</v>
      </c>
      <c r="G476" s="13" t="s">
        <v>89</v>
      </c>
      <c r="I476" s="14">
        <v>44867</v>
      </c>
      <c r="J476" s="13">
        <f t="shared" si="63"/>
        <v>64</v>
      </c>
      <c r="K476" s="12">
        <f t="shared" si="64"/>
        <v>-2</v>
      </c>
      <c r="L476" s="12">
        <v>66</v>
      </c>
      <c r="M476" s="16" t="s">
        <v>74</v>
      </c>
      <c r="N476" s="12">
        <v>1</v>
      </c>
      <c r="P476" s="12" t="s">
        <v>75</v>
      </c>
      <c r="Q476" s="12" t="s">
        <v>161</v>
      </c>
      <c r="R476" s="12" t="s">
        <v>77</v>
      </c>
      <c r="S476" s="17" t="s">
        <v>78</v>
      </c>
      <c r="T476" s="12">
        <v>28</v>
      </c>
      <c r="V476" s="12">
        <v>8</v>
      </c>
      <c r="W476" s="12" t="s">
        <v>83</v>
      </c>
      <c r="Z476" s="13">
        <v>78</v>
      </c>
      <c r="AA476" s="13">
        <v>1000</v>
      </c>
      <c r="AB476" s="12">
        <v>13</v>
      </c>
      <c r="AC476" s="13">
        <v>-40</v>
      </c>
      <c r="AE476" s="30">
        <v>22</v>
      </c>
      <c r="AF476" s="12">
        <v>23</v>
      </c>
      <c r="AG476" s="12">
        <v>24</v>
      </c>
      <c r="AH476" s="12">
        <v>25</v>
      </c>
      <c r="AJ476" s="13">
        <v>7</v>
      </c>
      <c r="AK476" s="16">
        <f t="shared" si="68"/>
        <v>932.31201171875</v>
      </c>
      <c r="AL476" s="12">
        <v>-78.948974609375</v>
      </c>
      <c r="AM476" s="18">
        <v>-85.44921875</v>
      </c>
      <c r="AN476" s="18">
        <v>-84.747314453125</v>
      </c>
      <c r="AO476" s="18">
        <v>-90.4693603515625</v>
      </c>
      <c r="AP476" s="18">
        <v>-99.7467041015625</v>
      </c>
      <c r="AQ476" s="12">
        <v>-103.103637695312</v>
      </c>
      <c r="AR476" s="12">
        <v>-119.0185546875</v>
      </c>
      <c r="AS476" s="12">
        <v>-104.67529296875</v>
      </c>
      <c r="AU476" s="12">
        <f t="shared" si="65"/>
        <v>40</v>
      </c>
      <c r="AV476" s="12">
        <v>20</v>
      </c>
      <c r="AW476" s="12">
        <v>1</v>
      </c>
      <c r="AX476" s="12">
        <v>1</v>
      </c>
      <c r="AY476" s="12" t="s">
        <v>80</v>
      </c>
      <c r="AZ476" s="12">
        <v>614.801025390625</v>
      </c>
      <c r="BA476" s="12">
        <v>618.50012207031205</v>
      </c>
      <c r="BB476" s="19">
        <v>-35.930000305175703</v>
      </c>
      <c r="BC476" s="18">
        <v>99.177680969238196</v>
      </c>
      <c r="BD476" s="12">
        <v>1.3984375</v>
      </c>
      <c r="BE476" s="12">
        <v>616.199462890625</v>
      </c>
      <c r="BF476" s="12">
        <v>9.7154006958007795</v>
      </c>
      <c r="BG476" s="12">
        <v>0</v>
      </c>
      <c r="BH476" s="12">
        <v>614.801025390625</v>
      </c>
      <c r="BI476" s="19">
        <v>1.46856594085693</v>
      </c>
      <c r="BJ476" s="12">
        <v>49.588840484619098</v>
      </c>
      <c r="BK476" s="12">
        <v>1.0257982015609699</v>
      </c>
      <c r="BL476" s="12">
        <v>4.1755247116088796</v>
      </c>
      <c r="BM476" s="12">
        <v>279.25857543945301</v>
      </c>
      <c r="BN476" s="12">
        <v>1.0498046875</v>
      </c>
      <c r="BO476" s="12">
        <v>-59.436275482177699</v>
      </c>
      <c r="BP476" s="12">
        <v>0.6513671875</v>
      </c>
      <c r="BQ476" s="12">
        <v>38.9130859375</v>
      </c>
      <c r="BR476" s="12">
        <v>1.13607490062713</v>
      </c>
      <c r="BS476" s="12" t="s">
        <v>81</v>
      </c>
      <c r="BU476" s="12" t="s">
        <v>81</v>
      </c>
      <c r="BV476" s="12">
        <v>165.94584655761699</v>
      </c>
      <c r="BW476" s="12" t="s">
        <v>82</v>
      </c>
      <c r="BX476" s="12" t="s">
        <v>81</v>
      </c>
      <c r="BY476" s="12" t="s">
        <v>82</v>
      </c>
      <c r="BZ476" s="12" t="s">
        <v>82</v>
      </c>
      <c r="CE476" s="20"/>
      <c r="CF476" s="21"/>
      <c r="CG476" s="21"/>
      <c r="CH476" s="21"/>
      <c r="CI476" s="21"/>
      <c r="CJ476" s="21"/>
      <c r="CK476" s="21"/>
      <c r="CL476" s="21"/>
      <c r="CO476" s="62"/>
      <c r="CX476" s="22" t="s">
        <v>85</v>
      </c>
      <c r="CY476" s="12" t="s">
        <v>85</v>
      </c>
      <c r="DF476" s="12" t="s">
        <v>87</v>
      </c>
      <c r="DG476" s="21"/>
      <c r="EC476" s="12">
        <v>9</v>
      </c>
      <c r="ED476" s="12">
        <v>9</v>
      </c>
      <c r="EF476" s="21">
        <f t="shared" si="66"/>
        <v>0</v>
      </c>
      <c r="EG476" s="28">
        <v>9</v>
      </c>
    </row>
    <row r="477" spans="1:244" s="12" customFormat="1" x14ac:dyDescent="0.3">
      <c r="B477" s="13">
        <v>2</v>
      </c>
      <c r="C477" s="51"/>
      <c r="D477" s="12">
        <v>25</v>
      </c>
      <c r="F477" s="14">
        <v>44931</v>
      </c>
      <c r="G477" s="13" t="s">
        <v>89</v>
      </c>
      <c r="I477" s="14">
        <v>44867</v>
      </c>
      <c r="J477" s="13">
        <f t="shared" si="63"/>
        <v>64</v>
      </c>
      <c r="K477" s="12">
        <f t="shared" si="64"/>
        <v>-2</v>
      </c>
      <c r="L477" s="12">
        <v>66</v>
      </c>
      <c r="M477" s="16" t="s">
        <v>74</v>
      </c>
      <c r="N477" s="12">
        <v>1</v>
      </c>
      <c r="P477" s="12" t="s">
        <v>75</v>
      </c>
      <c r="Q477" s="12" t="s">
        <v>161</v>
      </c>
      <c r="R477" s="12" t="s">
        <v>77</v>
      </c>
      <c r="S477" s="17" t="s">
        <v>78</v>
      </c>
      <c r="T477" s="12">
        <v>28</v>
      </c>
      <c r="V477" s="12">
        <v>4</v>
      </c>
      <c r="W477" s="12" t="s">
        <v>83</v>
      </c>
      <c r="Z477" s="13">
        <v>72</v>
      </c>
      <c r="AA477" s="13">
        <v>700</v>
      </c>
      <c r="AB477" s="12">
        <v>12</v>
      </c>
      <c r="AC477" s="13">
        <v>-36</v>
      </c>
      <c r="AE477" s="12">
        <v>37</v>
      </c>
      <c r="AF477" s="12">
        <v>38</v>
      </c>
      <c r="AG477" s="12">
        <v>39</v>
      </c>
      <c r="AH477" s="12">
        <v>40</v>
      </c>
      <c r="AJ477" s="49">
        <v>4</v>
      </c>
      <c r="AK477" s="16">
        <f t="shared" si="68"/>
        <v>731.8115234375</v>
      </c>
      <c r="AL477" s="12">
        <v>-70.80078125</v>
      </c>
      <c r="AM477" s="18">
        <v>-75.37841796875</v>
      </c>
      <c r="AN477" s="18">
        <v>-78.5369873046875</v>
      </c>
      <c r="AO477" s="18">
        <v>-83.984375</v>
      </c>
      <c r="AP477" s="18">
        <v>-84.7930908203125</v>
      </c>
      <c r="AQ477" s="12">
        <v>-76.507568359375</v>
      </c>
      <c r="AR477" s="12">
        <v>-92.3919677734375</v>
      </c>
      <c r="AS477" s="12">
        <v>-96.954345703125</v>
      </c>
      <c r="AU477" s="12">
        <f t="shared" si="65"/>
        <v>48</v>
      </c>
      <c r="AV477" s="12">
        <v>24</v>
      </c>
      <c r="AW477" s="12">
        <v>1</v>
      </c>
      <c r="AX477" s="12">
        <v>1</v>
      </c>
      <c r="AY477" s="12" t="s">
        <v>80</v>
      </c>
      <c r="AZ477" s="12">
        <v>463</v>
      </c>
      <c r="BA477" s="12">
        <v>466.599609375</v>
      </c>
      <c r="BB477" s="19">
        <v>-33.689998626708899</v>
      </c>
      <c r="BC477" s="18">
        <v>74.049499511718693</v>
      </c>
      <c r="BD477" s="12">
        <v>1.5</v>
      </c>
      <c r="BE477" s="12">
        <v>464.5</v>
      </c>
      <c r="BF477" s="12">
        <v>10.435605049133301</v>
      </c>
      <c r="BG477" s="12">
        <v>0</v>
      </c>
      <c r="BH477" s="12">
        <v>463</v>
      </c>
      <c r="BI477" s="19">
        <v>1.63629674911499</v>
      </c>
      <c r="BJ477" s="12">
        <v>37.024749755859297</v>
      </c>
      <c r="BK477" s="12">
        <v>0.95059931278228804</v>
      </c>
      <c r="BL477" s="12">
        <v>6.5513153076171804</v>
      </c>
      <c r="BM477" s="12">
        <v>130.97425842285099</v>
      </c>
      <c r="BN477" s="12">
        <v>1.0498046875</v>
      </c>
      <c r="BO477" s="12">
        <v>-42.585784912109297</v>
      </c>
      <c r="BP477" s="12">
        <v>0.6494140625</v>
      </c>
      <c r="BQ477" s="12" t="s">
        <v>81</v>
      </c>
      <c r="BR477" s="12" t="s">
        <v>81</v>
      </c>
      <c r="BS477" s="12" t="s">
        <v>81</v>
      </c>
      <c r="BU477" s="12" t="s">
        <v>81</v>
      </c>
      <c r="BV477" s="12">
        <v>135.04833984375</v>
      </c>
      <c r="BW477" s="12" t="s">
        <v>82</v>
      </c>
      <c r="BX477" s="12" t="s">
        <v>81</v>
      </c>
      <c r="BY477" s="12" t="s">
        <v>82</v>
      </c>
      <c r="BZ477" s="12" t="s">
        <v>82</v>
      </c>
      <c r="CC477" s="12" t="s">
        <v>673</v>
      </c>
      <c r="CE477" s="20">
        <v>-13.122999999999999</v>
      </c>
      <c r="CF477" s="21">
        <v>0</v>
      </c>
      <c r="CG477" s="21">
        <v>0.153</v>
      </c>
      <c r="CH477" s="21">
        <v>0.97799999999999998</v>
      </c>
      <c r="CI477" s="21">
        <v>49.692</v>
      </c>
      <c r="CJ477" s="21">
        <v>2.75</v>
      </c>
      <c r="CK477" s="21">
        <v>1.323</v>
      </c>
      <c r="CL477" s="21">
        <v>-5.5990000000000002</v>
      </c>
      <c r="CM477" s="12">
        <v>3.2930000000000001</v>
      </c>
      <c r="CN477" s="12">
        <v>-8.1649999999999991</v>
      </c>
      <c r="CO477" s="62">
        <f>(CL477*CK477+CN477*CM477)/(CL477+CN477)</f>
        <v>2.491631938390003</v>
      </c>
      <c r="CP477" s="12">
        <v>0.75900000000000001</v>
      </c>
      <c r="CQ477" s="12">
        <v>0</v>
      </c>
      <c r="CR477" s="12">
        <v>0</v>
      </c>
      <c r="CS477" s="12">
        <v>0</v>
      </c>
      <c r="CT477" s="12">
        <v>0</v>
      </c>
      <c r="CU477" s="12">
        <v>0</v>
      </c>
      <c r="CV477" s="12">
        <v>0</v>
      </c>
      <c r="CW477" s="12">
        <v>0</v>
      </c>
      <c r="CX477" s="22">
        <v>0.45600000000000002</v>
      </c>
      <c r="EC477" s="32">
        <v>6</v>
      </c>
      <c r="ED477" s="12">
        <v>6</v>
      </c>
      <c r="EF477" s="21">
        <f t="shared" si="66"/>
        <v>0</v>
      </c>
      <c r="EG477" s="36">
        <v>6</v>
      </c>
    </row>
    <row r="478" spans="1:244" s="12" customFormat="1" x14ac:dyDescent="0.3">
      <c r="B478" s="13">
        <v>2</v>
      </c>
      <c r="C478" s="51"/>
      <c r="D478" s="12">
        <v>25</v>
      </c>
      <c r="F478" s="14">
        <v>44931</v>
      </c>
      <c r="G478" s="13" t="s">
        <v>89</v>
      </c>
      <c r="I478" s="14">
        <v>44867</v>
      </c>
      <c r="J478" s="13">
        <f t="shared" si="63"/>
        <v>64</v>
      </c>
      <c r="K478" s="12">
        <f t="shared" si="64"/>
        <v>-2</v>
      </c>
      <c r="L478" s="12">
        <v>66</v>
      </c>
      <c r="M478" s="16" t="s">
        <v>74</v>
      </c>
      <c r="N478" s="12">
        <v>1</v>
      </c>
      <c r="P478" s="12" t="s">
        <v>75</v>
      </c>
      <c r="Q478" s="12" t="s">
        <v>161</v>
      </c>
      <c r="R478" s="12" t="s">
        <v>77</v>
      </c>
      <c r="S478" s="17" t="s">
        <v>78</v>
      </c>
      <c r="T478" s="12">
        <v>28</v>
      </c>
      <c r="V478" s="12">
        <v>7</v>
      </c>
      <c r="W478" s="12" t="s">
        <v>84</v>
      </c>
      <c r="Z478" s="13">
        <v>43</v>
      </c>
      <c r="AA478" s="13">
        <v>1500</v>
      </c>
      <c r="AB478" s="12">
        <v>14</v>
      </c>
      <c r="AC478" s="13">
        <v>-30</v>
      </c>
      <c r="AE478" s="30">
        <v>43</v>
      </c>
      <c r="AF478" s="12">
        <v>44</v>
      </c>
      <c r="AG478" s="12">
        <v>45</v>
      </c>
      <c r="AH478" s="12">
        <v>46</v>
      </c>
      <c r="AJ478" s="13">
        <v>2</v>
      </c>
      <c r="AK478" s="16">
        <f t="shared" si="68"/>
        <v>975.341796875</v>
      </c>
      <c r="AL478" s="12">
        <v>-74.0509033203125</v>
      </c>
      <c r="AM478" s="18">
        <v>-81.756591796875</v>
      </c>
      <c r="AN478" s="18">
        <v>-86.090087890625</v>
      </c>
      <c r="AO478" s="18">
        <v>-90.8203125</v>
      </c>
      <c r="AP478" s="18">
        <v>-93.902587890625</v>
      </c>
      <c r="AQ478" s="12">
        <v>-97.3968505859375</v>
      </c>
      <c r="AR478" s="12">
        <v>-96.0693359375</v>
      </c>
      <c r="AS478" s="12">
        <v>-104.476928710937</v>
      </c>
      <c r="AU478" s="12">
        <f t="shared" si="65"/>
        <v>38</v>
      </c>
      <c r="AV478" s="12">
        <v>19</v>
      </c>
      <c r="AW478" s="12">
        <v>1</v>
      </c>
      <c r="AX478" s="12">
        <v>1</v>
      </c>
      <c r="AY478" s="12" t="s">
        <v>80</v>
      </c>
      <c r="AZ478" s="12">
        <v>446.5</v>
      </c>
      <c r="BA478" s="12">
        <v>450.599609375</v>
      </c>
      <c r="BB478" s="19">
        <v>-31.780000686645501</v>
      </c>
      <c r="BC478" s="18">
        <v>67.790740966796804</v>
      </c>
      <c r="BD478" s="12">
        <v>1.80078125</v>
      </c>
      <c r="BE478" s="12">
        <v>448.30078125</v>
      </c>
      <c r="BF478" s="12">
        <v>15.788788795471101</v>
      </c>
      <c r="BG478" s="12">
        <v>0</v>
      </c>
      <c r="BH478" s="12">
        <v>446.5</v>
      </c>
      <c r="BI478" s="19">
        <v>2.2897145748138401</v>
      </c>
      <c r="BJ478" s="12">
        <v>33.895370483398402</v>
      </c>
      <c r="BK478" s="12">
        <v>0.934217929840088</v>
      </c>
      <c r="BL478" s="12">
        <v>38.206508636474602</v>
      </c>
      <c r="BM478" s="12">
        <v>70.772056579589801</v>
      </c>
      <c r="BN478" s="12">
        <v>1.1494140625</v>
      </c>
      <c r="BO478" s="12">
        <v>-29.5649509429931</v>
      </c>
      <c r="BP478" s="12">
        <v>0.8486328125</v>
      </c>
      <c r="BQ478" s="12" t="s">
        <v>81</v>
      </c>
      <c r="BR478" s="12" t="s">
        <v>81</v>
      </c>
      <c r="BS478" s="12" t="s">
        <v>81</v>
      </c>
      <c r="BU478" s="12" t="s">
        <v>81</v>
      </c>
      <c r="BV478" s="12">
        <v>165.65298461914</v>
      </c>
      <c r="BW478" s="12" t="s">
        <v>82</v>
      </c>
      <c r="BX478" s="12" t="s">
        <v>81</v>
      </c>
      <c r="BY478" s="12" t="s">
        <v>82</v>
      </c>
      <c r="BZ478" s="12" t="s">
        <v>82</v>
      </c>
      <c r="CE478" s="20"/>
      <c r="CF478" s="21"/>
      <c r="CG478" s="21"/>
      <c r="CH478" s="21"/>
      <c r="CI478" s="21"/>
      <c r="CJ478" s="21"/>
      <c r="CK478" s="21"/>
      <c r="CL478" s="21"/>
      <c r="CO478" s="62"/>
      <c r="CX478" s="22" t="s">
        <v>98</v>
      </c>
      <c r="CY478" s="12" t="s">
        <v>98</v>
      </c>
      <c r="DF478" s="12" t="s">
        <v>87</v>
      </c>
      <c r="DG478" s="21"/>
      <c r="DV478" s="21"/>
      <c r="DW478" s="21"/>
      <c r="DX478" s="21"/>
      <c r="DY478" s="21"/>
      <c r="DZ478" s="21"/>
      <c r="EA478" s="21"/>
      <c r="EB478" s="21"/>
      <c r="EC478" s="37">
        <v>4</v>
      </c>
      <c r="ED478" s="12">
        <v>4</v>
      </c>
      <c r="EF478" s="21">
        <f t="shared" si="66"/>
        <v>0</v>
      </c>
      <c r="EG478" s="50">
        <v>4</v>
      </c>
    </row>
    <row r="479" spans="1:244" s="12" customFormat="1" x14ac:dyDescent="0.3">
      <c r="B479" s="13">
        <v>2</v>
      </c>
      <c r="C479" s="51"/>
      <c r="D479" s="12">
        <v>50</v>
      </c>
      <c r="F479" s="14">
        <v>44931</v>
      </c>
      <c r="G479" s="13" t="s">
        <v>89</v>
      </c>
      <c r="I479" s="14">
        <v>44867</v>
      </c>
      <c r="J479" s="13">
        <f t="shared" si="63"/>
        <v>64</v>
      </c>
      <c r="K479" s="12">
        <f t="shared" si="64"/>
        <v>-2</v>
      </c>
      <c r="L479" s="12">
        <v>66</v>
      </c>
      <c r="M479" s="16" t="s">
        <v>74</v>
      </c>
      <c r="N479" s="12">
        <v>1</v>
      </c>
      <c r="P479" s="12" t="s">
        <v>75</v>
      </c>
      <c r="Q479" s="12" t="s">
        <v>161</v>
      </c>
      <c r="R479" s="12" t="s">
        <v>77</v>
      </c>
      <c r="S479" s="17" t="s">
        <v>78</v>
      </c>
      <c r="T479" s="12">
        <v>28</v>
      </c>
      <c r="V479" s="12">
        <v>1</v>
      </c>
      <c r="Z479" s="13">
        <v>60</v>
      </c>
      <c r="AA479" s="13">
        <v>700</v>
      </c>
      <c r="AB479" s="12">
        <v>17</v>
      </c>
      <c r="AC479" s="13">
        <v>-40</v>
      </c>
      <c r="AE479" s="12">
        <v>0</v>
      </c>
      <c r="AF479" s="12">
        <v>1</v>
      </c>
      <c r="AG479" s="12">
        <v>2</v>
      </c>
      <c r="AH479" s="12">
        <v>3</v>
      </c>
      <c r="AJ479" s="49">
        <v>8</v>
      </c>
      <c r="AK479" s="16">
        <f t="shared" si="68"/>
        <v>264.58740234375</v>
      </c>
      <c r="AL479" s="12">
        <v>-69.488525390625</v>
      </c>
      <c r="AM479" s="18">
        <v>-70.648193359375</v>
      </c>
      <c r="AN479" s="18">
        <v>-71.5179443359375</v>
      </c>
      <c r="AO479" s="18">
        <v>-73.7762451171875</v>
      </c>
      <c r="AP479" s="18">
        <v>-74.5391845703125</v>
      </c>
      <c r="AQ479" s="12">
        <v>-82.09228515625</v>
      </c>
      <c r="AR479" s="12">
        <v>-81.97021484375</v>
      </c>
      <c r="AS479" s="12">
        <v>-82.45849609375</v>
      </c>
      <c r="AU479" s="12">
        <f t="shared" si="65"/>
        <v>52</v>
      </c>
      <c r="AV479" s="12">
        <v>26</v>
      </c>
      <c r="AW479" s="12">
        <v>1</v>
      </c>
      <c r="AX479" s="12">
        <v>1</v>
      </c>
      <c r="AY479" s="12" t="s">
        <v>80</v>
      </c>
      <c r="AZ479" s="12">
        <v>332.5</v>
      </c>
      <c r="BA479" s="12">
        <v>336.29879760742102</v>
      </c>
      <c r="BB479" s="19">
        <v>-44.2299995422363</v>
      </c>
      <c r="BC479" s="18">
        <v>75.525779724120994</v>
      </c>
      <c r="BD479" s="12">
        <v>1.599609375</v>
      </c>
      <c r="BE479" s="12">
        <v>334.099609375</v>
      </c>
      <c r="BF479" s="12">
        <v>9.5467720031738192</v>
      </c>
      <c r="BG479" s="12">
        <v>0</v>
      </c>
      <c r="BH479" s="12">
        <v>332.5</v>
      </c>
      <c r="BI479" s="19">
        <v>2.3310663700103702</v>
      </c>
      <c r="BJ479" s="12">
        <v>37.762889862060497</v>
      </c>
      <c r="BK479" s="12">
        <v>0.84344261884689298</v>
      </c>
      <c r="BL479" s="12">
        <v>6.6715588569641104</v>
      </c>
      <c r="BM479" s="12">
        <v>84.4056396484375</v>
      </c>
      <c r="BN479" s="12">
        <v>1.0498046875</v>
      </c>
      <c r="BO479" s="12">
        <v>-30.348558425903299</v>
      </c>
      <c r="BP479" s="12">
        <v>1.150390625</v>
      </c>
      <c r="BQ479" s="12" t="s">
        <v>81</v>
      </c>
      <c r="BR479" s="12" t="s">
        <v>81</v>
      </c>
      <c r="BS479" s="12" t="s">
        <v>81</v>
      </c>
      <c r="BU479" s="12" t="s">
        <v>81</v>
      </c>
      <c r="BV479" s="12">
        <v>175.77526855468699</v>
      </c>
      <c r="BW479" s="12" t="s">
        <v>82</v>
      </c>
      <c r="BX479" s="12" t="s">
        <v>81</v>
      </c>
      <c r="BY479" s="12" t="s">
        <v>82</v>
      </c>
      <c r="BZ479" s="12" t="s">
        <v>82</v>
      </c>
      <c r="CC479" s="12" t="s">
        <v>674</v>
      </c>
      <c r="CE479" s="20">
        <v>-11.993</v>
      </c>
      <c r="CF479" s="21">
        <v>0</v>
      </c>
      <c r="CG479" s="21">
        <v>0.39700000000000002</v>
      </c>
      <c r="CH479" s="21">
        <v>0.42899999999999999</v>
      </c>
      <c r="CI479" s="21">
        <v>50.981000000000002</v>
      </c>
      <c r="CJ479" s="21">
        <v>1.9</v>
      </c>
      <c r="CK479" s="21">
        <v>1.5049999999999999</v>
      </c>
      <c r="CL479" s="21">
        <v>-6.0620000000000003</v>
      </c>
      <c r="CM479" s="12">
        <v>4.4850000000000003</v>
      </c>
      <c r="CN479" s="12">
        <v>-5.4850000000000003</v>
      </c>
      <c r="CO479" s="62">
        <f>(CL479*CK479+CN479*CM479)/(CL479+CN479)</f>
        <v>2.9205451632458646</v>
      </c>
      <c r="CP479" s="12">
        <v>0.66300000000000003</v>
      </c>
      <c r="CQ479" s="12">
        <v>0</v>
      </c>
      <c r="CR479" s="12">
        <v>0</v>
      </c>
      <c r="CS479" s="12">
        <v>0</v>
      </c>
      <c r="CT479" s="12">
        <v>0</v>
      </c>
      <c r="CU479" s="12">
        <v>0</v>
      </c>
      <c r="CV479" s="12">
        <v>0</v>
      </c>
      <c r="CW479" s="12">
        <v>0</v>
      </c>
      <c r="CX479" s="22">
        <v>0.153</v>
      </c>
      <c r="EC479" s="12">
        <v>8</v>
      </c>
      <c r="ED479" s="12">
        <v>8</v>
      </c>
      <c r="EF479" s="21">
        <f t="shared" si="66"/>
        <v>0</v>
      </c>
      <c r="EG479" s="28">
        <v>8</v>
      </c>
    </row>
    <row r="480" spans="1:244" s="12" customFormat="1" ht="14.4" customHeight="1" x14ac:dyDescent="0.3">
      <c r="A480" s="35"/>
      <c r="B480" s="13">
        <v>2</v>
      </c>
      <c r="C480" s="35"/>
      <c r="D480" s="12">
        <v>25</v>
      </c>
      <c r="F480" s="14">
        <v>44931</v>
      </c>
      <c r="G480" s="13" t="s">
        <v>89</v>
      </c>
      <c r="I480" s="14">
        <v>44867</v>
      </c>
      <c r="J480" s="13">
        <f t="shared" si="63"/>
        <v>64</v>
      </c>
      <c r="K480" s="12">
        <f t="shared" si="64"/>
        <v>-2</v>
      </c>
      <c r="L480" s="12">
        <v>66</v>
      </c>
      <c r="M480" s="16" t="s">
        <v>74</v>
      </c>
      <c r="N480" s="12">
        <v>1</v>
      </c>
      <c r="O480" s="35"/>
      <c r="P480" s="12" t="s">
        <v>75</v>
      </c>
      <c r="Q480" s="12" t="s">
        <v>161</v>
      </c>
      <c r="R480" s="12" t="s">
        <v>77</v>
      </c>
      <c r="S480" s="17" t="s">
        <v>78</v>
      </c>
      <c r="T480" s="12">
        <v>28</v>
      </c>
      <c r="U480" s="35"/>
      <c r="V480" s="12">
        <v>1</v>
      </c>
      <c r="W480" s="12" t="s">
        <v>83</v>
      </c>
      <c r="X480" s="35"/>
      <c r="Y480" s="35"/>
      <c r="Z480" s="49">
        <v>71</v>
      </c>
      <c r="AA480" s="49">
        <v>1300</v>
      </c>
      <c r="AB480" s="35">
        <v>14</v>
      </c>
      <c r="AC480" s="49">
        <v>-28</v>
      </c>
      <c r="AD480" s="35"/>
      <c r="AE480" s="35">
        <v>25</v>
      </c>
      <c r="AF480" s="35">
        <v>26</v>
      </c>
      <c r="AG480" s="35">
        <v>27</v>
      </c>
      <c r="AH480" s="35">
        <v>28</v>
      </c>
      <c r="AI480" s="35"/>
      <c r="AJ480" s="49">
        <v>2</v>
      </c>
      <c r="AK480" s="16">
        <f t="shared" si="68"/>
        <v>2061.767578125</v>
      </c>
      <c r="AL480" s="12">
        <v>-68.5577392578125</v>
      </c>
      <c r="AM480" s="18">
        <v>-79.4830322265625</v>
      </c>
      <c r="AN480" s="18">
        <v>-65.338134765625</v>
      </c>
      <c r="AO480" s="18">
        <v>-98.0682373046875</v>
      </c>
      <c r="AP480" s="18">
        <v>-110.809326171875</v>
      </c>
      <c r="AQ480" s="12">
        <v>-113.784790039062</v>
      </c>
      <c r="AR480" s="12">
        <v>-123.397827148437</v>
      </c>
      <c r="AS480" s="12">
        <v>-127.777099609375</v>
      </c>
      <c r="AT480" s="35"/>
      <c r="AU480" s="12">
        <f t="shared" si="65"/>
        <v>18</v>
      </c>
      <c r="AV480" s="35">
        <v>9</v>
      </c>
      <c r="AW480" s="35">
        <v>1</v>
      </c>
      <c r="AX480" s="35">
        <v>1</v>
      </c>
      <c r="AY480" s="35" t="s">
        <v>80</v>
      </c>
      <c r="AZ480" s="35">
        <v>576.79998779296795</v>
      </c>
      <c r="BA480" s="35">
        <v>580.50109863281205</v>
      </c>
      <c r="BB480" s="71">
        <v>-29.860000610351499</v>
      </c>
      <c r="BC480" s="72">
        <v>54.411392211913999</v>
      </c>
      <c r="BD480" s="35">
        <v>1.6005859375</v>
      </c>
      <c r="BE480" s="35">
        <v>578.40057373046795</v>
      </c>
      <c r="BF480" s="35">
        <v>13.2736959457397</v>
      </c>
      <c r="BG480" s="35">
        <v>0</v>
      </c>
      <c r="BH480" s="35">
        <v>576.79998779296795</v>
      </c>
      <c r="BI480" s="71">
        <v>2.42974853515625</v>
      </c>
      <c r="BJ480" s="35">
        <v>27.205696105956999</v>
      </c>
      <c r="BK480" s="35">
        <v>0.76791703701019298</v>
      </c>
      <c r="BL480" s="35">
        <v>4.9956612586975098</v>
      </c>
      <c r="BM480" s="35">
        <v>50.398284912109297</v>
      </c>
      <c r="BN480" s="35">
        <v>0.9501953125</v>
      </c>
      <c r="BO480" s="35">
        <v>-23.131128311157202</v>
      </c>
      <c r="BP480" s="35">
        <v>1.1494140625</v>
      </c>
      <c r="BQ480" s="35" t="s">
        <v>81</v>
      </c>
      <c r="BR480" s="35" t="s">
        <v>81</v>
      </c>
      <c r="BS480" s="35" t="s">
        <v>81</v>
      </c>
      <c r="BT480" s="35"/>
      <c r="BU480" s="35" t="s">
        <v>81</v>
      </c>
      <c r="BV480" s="35">
        <v>130.51431274414</v>
      </c>
      <c r="BW480" s="35" t="s">
        <v>82</v>
      </c>
      <c r="BX480" s="35" t="s">
        <v>81</v>
      </c>
      <c r="BY480" s="35" t="s">
        <v>82</v>
      </c>
      <c r="BZ480" s="35" t="s">
        <v>82</v>
      </c>
      <c r="CA480" s="35"/>
      <c r="CB480" s="35"/>
      <c r="CC480" s="12" t="s">
        <v>675</v>
      </c>
      <c r="CE480" s="20">
        <v>-10.284000000000001</v>
      </c>
      <c r="CF480" s="21">
        <v>0</v>
      </c>
      <c r="CG480" s="21">
        <v>0.57999999999999996</v>
      </c>
      <c r="CH480" s="21">
        <v>0.745</v>
      </c>
      <c r="CI480" s="21">
        <v>17.167999999999999</v>
      </c>
      <c r="CJ480" s="21">
        <v>4.25</v>
      </c>
      <c r="CK480" s="21">
        <v>4.1849999999999996</v>
      </c>
      <c r="CL480" s="21">
        <v>-5.0060000000000002</v>
      </c>
      <c r="CM480" s="12">
        <v>4.444</v>
      </c>
      <c r="CN480" s="12">
        <v>-5.9740000000000002</v>
      </c>
      <c r="CO480" s="62">
        <f>(CL480*CK480+CN480*CM480)/(CL480+CN480)</f>
        <v>4.3259167577413473</v>
      </c>
      <c r="CP480" s="12">
        <v>0.91100000000000003</v>
      </c>
      <c r="CQ480" s="12">
        <v>0</v>
      </c>
      <c r="CR480" s="12">
        <v>0</v>
      </c>
      <c r="CS480" s="12">
        <v>0</v>
      </c>
      <c r="CT480" s="12">
        <v>0</v>
      </c>
      <c r="CU480" s="12">
        <v>0</v>
      </c>
      <c r="CV480" s="12">
        <v>0</v>
      </c>
      <c r="CW480" s="12">
        <v>0</v>
      </c>
      <c r="CX480" s="22">
        <v>2.4780000000000002</v>
      </c>
      <c r="CY480" s="35"/>
      <c r="CZ480" s="35"/>
      <c r="DA480" s="35"/>
      <c r="DB480" s="35"/>
      <c r="DC480" s="35"/>
      <c r="DD480" s="35"/>
      <c r="DE480" s="35"/>
      <c r="DF480" s="35"/>
      <c r="DG480" s="35"/>
      <c r="DH480" s="35"/>
      <c r="DI480" s="35"/>
      <c r="DJ480" s="35"/>
      <c r="DK480" s="35"/>
      <c r="DL480" s="35"/>
      <c r="DM480" s="35"/>
      <c r="DN480" s="35"/>
      <c r="DO480" s="35"/>
      <c r="DP480" s="35"/>
      <c r="DQ480" s="35"/>
      <c r="DR480" s="35"/>
      <c r="DS480" s="35"/>
      <c r="DT480" s="35"/>
      <c r="DU480" s="35"/>
      <c r="DV480" s="35"/>
      <c r="DW480" s="35"/>
      <c r="DX480" s="35"/>
      <c r="DY480" s="35"/>
      <c r="DZ480" s="35"/>
      <c r="EA480" s="35"/>
      <c r="EB480" s="35"/>
      <c r="EC480" s="12">
        <v>5</v>
      </c>
      <c r="ED480" s="21">
        <v>5</v>
      </c>
      <c r="EF480" s="21">
        <f t="shared" si="66"/>
        <v>0</v>
      </c>
      <c r="EG480" s="28">
        <v>5</v>
      </c>
    </row>
    <row r="481" spans="1:244" s="12" customFormat="1" ht="14.4" customHeight="1" x14ac:dyDescent="0.3">
      <c r="B481" s="13">
        <v>2</v>
      </c>
      <c r="C481" s="51"/>
      <c r="D481" s="12">
        <v>25</v>
      </c>
      <c r="F481" s="14">
        <v>44931</v>
      </c>
      <c r="G481" s="13" t="s">
        <v>89</v>
      </c>
      <c r="I481" s="14">
        <v>44867</v>
      </c>
      <c r="J481" s="13">
        <f t="shared" si="63"/>
        <v>64</v>
      </c>
      <c r="K481" s="12">
        <f t="shared" si="64"/>
        <v>-2</v>
      </c>
      <c r="L481" s="12">
        <v>66</v>
      </c>
      <c r="M481" s="16" t="s">
        <v>74</v>
      </c>
      <c r="N481" s="12">
        <v>1</v>
      </c>
      <c r="P481" s="12" t="s">
        <v>75</v>
      </c>
      <c r="Q481" s="12" t="s">
        <v>161</v>
      </c>
      <c r="R481" s="12" t="s">
        <v>77</v>
      </c>
      <c r="S481" s="17" t="s">
        <v>78</v>
      </c>
      <c r="T481" s="12">
        <v>28</v>
      </c>
      <c r="V481" s="12">
        <v>2</v>
      </c>
      <c r="Z481" s="13">
        <v>31</v>
      </c>
      <c r="AA481" s="13">
        <v>3000</v>
      </c>
      <c r="AB481" s="12">
        <v>14</v>
      </c>
      <c r="AC481" s="13">
        <v>-40</v>
      </c>
      <c r="AE481" s="12">
        <v>29</v>
      </c>
      <c r="AF481" s="12">
        <v>30</v>
      </c>
      <c r="AG481" s="12">
        <v>31</v>
      </c>
      <c r="AH481" s="12">
        <v>32</v>
      </c>
      <c r="AJ481" s="49">
        <v>6</v>
      </c>
      <c r="AK481" s="16">
        <f t="shared" si="68"/>
        <v>206.298828125</v>
      </c>
      <c r="AL481" s="12">
        <v>-72.9522705078125</v>
      </c>
      <c r="AM481" s="18">
        <v>-75.98876953125</v>
      </c>
      <c r="AN481" s="18">
        <v>-76.446533203125</v>
      </c>
      <c r="AO481" s="18">
        <v>-72.93701171875</v>
      </c>
      <c r="AP481" s="18">
        <v>-79.6356201171875</v>
      </c>
      <c r="AQ481" s="12">
        <v>-80.7952880859375</v>
      </c>
      <c r="AR481" s="12">
        <v>-74.5849609375</v>
      </c>
      <c r="AS481" s="12">
        <v>-69.9615478515625</v>
      </c>
      <c r="AU481" s="12">
        <f t="shared" si="65"/>
        <v>34</v>
      </c>
      <c r="AV481" s="12">
        <v>17</v>
      </c>
      <c r="AW481" s="12">
        <v>1</v>
      </c>
      <c r="AX481" s="12">
        <v>1</v>
      </c>
      <c r="AY481" s="12" t="s">
        <v>80</v>
      </c>
      <c r="AZ481" s="12">
        <v>423.40051269531199</v>
      </c>
      <c r="BA481" s="12">
        <v>427.50012207031199</v>
      </c>
      <c r="BB481" s="19">
        <v>-32.409999847412102</v>
      </c>
      <c r="BC481" s="18">
        <v>62.866542816162102</v>
      </c>
      <c r="BD481" s="12">
        <v>1.69921875</v>
      </c>
      <c r="BE481" s="12">
        <v>425.09973144531199</v>
      </c>
      <c r="BF481" s="12">
        <v>18.555019378662099</v>
      </c>
      <c r="BG481" s="12">
        <v>0</v>
      </c>
      <c r="BH481" s="12">
        <v>423.40051269531199</v>
      </c>
      <c r="BI481" s="19">
        <v>2.73415851593017</v>
      </c>
      <c r="BJ481" s="12">
        <v>31.433271408081001</v>
      </c>
      <c r="BK481" s="12">
        <v>0.76035970449447599</v>
      </c>
      <c r="BL481" s="12">
        <v>7.6505212783813397</v>
      </c>
      <c r="BM481" s="12">
        <v>54.6875</v>
      </c>
      <c r="BN481" s="12">
        <v>1.0498046875</v>
      </c>
      <c r="BO481" s="12">
        <v>-22.977941513061499</v>
      </c>
      <c r="BP481" s="12">
        <v>0.9501953125</v>
      </c>
      <c r="BQ481" s="12" t="s">
        <v>81</v>
      </c>
      <c r="BR481" s="12" t="s">
        <v>81</v>
      </c>
      <c r="BS481" s="12" t="s">
        <v>81</v>
      </c>
      <c r="BU481" s="12" t="s">
        <v>81</v>
      </c>
      <c r="BV481" s="12">
        <v>169.90303039550699</v>
      </c>
      <c r="BW481" s="12" t="s">
        <v>82</v>
      </c>
      <c r="BX481" s="12" t="s">
        <v>81</v>
      </c>
      <c r="BY481" s="12" t="s">
        <v>82</v>
      </c>
      <c r="BZ481" s="12" t="s">
        <v>82</v>
      </c>
      <c r="CE481" s="20"/>
      <c r="CF481" s="21"/>
      <c r="CG481" s="21"/>
      <c r="CH481" s="21"/>
      <c r="CI481" s="21"/>
      <c r="CJ481" s="21"/>
      <c r="CK481" s="21"/>
      <c r="CL481" s="21"/>
      <c r="CO481" s="62"/>
      <c r="CX481" s="22">
        <v>0</v>
      </c>
      <c r="EC481" s="21">
        <v>7</v>
      </c>
      <c r="ED481" s="12">
        <v>7</v>
      </c>
      <c r="EF481" s="21">
        <f t="shared" si="66"/>
        <v>0</v>
      </c>
      <c r="EG481" s="24">
        <v>7</v>
      </c>
    </row>
    <row r="482" spans="1:244" s="12" customFormat="1" ht="14.4" customHeight="1" x14ac:dyDescent="0.3">
      <c r="B482" s="13">
        <v>2</v>
      </c>
      <c r="C482" s="51"/>
      <c r="D482" s="12">
        <v>50</v>
      </c>
      <c r="F482" s="14">
        <v>44931</v>
      </c>
      <c r="G482" s="13" t="s">
        <v>89</v>
      </c>
      <c r="I482" s="14">
        <v>44867</v>
      </c>
      <c r="J482" s="13">
        <f t="shared" si="63"/>
        <v>64</v>
      </c>
      <c r="K482" s="12">
        <f t="shared" si="64"/>
        <v>-2</v>
      </c>
      <c r="L482" s="12">
        <v>66</v>
      </c>
      <c r="M482" s="16" t="s">
        <v>74</v>
      </c>
      <c r="N482" s="12">
        <v>1</v>
      </c>
      <c r="P482" s="12" t="s">
        <v>75</v>
      </c>
      <c r="Q482" s="12" t="s">
        <v>161</v>
      </c>
      <c r="R482" s="12" t="s">
        <v>77</v>
      </c>
      <c r="S482" s="17" t="s">
        <v>78</v>
      </c>
      <c r="T482" s="12">
        <v>28</v>
      </c>
      <c r="V482" s="12">
        <v>7</v>
      </c>
      <c r="W482" s="12" t="s">
        <v>83</v>
      </c>
      <c r="Z482" s="13">
        <v>65</v>
      </c>
      <c r="AA482" s="13">
        <v>1000</v>
      </c>
      <c r="AB482" s="12">
        <v>12</v>
      </c>
      <c r="AC482" s="13">
        <v>-35</v>
      </c>
      <c r="AE482" s="30">
        <v>18</v>
      </c>
      <c r="AF482" s="12">
        <v>19</v>
      </c>
      <c r="AG482" s="12">
        <v>20</v>
      </c>
      <c r="AH482" s="12">
        <v>21</v>
      </c>
      <c r="AJ482" s="49">
        <v>1</v>
      </c>
      <c r="AK482" s="16">
        <f t="shared" si="68"/>
        <v>1513.671875</v>
      </c>
      <c r="AL482" s="12">
        <v>-65.7958984375</v>
      </c>
      <c r="AM482" s="18">
        <v>-76.5533447265625</v>
      </c>
      <c r="AN482" s="18">
        <v>-82.916259765625</v>
      </c>
      <c r="AO482" s="18">
        <v>-86.2884521484375</v>
      </c>
      <c r="AP482" s="18">
        <v>-98.7701416015625</v>
      </c>
      <c r="AQ482" s="12">
        <v>-102.630615234375</v>
      </c>
      <c r="AR482" s="12">
        <v>-106.765747070312</v>
      </c>
      <c r="AS482" s="12">
        <v>-108.718872070312</v>
      </c>
      <c r="AU482" s="12">
        <f t="shared" si="65"/>
        <v>28</v>
      </c>
      <c r="AV482" s="12">
        <v>14</v>
      </c>
      <c r="AW482" s="12">
        <v>1</v>
      </c>
      <c r="AX482" s="12">
        <v>1</v>
      </c>
      <c r="AY482" s="12" t="s">
        <v>80</v>
      </c>
      <c r="AZ482" s="12">
        <v>461.5</v>
      </c>
      <c r="BA482" s="12">
        <v>465.599609375</v>
      </c>
      <c r="BB482" s="19">
        <v>-34.009998321533203</v>
      </c>
      <c r="BC482" s="18">
        <v>63.200061798095703</v>
      </c>
      <c r="BD482" s="12">
        <v>1.7001953125</v>
      </c>
      <c r="BE482" s="12">
        <v>463.2001953125</v>
      </c>
      <c r="BF482" s="12">
        <v>11.9152736663818</v>
      </c>
      <c r="BG482" s="12">
        <v>0</v>
      </c>
      <c r="BH482" s="12">
        <v>461.5</v>
      </c>
      <c r="BI482" s="19">
        <v>2.8722720146179199</v>
      </c>
      <c r="BJ482" s="12">
        <v>31.600030899047798</v>
      </c>
      <c r="BK482" s="12">
        <v>0.82157349586486805</v>
      </c>
      <c r="BL482" s="12">
        <v>13.726649284362701</v>
      </c>
      <c r="BM482" s="12">
        <v>54.6116523742675</v>
      </c>
      <c r="BN482" s="12">
        <v>1.14990234375</v>
      </c>
      <c r="BO482" s="12">
        <v>-20.327669143676701</v>
      </c>
      <c r="BP482" s="12">
        <v>1.14990234375</v>
      </c>
      <c r="BQ482" s="12" t="s">
        <v>81</v>
      </c>
      <c r="BR482" s="12" t="s">
        <v>81</v>
      </c>
      <c r="BS482" s="12" t="s">
        <v>81</v>
      </c>
      <c r="BU482" s="12" t="s">
        <v>81</v>
      </c>
      <c r="BV482" s="12">
        <v>170.19741821289</v>
      </c>
      <c r="BW482" s="12" t="s">
        <v>82</v>
      </c>
      <c r="BX482" s="12" t="s">
        <v>81</v>
      </c>
      <c r="BY482" s="12" t="s">
        <v>82</v>
      </c>
      <c r="BZ482" s="12" t="s">
        <v>82</v>
      </c>
      <c r="CE482" s="20"/>
      <c r="CF482" s="21"/>
      <c r="CG482" s="21"/>
      <c r="CH482" s="21"/>
      <c r="CI482" s="21"/>
      <c r="CJ482" s="21"/>
      <c r="CK482" s="21"/>
      <c r="CL482" s="21"/>
      <c r="CO482" s="62"/>
      <c r="CX482" s="22" t="s">
        <v>98</v>
      </c>
      <c r="CY482" s="12" t="s">
        <v>98</v>
      </c>
      <c r="DF482" s="12" t="s">
        <v>87</v>
      </c>
      <c r="DG482" s="21"/>
      <c r="EC482" s="37">
        <v>4</v>
      </c>
      <c r="ED482" s="21">
        <v>4</v>
      </c>
      <c r="EE482" s="21"/>
      <c r="EF482" s="21">
        <f t="shared" si="66"/>
        <v>0</v>
      </c>
      <c r="EG482" s="50">
        <v>4</v>
      </c>
      <c r="EH482" s="21"/>
      <c r="EI482" s="21"/>
      <c r="EJ482" s="21"/>
      <c r="EK482" s="21"/>
      <c r="EL482" s="21"/>
      <c r="EM482" s="21"/>
      <c r="EN482" s="21"/>
      <c r="EO482" s="21"/>
      <c r="EP482" s="21"/>
      <c r="EQ482" s="21"/>
      <c r="ER482" s="21"/>
      <c r="ES482" s="21"/>
      <c r="ET482" s="21"/>
      <c r="EU482" s="21"/>
      <c r="EV482" s="21"/>
      <c r="EW482" s="21"/>
    </row>
    <row r="483" spans="1:244" s="12" customFormat="1" ht="14.4" customHeight="1" x14ac:dyDescent="0.3">
      <c r="B483" s="13">
        <v>2</v>
      </c>
      <c r="C483" s="51"/>
      <c r="D483" s="12">
        <v>25</v>
      </c>
      <c r="F483" s="14">
        <v>44931</v>
      </c>
      <c r="G483" s="13" t="s">
        <v>89</v>
      </c>
      <c r="I483" s="14">
        <v>44867</v>
      </c>
      <c r="J483" s="13">
        <f t="shared" si="63"/>
        <v>64</v>
      </c>
      <c r="K483" s="12">
        <f t="shared" si="64"/>
        <v>-2</v>
      </c>
      <c r="L483" s="12">
        <v>66</v>
      </c>
      <c r="M483" s="16" t="s">
        <v>74</v>
      </c>
      <c r="N483" s="12">
        <v>1</v>
      </c>
      <c r="P483" s="12" t="s">
        <v>75</v>
      </c>
      <c r="Q483" s="12" t="s">
        <v>161</v>
      </c>
      <c r="R483" s="12" t="s">
        <v>77</v>
      </c>
      <c r="S483" s="17" t="s">
        <v>78</v>
      </c>
      <c r="T483" s="12">
        <v>28</v>
      </c>
      <c r="V483" s="12">
        <v>8</v>
      </c>
      <c r="W483" s="12" t="s">
        <v>83</v>
      </c>
      <c r="Z483" s="13">
        <v>65</v>
      </c>
      <c r="AA483" s="13">
        <v>700</v>
      </c>
      <c r="AB483" s="12">
        <v>16</v>
      </c>
      <c r="AC483" s="13">
        <v>-30</v>
      </c>
      <c r="AE483" s="12">
        <v>47</v>
      </c>
      <c r="AF483" s="12">
        <v>48</v>
      </c>
      <c r="AG483" s="12">
        <v>49</v>
      </c>
      <c r="AH483" s="12">
        <v>50</v>
      </c>
      <c r="AJ483" s="49">
        <v>2</v>
      </c>
      <c r="AK483" s="16">
        <f t="shared" si="68"/>
        <v>1241.14990234375</v>
      </c>
      <c r="AL483" s="12">
        <v>-55.328369140625</v>
      </c>
      <c r="AM483" s="18">
        <v>-61.279296875</v>
      </c>
      <c r="AN483" s="18">
        <v>-74.0814208984375</v>
      </c>
      <c r="AO483" s="18">
        <v>-70.3582763671875</v>
      </c>
      <c r="AP483" s="18">
        <v>-81.817626953125</v>
      </c>
      <c r="AQ483" s="12">
        <v>-73.638916015625</v>
      </c>
      <c r="AR483" s="12">
        <v>-78.4454345703125</v>
      </c>
      <c r="AS483" s="12">
        <v>-75.8056640625</v>
      </c>
      <c r="AU483" s="12">
        <f t="shared" si="65"/>
        <v>30</v>
      </c>
      <c r="AV483" s="12">
        <v>15</v>
      </c>
      <c r="AW483" s="12">
        <v>1</v>
      </c>
      <c r="AX483" s="12">
        <v>1</v>
      </c>
      <c r="AY483" s="12" t="s">
        <v>80</v>
      </c>
      <c r="AZ483" s="12">
        <v>637.40051269531205</v>
      </c>
      <c r="BA483" s="12">
        <v>641.798828125</v>
      </c>
      <c r="BB483" s="19">
        <v>-39.439998626708899</v>
      </c>
      <c r="BC483" s="18">
        <v>69.255676269531193</v>
      </c>
      <c r="BD483" s="12">
        <v>1.798828125</v>
      </c>
      <c r="BE483" s="12">
        <v>639.19934082031205</v>
      </c>
      <c r="BF483" s="12">
        <v>12.492978096008301</v>
      </c>
      <c r="BG483" s="12">
        <v>0</v>
      </c>
      <c r="BH483" s="12">
        <v>637.40051269531205</v>
      </c>
      <c r="BI483" s="19">
        <v>3.3287055492401101</v>
      </c>
      <c r="BJ483" s="12">
        <v>34.627838134765597</v>
      </c>
      <c r="BK483" s="12">
        <v>0.79037004709243797</v>
      </c>
      <c r="BL483" s="12">
        <v>7.5577511787414497</v>
      </c>
      <c r="BM483" s="12">
        <v>60.661766052246001</v>
      </c>
      <c r="BN483" s="12">
        <v>1.0498046875</v>
      </c>
      <c r="BO483" s="12">
        <v>-19.1482849121093</v>
      </c>
      <c r="BP483" s="12">
        <v>1.4501953125</v>
      </c>
      <c r="BQ483" s="12" t="s">
        <v>81</v>
      </c>
      <c r="BR483" s="12" t="s">
        <v>81</v>
      </c>
      <c r="BS483" s="12" t="s">
        <v>81</v>
      </c>
      <c r="BU483" s="12" t="s">
        <v>81</v>
      </c>
      <c r="BV483" s="12">
        <v>207.02690124511699</v>
      </c>
      <c r="BW483" s="12" t="s">
        <v>82</v>
      </c>
      <c r="BX483" s="12" t="s">
        <v>81</v>
      </c>
      <c r="BY483" s="12" t="s">
        <v>82</v>
      </c>
      <c r="BZ483" s="12" t="s">
        <v>82</v>
      </c>
      <c r="CC483" s="12" t="s">
        <v>676</v>
      </c>
      <c r="CE483" s="20">
        <v>-13.061999999999999</v>
      </c>
      <c r="CF483" s="21">
        <v>0</v>
      </c>
      <c r="CG483" s="21">
        <v>0.36599999999999999</v>
      </c>
      <c r="CH483" s="21">
        <v>0.88300000000000001</v>
      </c>
      <c r="CI483" s="21">
        <v>85.417000000000002</v>
      </c>
      <c r="CJ483" s="21">
        <v>3.25</v>
      </c>
      <c r="CK483" s="21">
        <v>3.089</v>
      </c>
      <c r="CL483" s="21">
        <v>-1.8939999999999999</v>
      </c>
      <c r="CM483" s="12">
        <v>3.33</v>
      </c>
      <c r="CN483" s="12">
        <v>-12.106</v>
      </c>
      <c r="CO483" s="62">
        <f>(CL483*CK483+CN483*CM483)/(CL483+CN483)</f>
        <v>3.297396142857143</v>
      </c>
      <c r="CP483" s="12">
        <v>0.74</v>
      </c>
      <c r="CQ483" s="12">
        <v>0</v>
      </c>
      <c r="CR483" s="12">
        <v>0</v>
      </c>
      <c r="CS483" s="12">
        <v>0</v>
      </c>
      <c r="CT483" s="12">
        <v>0</v>
      </c>
      <c r="CU483" s="12">
        <v>0</v>
      </c>
      <c r="CV483" s="12">
        <v>0</v>
      </c>
      <c r="CW483" s="12">
        <v>0</v>
      </c>
      <c r="CX483" s="22">
        <v>0.41099999999999998</v>
      </c>
      <c r="EC483" s="12">
        <v>4</v>
      </c>
      <c r="ED483" s="12">
        <v>4</v>
      </c>
      <c r="EF483" s="21">
        <f t="shared" si="66"/>
        <v>0</v>
      </c>
      <c r="EG483" s="28">
        <v>4</v>
      </c>
    </row>
    <row r="484" spans="1:244" s="12" customFormat="1" x14ac:dyDescent="0.3">
      <c r="B484" s="13">
        <v>2</v>
      </c>
      <c r="C484" s="51"/>
      <c r="D484" s="12">
        <v>50</v>
      </c>
      <c r="F484" s="14">
        <v>44931</v>
      </c>
      <c r="G484" s="13" t="s">
        <v>89</v>
      </c>
      <c r="I484" s="14">
        <v>44867</v>
      </c>
      <c r="J484" s="13">
        <f t="shared" si="63"/>
        <v>64</v>
      </c>
      <c r="K484" s="12">
        <f t="shared" si="64"/>
        <v>-2</v>
      </c>
      <c r="L484" s="12">
        <v>66</v>
      </c>
      <c r="M484" s="16" t="s">
        <v>74</v>
      </c>
      <c r="N484" s="12">
        <v>1</v>
      </c>
      <c r="P484" s="12" t="s">
        <v>75</v>
      </c>
      <c r="Q484" s="12" t="s">
        <v>161</v>
      </c>
      <c r="R484" s="12" t="s">
        <v>77</v>
      </c>
      <c r="S484" s="17" t="s">
        <v>78</v>
      </c>
      <c r="T484" s="12">
        <v>28</v>
      </c>
      <c r="V484" s="12">
        <v>2</v>
      </c>
      <c r="Z484" s="13">
        <v>17</v>
      </c>
      <c r="AA484" s="13">
        <v>2500</v>
      </c>
      <c r="AB484" s="12">
        <v>10</v>
      </c>
      <c r="AC484" s="13">
        <v>-31</v>
      </c>
      <c r="AE484" s="12">
        <v>4</v>
      </c>
      <c r="AF484" s="12">
        <v>5</v>
      </c>
      <c r="AG484" s="12">
        <v>6</v>
      </c>
      <c r="AH484" s="12">
        <v>7</v>
      </c>
      <c r="AJ484" s="49">
        <v>1</v>
      </c>
      <c r="AK484" s="16">
        <f t="shared" si="68"/>
        <v>3566.28417968749</v>
      </c>
      <c r="AL484" s="12">
        <v>-70.00732421875</v>
      </c>
      <c r="AM484" s="18">
        <v>-91.2933349609375</v>
      </c>
      <c r="AN484" s="18">
        <v>-112.091064453125</v>
      </c>
      <c r="AO484" s="18">
        <v>-131.05773925781199</v>
      </c>
      <c r="AP484" s="18">
        <v>-139.2822265625</v>
      </c>
      <c r="AQ484" s="12">
        <v>-159.698486328125</v>
      </c>
      <c r="AR484" s="12">
        <v>-169.158935546875</v>
      </c>
      <c r="AS484" s="12">
        <v>-129.44030761718699</v>
      </c>
      <c r="AU484" s="12">
        <f t="shared" si="65"/>
        <v>10</v>
      </c>
      <c r="AV484" s="12">
        <v>5</v>
      </c>
      <c r="AW484" s="12">
        <v>1</v>
      </c>
      <c r="AX484" s="12">
        <v>1</v>
      </c>
      <c r="AY484" s="12" t="s">
        <v>80</v>
      </c>
      <c r="AZ484" s="12">
        <v>558.60009765625</v>
      </c>
      <c r="BA484" s="12">
        <v>563.39959716796795</v>
      </c>
      <c r="BB484" s="19">
        <v>-37.169998168945298</v>
      </c>
      <c r="BC484" s="18">
        <v>56.624954223632798</v>
      </c>
      <c r="BD484" s="12">
        <v>2.10009765625</v>
      </c>
      <c r="BE484" s="12">
        <v>560.7001953125</v>
      </c>
      <c r="BF484" s="12">
        <v>27.907915115356399</v>
      </c>
      <c r="BG484" s="12">
        <v>0</v>
      </c>
      <c r="BH484" s="12">
        <v>558.60009765625</v>
      </c>
      <c r="BI484" s="19" t="s">
        <v>81</v>
      </c>
      <c r="BJ484" s="12">
        <v>28.312477111816399</v>
      </c>
      <c r="BK484" s="12" t="s">
        <v>81</v>
      </c>
      <c r="BL484" s="12">
        <v>3.6344137191772399</v>
      </c>
      <c r="BM484" s="12">
        <v>22.713415145873999</v>
      </c>
      <c r="BN484" s="12">
        <v>0.949951171875</v>
      </c>
      <c r="BO484" s="12">
        <v>-10.060976028442299</v>
      </c>
      <c r="BP484" s="12">
        <v>1.749755859375</v>
      </c>
      <c r="BQ484" s="12" t="s">
        <v>81</v>
      </c>
      <c r="BR484" s="12" t="s">
        <v>81</v>
      </c>
      <c r="BS484" s="12" t="s">
        <v>81</v>
      </c>
      <c r="BU484" s="12" t="s">
        <v>81</v>
      </c>
      <c r="BV484" s="12">
        <v>224.84927368164</v>
      </c>
      <c r="BW484" s="12" t="s">
        <v>82</v>
      </c>
      <c r="BX484" s="12" t="s">
        <v>81</v>
      </c>
      <c r="BY484" s="12" t="s">
        <v>82</v>
      </c>
      <c r="BZ484" s="12" t="s">
        <v>82</v>
      </c>
      <c r="CC484" s="12" t="s">
        <v>677</v>
      </c>
      <c r="CE484" s="20">
        <v>-10.773</v>
      </c>
      <c r="CF484" s="21">
        <v>0</v>
      </c>
      <c r="CG484" s="21">
        <v>0.57999999999999996</v>
      </c>
      <c r="CH484" s="21">
        <v>0.71</v>
      </c>
      <c r="CI484" s="21">
        <v>-7.0309999999999997</v>
      </c>
      <c r="CJ484" s="21">
        <v>3</v>
      </c>
      <c r="CK484" s="21">
        <v>3.8439999999999999</v>
      </c>
      <c r="CL484" s="21">
        <v>-4.5170000000000003</v>
      </c>
      <c r="CM484" s="12">
        <v>4.8609999999999998</v>
      </c>
      <c r="CN484" s="12">
        <v>-5.7939999999999996</v>
      </c>
      <c r="CO484" s="62">
        <f>(CL484*CK484+CN484*CM484)/(CL484+CN484)</f>
        <v>4.4154768693628155</v>
      </c>
      <c r="CP484" s="12">
        <v>0.78</v>
      </c>
      <c r="CQ484" s="12">
        <v>0</v>
      </c>
      <c r="CR484" s="12">
        <v>0</v>
      </c>
      <c r="CS484" s="12">
        <v>0</v>
      </c>
      <c r="CT484" s="12">
        <v>0</v>
      </c>
      <c r="CU484" s="12">
        <v>0</v>
      </c>
      <c r="CV484" s="12">
        <v>0</v>
      </c>
      <c r="CW484" s="12">
        <v>0</v>
      </c>
      <c r="CX484" s="22">
        <v>0.128</v>
      </c>
      <c r="EC484" s="12">
        <v>4</v>
      </c>
      <c r="ED484" s="12">
        <v>4</v>
      </c>
      <c r="EF484" s="21">
        <f t="shared" si="66"/>
        <v>0</v>
      </c>
      <c r="EG484" s="28">
        <v>4</v>
      </c>
    </row>
    <row r="485" spans="1:244" s="12" customFormat="1" x14ac:dyDescent="0.3">
      <c r="B485" s="13">
        <v>2</v>
      </c>
      <c r="C485" s="51"/>
      <c r="D485" s="12">
        <v>25</v>
      </c>
      <c r="F485" s="14">
        <v>44931</v>
      </c>
      <c r="G485" s="13" t="s">
        <v>89</v>
      </c>
      <c r="I485" s="14">
        <v>44867</v>
      </c>
      <c r="J485" s="13">
        <f t="shared" si="63"/>
        <v>64</v>
      </c>
      <c r="K485" s="12">
        <f t="shared" si="64"/>
        <v>-2</v>
      </c>
      <c r="L485" s="12">
        <v>66</v>
      </c>
      <c r="M485" s="16" t="s">
        <v>74</v>
      </c>
      <c r="N485" s="12">
        <v>1</v>
      </c>
      <c r="P485" s="12" t="s">
        <v>75</v>
      </c>
      <c r="Q485" s="12" t="s">
        <v>161</v>
      </c>
      <c r="R485" s="12" t="s">
        <v>77</v>
      </c>
      <c r="S485" s="17" t="s">
        <v>78</v>
      </c>
      <c r="T485" s="12">
        <v>28</v>
      </c>
      <c r="V485" s="12">
        <v>3</v>
      </c>
      <c r="W485" s="12" t="s">
        <v>83</v>
      </c>
      <c r="Z485" s="13">
        <v>37</v>
      </c>
      <c r="AA485" s="13">
        <v>1400</v>
      </c>
      <c r="AB485" s="12">
        <v>11</v>
      </c>
      <c r="AC485" s="13">
        <v>-35</v>
      </c>
      <c r="AE485" s="12">
        <v>33</v>
      </c>
      <c r="AF485" s="12">
        <v>34</v>
      </c>
      <c r="AG485" s="12">
        <v>35</v>
      </c>
      <c r="AH485" s="12">
        <v>36</v>
      </c>
      <c r="AJ485" s="13">
        <v>1</v>
      </c>
      <c r="AK485" s="16">
        <f t="shared" si="68"/>
        <v>2450.56152343748</v>
      </c>
      <c r="AL485" s="12">
        <v>-65.0634765625</v>
      </c>
      <c r="AM485" s="18">
        <v>-83.8623046875</v>
      </c>
      <c r="AN485" s="18">
        <v>-96.0693359375</v>
      </c>
      <c r="AO485" s="18">
        <v>-107.5439453125</v>
      </c>
      <c r="AP485" s="18">
        <v>-114.486694335937</v>
      </c>
      <c r="AQ485" s="12">
        <v>-124.481201171875</v>
      </c>
      <c r="AR485" s="12">
        <v>-133.9111328125</v>
      </c>
      <c r="AS485" s="12">
        <v>-134.8876953125</v>
      </c>
      <c r="AU485" s="12">
        <f t="shared" si="65"/>
        <v>32</v>
      </c>
      <c r="AV485" s="12">
        <v>16</v>
      </c>
      <c r="AW485" s="12">
        <v>1</v>
      </c>
      <c r="AX485" s="12">
        <v>1</v>
      </c>
      <c r="AY485" s="12" t="s">
        <v>80</v>
      </c>
      <c r="AZ485" s="12">
        <v>382.69918823242102</v>
      </c>
      <c r="BA485" s="12">
        <v>386.79879760742102</v>
      </c>
      <c r="BB485" s="19">
        <v>-30.309999465942301</v>
      </c>
      <c r="BC485" s="18">
        <v>45.614566802978501</v>
      </c>
      <c r="BD485" s="12">
        <v>2</v>
      </c>
      <c r="BE485" s="12">
        <v>384.69918823242102</v>
      </c>
      <c r="BF485" s="12">
        <v>28.250062942504801</v>
      </c>
      <c r="BG485" s="12">
        <v>0</v>
      </c>
      <c r="BH485" s="12">
        <v>382.69918823242102</v>
      </c>
      <c r="BI485" s="19" t="s">
        <v>81</v>
      </c>
      <c r="BJ485" s="12">
        <v>22.807283401489201</v>
      </c>
      <c r="BK485" s="12" t="s">
        <v>81</v>
      </c>
      <c r="BL485" s="12">
        <v>2.07017993927002</v>
      </c>
      <c r="BM485" s="12">
        <v>12.5612745285034</v>
      </c>
      <c r="BN485" s="12">
        <v>0.7509765625</v>
      </c>
      <c r="BO485" s="12">
        <v>-11.4889707565307</v>
      </c>
      <c r="BP485" s="12">
        <v>1.4501953125</v>
      </c>
      <c r="BQ485" s="12" t="s">
        <v>81</v>
      </c>
      <c r="BR485" s="12" t="s">
        <v>81</v>
      </c>
      <c r="BS485" s="12" t="s">
        <v>81</v>
      </c>
      <c r="BU485" s="12" t="s">
        <v>81</v>
      </c>
      <c r="BV485" s="12">
        <v>157.69281005859301</v>
      </c>
      <c r="BW485" s="12" t="s">
        <v>82</v>
      </c>
      <c r="BX485" s="12" t="s">
        <v>81</v>
      </c>
      <c r="BY485" s="12" t="s">
        <v>82</v>
      </c>
      <c r="BZ485" s="12" t="s">
        <v>82</v>
      </c>
      <c r="CC485" s="12" t="s">
        <v>678</v>
      </c>
      <c r="CE485" s="20">
        <v>-17.638999999999999</v>
      </c>
      <c r="CF485" s="21">
        <v>0</v>
      </c>
      <c r="CG485" s="21">
        <v>0.45800000000000002</v>
      </c>
      <c r="CH485" s="21">
        <v>0.46899999999999997</v>
      </c>
      <c r="CI485" s="21">
        <v>64.531999999999996</v>
      </c>
      <c r="CJ485" s="21">
        <v>2.0499999999999998</v>
      </c>
      <c r="CK485" s="21">
        <v>1.548</v>
      </c>
      <c r="CL485" s="21">
        <v>-6.2460000000000004</v>
      </c>
      <c r="CM485" s="12">
        <v>1.9059999999999999</v>
      </c>
      <c r="CN485" s="12">
        <v>-12.680999999999999</v>
      </c>
      <c r="CO485" s="62">
        <f>(CL485*CK485+CN485*CM485)/(CL485+CN485)</f>
        <v>1.7878582976699953</v>
      </c>
      <c r="CP485" s="12">
        <v>0.78800000000000003</v>
      </c>
      <c r="CQ485" s="12">
        <v>0</v>
      </c>
      <c r="CR485" s="12">
        <v>0</v>
      </c>
      <c r="CS485" s="12">
        <v>0</v>
      </c>
      <c r="CT485" s="12">
        <v>0</v>
      </c>
      <c r="CU485" s="12">
        <v>0</v>
      </c>
      <c r="CV485" s="12">
        <v>0</v>
      </c>
      <c r="CW485" s="12">
        <v>0</v>
      </c>
      <c r="CX485" s="22">
        <v>0.22</v>
      </c>
      <c r="DV485" s="21"/>
      <c r="DW485" s="21"/>
      <c r="DX485" s="21"/>
      <c r="DY485" s="21"/>
      <c r="DZ485" s="21"/>
      <c r="EA485" s="21"/>
      <c r="EB485" s="21"/>
      <c r="EC485" s="12">
        <v>4</v>
      </c>
      <c r="ED485" s="12">
        <v>4</v>
      </c>
      <c r="EF485" s="21">
        <f t="shared" si="66"/>
        <v>0</v>
      </c>
      <c r="EG485" s="28">
        <v>4</v>
      </c>
    </row>
    <row r="486" spans="1:244" s="12" customFormat="1" x14ac:dyDescent="0.3">
      <c r="B486" s="13">
        <v>2</v>
      </c>
      <c r="C486" s="51"/>
      <c r="D486" s="12">
        <v>50</v>
      </c>
      <c r="F486" s="14">
        <v>44931</v>
      </c>
      <c r="G486" s="13" t="s">
        <v>89</v>
      </c>
      <c r="I486" s="14">
        <v>44867</v>
      </c>
      <c r="J486" s="13">
        <f t="shared" si="63"/>
        <v>64</v>
      </c>
      <c r="K486" s="12">
        <f t="shared" si="64"/>
        <v>-2</v>
      </c>
      <c r="L486" s="12">
        <v>66</v>
      </c>
      <c r="M486" s="16" t="s">
        <v>74</v>
      </c>
      <c r="N486" s="12">
        <v>1</v>
      </c>
      <c r="P486" s="12" t="s">
        <v>75</v>
      </c>
      <c r="Q486" s="12" t="s">
        <v>161</v>
      </c>
      <c r="R486" s="12" t="s">
        <v>77</v>
      </c>
      <c r="S486" s="17" t="s">
        <v>78</v>
      </c>
      <c r="T486" s="12">
        <v>28</v>
      </c>
      <c r="V486" s="12">
        <v>3</v>
      </c>
      <c r="W486" s="12" t="s">
        <v>84</v>
      </c>
      <c r="Z486" s="13">
        <v>75</v>
      </c>
      <c r="AA486" s="13">
        <v>1800</v>
      </c>
      <c r="AB486" s="12">
        <v>12</v>
      </c>
      <c r="AC486" s="13">
        <v>-41</v>
      </c>
      <c r="AE486" s="12">
        <v>8</v>
      </c>
      <c r="AF486" s="12">
        <v>9</v>
      </c>
      <c r="AG486" s="12">
        <v>10</v>
      </c>
      <c r="AH486" s="12">
        <v>11</v>
      </c>
      <c r="AJ486" s="49">
        <v>1</v>
      </c>
      <c r="AK486" s="16">
        <f t="shared" si="68"/>
        <v>1928.10058593747</v>
      </c>
      <c r="AL486" s="12">
        <v>-78.7811279296875</v>
      </c>
      <c r="AM486" s="18">
        <v>-91.3848876953125</v>
      </c>
      <c r="AN486" s="18">
        <v>-93.048095703125</v>
      </c>
      <c r="AO486" s="18">
        <v>-110.702514648437</v>
      </c>
      <c r="AP486" s="18">
        <v>-117.324829101562</v>
      </c>
      <c r="AQ486" s="12">
        <v>-125.534057617187</v>
      </c>
      <c r="AR486" s="12">
        <v>-128.89099121093699</v>
      </c>
      <c r="AS486" s="12">
        <v>-111.221313476562</v>
      </c>
      <c r="AU486" s="12">
        <f t="shared" si="65"/>
        <v>48</v>
      </c>
      <c r="AV486" s="12">
        <v>24</v>
      </c>
      <c r="AW486" s="12">
        <v>1</v>
      </c>
      <c r="AX486" s="12">
        <v>1</v>
      </c>
      <c r="AY486" s="12" t="s">
        <v>80</v>
      </c>
      <c r="AZ486" s="12">
        <v>364.09948730468699</v>
      </c>
      <c r="BA486" s="12">
        <v>368.00012207031199</v>
      </c>
      <c r="BB486" s="19">
        <v>-30.7399997711181</v>
      </c>
      <c r="BC486" s="18">
        <v>44.488170623779197</v>
      </c>
      <c r="BD486" s="12">
        <v>1.701171875</v>
      </c>
      <c r="BE486" s="12">
        <v>365.80065917968699</v>
      </c>
      <c r="BF486" s="12">
        <v>22.6833591461181</v>
      </c>
      <c r="BG486" s="12">
        <v>0</v>
      </c>
      <c r="BH486" s="12">
        <v>364.09948730468699</v>
      </c>
      <c r="BI486" s="19" t="s">
        <v>81</v>
      </c>
      <c r="BJ486" s="12">
        <v>22.244085311889599</v>
      </c>
      <c r="BK486" s="12" t="s">
        <v>81</v>
      </c>
      <c r="BL486" s="12">
        <v>1.44059014320373</v>
      </c>
      <c r="BM486" s="12">
        <v>20.8333339691162</v>
      </c>
      <c r="BN486" s="12">
        <v>0.3505859375</v>
      </c>
      <c r="BO486" s="12">
        <v>-9.4975490570068306</v>
      </c>
      <c r="BP486" s="12">
        <v>2.0498046875</v>
      </c>
      <c r="BQ486" s="12" t="s">
        <v>81</v>
      </c>
      <c r="BR486" s="12" t="s">
        <v>81</v>
      </c>
      <c r="BS486" s="12" t="s">
        <v>81</v>
      </c>
      <c r="BU486" s="12" t="s">
        <v>81</v>
      </c>
      <c r="BV486" s="12">
        <v>148.88851928710901</v>
      </c>
      <c r="BW486" s="12" t="s">
        <v>82</v>
      </c>
      <c r="BX486" s="12" t="s">
        <v>81</v>
      </c>
      <c r="BY486" s="12" t="s">
        <v>82</v>
      </c>
      <c r="BZ486" s="12" t="s">
        <v>82</v>
      </c>
      <c r="CC486" s="12" t="s">
        <v>679</v>
      </c>
      <c r="CE486" s="20">
        <v>-12.115</v>
      </c>
      <c r="CF486" s="21">
        <v>0</v>
      </c>
      <c r="CG486" s="21">
        <v>9.1999999999999998E-2</v>
      </c>
      <c r="CH486" s="21">
        <v>0.66800000000000004</v>
      </c>
      <c r="CI486" s="21">
        <v>14.227</v>
      </c>
      <c r="CJ486" s="21">
        <v>2.4</v>
      </c>
      <c r="CK486" s="21">
        <v>1.5509999999999999</v>
      </c>
      <c r="CL486" s="21">
        <v>-4.4720000000000004</v>
      </c>
      <c r="CM486" s="12">
        <v>2.2890000000000001</v>
      </c>
      <c r="CN486" s="12">
        <v>-8.8000000000000007</v>
      </c>
      <c r="CO486" s="62">
        <f>(CL486*CK486+CN486*CM486)/(CL486+CN486)</f>
        <v>2.0403309222423145</v>
      </c>
      <c r="CP486" s="12">
        <v>0.84699999999999998</v>
      </c>
      <c r="CQ486" s="12">
        <v>0</v>
      </c>
      <c r="CR486" s="12">
        <v>0</v>
      </c>
      <c r="CS486" s="12">
        <v>0</v>
      </c>
      <c r="CT486" s="12">
        <v>0</v>
      </c>
      <c r="CU486" s="12">
        <v>0</v>
      </c>
      <c r="CV486" s="12">
        <v>0</v>
      </c>
      <c r="CW486" s="12">
        <v>0</v>
      </c>
      <c r="CX486" s="22">
        <v>0.32300000000000001</v>
      </c>
      <c r="EC486" s="12">
        <v>4</v>
      </c>
      <c r="ED486" s="21">
        <v>4</v>
      </c>
      <c r="EE486" s="21"/>
      <c r="EF486" s="21">
        <f t="shared" si="66"/>
        <v>0</v>
      </c>
      <c r="EG486" s="28">
        <v>4</v>
      </c>
      <c r="EH486" s="21"/>
      <c r="EI486" s="21"/>
      <c r="EJ486" s="21"/>
      <c r="EK486" s="21"/>
      <c r="EL486" s="21"/>
      <c r="EM486" s="21"/>
      <c r="EN486" s="21"/>
      <c r="EO486" s="21"/>
      <c r="EP486" s="21"/>
      <c r="EQ486" s="21"/>
      <c r="ER486" s="21"/>
      <c r="ES486" s="21"/>
      <c r="ET486" s="21"/>
      <c r="EU486" s="21"/>
      <c r="EV486" s="21"/>
      <c r="EW486" s="21"/>
    </row>
    <row r="487" spans="1:244" s="12" customFormat="1" x14ac:dyDescent="0.3">
      <c r="B487" s="13">
        <v>2</v>
      </c>
      <c r="C487" s="51"/>
      <c r="D487" s="12">
        <v>50</v>
      </c>
      <c r="F487" s="14">
        <v>44931</v>
      </c>
      <c r="G487" s="13" t="s">
        <v>89</v>
      </c>
      <c r="I487" s="14">
        <v>44867</v>
      </c>
      <c r="J487" s="13">
        <f t="shared" si="63"/>
        <v>64</v>
      </c>
      <c r="K487" s="12">
        <f t="shared" si="64"/>
        <v>-2</v>
      </c>
      <c r="L487" s="12">
        <v>66</v>
      </c>
      <c r="M487" s="16" t="s">
        <v>74</v>
      </c>
      <c r="N487" s="12">
        <v>1</v>
      </c>
      <c r="P487" s="12" t="s">
        <v>75</v>
      </c>
      <c r="Q487" s="12" t="s">
        <v>161</v>
      </c>
      <c r="R487" s="12" t="s">
        <v>77</v>
      </c>
      <c r="S487" s="17" t="s">
        <v>78</v>
      </c>
      <c r="T487" s="12">
        <v>28</v>
      </c>
      <c r="V487" s="12">
        <v>4</v>
      </c>
      <c r="W487" s="12" t="s">
        <v>84</v>
      </c>
      <c r="Z487" s="13">
        <v>54</v>
      </c>
      <c r="AA487" s="13">
        <v>1300</v>
      </c>
      <c r="AB487" s="12">
        <v>13</v>
      </c>
      <c r="AC487" s="13">
        <v>-25</v>
      </c>
      <c r="AE487" s="12">
        <v>12</v>
      </c>
      <c r="AF487" s="12">
        <v>13</v>
      </c>
      <c r="AG487" s="12">
        <v>14</v>
      </c>
      <c r="AH487" s="12">
        <v>15</v>
      </c>
      <c r="AJ487" s="13">
        <v>1</v>
      </c>
      <c r="AK487" s="16">
        <f t="shared" si="68"/>
        <v>1817.32177734375</v>
      </c>
      <c r="AL487" s="12">
        <v>-74.7833251953125</v>
      </c>
      <c r="AM487" s="18">
        <v>-85.9222412109375</v>
      </c>
      <c r="AN487" s="18">
        <v>-94.0093994140625</v>
      </c>
      <c r="AO487" s="18">
        <v>-100.03662109375</v>
      </c>
      <c r="AP487" s="18">
        <v>-113.1591796875</v>
      </c>
      <c r="AQ487" s="12">
        <v>-119.369506835937</v>
      </c>
      <c r="AR487" s="12">
        <v>-124.6337890625</v>
      </c>
      <c r="AS487" s="12">
        <v>-132.32421875</v>
      </c>
      <c r="AU487" s="12">
        <f t="shared" si="65"/>
        <v>20</v>
      </c>
      <c r="AV487" s="12">
        <v>10</v>
      </c>
      <c r="AW487" s="12">
        <v>1</v>
      </c>
      <c r="AX487" s="12">
        <v>1</v>
      </c>
      <c r="AY487" s="12" t="s">
        <v>80</v>
      </c>
      <c r="AZ487" s="12">
        <v>560.90051269531205</v>
      </c>
      <c r="BA487" s="12">
        <v>565.00109863281205</v>
      </c>
      <c r="BB487" s="19">
        <v>-28.579999923706001</v>
      </c>
      <c r="BC487" s="18">
        <v>49.392990112304602</v>
      </c>
      <c r="BD487" s="12">
        <v>1.69921875</v>
      </c>
      <c r="BE487" s="12">
        <v>562.59973144531205</v>
      </c>
      <c r="BF487" s="12">
        <v>8.4078807830810494</v>
      </c>
      <c r="BG487" s="12">
        <v>0</v>
      </c>
      <c r="BH487" s="12">
        <v>560.90051269531205</v>
      </c>
      <c r="BI487" s="19" t="s">
        <v>81</v>
      </c>
      <c r="BJ487" s="12">
        <v>24.696495056152301</v>
      </c>
      <c r="BK487" s="12">
        <v>0.64416694641113303</v>
      </c>
      <c r="BL487" s="12">
        <v>6.6398229598998997</v>
      </c>
      <c r="BM487" s="12">
        <v>38.2965698242187</v>
      </c>
      <c r="BN487" s="12">
        <v>0.849609375</v>
      </c>
      <c r="BO487" s="12">
        <v>-12.408088684081999</v>
      </c>
      <c r="BP487" s="12">
        <v>1.150390625</v>
      </c>
      <c r="BQ487" s="12" t="s">
        <v>81</v>
      </c>
      <c r="BR487" s="12" t="s">
        <v>81</v>
      </c>
      <c r="BS487" s="12" t="s">
        <v>81</v>
      </c>
      <c r="BU487" s="12" t="s">
        <v>81</v>
      </c>
      <c r="BV487" s="12">
        <v>147.17646789550699</v>
      </c>
      <c r="BW487" s="12" t="s">
        <v>82</v>
      </c>
      <c r="BX487" s="12" t="s">
        <v>81</v>
      </c>
      <c r="BY487" s="12" t="s">
        <v>82</v>
      </c>
      <c r="BZ487" s="12" t="s">
        <v>82</v>
      </c>
      <c r="CC487" s="12" t="s">
        <v>680</v>
      </c>
      <c r="CE487" s="20">
        <v>-14.16</v>
      </c>
      <c r="CF487" s="21">
        <v>0</v>
      </c>
      <c r="CG487" s="21">
        <v>0.214</v>
      </c>
      <c r="CH487" s="21">
        <v>0.67700000000000005</v>
      </c>
      <c r="CI487" s="21">
        <v>93.855000000000004</v>
      </c>
      <c r="CJ487" s="21">
        <v>3.6</v>
      </c>
      <c r="CK487" s="21">
        <v>2.5299999999999998</v>
      </c>
      <c r="CL487" s="21">
        <v>-5.3760000000000003</v>
      </c>
      <c r="CM487" s="12">
        <v>2.903</v>
      </c>
      <c r="CN487" s="12">
        <v>-10.914999999999999</v>
      </c>
      <c r="CO487" s="62">
        <f>(CL487*CK487+CN487*CM487)/(CL487+CN487)</f>
        <v>2.7799106868823276</v>
      </c>
      <c r="CP487" s="12">
        <v>0.8</v>
      </c>
      <c r="CQ487" s="12">
        <v>0</v>
      </c>
      <c r="CR487" s="12">
        <v>0</v>
      </c>
      <c r="CS487" s="12">
        <v>0</v>
      </c>
      <c r="CT487" s="12">
        <v>0</v>
      </c>
      <c r="CU487" s="12">
        <v>0</v>
      </c>
      <c r="CV487" s="12">
        <v>0</v>
      </c>
      <c r="CW487" s="12">
        <v>0</v>
      </c>
      <c r="CX487" s="22">
        <v>4.5060000000000002</v>
      </c>
      <c r="EC487" s="12">
        <v>5</v>
      </c>
      <c r="ED487" s="21">
        <v>5</v>
      </c>
      <c r="EF487" s="21">
        <f t="shared" si="66"/>
        <v>0</v>
      </c>
      <c r="EG487" s="28">
        <v>5</v>
      </c>
    </row>
    <row r="488" spans="1:244" s="12" customFormat="1" ht="14.4" customHeight="1" x14ac:dyDescent="0.3">
      <c r="B488" s="13">
        <v>2</v>
      </c>
      <c r="C488" s="51"/>
      <c r="D488" s="12">
        <v>100</v>
      </c>
      <c r="F488" s="14">
        <v>44932</v>
      </c>
      <c r="G488" s="13" t="s">
        <v>89</v>
      </c>
      <c r="I488" s="14">
        <v>44867</v>
      </c>
      <c r="J488" s="13">
        <f t="shared" si="63"/>
        <v>65</v>
      </c>
      <c r="K488" s="41">
        <f t="shared" si="64"/>
        <v>0</v>
      </c>
      <c r="L488" s="41">
        <v>65</v>
      </c>
      <c r="M488" s="16" t="s">
        <v>74</v>
      </c>
      <c r="N488" s="12">
        <v>1</v>
      </c>
      <c r="P488" s="12" t="s">
        <v>107</v>
      </c>
      <c r="Q488" s="12" t="s">
        <v>161</v>
      </c>
      <c r="R488" s="12" t="s">
        <v>77</v>
      </c>
      <c r="S488" s="17" t="s">
        <v>78</v>
      </c>
      <c r="T488" s="12">
        <v>28</v>
      </c>
      <c r="U488" s="12">
        <v>3</v>
      </c>
      <c r="V488" s="12">
        <v>2</v>
      </c>
      <c r="W488" s="12" t="s">
        <v>124</v>
      </c>
      <c r="X488" s="12">
        <v>5</v>
      </c>
      <c r="Z488" s="13">
        <v>43</v>
      </c>
      <c r="AA488" s="13">
        <v>2200</v>
      </c>
      <c r="AB488" s="12">
        <v>12</v>
      </c>
      <c r="AC488" s="13">
        <v>-21</v>
      </c>
      <c r="AD488" s="12">
        <v>-23</v>
      </c>
      <c r="AE488" s="12">
        <v>14</v>
      </c>
      <c r="AF488" s="12">
        <v>15</v>
      </c>
      <c r="AG488" s="12">
        <v>16</v>
      </c>
      <c r="AH488" s="12">
        <v>17</v>
      </c>
      <c r="AJ488" s="54">
        <v>5</v>
      </c>
      <c r="AK488" s="16">
        <f t="shared" si="68"/>
        <v>2450.2563476562204</v>
      </c>
      <c r="AL488" s="12">
        <v>-73.2421875</v>
      </c>
      <c r="AM488" s="18">
        <v>-83.038330078125</v>
      </c>
      <c r="AN488" s="18">
        <v>-94.9249267578125</v>
      </c>
      <c r="AO488" s="18">
        <v>-109.146118164062</v>
      </c>
      <c r="AP488" s="18">
        <v>-121.444702148437</v>
      </c>
      <c r="AQ488" s="12">
        <v>-129.50134277343699</v>
      </c>
      <c r="AR488" s="12">
        <v>-135.833740234375</v>
      </c>
      <c r="AS488" s="12">
        <v>-145.91979980468699</v>
      </c>
      <c r="AU488" s="12">
        <f t="shared" si="65"/>
        <v>12</v>
      </c>
      <c r="AV488" s="12">
        <v>6</v>
      </c>
      <c r="AW488" s="12">
        <v>1</v>
      </c>
      <c r="AX488" s="12">
        <v>1</v>
      </c>
      <c r="AY488" s="12" t="s">
        <v>80</v>
      </c>
      <c r="AZ488" s="12">
        <v>607.79998779296795</v>
      </c>
      <c r="BA488" s="12">
        <v>611.7001953125</v>
      </c>
      <c r="BB488" s="19">
        <v>-29.120000839233299</v>
      </c>
      <c r="BC488" s="18">
        <v>83.471809387207003</v>
      </c>
      <c r="BD488" s="12">
        <v>1.60009765625</v>
      </c>
      <c r="BE488" s="12">
        <v>609.40008544921795</v>
      </c>
      <c r="BF488" s="12">
        <v>6.1860399246215803</v>
      </c>
      <c r="BG488" s="12">
        <v>0</v>
      </c>
      <c r="BH488" s="12">
        <v>607.79998779296795</v>
      </c>
      <c r="BI488" s="19">
        <v>1.5937528610229399</v>
      </c>
      <c r="BJ488" s="12">
        <v>41.735904693603501</v>
      </c>
      <c r="BK488" s="12">
        <v>1.0851860046386701</v>
      </c>
      <c r="BL488" s="12">
        <v>2.6789388656616202</v>
      </c>
      <c r="BM488" s="12">
        <v>0.75214910507202104</v>
      </c>
      <c r="BN488" s="12">
        <v>4.4537672996520996</v>
      </c>
      <c r="BO488" s="12">
        <v>163.56707763671801</v>
      </c>
      <c r="BP488" s="12">
        <v>1.150146484375</v>
      </c>
      <c r="BQ488" s="12">
        <v>-51.9817085266113</v>
      </c>
      <c r="BR488" s="12">
        <v>0.650146484375</v>
      </c>
      <c r="BS488" s="12">
        <v>61.235694885253899</v>
      </c>
      <c r="BT488" s="12">
        <v>0.98165804147720304</v>
      </c>
      <c r="BU488" s="12">
        <v>-37.263252258300703</v>
      </c>
      <c r="BV488" s="12">
        <v>1.79522109031677</v>
      </c>
      <c r="BW488" s="12">
        <v>148.84661865234301</v>
      </c>
      <c r="BX488" s="12" t="s">
        <v>82</v>
      </c>
      <c r="BY488" s="12" t="s">
        <v>81</v>
      </c>
      <c r="BZ488" s="12" t="s">
        <v>82</v>
      </c>
      <c r="CA488" s="12" t="s">
        <v>82</v>
      </c>
      <c r="CE488" s="20"/>
      <c r="CF488" s="21"/>
      <c r="CG488" s="21"/>
      <c r="CH488" s="21"/>
      <c r="CI488" s="21"/>
      <c r="CJ488" s="21"/>
      <c r="CK488" s="21"/>
      <c r="CL488" s="21"/>
      <c r="CO488" s="62"/>
      <c r="CX488" s="52">
        <v>7.0019999999999998</v>
      </c>
      <c r="CY488" s="12">
        <v>7.5250000000000004</v>
      </c>
      <c r="CZ488" s="12" t="s">
        <v>681</v>
      </c>
      <c r="DV488" s="21"/>
      <c r="DW488" s="21"/>
      <c r="DX488" s="21"/>
      <c r="DY488" s="21"/>
      <c r="DZ488" s="23"/>
      <c r="EA488" s="23"/>
      <c r="EB488" s="23"/>
      <c r="EC488" s="12">
        <v>7</v>
      </c>
      <c r="ED488" s="21">
        <v>7</v>
      </c>
      <c r="EF488" s="21">
        <f t="shared" si="66"/>
        <v>0</v>
      </c>
      <c r="EG488" s="28">
        <v>7</v>
      </c>
    </row>
    <row r="489" spans="1:244" s="35" customFormat="1" ht="15" customHeight="1" x14ac:dyDescent="0.3">
      <c r="A489" s="12"/>
      <c r="B489" s="13">
        <v>2</v>
      </c>
      <c r="C489" s="51"/>
      <c r="D489" s="12">
        <v>100</v>
      </c>
      <c r="E489" s="12"/>
      <c r="F489" s="14">
        <v>44932</v>
      </c>
      <c r="G489" s="13" t="s">
        <v>89</v>
      </c>
      <c r="H489" s="12"/>
      <c r="I489" s="14">
        <v>44867</v>
      </c>
      <c r="J489" s="13">
        <f t="shared" si="63"/>
        <v>65</v>
      </c>
      <c r="K489" s="41">
        <f t="shared" si="64"/>
        <v>0</v>
      </c>
      <c r="L489" s="41">
        <v>65</v>
      </c>
      <c r="M489" s="16" t="s">
        <v>74</v>
      </c>
      <c r="N489" s="12">
        <v>1</v>
      </c>
      <c r="O489" s="12"/>
      <c r="P489" s="12" t="s">
        <v>107</v>
      </c>
      <c r="Q489" s="12" t="s">
        <v>161</v>
      </c>
      <c r="R489" s="12" t="s">
        <v>77</v>
      </c>
      <c r="S489" s="17" t="s">
        <v>78</v>
      </c>
      <c r="T489" s="12">
        <v>28</v>
      </c>
      <c r="U489" s="12">
        <v>3</v>
      </c>
      <c r="V489" s="12">
        <v>7</v>
      </c>
      <c r="W489" s="12" t="s">
        <v>124</v>
      </c>
      <c r="X489" s="12">
        <v>6</v>
      </c>
      <c r="Y489" s="12"/>
      <c r="Z489" s="13">
        <v>32</v>
      </c>
      <c r="AA489" s="13">
        <v>1900</v>
      </c>
      <c r="AB489" s="12">
        <v>5</v>
      </c>
      <c r="AC489" s="13">
        <v>-35</v>
      </c>
      <c r="AD489" s="12">
        <v>-16</v>
      </c>
      <c r="AE489" s="12">
        <v>28</v>
      </c>
      <c r="AF489" s="12">
        <v>29</v>
      </c>
      <c r="AG489" s="12">
        <v>30</v>
      </c>
      <c r="AH489" s="12">
        <v>31</v>
      </c>
      <c r="AI489" s="12"/>
      <c r="AJ489" s="54">
        <v>7</v>
      </c>
      <c r="AK489" s="16">
        <f t="shared" si="68"/>
        <v>1663.818359375</v>
      </c>
      <c r="AL489" s="12">
        <v>-68.206787109375</v>
      </c>
      <c r="AM489" s="18">
        <v>-78.5675048828125</v>
      </c>
      <c r="AN489" s="18">
        <v>-87.3565673828125</v>
      </c>
      <c r="AO489" s="18">
        <v>-94.8638916015625</v>
      </c>
      <c r="AP489" s="18">
        <v>-101.654052734375</v>
      </c>
      <c r="AQ489" s="12">
        <v>-116.317749023437</v>
      </c>
      <c r="AR489" s="12">
        <v>-125.442504882812</v>
      </c>
      <c r="AS489" s="12">
        <v>-127.700805664062</v>
      </c>
      <c r="AT489" s="12"/>
      <c r="AU489" s="12">
        <f t="shared" si="65"/>
        <v>14</v>
      </c>
      <c r="AV489" s="12">
        <v>7</v>
      </c>
      <c r="AW489" s="12">
        <v>1</v>
      </c>
      <c r="AX489" s="12">
        <v>1</v>
      </c>
      <c r="AY489" s="12" t="s">
        <v>80</v>
      </c>
      <c r="AZ489" s="12">
        <v>600.90002441406205</v>
      </c>
      <c r="BA489" s="12">
        <v>604.60009765625</v>
      </c>
      <c r="BB489" s="19">
        <v>-32.069999694824197</v>
      </c>
      <c r="BC489" s="18">
        <v>74.748832702636705</v>
      </c>
      <c r="BD489" s="12">
        <v>1.60009765625</v>
      </c>
      <c r="BE489" s="12">
        <v>602.50012207031205</v>
      </c>
      <c r="BF489" s="12">
        <v>0.77422362565994296</v>
      </c>
      <c r="BG489" s="12">
        <v>0</v>
      </c>
      <c r="BH489" s="12">
        <v>600.90002441406205</v>
      </c>
      <c r="BI489" s="19">
        <v>1.6681332588195801</v>
      </c>
      <c r="BJ489" s="12">
        <v>37.374416351318303</v>
      </c>
      <c r="BK489" s="12">
        <v>0.95739936828613303</v>
      </c>
      <c r="BL489" s="12">
        <v>2.6255326271057098</v>
      </c>
      <c r="BM489" s="12">
        <v>1.87034916877746</v>
      </c>
      <c r="BN489" s="12">
        <v>7.4095797538757298</v>
      </c>
      <c r="BO489" s="12">
        <v>91.006095886230398</v>
      </c>
      <c r="BP489" s="12">
        <v>1.050048828125</v>
      </c>
      <c r="BQ489" s="12">
        <v>-48.100490570068303</v>
      </c>
      <c r="BR489" s="12">
        <v>0.75</v>
      </c>
      <c r="BS489" s="12">
        <v>58.7759399414062</v>
      </c>
      <c r="BT489" s="12">
        <v>1.02296042442321</v>
      </c>
      <c r="BU489" s="12">
        <v>-37.608776092529197</v>
      </c>
      <c r="BV489" s="12">
        <v>1.6051067113876301</v>
      </c>
      <c r="BW489" s="12">
        <v>134.90521240234301</v>
      </c>
      <c r="BX489" s="12" t="s">
        <v>82</v>
      </c>
      <c r="BY489" s="12" t="s">
        <v>81</v>
      </c>
      <c r="BZ489" s="12" t="s">
        <v>82</v>
      </c>
      <c r="CA489" s="12" t="s">
        <v>82</v>
      </c>
      <c r="CB489" s="12"/>
      <c r="CC489" s="12"/>
      <c r="CD489" s="12"/>
      <c r="CE489" s="20"/>
      <c r="CF489" s="21"/>
      <c r="CG489" s="21"/>
      <c r="CH489" s="21"/>
      <c r="CI489" s="21"/>
      <c r="CJ489" s="21"/>
      <c r="CK489" s="21"/>
      <c r="CL489" s="21"/>
      <c r="CM489" s="12"/>
      <c r="CN489" s="12"/>
      <c r="CO489" s="62"/>
      <c r="CP489" s="12"/>
      <c r="CQ489" s="12"/>
      <c r="CR489" s="12"/>
      <c r="CS489" s="12"/>
      <c r="CT489" s="12"/>
      <c r="CU489" s="12"/>
      <c r="CV489" s="12"/>
      <c r="CW489" s="12"/>
      <c r="CX489" s="22">
        <v>3.03</v>
      </c>
      <c r="CY489" s="12" t="s">
        <v>682</v>
      </c>
      <c r="CZ489" s="12" t="s">
        <v>683</v>
      </c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2"/>
      <c r="DL489" s="12"/>
      <c r="DM489" s="12"/>
      <c r="DN489" s="12"/>
      <c r="DO489" s="12"/>
      <c r="DP489" s="12"/>
      <c r="DQ489" s="12"/>
      <c r="DR489" s="12"/>
      <c r="DS489" s="12"/>
      <c r="DT489" s="12"/>
      <c r="DU489" s="12"/>
      <c r="DV489" s="12"/>
      <c r="DW489" s="12"/>
      <c r="DX489" s="12"/>
      <c r="DY489" s="12"/>
      <c r="DZ489" s="23"/>
      <c r="EA489" s="23"/>
      <c r="EB489" s="23"/>
      <c r="EC489" s="21">
        <v>9</v>
      </c>
      <c r="ED489" s="21">
        <v>9</v>
      </c>
      <c r="EE489" s="21"/>
      <c r="EF489" s="21">
        <f t="shared" si="66"/>
        <v>0</v>
      </c>
      <c r="EG489" s="24">
        <v>9</v>
      </c>
      <c r="EH489" s="21"/>
      <c r="EI489" s="21"/>
      <c r="EJ489" s="21"/>
      <c r="EK489" s="21"/>
      <c r="EL489" s="21"/>
      <c r="EM489" s="21"/>
      <c r="EN489" s="21"/>
      <c r="EO489" s="21"/>
      <c r="EP489" s="21"/>
      <c r="EQ489" s="21"/>
      <c r="ER489" s="21"/>
      <c r="ES489" s="21"/>
      <c r="ET489" s="21"/>
      <c r="EU489" s="21"/>
      <c r="EV489" s="21"/>
      <c r="EW489" s="21"/>
      <c r="EX489" s="21"/>
      <c r="EY489" s="21"/>
      <c r="EZ489" s="21"/>
      <c r="FA489" s="21"/>
      <c r="FB489" s="21"/>
      <c r="FC489" s="21"/>
      <c r="FD489" s="21"/>
      <c r="FE489" s="21"/>
      <c r="FF489" s="21"/>
      <c r="FG489" s="21"/>
      <c r="FH489" s="21"/>
      <c r="FI489" s="21"/>
      <c r="FJ489" s="21"/>
      <c r="FK489" s="21"/>
      <c r="FL489" s="21"/>
      <c r="FM489" s="21"/>
      <c r="FN489" s="21"/>
      <c r="FO489" s="21"/>
      <c r="FP489" s="21"/>
      <c r="FQ489" s="21"/>
      <c r="FR489" s="21"/>
      <c r="FS489" s="21"/>
      <c r="FT489" s="21"/>
      <c r="FU489" s="21"/>
      <c r="FV489" s="21"/>
      <c r="FW489" s="21"/>
      <c r="FX489" s="21"/>
      <c r="FY489" s="21"/>
      <c r="FZ489" s="21"/>
      <c r="GA489" s="21"/>
      <c r="GB489" s="21"/>
      <c r="GC489" s="21"/>
      <c r="GD489" s="21"/>
      <c r="GE489" s="21"/>
      <c r="GF489" s="21"/>
      <c r="GG489" s="21"/>
      <c r="GH489" s="21"/>
      <c r="GI489" s="21"/>
      <c r="GJ489" s="21"/>
      <c r="GK489" s="21"/>
      <c r="GL489" s="21"/>
      <c r="GM489" s="21"/>
      <c r="GN489" s="21"/>
      <c r="GO489" s="21"/>
      <c r="GP489" s="21"/>
      <c r="GQ489" s="21"/>
      <c r="GR489" s="21"/>
      <c r="GS489" s="21"/>
      <c r="GT489" s="21"/>
      <c r="GU489" s="21"/>
      <c r="GV489" s="21"/>
      <c r="GW489" s="21"/>
      <c r="GX489" s="21"/>
      <c r="GY489" s="21"/>
      <c r="GZ489" s="21"/>
      <c r="HA489" s="21"/>
      <c r="HB489" s="21"/>
      <c r="HC489" s="21"/>
      <c r="HD489" s="21"/>
      <c r="HE489" s="21"/>
      <c r="HF489" s="21"/>
      <c r="HG489" s="21"/>
      <c r="HH489" s="21"/>
      <c r="HI489" s="21"/>
      <c r="HJ489" s="21"/>
      <c r="HK489" s="21"/>
      <c r="HL489" s="21"/>
      <c r="HM489" s="21"/>
      <c r="HN489" s="21"/>
      <c r="HO489" s="21"/>
      <c r="HP489" s="21"/>
      <c r="HQ489" s="21"/>
      <c r="HR489" s="21"/>
      <c r="HS489" s="21"/>
      <c r="HT489" s="21"/>
      <c r="HU489" s="21"/>
      <c r="HV489" s="21"/>
      <c r="HW489" s="21"/>
      <c r="HX489" s="21"/>
      <c r="HY489" s="21"/>
      <c r="HZ489" s="21"/>
      <c r="IA489" s="21"/>
      <c r="IB489" s="21"/>
      <c r="IC489" s="21"/>
      <c r="ID489" s="21"/>
      <c r="IE489" s="21"/>
      <c r="IF489" s="21"/>
      <c r="IG489" s="21"/>
      <c r="IH489" s="21"/>
      <c r="II489" s="21"/>
      <c r="IJ489" s="21"/>
    </row>
    <row r="490" spans="1:244" s="12" customFormat="1" x14ac:dyDescent="0.3">
      <c r="A490" s="32"/>
      <c r="B490" s="13">
        <v>2</v>
      </c>
      <c r="C490" s="32"/>
      <c r="D490" s="12">
        <v>100</v>
      </c>
      <c r="F490" s="14">
        <v>44932</v>
      </c>
      <c r="G490" s="13" t="s">
        <v>89</v>
      </c>
      <c r="I490" s="14">
        <v>44867</v>
      </c>
      <c r="J490" s="13">
        <f t="shared" si="63"/>
        <v>65</v>
      </c>
      <c r="K490" s="41">
        <f t="shared" si="64"/>
        <v>0</v>
      </c>
      <c r="L490" s="41">
        <v>65</v>
      </c>
      <c r="M490" s="16" t="s">
        <v>74</v>
      </c>
      <c r="N490" s="12">
        <v>1</v>
      </c>
      <c r="P490" s="12" t="s">
        <v>107</v>
      </c>
      <c r="Q490" s="12" t="s">
        <v>161</v>
      </c>
      <c r="R490" s="12" t="s">
        <v>77</v>
      </c>
      <c r="S490" s="17" t="s">
        <v>78</v>
      </c>
      <c r="T490" s="12">
        <v>28</v>
      </c>
      <c r="U490" s="12">
        <v>3</v>
      </c>
      <c r="V490" s="12">
        <v>5</v>
      </c>
      <c r="W490" s="12" t="s">
        <v>124</v>
      </c>
      <c r="X490" s="32">
        <v>2</v>
      </c>
      <c r="Y490" s="32"/>
      <c r="Z490" s="54">
        <v>39</v>
      </c>
      <c r="AA490" s="54">
        <v>1700</v>
      </c>
      <c r="AB490" s="32">
        <v>15</v>
      </c>
      <c r="AC490" s="54">
        <v>-33</v>
      </c>
      <c r="AD490" s="32">
        <v>-17</v>
      </c>
      <c r="AE490" s="32">
        <v>23</v>
      </c>
      <c r="AF490" s="32">
        <v>24</v>
      </c>
      <c r="AG490" s="32">
        <v>25</v>
      </c>
      <c r="AH490" s="32">
        <v>26</v>
      </c>
      <c r="AI490" s="32"/>
      <c r="AJ490" s="54">
        <v>4</v>
      </c>
      <c r="AK490" s="16">
        <f t="shared" si="68"/>
        <v>2166.44287109373</v>
      </c>
      <c r="AL490" s="12">
        <v>-65.91796875</v>
      </c>
      <c r="AM490" s="18">
        <v>-79.7882080078125</v>
      </c>
      <c r="AN490" s="18">
        <v>-91.1712646484375</v>
      </c>
      <c r="AO490" s="18">
        <v>-101.470947265625</v>
      </c>
      <c r="AP490" s="18">
        <v>-109.237670898437</v>
      </c>
      <c r="AQ490" s="12">
        <v>-116.363525390625</v>
      </c>
      <c r="AR490" s="12">
        <v>-121.780395507812</v>
      </c>
      <c r="AS490" s="12">
        <v>-130.02014160156199</v>
      </c>
      <c r="AT490" s="32"/>
      <c r="AU490" s="12">
        <f t="shared" si="65"/>
        <v>14</v>
      </c>
      <c r="AV490" s="32">
        <v>7</v>
      </c>
      <c r="AW490" s="32">
        <v>1</v>
      </c>
      <c r="AX490" s="32">
        <v>1</v>
      </c>
      <c r="AY490" s="32" t="s">
        <v>80</v>
      </c>
      <c r="AZ490" s="32">
        <v>646.2001953125</v>
      </c>
      <c r="BA490" s="32">
        <v>650.10009765625</v>
      </c>
      <c r="BB490" s="79">
        <v>-20.2399997711181</v>
      </c>
      <c r="BC490" s="80">
        <v>55.457286834716697</v>
      </c>
      <c r="BD490" s="32">
        <v>1.69970703125</v>
      </c>
      <c r="BE490" s="32">
        <v>647.89990234375</v>
      </c>
      <c r="BF490" s="32">
        <v>4.1877536773681596</v>
      </c>
      <c r="BG490" s="32">
        <v>0</v>
      </c>
      <c r="BH490" s="32">
        <v>646.2001953125</v>
      </c>
      <c r="BI490" s="79">
        <v>1.87214744091033</v>
      </c>
      <c r="BJ490" s="32">
        <v>27.728643417358299</v>
      </c>
      <c r="BK490" s="32">
        <v>0.97156691551208496</v>
      </c>
      <c r="BL490" s="32">
        <v>2.8437144756317099</v>
      </c>
      <c r="BM490" s="32">
        <v>1.95996737480163</v>
      </c>
      <c r="BN490" s="32">
        <v>57.4500122070312</v>
      </c>
      <c r="BO490" s="32">
        <v>63.725490570068303</v>
      </c>
      <c r="BP490" s="32">
        <v>1.0498046875</v>
      </c>
      <c r="BQ490" s="32">
        <v>-32.322303771972599</v>
      </c>
      <c r="BR490" s="32">
        <v>0.85009765625</v>
      </c>
      <c r="BS490" s="32">
        <v>39.0993041992187</v>
      </c>
      <c r="BT490" s="32">
        <v>1.15151727199554</v>
      </c>
      <c r="BU490" s="32">
        <v>-27.488662719726499</v>
      </c>
      <c r="BV490" s="32">
        <v>1.6534442901611299</v>
      </c>
      <c r="BW490" s="32">
        <v>110.24957275390599</v>
      </c>
      <c r="BX490" s="32" t="s">
        <v>82</v>
      </c>
      <c r="BY490" s="32" t="s">
        <v>81</v>
      </c>
      <c r="BZ490" s="32" t="s">
        <v>82</v>
      </c>
      <c r="CA490" s="32" t="s">
        <v>82</v>
      </c>
      <c r="CB490" s="32"/>
      <c r="CC490" s="32"/>
      <c r="CD490" s="32"/>
      <c r="CE490" s="55"/>
      <c r="CF490" s="56"/>
      <c r="CG490" s="56"/>
      <c r="CH490" s="56"/>
      <c r="CI490" s="56"/>
      <c r="CJ490" s="56"/>
      <c r="CK490" s="56"/>
      <c r="CL490" s="56"/>
      <c r="CM490" s="32"/>
      <c r="CN490" s="32"/>
      <c r="CO490" s="62"/>
      <c r="CP490" s="32"/>
      <c r="CQ490" s="32"/>
      <c r="CR490" s="32"/>
      <c r="CS490" s="32"/>
      <c r="CT490" s="32"/>
      <c r="CU490" s="32"/>
      <c r="CV490" s="32"/>
      <c r="CW490" s="32"/>
      <c r="CX490" s="52">
        <v>0.23400000000000001</v>
      </c>
      <c r="CY490" s="32"/>
      <c r="CZ490" s="32"/>
      <c r="DA490" s="32"/>
      <c r="DB490" s="32"/>
      <c r="DC490" s="32"/>
      <c r="DD490" s="32"/>
      <c r="DE490" s="32"/>
      <c r="DV490" s="21"/>
      <c r="DW490" s="21"/>
      <c r="DX490" s="21"/>
      <c r="DY490" s="21"/>
      <c r="DZ490" s="23"/>
      <c r="EC490" s="32">
        <v>6</v>
      </c>
      <c r="ED490" s="12">
        <v>6</v>
      </c>
      <c r="EF490" s="21">
        <f t="shared" si="66"/>
        <v>0</v>
      </c>
      <c r="EG490" s="36">
        <v>6</v>
      </c>
    </row>
    <row r="491" spans="1:244" s="12" customFormat="1" ht="15" customHeight="1" x14ac:dyDescent="0.3">
      <c r="B491" s="13">
        <v>2</v>
      </c>
      <c r="C491" s="51"/>
      <c r="D491" s="12">
        <v>100</v>
      </c>
      <c r="F491" s="14">
        <v>44932</v>
      </c>
      <c r="G491" s="13" t="s">
        <v>89</v>
      </c>
      <c r="I491" s="14">
        <v>44867</v>
      </c>
      <c r="J491" s="13">
        <f t="shared" si="63"/>
        <v>65</v>
      </c>
      <c r="K491" s="41">
        <f t="shared" si="64"/>
        <v>0</v>
      </c>
      <c r="L491" s="41">
        <v>65</v>
      </c>
      <c r="M491" s="16" t="s">
        <v>74</v>
      </c>
      <c r="N491" s="12">
        <v>1</v>
      </c>
      <c r="P491" s="12" t="s">
        <v>107</v>
      </c>
      <c r="Q491" s="12" t="s">
        <v>161</v>
      </c>
      <c r="R491" s="12" t="s">
        <v>77</v>
      </c>
      <c r="S491" s="17" t="s">
        <v>78</v>
      </c>
      <c r="T491" s="12">
        <v>28</v>
      </c>
      <c r="U491" s="12">
        <v>3</v>
      </c>
      <c r="V491" s="12">
        <v>3</v>
      </c>
      <c r="W491" s="12" t="s">
        <v>684</v>
      </c>
      <c r="X491" s="12">
        <v>3</v>
      </c>
      <c r="Z491" s="13">
        <v>52</v>
      </c>
      <c r="AA491" s="13">
        <v>1700</v>
      </c>
      <c r="AB491" s="12">
        <v>31</v>
      </c>
      <c r="AC491" s="13">
        <v>-35</v>
      </c>
      <c r="AD491" s="12">
        <v>-11</v>
      </c>
      <c r="AE491" s="12">
        <v>18</v>
      </c>
      <c r="AF491" s="12">
        <v>19</v>
      </c>
      <c r="AG491" s="12">
        <v>20</v>
      </c>
      <c r="AH491" s="12">
        <v>21</v>
      </c>
      <c r="AJ491" s="13">
        <v>4</v>
      </c>
      <c r="AK491" s="16">
        <f t="shared" si="68"/>
        <v>1196.59423828125</v>
      </c>
      <c r="AL491" s="12">
        <v>-75.37841796875</v>
      </c>
      <c r="AM491" s="18">
        <v>-83.9080810546875</v>
      </c>
      <c r="AN491" s="18">
        <v>-90.0726318359375</v>
      </c>
      <c r="AO491" s="18">
        <v>-92.28515625</v>
      </c>
      <c r="AP491" s="18">
        <v>-101.104736328125</v>
      </c>
      <c r="AQ491" s="12">
        <v>-114.700317382812</v>
      </c>
      <c r="AR491" s="12">
        <v>-116.561889648437</v>
      </c>
      <c r="AS491" s="12">
        <v>-112.899780273437</v>
      </c>
      <c r="AU491" s="12">
        <f t="shared" si="65"/>
        <v>18</v>
      </c>
      <c r="AV491" s="12">
        <v>9</v>
      </c>
      <c r="AW491" s="12">
        <v>1</v>
      </c>
      <c r="AX491" s="12">
        <v>1</v>
      </c>
      <c r="AY491" s="12" t="s">
        <v>80</v>
      </c>
      <c r="AZ491" s="12">
        <v>483.40051269531199</v>
      </c>
      <c r="BA491" s="12">
        <v>487.39959716796801</v>
      </c>
      <c r="BB491" s="19">
        <v>-24.799999237060501</v>
      </c>
      <c r="BC491" s="18">
        <v>56.400951385497997</v>
      </c>
      <c r="BD491" s="12">
        <v>1.8994140625</v>
      </c>
      <c r="BE491" s="12">
        <v>485.29992675781199</v>
      </c>
      <c r="BF491" s="12">
        <v>5.1009035110473597</v>
      </c>
      <c r="BG491" s="12">
        <v>0</v>
      </c>
      <c r="BH491" s="12">
        <v>483.40051269531199</v>
      </c>
      <c r="BI491" s="19">
        <v>2.1427981853485099</v>
      </c>
      <c r="BJ491" s="12">
        <v>28.200475692748999</v>
      </c>
      <c r="BK491" s="12">
        <v>0.88377070426940896</v>
      </c>
      <c r="BL491" s="12">
        <v>3.0265688896179199</v>
      </c>
      <c r="BM491" s="12">
        <v>34.072536468505803</v>
      </c>
      <c r="BN491" s="12">
        <v>11.575689315795801</v>
      </c>
      <c r="BO491" s="12">
        <v>43.658088684082003</v>
      </c>
      <c r="BP491" s="12">
        <v>1.0498046875</v>
      </c>
      <c r="BQ491" s="12">
        <v>-34.773284912109297</v>
      </c>
      <c r="BR491" s="12">
        <v>0.9501953125</v>
      </c>
      <c r="BS491" s="12">
        <v>32.222499847412102</v>
      </c>
      <c r="BT491" s="12">
        <v>1.4276421070098799</v>
      </c>
      <c r="BU491" s="12">
        <v>-29.597824096679599</v>
      </c>
      <c r="BV491" s="12">
        <v>1.55451560020446</v>
      </c>
      <c r="BW491" s="12">
        <v>125.951301574707</v>
      </c>
      <c r="BX491" s="12" t="s">
        <v>82</v>
      </c>
      <c r="BY491" s="12" t="s">
        <v>81</v>
      </c>
      <c r="BZ491" s="12" t="s">
        <v>82</v>
      </c>
      <c r="CA491" s="12" t="s">
        <v>82</v>
      </c>
      <c r="CE491" s="20"/>
      <c r="CF491" s="21"/>
      <c r="CG491" s="21"/>
      <c r="CH491" s="21"/>
      <c r="CI491" s="21"/>
      <c r="CJ491" s="21"/>
      <c r="CK491" s="21"/>
      <c r="CL491" s="21"/>
      <c r="CO491" s="62"/>
      <c r="CX491" s="52">
        <v>1.3140000000000001</v>
      </c>
      <c r="CY491" s="12" t="s">
        <v>685</v>
      </c>
      <c r="CZ491" s="12" t="s">
        <v>686</v>
      </c>
      <c r="DV491" s="21"/>
      <c r="DW491" s="21"/>
      <c r="DX491" s="21"/>
      <c r="DY491" s="21"/>
      <c r="DZ491" s="23"/>
      <c r="EA491" s="23"/>
      <c r="EB491" s="23"/>
      <c r="EC491" s="12">
        <v>7</v>
      </c>
      <c r="ED491" s="12">
        <v>7</v>
      </c>
      <c r="EE491" s="21"/>
      <c r="EF491" s="21">
        <f t="shared" si="66"/>
        <v>0</v>
      </c>
      <c r="EG491" s="28">
        <v>7</v>
      </c>
      <c r="EH491" s="21"/>
      <c r="EI491" s="21"/>
      <c r="EJ491" s="21"/>
      <c r="EK491" s="21"/>
      <c r="EL491" s="21"/>
      <c r="EM491" s="21"/>
      <c r="EN491" s="21"/>
      <c r="EO491" s="21"/>
      <c r="EP491" s="21"/>
      <c r="EQ491" s="21"/>
      <c r="ER491" s="21"/>
      <c r="ES491" s="21"/>
      <c r="ET491" s="21"/>
      <c r="EU491" s="21"/>
      <c r="EV491" s="21"/>
      <c r="EW491" s="21"/>
      <c r="EX491" s="21"/>
      <c r="EY491" s="21"/>
      <c r="EZ491" s="21"/>
      <c r="FA491" s="21"/>
      <c r="FB491" s="21"/>
      <c r="FC491" s="21"/>
      <c r="FD491" s="21"/>
      <c r="FE491" s="21"/>
      <c r="FF491" s="21"/>
      <c r="FG491" s="21"/>
      <c r="FH491" s="21"/>
      <c r="FI491" s="21"/>
      <c r="FJ491" s="21"/>
      <c r="FK491" s="21"/>
      <c r="FL491" s="21"/>
      <c r="FM491" s="21"/>
      <c r="FN491" s="21"/>
      <c r="FO491" s="21"/>
      <c r="FP491" s="21"/>
      <c r="FQ491" s="21"/>
      <c r="FR491" s="21"/>
      <c r="FS491" s="21"/>
      <c r="FT491" s="21"/>
      <c r="FU491" s="21"/>
      <c r="FV491" s="21"/>
      <c r="FW491" s="21"/>
      <c r="FX491" s="21"/>
      <c r="FY491" s="21"/>
      <c r="FZ491" s="21"/>
      <c r="GA491" s="21"/>
      <c r="GB491" s="21"/>
      <c r="GC491" s="21"/>
      <c r="GD491" s="21"/>
      <c r="GE491" s="21"/>
      <c r="GF491" s="21"/>
      <c r="GG491" s="21"/>
      <c r="GH491" s="21"/>
      <c r="GI491" s="21"/>
      <c r="GJ491" s="21"/>
      <c r="GK491" s="21"/>
      <c r="GL491" s="21"/>
      <c r="GM491" s="21"/>
      <c r="GN491" s="21"/>
      <c r="GO491" s="21"/>
      <c r="GP491" s="21"/>
      <c r="GQ491" s="21"/>
      <c r="GR491" s="21"/>
      <c r="GS491" s="21"/>
      <c r="GT491" s="21"/>
      <c r="GU491" s="21"/>
      <c r="GV491" s="21"/>
      <c r="GW491" s="21"/>
      <c r="GX491" s="21"/>
      <c r="GY491" s="21"/>
      <c r="GZ491" s="21"/>
      <c r="HA491" s="21"/>
      <c r="HB491" s="21"/>
      <c r="HC491" s="21"/>
      <c r="HD491" s="21"/>
      <c r="HE491" s="21"/>
      <c r="HF491" s="21"/>
      <c r="HG491" s="21"/>
      <c r="HH491" s="21"/>
      <c r="HI491" s="21"/>
      <c r="HJ491" s="21"/>
      <c r="HK491" s="21"/>
      <c r="HL491" s="21"/>
      <c r="HM491" s="21"/>
      <c r="HN491" s="21"/>
      <c r="HO491" s="21"/>
      <c r="HP491" s="21"/>
      <c r="HQ491" s="21"/>
      <c r="HR491" s="21"/>
      <c r="HS491" s="21"/>
      <c r="HT491" s="21"/>
      <c r="HU491" s="21"/>
      <c r="HV491" s="21"/>
      <c r="HW491" s="21"/>
      <c r="HX491" s="21"/>
      <c r="HY491" s="21"/>
      <c r="HZ491" s="21"/>
      <c r="IA491" s="21"/>
      <c r="IB491" s="21"/>
      <c r="IC491" s="21"/>
      <c r="ID491" s="21"/>
      <c r="IE491" s="21"/>
      <c r="IF491" s="21"/>
      <c r="IG491" s="21"/>
      <c r="IH491" s="21"/>
      <c r="II491" s="21"/>
      <c r="IJ491" s="21"/>
    </row>
    <row r="492" spans="1:244" s="12" customFormat="1" ht="14.4" customHeight="1" x14ac:dyDescent="0.3">
      <c r="B492" s="13">
        <v>2</v>
      </c>
      <c r="D492" s="12">
        <v>50</v>
      </c>
      <c r="F492" s="14">
        <v>44936</v>
      </c>
      <c r="G492" s="13" t="s">
        <v>89</v>
      </c>
      <c r="I492" s="14">
        <v>44867</v>
      </c>
      <c r="J492" s="13">
        <f t="shared" si="63"/>
        <v>69</v>
      </c>
      <c r="K492" s="41">
        <f t="shared" si="64"/>
        <v>0</v>
      </c>
      <c r="L492" s="41">
        <v>69</v>
      </c>
      <c r="M492" s="78" t="s">
        <v>687</v>
      </c>
      <c r="N492" s="12">
        <v>1</v>
      </c>
      <c r="P492" s="12" t="s">
        <v>107</v>
      </c>
      <c r="Q492" s="12" t="s">
        <v>161</v>
      </c>
      <c r="R492" s="12" t="s">
        <v>77</v>
      </c>
      <c r="S492" s="17" t="s">
        <v>78</v>
      </c>
      <c r="T492" s="12">
        <v>28</v>
      </c>
      <c r="U492" s="12">
        <v>1</v>
      </c>
      <c r="V492" s="12">
        <v>4</v>
      </c>
      <c r="W492" s="12" t="s">
        <v>124</v>
      </c>
      <c r="X492" s="12">
        <v>2</v>
      </c>
      <c r="Z492" s="13">
        <v>29</v>
      </c>
      <c r="AA492" s="13">
        <v>2300</v>
      </c>
      <c r="AB492" s="12">
        <v>10</v>
      </c>
      <c r="AC492" s="13">
        <v>-25</v>
      </c>
      <c r="AD492" s="12">
        <v>-18</v>
      </c>
      <c r="AE492" s="12">
        <v>11</v>
      </c>
      <c r="AF492" s="12">
        <v>12</v>
      </c>
      <c r="AG492" s="12">
        <v>13</v>
      </c>
      <c r="AH492" s="12">
        <v>14</v>
      </c>
      <c r="AJ492" s="13">
        <v>3</v>
      </c>
      <c r="AK492" s="16">
        <f t="shared" si="68"/>
        <v>2191.162109375</v>
      </c>
      <c r="AL492" s="12">
        <v>-66.162109375</v>
      </c>
      <c r="AM492" s="18">
        <v>-73.4405517578125</v>
      </c>
      <c r="AN492" s="18">
        <v>-87.2650146484375</v>
      </c>
      <c r="AO492" s="18">
        <v>-98.4039306640625</v>
      </c>
      <c r="AP492" s="18">
        <v>-108.45947265625</v>
      </c>
      <c r="AQ492" s="12">
        <v>-114.92919921875</v>
      </c>
      <c r="AR492" s="12">
        <v>-124.130249023437</v>
      </c>
      <c r="AS492" s="12">
        <v>-131.683349609375</v>
      </c>
      <c r="AU492" s="12">
        <f t="shared" si="65"/>
        <v>16</v>
      </c>
      <c r="AV492" s="12">
        <v>8</v>
      </c>
      <c r="AW492" s="12">
        <v>1</v>
      </c>
      <c r="AX492" s="12">
        <v>1</v>
      </c>
      <c r="AY492" s="12" t="s">
        <v>80</v>
      </c>
      <c r="AZ492" s="12">
        <v>548.5</v>
      </c>
      <c r="BA492" s="12">
        <v>552.50109863281205</v>
      </c>
      <c r="BB492" s="19">
        <v>-31.270000457763601</v>
      </c>
      <c r="BC492" s="18">
        <v>70.301979064941406</v>
      </c>
      <c r="BD492" s="12">
        <v>1.7001953125</v>
      </c>
      <c r="BE492" s="12">
        <v>550.2001953125</v>
      </c>
      <c r="BF492" s="12">
        <v>6.4439501762390101</v>
      </c>
      <c r="BG492" s="12">
        <v>0</v>
      </c>
      <c r="BH492" s="12">
        <v>548.5</v>
      </c>
      <c r="BI492" s="19">
        <v>2.0593087673187198</v>
      </c>
      <c r="BJ492" s="12">
        <v>35.150989532470703</v>
      </c>
      <c r="BK492" s="12">
        <v>0.94887107610702504</v>
      </c>
      <c r="BL492" s="12">
        <v>3.0081796646118102</v>
      </c>
      <c r="BM492" s="12">
        <v>2.2926928997039799</v>
      </c>
      <c r="BN492" s="12">
        <v>14.678214073181101</v>
      </c>
      <c r="BO492" s="12">
        <v>83.333335876464801</v>
      </c>
      <c r="BP492" s="12">
        <v>1.0498046875</v>
      </c>
      <c r="BQ492" s="12">
        <v>-35.649272918701101</v>
      </c>
      <c r="BR492" s="12">
        <v>1.14990234375</v>
      </c>
      <c r="BS492" s="12">
        <v>41.350845336913999</v>
      </c>
      <c r="BT492" s="12">
        <v>1.30771613121032</v>
      </c>
      <c r="BU492" s="12" t="s">
        <v>81</v>
      </c>
      <c r="BV492" s="12" t="s">
        <v>81</v>
      </c>
      <c r="BW492" s="12">
        <v>154.57946777343699</v>
      </c>
      <c r="BX492" s="12" t="s">
        <v>82</v>
      </c>
      <c r="BY492" s="12" t="s">
        <v>81</v>
      </c>
      <c r="BZ492" s="12" t="s">
        <v>82</v>
      </c>
      <c r="CA492" s="12" t="s">
        <v>82</v>
      </c>
      <c r="CE492" s="20"/>
      <c r="CF492" s="21"/>
      <c r="CG492" s="21"/>
      <c r="CH492" s="21"/>
      <c r="CI492" s="21"/>
      <c r="CJ492" s="21"/>
      <c r="CK492" s="21"/>
      <c r="CL492" s="21"/>
      <c r="CO492" s="62"/>
      <c r="CX492" s="22">
        <v>4.0359999999999996</v>
      </c>
      <c r="CZ492" s="12" t="s">
        <v>688</v>
      </c>
      <c r="DA492" s="12">
        <v>4.0460000000000003</v>
      </c>
      <c r="EC492" s="12">
        <v>7</v>
      </c>
      <c r="ED492" s="21">
        <v>7</v>
      </c>
      <c r="EE492" s="33"/>
      <c r="EF492" s="21">
        <f t="shared" si="66"/>
        <v>0</v>
      </c>
      <c r="EG492" s="28">
        <v>7</v>
      </c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  <c r="EW492" s="33"/>
      <c r="EX492" s="33"/>
      <c r="EY492" s="33"/>
      <c r="EZ492" s="33"/>
      <c r="FA492" s="33"/>
      <c r="FB492" s="33"/>
      <c r="FC492" s="33"/>
      <c r="FD492" s="33"/>
      <c r="FE492" s="33"/>
      <c r="FF492" s="33"/>
      <c r="FG492" s="33"/>
      <c r="FH492" s="33"/>
      <c r="FI492" s="33"/>
      <c r="FJ492" s="33"/>
      <c r="FK492" s="33"/>
      <c r="FL492" s="33"/>
      <c r="FM492" s="33"/>
      <c r="FN492" s="33"/>
      <c r="FO492" s="33"/>
      <c r="FP492" s="33"/>
      <c r="FQ492" s="33"/>
      <c r="FR492" s="33"/>
      <c r="FS492" s="33"/>
      <c r="FT492" s="33"/>
      <c r="FU492" s="33"/>
      <c r="FV492" s="33"/>
      <c r="FW492" s="33"/>
      <c r="FX492" s="33"/>
      <c r="FY492" s="33"/>
      <c r="FZ492" s="33"/>
      <c r="GA492" s="33"/>
      <c r="GB492" s="33"/>
      <c r="GC492" s="33"/>
      <c r="GD492" s="33"/>
      <c r="GE492" s="33"/>
      <c r="GF492" s="33"/>
      <c r="GG492" s="33"/>
      <c r="GH492" s="33"/>
      <c r="GI492" s="33"/>
      <c r="GJ492" s="33"/>
      <c r="GK492" s="33"/>
      <c r="GL492" s="33"/>
      <c r="GM492" s="33"/>
      <c r="GN492" s="33"/>
      <c r="GO492" s="33"/>
      <c r="GP492" s="33"/>
      <c r="GQ492" s="33"/>
      <c r="GR492" s="33"/>
      <c r="GS492" s="33"/>
      <c r="GT492" s="33"/>
      <c r="GU492" s="33"/>
      <c r="GV492" s="33"/>
      <c r="GW492" s="33"/>
      <c r="GX492" s="33"/>
      <c r="GY492" s="33"/>
      <c r="GZ492" s="33"/>
      <c r="HA492" s="33"/>
      <c r="HB492" s="33"/>
      <c r="HC492" s="33"/>
      <c r="HD492" s="33"/>
      <c r="HE492" s="33"/>
      <c r="HF492" s="33"/>
      <c r="HG492" s="33"/>
      <c r="HH492" s="33"/>
      <c r="HI492" s="33"/>
      <c r="HJ492" s="33"/>
      <c r="HK492" s="33"/>
      <c r="HL492" s="33"/>
      <c r="HM492" s="33"/>
      <c r="HN492" s="33"/>
      <c r="HO492" s="33"/>
      <c r="HP492" s="33"/>
      <c r="HQ492" s="33"/>
      <c r="HR492" s="33"/>
      <c r="HS492" s="33"/>
      <c r="HT492" s="33"/>
      <c r="HU492" s="33"/>
      <c r="HV492" s="33"/>
      <c r="HW492" s="33"/>
      <c r="HX492" s="33"/>
      <c r="HY492" s="33"/>
      <c r="HZ492" s="33"/>
      <c r="IA492" s="33"/>
      <c r="IB492" s="33"/>
      <c r="IC492" s="33"/>
      <c r="ID492" s="33"/>
      <c r="IE492" s="33"/>
      <c r="IF492" s="33"/>
      <c r="IG492" s="33"/>
      <c r="IH492" s="33"/>
      <c r="II492" s="33"/>
      <c r="IJ492" s="33"/>
    </row>
    <row r="493" spans="1:244" s="12" customFormat="1" ht="15" customHeight="1" x14ac:dyDescent="0.3">
      <c r="B493" s="13">
        <v>2</v>
      </c>
      <c r="D493" s="12">
        <v>50</v>
      </c>
      <c r="F493" s="14">
        <v>44936</v>
      </c>
      <c r="G493" s="13" t="s">
        <v>89</v>
      </c>
      <c r="I493" s="14">
        <v>44867</v>
      </c>
      <c r="J493" s="13">
        <f t="shared" si="63"/>
        <v>69</v>
      </c>
      <c r="K493" s="41">
        <f t="shared" si="64"/>
        <v>0</v>
      </c>
      <c r="L493" s="41">
        <v>69</v>
      </c>
      <c r="M493" s="78" t="s">
        <v>687</v>
      </c>
      <c r="N493" s="12">
        <v>1</v>
      </c>
      <c r="P493" s="12" t="s">
        <v>107</v>
      </c>
      <c r="Q493" s="12" t="s">
        <v>161</v>
      </c>
      <c r="R493" s="12" t="s">
        <v>77</v>
      </c>
      <c r="S493" s="17" t="s">
        <v>78</v>
      </c>
      <c r="T493" s="12">
        <v>28</v>
      </c>
      <c r="U493" s="12">
        <v>1</v>
      </c>
      <c r="V493" s="12">
        <v>2</v>
      </c>
      <c r="W493" s="12" t="s">
        <v>689</v>
      </c>
      <c r="X493" s="12">
        <v>4</v>
      </c>
      <c r="Z493" s="13">
        <v>41</v>
      </c>
      <c r="AA493" s="13">
        <v>1900</v>
      </c>
      <c r="AB493" s="12">
        <v>20</v>
      </c>
      <c r="AC493" s="13">
        <v>-28</v>
      </c>
      <c r="AD493" s="12">
        <v>-16</v>
      </c>
      <c r="AE493" s="12">
        <v>3</v>
      </c>
      <c r="AF493" s="12">
        <v>4</v>
      </c>
      <c r="AG493" s="12">
        <v>5</v>
      </c>
      <c r="AH493" s="12">
        <v>6</v>
      </c>
      <c r="AI493" s="32"/>
      <c r="AJ493" s="13">
        <v>5</v>
      </c>
      <c r="AK493" s="16">
        <f t="shared" si="68"/>
        <v>2215.88134765625</v>
      </c>
      <c r="AL493" s="12">
        <v>-64.14794921875</v>
      </c>
      <c r="AM493" s="18">
        <v>-69.0765380859375</v>
      </c>
      <c r="AN493" s="18">
        <v>-81.573486328125</v>
      </c>
      <c r="AO493" s="18">
        <v>-94.90966796875</v>
      </c>
      <c r="AP493" s="18">
        <v>-106.62841796875</v>
      </c>
      <c r="AQ493" s="12">
        <v>-118.392944335937</v>
      </c>
      <c r="AR493" s="12">
        <v>-129.34875488281199</v>
      </c>
      <c r="AS493" s="12">
        <v>-135.101318359375</v>
      </c>
      <c r="AU493" s="12">
        <f t="shared" si="65"/>
        <v>14</v>
      </c>
      <c r="AV493" s="12">
        <v>7</v>
      </c>
      <c r="AW493" s="12">
        <v>1</v>
      </c>
      <c r="AX493" s="12">
        <v>1</v>
      </c>
      <c r="AY493" s="12" t="s">
        <v>80</v>
      </c>
      <c r="AZ493" s="12">
        <v>534.40002441406205</v>
      </c>
      <c r="BA493" s="12">
        <v>538.60009765625</v>
      </c>
      <c r="BB493" s="19">
        <v>-35.810001373291001</v>
      </c>
      <c r="BC493" s="18">
        <v>80.029968261718693</v>
      </c>
      <c r="BD493" s="12">
        <v>1.7001953125</v>
      </c>
      <c r="BE493" s="12">
        <v>536.10021972656205</v>
      </c>
      <c r="BF493" s="12">
        <v>2.3474755287170401</v>
      </c>
      <c r="BG493" s="12">
        <v>0</v>
      </c>
      <c r="BH493" s="12">
        <v>534.40002441406205</v>
      </c>
      <c r="BI493" s="19">
        <v>2.26132035255432</v>
      </c>
      <c r="BJ493" s="12">
        <v>40.014984130859297</v>
      </c>
      <c r="BK493" s="12">
        <v>0.99408620595931996</v>
      </c>
      <c r="BL493" s="12">
        <v>3.2554063796996999</v>
      </c>
      <c r="BM493" s="12">
        <v>2.1875534057617099</v>
      </c>
      <c r="BN493" s="12">
        <v>19.898748397827099</v>
      </c>
      <c r="BO493" s="12">
        <v>97.408538818359304</v>
      </c>
      <c r="BP493" s="12">
        <v>1.150146484375</v>
      </c>
      <c r="BQ493" s="12">
        <v>-32.774391174316399</v>
      </c>
      <c r="BR493" s="12">
        <v>0.849853515625</v>
      </c>
      <c r="BS493" s="12">
        <v>60.486499786376903</v>
      </c>
      <c r="BT493" s="12">
        <v>1.04711461067199</v>
      </c>
      <c r="BU493" s="12" t="s">
        <v>81</v>
      </c>
      <c r="BV493" s="12" t="s">
        <v>81</v>
      </c>
      <c r="BW493" s="12">
        <v>187.27967834472599</v>
      </c>
      <c r="BX493" s="12" t="s">
        <v>82</v>
      </c>
      <c r="BY493" s="12" t="s">
        <v>81</v>
      </c>
      <c r="BZ493" s="12" t="s">
        <v>82</v>
      </c>
      <c r="CA493" s="12" t="s">
        <v>82</v>
      </c>
      <c r="CE493" s="20"/>
      <c r="CF493" s="21"/>
      <c r="CG493" s="21"/>
      <c r="CH493" s="21"/>
      <c r="CI493" s="21"/>
      <c r="CJ493" s="21"/>
      <c r="CK493" s="21"/>
      <c r="CL493" s="21"/>
      <c r="CO493" s="62"/>
      <c r="CX493" s="22">
        <v>4.6020000000000003</v>
      </c>
      <c r="CZ493" s="12" t="s">
        <v>690</v>
      </c>
      <c r="DA493" s="12">
        <v>4.6050000000000004</v>
      </c>
      <c r="EC493" s="12">
        <v>7</v>
      </c>
      <c r="ED493" s="12">
        <v>7</v>
      </c>
      <c r="EE493" s="33"/>
      <c r="EF493" s="21">
        <f t="shared" si="66"/>
        <v>0</v>
      </c>
      <c r="EG493" s="28">
        <v>7</v>
      </c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  <c r="EW493" s="33"/>
      <c r="EX493" s="33"/>
      <c r="EY493" s="33"/>
      <c r="EZ493" s="33"/>
      <c r="FA493" s="33"/>
      <c r="FB493" s="33"/>
      <c r="FC493" s="33"/>
      <c r="FD493" s="33"/>
      <c r="FE493" s="33"/>
      <c r="FF493" s="33"/>
      <c r="FG493" s="33"/>
      <c r="FH493" s="33"/>
      <c r="FI493" s="33"/>
      <c r="FJ493" s="33"/>
      <c r="FK493" s="33"/>
      <c r="FL493" s="33"/>
      <c r="FM493" s="33"/>
      <c r="FN493" s="33"/>
      <c r="FO493" s="33"/>
      <c r="FP493" s="33"/>
      <c r="FQ493" s="33"/>
      <c r="FR493" s="33"/>
      <c r="FS493" s="33"/>
      <c r="FT493" s="33"/>
      <c r="FU493" s="33"/>
      <c r="FV493" s="33"/>
      <c r="FW493" s="33"/>
      <c r="FX493" s="33"/>
      <c r="FY493" s="33"/>
      <c r="FZ493" s="33"/>
      <c r="GA493" s="33"/>
      <c r="GB493" s="33"/>
      <c r="GC493" s="33"/>
      <c r="GD493" s="33"/>
      <c r="GE493" s="33"/>
      <c r="GF493" s="33"/>
      <c r="GG493" s="33"/>
      <c r="GH493" s="33"/>
      <c r="GI493" s="33"/>
      <c r="GJ493" s="33"/>
      <c r="GK493" s="33"/>
      <c r="GL493" s="33"/>
      <c r="GM493" s="33"/>
      <c r="GN493" s="33"/>
      <c r="GO493" s="33"/>
      <c r="GP493" s="33"/>
      <c r="GQ493" s="33"/>
      <c r="GR493" s="33"/>
      <c r="GS493" s="33"/>
      <c r="GT493" s="33"/>
      <c r="GU493" s="33"/>
      <c r="GV493" s="33"/>
      <c r="GW493" s="33"/>
      <c r="GX493" s="33"/>
      <c r="GY493" s="33"/>
      <c r="GZ493" s="33"/>
      <c r="HA493" s="33"/>
      <c r="HB493" s="33"/>
      <c r="HC493" s="33"/>
      <c r="HD493" s="33"/>
      <c r="HE493" s="33"/>
      <c r="HF493" s="33"/>
      <c r="HG493" s="33"/>
      <c r="HH493" s="33"/>
      <c r="HI493" s="33"/>
      <c r="HJ493" s="33"/>
      <c r="HK493" s="33"/>
      <c r="HL493" s="33"/>
      <c r="HM493" s="33"/>
      <c r="HN493" s="33"/>
      <c r="HO493" s="33"/>
      <c r="HP493" s="33"/>
      <c r="HQ493" s="33"/>
      <c r="HR493" s="33"/>
      <c r="HS493" s="33"/>
      <c r="HT493" s="33"/>
      <c r="HU493" s="33"/>
      <c r="HV493" s="33"/>
      <c r="HW493" s="33"/>
      <c r="HX493" s="33"/>
      <c r="HY493" s="33"/>
      <c r="HZ493" s="33"/>
      <c r="IA493" s="33"/>
      <c r="IB493" s="33"/>
      <c r="IC493" s="33"/>
      <c r="ID493" s="33"/>
      <c r="IE493" s="33"/>
      <c r="IF493" s="33"/>
      <c r="IG493" s="33"/>
      <c r="IH493" s="33"/>
      <c r="II493" s="33"/>
      <c r="IJ493" s="33"/>
    </row>
    <row r="494" spans="1:244" s="12" customFormat="1" ht="15" customHeight="1" x14ac:dyDescent="0.3">
      <c r="B494" s="13">
        <v>2</v>
      </c>
      <c r="D494" s="12">
        <v>50</v>
      </c>
      <c r="F494" s="14">
        <v>44936</v>
      </c>
      <c r="G494" s="13" t="s">
        <v>89</v>
      </c>
      <c r="I494" s="14">
        <v>44867</v>
      </c>
      <c r="J494" s="13">
        <f t="shared" si="63"/>
        <v>69</v>
      </c>
      <c r="K494" s="41">
        <f t="shared" si="64"/>
        <v>0</v>
      </c>
      <c r="L494" s="41">
        <v>69</v>
      </c>
      <c r="M494" s="78" t="s">
        <v>687</v>
      </c>
      <c r="N494" s="12">
        <v>1</v>
      </c>
      <c r="P494" s="12" t="s">
        <v>107</v>
      </c>
      <c r="Q494" s="12" t="s">
        <v>161</v>
      </c>
      <c r="R494" s="12" t="s">
        <v>77</v>
      </c>
      <c r="S494" s="17" t="s">
        <v>78</v>
      </c>
      <c r="T494" s="12">
        <v>28</v>
      </c>
      <c r="U494" s="12">
        <v>1</v>
      </c>
      <c r="V494" s="12">
        <v>1</v>
      </c>
      <c r="W494" s="12" t="s">
        <v>691</v>
      </c>
      <c r="X494" s="12">
        <v>1</v>
      </c>
      <c r="Z494" s="13">
        <v>40</v>
      </c>
      <c r="AA494" s="13">
        <v>1200</v>
      </c>
      <c r="AB494" s="12">
        <v>27</v>
      </c>
      <c r="AC494" s="13">
        <v>-34</v>
      </c>
      <c r="AD494" s="12">
        <v>-7</v>
      </c>
      <c r="AE494" s="12">
        <v>0</v>
      </c>
      <c r="AF494" s="12">
        <v>1</v>
      </c>
      <c r="AG494" s="12">
        <v>2</v>
      </c>
      <c r="AJ494" s="13">
        <v>1</v>
      </c>
      <c r="AK494" s="16">
        <f t="shared" si="68"/>
        <v>3352.96630859373</v>
      </c>
      <c r="AL494" s="12">
        <v>-76.0650634765625</v>
      </c>
      <c r="AM494" s="18">
        <v>-93.0938720703125</v>
      </c>
      <c r="AN494" s="18">
        <v>-123.916625976562</v>
      </c>
      <c r="AO494" s="18">
        <v>-131.40869140625</v>
      </c>
      <c r="AP494" s="18">
        <v>-140.73181152343699</v>
      </c>
      <c r="AQ494" s="12">
        <v>-145.98083496093699</v>
      </c>
      <c r="AR494" s="12">
        <v>-158.46252441406199</v>
      </c>
      <c r="AS494" s="12">
        <v>-162.91809082031199</v>
      </c>
      <c r="AU494" s="12">
        <f t="shared" si="65"/>
        <v>16</v>
      </c>
      <c r="AV494" s="12">
        <v>8</v>
      </c>
      <c r="AW494" s="12">
        <v>1</v>
      </c>
      <c r="AX494" s="12">
        <v>1</v>
      </c>
      <c r="AY494" s="12" t="s">
        <v>80</v>
      </c>
      <c r="AZ494" s="12">
        <v>425.59948730468699</v>
      </c>
      <c r="BA494" s="12">
        <v>429.39959716796801</v>
      </c>
      <c r="BB494" s="19">
        <v>-29.4699993133544</v>
      </c>
      <c r="BC494" s="18">
        <v>49.947296142578097</v>
      </c>
      <c r="BD494" s="12">
        <v>1.7001953125</v>
      </c>
      <c r="BE494" s="12">
        <v>427.29968261718699</v>
      </c>
      <c r="BF494" s="12">
        <v>10.2744436264038</v>
      </c>
      <c r="BG494" s="12">
        <v>0</v>
      </c>
      <c r="BH494" s="12">
        <v>425.59948730468699</v>
      </c>
      <c r="BI494" s="19">
        <v>2.9259333610534601</v>
      </c>
      <c r="BJ494" s="12">
        <v>24.973648071288999</v>
      </c>
      <c r="BK494" s="12">
        <v>0.59696251153945901</v>
      </c>
      <c r="BL494" s="12">
        <v>3.5228958129882799</v>
      </c>
      <c r="BM494" s="12">
        <v>2.8734602928161599</v>
      </c>
      <c r="BN494" s="12">
        <v>3.0708911418914799</v>
      </c>
      <c r="BO494" s="12">
        <v>35.998775482177699</v>
      </c>
      <c r="BP494" s="12">
        <v>0.8505859375</v>
      </c>
      <c r="BQ494" s="12">
        <v>-17.769607543945298</v>
      </c>
      <c r="BR494" s="12">
        <v>1.150390625</v>
      </c>
      <c r="BS494" s="12" t="s">
        <v>81</v>
      </c>
      <c r="BT494" s="12" t="s">
        <v>81</v>
      </c>
      <c r="BU494" s="12" t="s">
        <v>81</v>
      </c>
      <c r="BV494" s="12" t="s">
        <v>81</v>
      </c>
      <c r="BW494" s="12">
        <v>132.90383911132801</v>
      </c>
      <c r="BX494" s="12" t="s">
        <v>82</v>
      </c>
      <c r="BY494" s="12" t="s">
        <v>81</v>
      </c>
      <c r="BZ494" s="12" t="s">
        <v>82</v>
      </c>
      <c r="CA494" s="12" t="s">
        <v>82</v>
      </c>
      <c r="CE494" s="20"/>
      <c r="CF494" s="21"/>
      <c r="CG494" s="21"/>
      <c r="CH494" s="21"/>
      <c r="CI494" s="21"/>
      <c r="CJ494" s="21"/>
      <c r="CK494" s="21"/>
      <c r="CL494" s="21"/>
      <c r="CO494" s="62"/>
      <c r="CX494" s="22">
        <v>0.41299999999999998</v>
      </c>
      <c r="CZ494" s="12" t="s">
        <v>692</v>
      </c>
      <c r="DA494" s="12">
        <v>0.73899999999999999</v>
      </c>
      <c r="EC494" s="12">
        <v>4</v>
      </c>
      <c r="ED494" s="12">
        <v>4</v>
      </c>
      <c r="EE494" s="33"/>
      <c r="EF494" s="21">
        <f t="shared" si="66"/>
        <v>0</v>
      </c>
      <c r="EG494" s="28">
        <v>4</v>
      </c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  <c r="EW494" s="33"/>
      <c r="EX494" s="33"/>
      <c r="EY494" s="33"/>
      <c r="EZ494" s="33"/>
      <c r="FA494" s="33"/>
      <c r="FB494" s="33"/>
      <c r="FC494" s="33"/>
      <c r="FD494" s="33"/>
      <c r="FE494" s="33"/>
      <c r="FF494" s="33"/>
      <c r="FG494" s="33"/>
      <c r="FH494" s="33"/>
      <c r="FI494" s="33"/>
      <c r="FJ494" s="33"/>
      <c r="FK494" s="33"/>
      <c r="FL494" s="33"/>
      <c r="FM494" s="33"/>
      <c r="FN494" s="33"/>
      <c r="FO494" s="33"/>
      <c r="FP494" s="33"/>
      <c r="FQ494" s="33"/>
      <c r="FR494" s="33"/>
      <c r="FS494" s="33"/>
      <c r="FT494" s="33"/>
      <c r="FU494" s="33"/>
      <c r="FV494" s="33"/>
      <c r="FW494" s="33"/>
      <c r="FX494" s="33"/>
      <c r="FY494" s="33"/>
      <c r="FZ494" s="33"/>
      <c r="GA494" s="33"/>
      <c r="GB494" s="33"/>
      <c r="GC494" s="33"/>
      <c r="GD494" s="33"/>
      <c r="GE494" s="33"/>
      <c r="GF494" s="33"/>
      <c r="GG494" s="33"/>
      <c r="GH494" s="33"/>
      <c r="GI494" s="33"/>
      <c r="GJ494" s="33"/>
      <c r="GK494" s="33"/>
      <c r="GL494" s="33"/>
      <c r="GM494" s="33"/>
      <c r="GN494" s="33"/>
      <c r="GO494" s="33"/>
      <c r="GP494" s="33"/>
      <c r="GQ494" s="33"/>
      <c r="GR494" s="33"/>
      <c r="GS494" s="33"/>
      <c r="GT494" s="33"/>
      <c r="GU494" s="33"/>
      <c r="GV494" s="33"/>
      <c r="GW494" s="33"/>
      <c r="GX494" s="33"/>
      <c r="GY494" s="33"/>
      <c r="GZ494" s="33"/>
      <c r="HA494" s="33"/>
      <c r="HB494" s="33"/>
      <c r="HC494" s="33"/>
      <c r="HD494" s="33"/>
      <c r="HE494" s="33"/>
      <c r="HF494" s="33"/>
      <c r="HG494" s="33"/>
      <c r="HH494" s="33"/>
      <c r="HI494" s="33"/>
      <c r="HJ494" s="33"/>
      <c r="HK494" s="33"/>
      <c r="HL494" s="33"/>
      <c r="HM494" s="33"/>
      <c r="HN494" s="33"/>
      <c r="HO494" s="33"/>
      <c r="HP494" s="33"/>
      <c r="HQ494" s="33"/>
      <c r="HR494" s="33"/>
      <c r="HS494" s="33"/>
      <c r="HT494" s="33"/>
      <c r="HU494" s="33"/>
      <c r="HV494" s="33"/>
      <c r="HW494" s="33"/>
      <c r="HX494" s="33"/>
      <c r="HY494" s="33"/>
      <c r="HZ494" s="33"/>
      <c r="IA494" s="33"/>
      <c r="IB494" s="33"/>
      <c r="IC494" s="33"/>
      <c r="ID494" s="33"/>
      <c r="IE494" s="33"/>
      <c r="IF494" s="33"/>
      <c r="IG494" s="33"/>
      <c r="IH494" s="33"/>
      <c r="II494" s="33"/>
      <c r="IJ494" s="33"/>
    </row>
    <row r="495" spans="1:244" s="12" customFormat="1" x14ac:dyDescent="0.3">
      <c r="B495" s="13">
        <v>2</v>
      </c>
      <c r="C495" s="51"/>
      <c r="D495" s="12">
        <v>50</v>
      </c>
      <c r="F495" s="14">
        <v>44936</v>
      </c>
      <c r="G495" s="13" t="s">
        <v>89</v>
      </c>
      <c r="I495" s="14">
        <v>44867</v>
      </c>
      <c r="J495" s="13">
        <f t="shared" si="63"/>
        <v>69</v>
      </c>
      <c r="K495" s="41">
        <f t="shared" si="64"/>
        <v>0</v>
      </c>
      <c r="L495" s="41">
        <v>69</v>
      </c>
      <c r="M495" s="78" t="s">
        <v>687</v>
      </c>
      <c r="N495" s="12">
        <v>1</v>
      </c>
      <c r="O495" s="12" t="s">
        <v>693</v>
      </c>
      <c r="P495" s="12" t="s">
        <v>107</v>
      </c>
      <c r="Q495" s="12" t="s">
        <v>161</v>
      </c>
      <c r="R495" s="12" t="s">
        <v>77</v>
      </c>
      <c r="S495" s="17" t="s">
        <v>78</v>
      </c>
      <c r="T495" s="12">
        <v>28</v>
      </c>
      <c r="U495" s="12">
        <v>1</v>
      </c>
      <c r="V495" s="12">
        <v>7</v>
      </c>
      <c r="W495" s="12" t="s">
        <v>124</v>
      </c>
      <c r="X495" s="12">
        <v>2</v>
      </c>
      <c r="Z495" s="13">
        <v>45</v>
      </c>
      <c r="AA495" s="13">
        <v>2000</v>
      </c>
      <c r="AB495" s="12">
        <v>15</v>
      </c>
      <c r="AC495" s="13">
        <v>-35</v>
      </c>
      <c r="AD495" s="12">
        <v>-14</v>
      </c>
      <c r="AE495" s="12">
        <v>21</v>
      </c>
      <c r="AF495" s="12">
        <v>22</v>
      </c>
      <c r="AG495" s="12">
        <v>23</v>
      </c>
      <c r="AH495" s="12">
        <v>24</v>
      </c>
      <c r="AJ495" s="13">
        <v>3</v>
      </c>
      <c r="AK495" s="16">
        <f t="shared" si="68"/>
        <v>2475.5859374999704</v>
      </c>
      <c r="AL495" s="12">
        <v>-68.0084228515625</v>
      </c>
      <c r="AM495" s="18">
        <v>-78.2012939453125</v>
      </c>
      <c r="AN495" s="18">
        <v>-89.5843505859375</v>
      </c>
      <c r="AO495" s="18">
        <v>-106.033325195312</v>
      </c>
      <c r="AP495" s="18">
        <v>-115.982055664062</v>
      </c>
      <c r="AQ495" s="12">
        <v>-125.534057617187</v>
      </c>
      <c r="AR495" s="12">
        <v>-125.045776367187</v>
      </c>
      <c r="AS495" s="12">
        <v>-124.93896484375</v>
      </c>
      <c r="AU495" s="12">
        <f t="shared" si="65"/>
        <v>24</v>
      </c>
      <c r="AV495" s="12">
        <v>12</v>
      </c>
      <c r="AW495" s="12">
        <v>1</v>
      </c>
      <c r="AX495" s="12">
        <v>1</v>
      </c>
      <c r="AY495" s="12" t="s">
        <v>80</v>
      </c>
      <c r="AZ495" s="12">
        <v>464.90051269531199</v>
      </c>
      <c r="BA495" s="12">
        <v>469.69909667968699</v>
      </c>
      <c r="BB495" s="19">
        <v>-25.829999923706001</v>
      </c>
      <c r="BC495" s="18">
        <v>61.611862182617102</v>
      </c>
      <c r="BD495" s="12">
        <v>2</v>
      </c>
      <c r="BE495" s="12">
        <v>466.90051269531199</v>
      </c>
      <c r="BF495" s="12">
        <v>5.5968456268310502</v>
      </c>
      <c r="BG495" s="12">
        <v>0</v>
      </c>
      <c r="BH495" s="12">
        <v>464.90051269531199</v>
      </c>
      <c r="BI495" s="19">
        <v>2.9578166007995601</v>
      </c>
      <c r="BJ495" s="12">
        <v>30.805931091308501</v>
      </c>
      <c r="BK495" s="12">
        <v>0.98175239562988303</v>
      </c>
      <c r="BL495" s="12">
        <v>3.9395689964294398</v>
      </c>
      <c r="BM495" s="12">
        <v>11.403006553649901</v>
      </c>
      <c r="BN495" s="12">
        <v>6.5850071907043404</v>
      </c>
      <c r="BO495" s="12">
        <v>48.406864166259702</v>
      </c>
      <c r="BP495" s="12">
        <v>1.1494140625</v>
      </c>
      <c r="BQ495" s="12">
        <v>-21.9056377410888</v>
      </c>
      <c r="BR495" s="12">
        <v>1.1494140625</v>
      </c>
      <c r="BS495" s="12">
        <v>32.327136993408203</v>
      </c>
      <c r="BT495" s="12">
        <v>1.53915762901306</v>
      </c>
      <c r="BU495" s="12" t="s">
        <v>81</v>
      </c>
      <c r="BV495" s="12" t="s">
        <v>81</v>
      </c>
      <c r="BW495" s="12">
        <v>182.61968994140599</v>
      </c>
      <c r="BX495" s="12" t="s">
        <v>82</v>
      </c>
      <c r="BY495" s="12" t="s">
        <v>81</v>
      </c>
      <c r="BZ495" s="12" t="s">
        <v>82</v>
      </c>
      <c r="CA495" s="12" t="s">
        <v>82</v>
      </c>
      <c r="CE495" s="20"/>
      <c r="CF495" s="21"/>
      <c r="CG495" s="21"/>
      <c r="CH495" s="21"/>
      <c r="CI495" s="21"/>
      <c r="CJ495" s="21"/>
      <c r="CK495" s="21"/>
      <c r="CL495" s="21"/>
      <c r="CO495" s="62"/>
      <c r="CX495" s="22">
        <v>3.694</v>
      </c>
      <c r="CZ495" s="12" t="s">
        <v>694</v>
      </c>
      <c r="DA495" s="12">
        <v>3.7610000000000001</v>
      </c>
      <c r="EC495" s="12">
        <v>7</v>
      </c>
      <c r="ED495" s="12">
        <v>7</v>
      </c>
      <c r="EE495" s="33"/>
      <c r="EF495" s="21">
        <f t="shared" si="66"/>
        <v>0</v>
      </c>
      <c r="EG495" s="28">
        <v>7</v>
      </c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  <c r="EW495" s="33"/>
      <c r="EX495" s="33"/>
      <c r="EY495" s="33"/>
      <c r="EZ495" s="33"/>
      <c r="FA495" s="33"/>
      <c r="FB495" s="33"/>
      <c r="FC495" s="33"/>
      <c r="FD495" s="33"/>
      <c r="FE495" s="33"/>
      <c r="FF495" s="33"/>
      <c r="FG495" s="33"/>
      <c r="FH495" s="33"/>
      <c r="FI495" s="33"/>
      <c r="FJ495" s="33"/>
      <c r="FK495" s="33"/>
      <c r="FL495" s="33"/>
      <c r="FM495" s="33"/>
      <c r="FN495" s="33"/>
      <c r="FO495" s="33"/>
      <c r="FP495" s="33"/>
      <c r="FQ495" s="33"/>
      <c r="FR495" s="33"/>
      <c r="FS495" s="33"/>
      <c r="FT495" s="33"/>
      <c r="FU495" s="33"/>
      <c r="FV495" s="33"/>
      <c r="FW495" s="33"/>
      <c r="FX495" s="33"/>
      <c r="FY495" s="33"/>
      <c r="FZ495" s="33"/>
      <c r="GA495" s="33"/>
      <c r="GB495" s="33"/>
      <c r="GC495" s="33"/>
      <c r="GD495" s="33"/>
      <c r="GE495" s="33"/>
      <c r="GF495" s="33"/>
      <c r="GG495" s="33"/>
      <c r="GH495" s="33"/>
      <c r="GI495" s="33"/>
      <c r="GJ495" s="33"/>
      <c r="GK495" s="33"/>
      <c r="GL495" s="33"/>
      <c r="GM495" s="33"/>
      <c r="GN495" s="33"/>
      <c r="GO495" s="33"/>
      <c r="GP495" s="33"/>
      <c r="GQ495" s="33"/>
      <c r="GR495" s="33"/>
      <c r="GS495" s="33"/>
      <c r="GT495" s="33"/>
      <c r="GU495" s="33"/>
      <c r="GV495" s="33"/>
      <c r="GW495" s="33"/>
      <c r="GX495" s="33"/>
      <c r="GY495" s="33"/>
      <c r="GZ495" s="33"/>
      <c r="HA495" s="33"/>
      <c r="HB495" s="33"/>
      <c r="HC495" s="33"/>
      <c r="HD495" s="33"/>
      <c r="HE495" s="33"/>
      <c r="HF495" s="33"/>
      <c r="HG495" s="33"/>
      <c r="HH495" s="33"/>
      <c r="HI495" s="33"/>
      <c r="HJ495" s="33"/>
      <c r="HK495" s="33"/>
      <c r="HL495" s="33"/>
      <c r="HM495" s="33"/>
      <c r="HN495" s="33"/>
      <c r="HO495" s="33"/>
      <c r="HP495" s="33"/>
      <c r="HQ495" s="33"/>
      <c r="HR495" s="33"/>
      <c r="HS495" s="33"/>
      <c r="HT495" s="33"/>
      <c r="HU495" s="33"/>
      <c r="HV495" s="33"/>
      <c r="HW495" s="33"/>
      <c r="HX495" s="33"/>
      <c r="HY495" s="33"/>
      <c r="HZ495" s="33"/>
      <c r="IA495" s="33"/>
      <c r="IB495" s="33"/>
      <c r="IC495" s="33"/>
      <c r="ID495" s="33"/>
      <c r="IE495" s="33"/>
      <c r="IF495" s="33"/>
      <c r="IG495" s="33"/>
      <c r="IH495" s="33"/>
      <c r="II495" s="33"/>
      <c r="IJ495" s="33"/>
    </row>
    <row r="496" spans="1:244" s="12" customFormat="1" ht="14.4" customHeight="1" x14ac:dyDescent="0.3">
      <c r="B496" s="13">
        <v>2</v>
      </c>
      <c r="D496" s="12">
        <v>50</v>
      </c>
      <c r="F496" s="14">
        <v>44936</v>
      </c>
      <c r="G496" s="13" t="s">
        <v>89</v>
      </c>
      <c r="I496" s="14">
        <v>44867</v>
      </c>
      <c r="J496" s="13">
        <f t="shared" si="63"/>
        <v>69</v>
      </c>
      <c r="K496" s="41">
        <f t="shared" si="64"/>
        <v>0</v>
      </c>
      <c r="L496" s="41">
        <v>69</v>
      </c>
      <c r="M496" s="78" t="s">
        <v>687</v>
      </c>
      <c r="N496" s="12">
        <v>1</v>
      </c>
      <c r="O496" s="12" t="s">
        <v>695</v>
      </c>
      <c r="P496" s="12" t="s">
        <v>107</v>
      </c>
      <c r="Q496" s="12" t="s">
        <v>161</v>
      </c>
      <c r="R496" s="12" t="s">
        <v>77</v>
      </c>
      <c r="S496" s="17" t="s">
        <v>78</v>
      </c>
      <c r="T496" s="12">
        <v>28</v>
      </c>
      <c r="U496" s="12">
        <v>1</v>
      </c>
      <c r="V496" s="12">
        <v>3</v>
      </c>
      <c r="W496" s="12" t="s">
        <v>124</v>
      </c>
      <c r="X496" s="12">
        <v>1</v>
      </c>
      <c r="Z496" s="13">
        <v>54</v>
      </c>
      <c r="AA496" s="13">
        <v>1800</v>
      </c>
      <c r="AB496" s="12">
        <v>10</v>
      </c>
      <c r="AC496" s="13">
        <v>-29</v>
      </c>
      <c r="AD496" s="12">
        <v>-18</v>
      </c>
      <c r="AE496" s="12">
        <v>7</v>
      </c>
      <c r="AF496" s="12">
        <v>8</v>
      </c>
      <c r="AG496" s="12">
        <v>9</v>
      </c>
      <c r="AH496" s="12">
        <v>10</v>
      </c>
      <c r="AJ496" s="13">
        <v>1</v>
      </c>
      <c r="AK496" s="16">
        <f t="shared" si="68"/>
        <v>3016.3574218749704</v>
      </c>
      <c r="AL496" s="12">
        <v>-68.8323974609375</v>
      </c>
      <c r="AM496" s="18">
        <v>-85.0372314453125</v>
      </c>
      <c r="AN496" s="18">
        <v>-101.882934570312</v>
      </c>
      <c r="AO496" s="18">
        <v>-117.874145507812</v>
      </c>
      <c r="AP496" s="18">
        <v>-127.822875976562</v>
      </c>
      <c r="AQ496" s="12">
        <v>-136.29150390625</v>
      </c>
      <c r="AR496" s="12">
        <v>-143.69201660156199</v>
      </c>
      <c r="AS496" s="12">
        <v>-149.33776855468699</v>
      </c>
      <c r="AU496" s="12">
        <f t="shared" si="65"/>
        <v>20</v>
      </c>
      <c r="AV496" s="12">
        <v>10</v>
      </c>
      <c r="AW496" s="12">
        <v>1</v>
      </c>
      <c r="AX496" s="12">
        <v>1</v>
      </c>
      <c r="AY496" s="12" t="s">
        <v>80</v>
      </c>
      <c r="AZ496" s="12">
        <v>414.40051269531199</v>
      </c>
      <c r="BA496" s="12">
        <v>417.69909667968699</v>
      </c>
      <c r="BB496" s="19">
        <v>-30.020000457763601</v>
      </c>
      <c r="BC496" s="18">
        <v>42.379619598388601</v>
      </c>
      <c r="BD496" s="12">
        <v>1.599609375</v>
      </c>
      <c r="BE496" s="12">
        <v>416.00012207031199</v>
      </c>
      <c r="BF496" s="12">
        <v>23.229839324951101</v>
      </c>
      <c r="BG496" s="12">
        <v>0</v>
      </c>
      <c r="BH496" s="12">
        <v>414.40051269531199</v>
      </c>
      <c r="BI496" s="19" t="s">
        <v>81</v>
      </c>
      <c r="BJ496" s="12">
        <v>21.1898097991943</v>
      </c>
      <c r="BK496" s="12" t="s">
        <v>81</v>
      </c>
      <c r="BL496" s="12" t="s">
        <v>81</v>
      </c>
      <c r="BM496" s="12">
        <v>0.98556256294250499</v>
      </c>
      <c r="BN496" s="12">
        <v>1.4106752872467001</v>
      </c>
      <c r="BO496" s="12">
        <v>19.1482849121093</v>
      </c>
      <c r="BP496" s="12">
        <v>0.349609375</v>
      </c>
      <c r="BQ496" s="12">
        <v>-12.135922431945801</v>
      </c>
      <c r="BR496" s="12">
        <v>1.35009765625</v>
      </c>
      <c r="BS496" s="12" t="s">
        <v>81</v>
      </c>
      <c r="BT496" s="12" t="s">
        <v>81</v>
      </c>
      <c r="BU496" s="12" t="s">
        <v>81</v>
      </c>
      <c r="BV496" s="12" t="s">
        <v>81</v>
      </c>
      <c r="BW496" s="12">
        <v>118.623847961425</v>
      </c>
      <c r="BX496" s="12" t="s">
        <v>82</v>
      </c>
      <c r="BY496" s="12" t="s">
        <v>81</v>
      </c>
      <c r="BZ496" s="12" t="s">
        <v>82</v>
      </c>
      <c r="CA496" s="12" t="s">
        <v>82</v>
      </c>
      <c r="CE496" s="20"/>
      <c r="CF496" s="21"/>
      <c r="CG496" s="21"/>
      <c r="CH496" s="21"/>
      <c r="CI496" s="21"/>
      <c r="CJ496" s="21"/>
      <c r="CK496" s="21"/>
      <c r="CL496" s="21"/>
      <c r="CO496" s="62"/>
      <c r="CX496" s="22">
        <v>2.1030000000000002</v>
      </c>
      <c r="CZ496" s="12" t="s">
        <v>696</v>
      </c>
      <c r="EC496" s="12">
        <v>5</v>
      </c>
      <c r="ED496" s="21">
        <v>5</v>
      </c>
      <c r="EE496" s="33"/>
      <c r="EF496" s="21">
        <f t="shared" si="66"/>
        <v>0</v>
      </c>
      <c r="EG496" s="28">
        <v>5</v>
      </c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  <c r="EW496" s="33"/>
      <c r="EX496" s="33"/>
      <c r="EY496" s="33"/>
      <c r="EZ496" s="33"/>
      <c r="FA496" s="33"/>
      <c r="FB496" s="33"/>
      <c r="FC496" s="33"/>
      <c r="FD496" s="33"/>
      <c r="FE496" s="33"/>
      <c r="FF496" s="33"/>
      <c r="FG496" s="33"/>
      <c r="FH496" s="33"/>
      <c r="FI496" s="33"/>
      <c r="FJ496" s="33"/>
      <c r="FK496" s="33"/>
      <c r="FL496" s="33"/>
      <c r="FM496" s="33"/>
      <c r="FN496" s="33"/>
      <c r="FO496" s="33"/>
      <c r="FP496" s="33"/>
      <c r="FQ496" s="33"/>
      <c r="FR496" s="33"/>
      <c r="FS496" s="33"/>
      <c r="FT496" s="33"/>
      <c r="FU496" s="33"/>
      <c r="FV496" s="33"/>
      <c r="FW496" s="33"/>
      <c r="FX496" s="33"/>
      <c r="FY496" s="33"/>
      <c r="FZ496" s="33"/>
      <c r="GA496" s="33"/>
      <c r="GB496" s="33"/>
      <c r="GC496" s="33"/>
      <c r="GD496" s="33"/>
      <c r="GE496" s="33"/>
      <c r="GF496" s="33"/>
      <c r="GG496" s="33"/>
      <c r="GH496" s="33"/>
      <c r="GI496" s="33"/>
      <c r="GJ496" s="33"/>
      <c r="GK496" s="33"/>
      <c r="GL496" s="33"/>
      <c r="GM496" s="33"/>
      <c r="GN496" s="33"/>
      <c r="GO496" s="33"/>
      <c r="GP496" s="33"/>
      <c r="GQ496" s="33"/>
      <c r="GR496" s="33"/>
      <c r="GS496" s="33"/>
      <c r="GT496" s="33"/>
      <c r="GU496" s="33"/>
      <c r="GV496" s="33"/>
      <c r="GW496" s="33"/>
      <c r="GX496" s="33"/>
      <c r="GY496" s="33"/>
      <c r="GZ496" s="33"/>
      <c r="HA496" s="33"/>
      <c r="HB496" s="33"/>
      <c r="HC496" s="33"/>
      <c r="HD496" s="33"/>
      <c r="HE496" s="33"/>
      <c r="HF496" s="33"/>
      <c r="HG496" s="33"/>
      <c r="HH496" s="33"/>
      <c r="HI496" s="33"/>
      <c r="HJ496" s="33"/>
      <c r="HK496" s="33"/>
      <c r="HL496" s="33"/>
      <c r="HM496" s="33"/>
      <c r="HN496" s="33"/>
      <c r="HO496" s="33"/>
      <c r="HP496" s="33"/>
      <c r="HQ496" s="33"/>
      <c r="HR496" s="33"/>
      <c r="HS496" s="33"/>
      <c r="HT496" s="33"/>
      <c r="HU496" s="33"/>
      <c r="HV496" s="33"/>
      <c r="HW496" s="33"/>
      <c r="HX496" s="33"/>
      <c r="HY496" s="33"/>
      <c r="HZ496" s="33"/>
      <c r="IA496" s="33"/>
      <c r="IB496" s="33"/>
      <c r="IC496" s="33"/>
      <c r="ID496" s="33"/>
      <c r="IE496" s="33"/>
      <c r="IF496" s="33"/>
      <c r="IG496" s="33"/>
      <c r="IH496" s="33"/>
      <c r="II496" s="33"/>
      <c r="IJ496" s="33"/>
    </row>
    <row r="497" spans="1:244" s="12" customFormat="1" ht="14.4" customHeight="1" x14ac:dyDescent="0.3">
      <c r="B497" s="13">
        <v>2</v>
      </c>
      <c r="C497" s="51"/>
      <c r="D497" s="12">
        <v>50</v>
      </c>
      <c r="F497" s="14">
        <v>44936</v>
      </c>
      <c r="G497" s="13" t="s">
        <v>89</v>
      </c>
      <c r="I497" s="14">
        <v>44867</v>
      </c>
      <c r="J497" s="13">
        <f t="shared" si="63"/>
        <v>69</v>
      </c>
      <c r="K497" s="41">
        <f t="shared" si="64"/>
        <v>0</v>
      </c>
      <c r="L497" s="41">
        <v>69</v>
      </c>
      <c r="M497" s="16" t="s">
        <v>74</v>
      </c>
      <c r="N497" s="12">
        <v>1</v>
      </c>
      <c r="P497" s="12" t="s">
        <v>107</v>
      </c>
      <c r="Q497" s="12" t="s">
        <v>161</v>
      </c>
      <c r="R497" s="12" t="s">
        <v>77</v>
      </c>
      <c r="S497" s="17" t="s">
        <v>78</v>
      </c>
      <c r="T497" s="12">
        <v>28</v>
      </c>
      <c r="U497" s="12">
        <v>2</v>
      </c>
      <c r="V497" s="12">
        <v>2</v>
      </c>
      <c r="W497" s="12" t="s">
        <v>128</v>
      </c>
      <c r="X497" s="12" t="s">
        <v>324</v>
      </c>
      <c r="Z497" s="13">
        <v>30</v>
      </c>
      <c r="AA497" s="13">
        <v>1900</v>
      </c>
      <c r="AB497" s="12">
        <v>5</v>
      </c>
      <c r="AC497" s="13">
        <v>-26</v>
      </c>
      <c r="AD497" s="12">
        <v>-20</v>
      </c>
      <c r="AE497" s="12">
        <v>30</v>
      </c>
      <c r="AF497" s="12">
        <v>31</v>
      </c>
      <c r="AG497" s="12">
        <v>32</v>
      </c>
      <c r="AH497" s="12">
        <v>33</v>
      </c>
      <c r="AJ497" s="54">
        <v>2</v>
      </c>
      <c r="AK497" s="16">
        <f t="shared" si="68"/>
        <v>1865.2343749999802</v>
      </c>
      <c r="AL497" s="12">
        <v>-71.5484619140625</v>
      </c>
      <c r="AM497" s="18">
        <v>-78.4912109375</v>
      </c>
      <c r="AN497" s="18">
        <v>-88.9434814453125</v>
      </c>
      <c r="AO497" s="18">
        <v>-97.2900390625</v>
      </c>
      <c r="AP497" s="18">
        <v>-108.779907226562</v>
      </c>
      <c r="AQ497" s="12">
        <v>-112.60986328125</v>
      </c>
      <c r="AR497" s="12">
        <v>-118.072509765625</v>
      </c>
      <c r="AS497" s="12">
        <v>-122.802734375</v>
      </c>
      <c r="AU497" s="12">
        <f t="shared" si="65"/>
        <v>28</v>
      </c>
      <c r="AV497" s="12">
        <v>14</v>
      </c>
      <c r="AW497" s="12">
        <v>1</v>
      </c>
      <c r="AX497" s="12">
        <v>1</v>
      </c>
      <c r="AY497" s="12" t="s">
        <v>80</v>
      </c>
      <c r="AZ497" s="12">
        <v>403.2001953125</v>
      </c>
      <c r="BA497" s="12">
        <v>407.099609375</v>
      </c>
      <c r="BB497" s="19">
        <v>-23.4300003051757</v>
      </c>
      <c r="BC497" s="18">
        <v>37.040840148925703</v>
      </c>
      <c r="BD497" s="12">
        <v>1.7998046875</v>
      </c>
      <c r="BE497" s="12">
        <v>405</v>
      </c>
      <c r="BF497" s="12">
        <v>18.7913284301757</v>
      </c>
      <c r="BG497" s="12">
        <v>0</v>
      </c>
      <c r="BH497" s="12">
        <v>403.2001953125</v>
      </c>
      <c r="BI497" s="19" t="s">
        <v>81</v>
      </c>
      <c r="BJ497" s="12">
        <v>18.520420074462798</v>
      </c>
      <c r="BK497" s="12" t="s">
        <v>81</v>
      </c>
      <c r="BL497" s="12" t="s">
        <v>81</v>
      </c>
      <c r="BM497" s="12">
        <v>1.1024876832962001</v>
      </c>
      <c r="BN497" s="12">
        <v>1.4968187808990401</v>
      </c>
      <c r="BO497" s="12">
        <v>19.1482849121093</v>
      </c>
      <c r="BP497" s="12">
        <v>4.98046875E-2</v>
      </c>
      <c r="BQ497" s="12">
        <v>-11.029411315917899</v>
      </c>
      <c r="BR497" s="12">
        <v>1.9501953125</v>
      </c>
      <c r="BS497" s="12" t="s">
        <v>81</v>
      </c>
      <c r="BT497" s="12" t="s">
        <v>81</v>
      </c>
      <c r="BU497" s="12" t="s">
        <v>81</v>
      </c>
      <c r="BV497" s="12" t="s">
        <v>81</v>
      </c>
      <c r="BW497" s="12">
        <v>121.01528930664</v>
      </c>
      <c r="BX497" s="12" t="s">
        <v>82</v>
      </c>
      <c r="BY497" s="12" t="s">
        <v>81</v>
      </c>
      <c r="BZ497" s="12" t="s">
        <v>82</v>
      </c>
      <c r="CA497" s="12" t="s">
        <v>82</v>
      </c>
      <c r="CE497" s="20"/>
      <c r="CF497" s="21"/>
      <c r="CG497" s="21"/>
      <c r="CH497" s="21"/>
      <c r="CI497" s="21"/>
      <c r="CJ497" s="21"/>
      <c r="CK497" s="21"/>
      <c r="CL497" s="21"/>
      <c r="CO497" s="62"/>
      <c r="CX497" s="77">
        <v>1.9350000000000001</v>
      </c>
      <c r="CZ497" s="58" t="s">
        <v>697</v>
      </c>
      <c r="DV497" s="21"/>
      <c r="DW497" s="21"/>
      <c r="DX497" s="21"/>
      <c r="DY497" s="21"/>
      <c r="DZ497" s="23"/>
      <c r="EA497" s="23"/>
      <c r="EC497" s="12">
        <v>5</v>
      </c>
      <c r="ED497" s="21">
        <v>5</v>
      </c>
      <c r="EE497" s="21"/>
      <c r="EF497" s="21">
        <f t="shared" si="66"/>
        <v>0</v>
      </c>
      <c r="EG497" s="28">
        <v>5</v>
      </c>
      <c r="EH497" s="21"/>
      <c r="EI497" s="21"/>
      <c r="EJ497" s="21"/>
      <c r="EK497" s="21"/>
      <c r="EL497" s="21"/>
      <c r="EM497" s="21"/>
      <c r="EN497" s="21"/>
      <c r="EO497" s="21"/>
      <c r="EP497" s="21"/>
      <c r="EQ497" s="21"/>
      <c r="ER497" s="21"/>
      <c r="ES497" s="21"/>
      <c r="ET497" s="21"/>
      <c r="EU497" s="21"/>
      <c r="EV497" s="21"/>
      <c r="EW497" s="21"/>
      <c r="EX497" s="21"/>
      <c r="EY497" s="21"/>
      <c r="EZ497" s="21"/>
      <c r="FA497" s="21"/>
      <c r="FB497" s="21"/>
      <c r="FC497" s="21"/>
      <c r="FD497" s="21"/>
      <c r="FE497" s="21"/>
      <c r="FF497" s="21"/>
      <c r="FG497" s="21"/>
      <c r="FH497" s="21"/>
      <c r="FI497" s="21"/>
      <c r="FJ497" s="21"/>
      <c r="FK497" s="21"/>
      <c r="FL497" s="21"/>
      <c r="FM497" s="21"/>
      <c r="FN497" s="21"/>
      <c r="FO497" s="21"/>
      <c r="FP497" s="21"/>
      <c r="FQ497" s="21"/>
      <c r="FR497" s="21"/>
      <c r="FS497" s="21"/>
      <c r="FT497" s="21"/>
      <c r="FU497" s="21"/>
      <c r="FV497" s="21"/>
      <c r="FW497" s="21"/>
      <c r="FX497" s="21"/>
      <c r="FY497" s="21"/>
      <c r="FZ497" s="21"/>
      <c r="GA497" s="21"/>
      <c r="GB497" s="21"/>
      <c r="GC497" s="21"/>
      <c r="GD497" s="21"/>
      <c r="GE497" s="21"/>
      <c r="GF497" s="21"/>
      <c r="GG497" s="21"/>
      <c r="GH497" s="21"/>
      <c r="GI497" s="21"/>
      <c r="GJ497" s="21"/>
      <c r="GK497" s="21"/>
      <c r="GL497" s="21"/>
      <c r="GM497" s="21"/>
      <c r="GN497" s="21"/>
      <c r="GO497" s="21"/>
      <c r="GP497" s="21"/>
      <c r="GQ497" s="21"/>
      <c r="GR497" s="21"/>
      <c r="GS497" s="21"/>
      <c r="GT497" s="21"/>
      <c r="GU497" s="21"/>
      <c r="GV497" s="21"/>
      <c r="GW497" s="21"/>
      <c r="GX497" s="21"/>
      <c r="GY497" s="21"/>
      <c r="GZ497" s="21"/>
      <c r="HA497" s="21"/>
      <c r="HB497" s="21"/>
      <c r="HC497" s="21"/>
      <c r="HD497" s="21"/>
      <c r="HE497" s="21"/>
      <c r="HF497" s="21"/>
      <c r="HG497" s="21"/>
      <c r="HH497" s="21"/>
      <c r="HI497" s="21"/>
      <c r="HJ497" s="21"/>
      <c r="HK497" s="21"/>
      <c r="HL497" s="21"/>
      <c r="HM497" s="21"/>
      <c r="HN497" s="21"/>
      <c r="HO497" s="21"/>
      <c r="HP497" s="21"/>
      <c r="HQ497" s="21"/>
      <c r="HR497" s="21"/>
      <c r="HS497" s="21"/>
      <c r="HT497" s="21"/>
      <c r="HU497" s="21"/>
      <c r="HV497" s="21"/>
      <c r="HW497" s="21"/>
      <c r="HX497" s="21"/>
      <c r="HY497" s="21"/>
      <c r="HZ497" s="21"/>
      <c r="IA497" s="21"/>
      <c r="IB497" s="21"/>
      <c r="IC497" s="21"/>
      <c r="ID497" s="21"/>
      <c r="IE497" s="21"/>
      <c r="IF497" s="21"/>
      <c r="IG497" s="21"/>
      <c r="IH497" s="21"/>
      <c r="II497" s="21"/>
      <c r="IJ497" s="21"/>
    </row>
    <row r="498" spans="1:244" s="12" customFormat="1" ht="15" customHeight="1" x14ac:dyDescent="0.3">
      <c r="B498" s="13">
        <v>2</v>
      </c>
      <c r="C498" s="51"/>
      <c r="D498" s="12">
        <v>50</v>
      </c>
      <c r="F498" s="14">
        <v>44936</v>
      </c>
      <c r="G498" s="13" t="s">
        <v>89</v>
      </c>
      <c r="I498" s="14">
        <v>44867</v>
      </c>
      <c r="J498" s="13">
        <f t="shared" si="63"/>
        <v>69</v>
      </c>
      <c r="K498" s="41">
        <f t="shared" si="64"/>
        <v>0</v>
      </c>
      <c r="L498" s="41">
        <v>69</v>
      </c>
      <c r="M498" s="16" t="s">
        <v>74</v>
      </c>
      <c r="N498" s="12">
        <v>1</v>
      </c>
      <c r="P498" s="12" t="s">
        <v>107</v>
      </c>
      <c r="Q498" s="12" t="s">
        <v>161</v>
      </c>
      <c r="R498" s="12" t="s">
        <v>77</v>
      </c>
      <c r="S498" s="17" t="s">
        <v>78</v>
      </c>
      <c r="T498" s="12">
        <v>28</v>
      </c>
      <c r="U498" s="12">
        <v>2</v>
      </c>
      <c r="V498" s="12">
        <v>5</v>
      </c>
      <c r="W498" s="12" t="s">
        <v>698</v>
      </c>
      <c r="X498" s="12" t="s">
        <v>190</v>
      </c>
      <c r="Z498" s="13">
        <v>40</v>
      </c>
      <c r="AA498" s="13">
        <v>667</v>
      </c>
      <c r="AB498" s="12">
        <v>17</v>
      </c>
      <c r="AC498" s="13">
        <v>-43</v>
      </c>
      <c r="AD498" s="12">
        <v>-34</v>
      </c>
      <c r="AE498" s="12">
        <v>36</v>
      </c>
      <c r="AF498" s="12">
        <v>37</v>
      </c>
      <c r="AG498" s="12">
        <v>38</v>
      </c>
      <c r="AH498" s="12">
        <v>39</v>
      </c>
      <c r="AJ498" s="54">
        <v>0</v>
      </c>
      <c r="AK498" s="16">
        <f t="shared" si="68"/>
        <v>1141.357421875</v>
      </c>
      <c r="AL498" s="12">
        <v>-71.1669921875</v>
      </c>
      <c r="AM498" s="18">
        <v>-77.606201171875</v>
      </c>
      <c r="AN498" s="18">
        <v>-83.038330078125</v>
      </c>
      <c r="AO498" s="18">
        <v>-88.531494140625</v>
      </c>
      <c r="AP498" s="18">
        <v>-94.23828125</v>
      </c>
      <c r="AQ498" s="12">
        <v>-101.394653320312</v>
      </c>
      <c r="AR498" s="12">
        <v>-117.355346679687</v>
      </c>
      <c r="AS498" s="12">
        <v>-148.14758300781199</v>
      </c>
      <c r="AU498" s="12">
        <f t="shared" si="65"/>
        <v>0</v>
      </c>
      <c r="BB498" s="19"/>
      <c r="BC498" s="18"/>
      <c r="BI498" s="19"/>
      <c r="CE498" s="20"/>
      <c r="CF498" s="21"/>
      <c r="CG498" s="21"/>
      <c r="CH498" s="21"/>
      <c r="CI498" s="21"/>
      <c r="CJ498" s="21"/>
      <c r="CK498" s="21"/>
      <c r="CL498" s="21"/>
      <c r="CO498" s="62"/>
      <c r="CX498" s="22">
        <v>0</v>
      </c>
      <c r="DZ498" s="12">
        <v>0.104</v>
      </c>
      <c r="EA498" s="12" t="s">
        <v>699</v>
      </c>
      <c r="EC498" s="12">
        <v>1</v>
      </c>
      <c r="ED498" s="12">
        <v>1</v>
      </c>
      <c r="EE498" s="21"/>
      <c r="EF498" s="21">
        <f t="shared" si="66"/>
        <v>0</v>
      </c>
      <c r="EG498" s="28">
        <v>1</v>
      </c>
      <c r="EH498" s="21"/>
      <c r="EI498" s="21"/>
      <c r="EJ498" s="21"/>
      <c r="EK498" s="21"/>
      <c r="EL498" s="21"/>
      <c r="EM498" s="21"/>
      <c r="EN498" s="21"/>
      <c r="EO498" s="21"/>
      <c r="EP498" s="21"/>
      <c r="EQ498" s="21"/>
      <c r="ER498" s="21"/>
      <c r="ES498" s="21"/>
      <c r="ET498" s="21"/>
      <c r="EU498" s="21"/>
      <c r="EV498" s="21"/>
      <c r="EW498" s="21"/>
      <c r="EX498" s="21"/>
      <c r="EY498" s="21"/>
      <c r="EZ498" s="21"/>
      <c r="FA498" s="21"/>
      <c r="FB498" s="21"/>
      <c r="FC498" s="21"/>
      <c r="FD498" s="21"/>
      <c r="FE498" s="21"/>
      <c r="FF498" s="21"/>
      <c r="FG498" s="21"/>
      <c r="FH498" s="21"/>
      <c r="FI498" s="21"/>
      <c r="FJ498" s="21"/>
      <c r="FK498" s="21"/>
      <c r="FL498" s="21"/>
      <c r="FM498" s="21"/>
      <c r="FN498" s="21"/>
      <c r="FO498" s="21"/>
      <c r="FP498" s="21"/>
      <c r="FQ498" s="21"/>
      <c r="FR498" s="21"/>
      <c r="FS498" s="21"/>
      <c r="FT498" s="21"/>
      <c r="FU498" s="21"/>
      <c r="FV498" s="21"/>
      <c r="FW498" s="21"/>
      <c r="FX498" s="21"/>
      <c r="FY498" s="21"/>
      <c r="FZ498" s="21"/>
      <c r="GA498" s="21"/>
      <c r="GB498" s="21"/>
      <c r="GC498" s="21"/>
      <c r="GD498" s="21"/>
      <c r="GE498" s="21"/>
      <c r="GF498" s="21"/>
      <c r="GG498" s="21"/>
      <c r="GH498" s="21"/>
      <c r="GI498" s="21"/>
      <c r="GJ498" s="21"/>
      <c r="GK498" s="21"/>
      <c r="GL498" s="21"/>
      <c r="GM498" s="21"/>
      <c r="GN498" s="21"/>
      <c r="GO498" s="21"/>
      <c r="GP498" s="21"/>
      <c r="GQ498" s="21"/>
      <c r="GR498" s="21"/>
      <c r="GS498" s="21"/>
      <c r="GT498" s="21"/>
      <c r="GU498" s="21"/>
      <c r="GV498" s="21"/>
      <c r="GW498" s="21"/>
      <c r="GX498" s="21"/>
      <c r="GY498" s="21"/>
      <c r="GZ498" s="21"/>
      <c r="HA498" s="21"/>
      <c r="HB498" s="21"/>
      <c r="HC498" s="21"/>
      <c r="HD498" s="21"/>
      <c r="HE498" s="21"/>
      <c r="HF498" s="21"/>
      <c r="HG498" s="21"/>
      <c r="HH498" s="21"/>
      <c r="HI498" s="21"/>
      <c r="HJ498" s="21"/>
      <c r="HK498" s="21"/>
      <c r="HL498" s="21"/>
      <c r="HM498" s="21"/>
      <c r="HN498" s="21"/>
      <c r="HO498" s="21"/>
      <c r="HP498" s="21"/>
      <c r="HQ498" s="21"/>
      <c r="HR498" s="21"/>
      <c r="HS498" s="21"/>
      <c r="HT498" s="21"/>
      <c r="HU498" s="21"/>
      <c r="HV498" s="21"/>
      <c r="HW498" s="21"/>
      <c r="HX498" s="21"/>
      <c r="HY498" s="21"/>
      <c r="HZ498" s="21"/>
      <c r="IA498" s="21"/>
      <c r="IB498" s="21"/>
      <c r="IC498" s="21"/>
      <c r="ID498" s="21"/>
      <c r="IE498" s="21"/>
      <c r="IF498" s="21"/>
      <c r="IG498" s="21"/>
      <c r="IH498" s="21"/>
      <c r="II498" s="21"/>
      <c r="IJ498" s="21"/>
    </row>
    <row r="499" spans="1:244" s="12" customFormat="1" ht="14.4" customHeight="1" x14ac:dyDescent="0.3">
      <c r="B499" s="13">
        <v>2</v>
      </c>
      <c r="C499" s="51"/>
      <c r="D499" s="12">
        <v>50</v>
      </c>
      <c r="F499" s="14">
        <v>44936</v>
      </c>
      <c r="G499" s="13" t="s">
        <v>89</v>
      </c>
      <c r="I499" s="14">
        <v>44867</v>
      </c>
      <c r="J499" s="13">
        <f t="shared" si="63"/>
        <v>69</v>
      </c>
      <c r="K499" s="41">
        <f t="shared" si="64"/>
        <v>0</v>
      </c>
      <c r="L499" s="41">
        <v>69</v>
      </c>
      <c r="M499" s="16" t="s">
        <v>74</v>
      </c>
      <c r="N499" s="12">
        <v>1</v>
      </c>
      <c r="P499" s="12" t="s">
        <v>107</v>
      </c>
      <c r="Q499" s="12" t="s">
        <v>161</v>
      </c>
      <c r="R499" s="12" t="s">
        <v>77</v>
      </c>
      <c r="S499" s="17" t="s">
        <v>78</v>
      </c>
      <c r="T499" s="12">
        <v>28</v>
      </c>
      <c r="U499" s="12">
        <v>2</v>
      </c>
      <c r="V499" s="12">
        <v>1</v>
      </c>
      <c r="W499" s="12" t="s">
        <v>124</v>
      </c>
      <c r="X499" s="12" t="s">
        <v>190</v>
      </c>
      <c r="Z499" s="13">
        <v>49</v>
      </c>
      <c r="AA499" s="13">
        <v>1800</v>
      </c>
      <c r="AB499" s="12">
        <v>7</v>
      </c>
      <c r="AC499" s="13">
        <v>-33</v>
      </c>
      <c r="AD499" s="12">
        <v>-13</v>
      </c>
      <c r="AE499" s="12">
        <v>26</v>
      </c>
      <c r="AF499" s="12">
        <v>27</v>
      </c>
      <c r="AG499" s="12">
        <v>28</v>
      </c>
      <c r="AH499" s="12">
        <v>29</v>
      </c>
      <c r="AJ499" s="13">
        <v>0</v>
      </c>
      <c r="AK499" s="16">
        <f t="shared" si="68"/>
        <v>1819.76318359375</v>
      </c>
      <c r="AL499" s="12">
        <v>-67.626953125</v>
      </c>
      <c r="AM499" s="18">
        <v>-76.8585205078125</v>
      </c>
      <c r="AN499" s="18">
        <v>-86.0137939453125</v>
      </c>
      <c r="AO499" s="18">
        <v>-95.88623046875</v>
      </c>
      <c r="AP499" s="18">
        <v>-103.607177734375</v>
      </c>
      <c r="AQ499" s="12">
        <v>-114.395141601562</v>
      </c>
      <c r="AR499" s="12">
        <v>-128.082275390625</v>
      </c>
      <c r="AS499" s="12">
        <v>-136.00158691406199</v>
      </c>
      <c r="AU499" s="12">
        <f t="shared" si="65"/>
        <v>0</v>
      </c>
      <c r="BB499" s="19"/>
      <c r="BC499" s="18"/>
      <c r="BI499" s="19"/>
      <c r="CE499" s="20"/>
      <c r="CF499" s="21"/>
      <c r="CG499" s="21"/>
      <c r="CH499" s="21"/>
      <c r="CI499" s="21"/>
      <c r="CJ499" s="21"/>
      <c r="CK499" s="21"/>
      <c r="CL499" s="21"/>
      <c r="CO499" s="62"/>
      <c r="CX499" s="22">
        <v>2.76</v>
      </c>
      <c r="CZ499" s="12" t="s">
        <v>431</v>
      </c>
      <c r="DZ499" s="23"/>
      <c r="EA499" s="23"/>
      <c r="EC499" s="12">
        <v>3</v>
      </c>
      <c r="ED499" s="12">
        <v>3</v>
      </c>
      <c r="EF499" s="21">
        <f t="shared" si="66"/>
        <v>0</v>
      </c>
      <c r="EG499" s="28">
        <v>3</v>
      </c>
    </row>
    <row r="500" spans="1:244" s="12" customFormat="1" ht="15" customHeight="1" x14ac:dyDescent="0.3">
      <c r="B500" s="13">
        <v>2</v>
      </c>
      <c r="C500" s="51"/>
      <c r="D500" s="12">
        <v>50</v>
      </c>
      <c r="F500" s="14">
        <v>44936</v>
      </c>
      <c r="G500" s="13" t="s">
        <v>89</v>
      </c>
      <c r="I500" s="14">
        <v>44867</v>
      </c>
      <c r="J500" s="13">
        <f t="shared" si="63"/>
        <v>69</v>
      </c>
      <c r="K500" s="41">
        <f t="shared" si="64"/>
        <v>0</v>
      </c>
      <c r="L500" s="41">
        <v>69</v>
      </c>
      <c r="M500" s="78" t="s">
        <v>687</v>
      </c>
      <c r="N500" s="12">
        <v>1</v>
      </c>
      <c r="P500" s="12" t="s">
        <v>107</v>
      </c>
      <c r="Q500" s="12" t="s">
        <v>161</v>
      </c>
      <c r="R500" s="12" t="s">
        <v>77</v>
      </c>
      <c r="S500" s="17" t="s">
        <v>78</v>
      </c>
      <c r="T500" s="12">
        <v>28</v>
      </c>
      <c r="U500" s="12">
        <v>1</v>
      </c>
      <c r="V500" s="12">
        <v>6</v>
      </c>
      <c r="W500" s="12" t="s">
        <v>700</v>
      </c>
      <c r="X500" s="12" t="s">
        <v>190</v>
      </c>
      <c r="Z500" s="13">
        <v>73</v>
      </c>
      <c r="AA500" s="13">
        <v>1700</v>
      </c>
      <c r="AB500" s="12">
        <v>14</v>
      </c>
      <c r="AC500" s="13">
        <v>-38</v>
      </c>
      <c r="AD500" s="12">
        <v>-18</v>
      </c>
      <c r="AE500" s="30">
        <v>16</v>
      </c>
      <c r="AF500" s="12">
        <v>17</v>
      </c>
      <c r="AG500" s="12">
        <v>18</v>
      </c>
      <c r="AH500" s="12">
        <v>19</v>
      </c>
      <c r="AJ500" s="54">
        <v>0</v>
      </c>
      <c r="AK500" s="16">
        <f t="shared" si="68"/>
        <v>704.9560546875</v>
      </c>
      <c r="AL500" s="12">
        <v>-75.042724609375</v>
      </c>
      <c r="AM500" s="18">
        <v>-78.18603515625</v>
      </c>
      <c r="AN500" s="18">
        <v>-80.047607421875</v>
      </c>
      <c r="AO500" s="18">
        <v>-85.26611328125</v>
      </c>
      <c r="AP500" s="18">
        <v>-89.1265869140625</v>
      </c>
      <c r="AQ500" s="12">
        <v>-90.911865234375</v>
      </c>
      <c r="AR500" s="12">
        <v>-96.588134765625</v>
      </c>
      <c r="AS500" s="12">
        <v>-97.5494384765625</v>
      </c>
      <c r="AU500" s="12">
        <f t="shared" si="65"/>
        <v>0</v>
      </c>
      <c r="BB500" s="19"/>
      <c r="BC500" s="18"/>
      <c r="BI500" s="19"/>
      <c r="CE500" s="20"/>
      <c r="CF500" s="21"/>
      <c r="CG500" s="21"/>
      <c r="CH500" s="21"/>
      <c r="CI500" s="21"/>
      <c r="CJ500" s="21"/>
      <c r="CK500" s="21"/>
      <c r="CL500" s="21"/>
      <c r="CO500" s="62"/>
      <c r="CX500" s="22" t="s">
        <v>98</v>
      </c>
      <c r="CY500" s="12" t="s">
        <v>98</v>
      </c>
      <c r="CZ500" s="12" t="s">
        <v>701</v>
      </c>
      <c r="DF500" s="12" t="s">
        <v>87</v>
      </c>
      <c r="DG500" s="23"/>
      <c r="EC500" s="12">
        <v>2</v>
      </c>
      <c r="ED500" s="33">
        <v>2</v>
      </c>
      <c r="EE500" s="33"/>
      <c r="EF500" s="21">
        <f t="shared" si="66"/>
        <v>0</v>
      </c>
      <c r="EG500" s="28">
        <v>2</v>
      </c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  <c r="EW500" s="33"/>
      <c r="EX500" s="33"/>
      <c r="EY500" s="33"/>
      <c r="EZ500" s="33"/>
      <c r="FA500" s="33"/>
      <c r="FB500" s="33"/>
      <c r="FC500" s="33"/>
      <c r="FD500" s="33"/>
      <c r="FE500" s="33"/>
      <c r="FF500" s="33"/>
      <c r="FG500" s="33"/>
      <c r="FH500" s="33"/>
      <c r="FI500" s="33"/>
      <c r="FJ500" s="33"/>
      <c r="FK500" s="33"/>
      <c r="FL500" s="33"/>
      <c r="FM500" s="33"/>
      <c r="FN500" s="33"/>
      <c r="FO500" s="33"/>
      <c r="FP500" s="33"/>
      <c r="FQ500" s="33"/>
      <c r="FR500" s="33"/>
      <c r="FS500" s="33"/>
      <c r="FT500" s="33"/>
      <c r="FU500" s="33"/>
      <c r="FV500" s="33"/>
      <c r="FW500" s="33"/>
      <c r="FX500" s="33"/>
      <c r="FY500" s="33"/>
      <c r="FZ500" s="33"/>
      <c r="GA500" s="33"/>
      <c r="GB500" s="33"/>
      <c r="GC500" s="33"/>
      <c r="GD500" s="33"/>
      <c r="GE500" s="33"/>
      <c r="GF500" s="33"/>
      <c r="GG500" s="33"/>
      <c r="GH500" s="33"/>
      <c r="GI500" s="33"/>
      <c r="GJ500" s="33"/>
      <c r="GK500" s="33"/>
      <c r="GL500" s="33"/>
      <c r="GM500" s="33"/>
      <c r="GN500" s="33"/>
      <c r="GO500" s="33"/>
      <c r="GP500" s="33"/>
      <c r="GQ500" s="33"/>
      <c r="GR500" s="33"/>
      <c r="GS500" s="33"/>
      <c r="GT500" s="33"/>
      <c r="GU500" s="33"/>
      <c r="GV500" s="33"/>
      <c r="GW500" s="33"/>
      <c r="GX500" s="33"/>
      <c r="GY500" s="33"/>
      <c r="GZ500" s="33"/>
      <c r="HA500" s="33"/>
      <c r="HB500" s="33"/>
      <c r="HC500" s="33"/>
      <c r="HD500" s="33"/>
      <c r="HE500" s="33"/>
      <c r="HF500" s="33"/>
      <c r="HG500" s="33"/>
      <c r="HH500" s="33"/>
      <c r="HI500" s="33"/>
      <c r="HJ500" s="33"/>
      <c r="HK500" s="33"/>
      <c r="HL500" s="33"/>
      <c r="HM500" s="33"/>
      <c r="HN500" s="33"/>
      <c r="HO500" s="33"/>
      <c r="HP500" s="33"/>
      <c r="HQ500" s="33"/>
      <c r="HR500" s="33"/>
      <c r="HS500" s="33"/>
      <c r="HT500" s="33"/>
      <c r="HU500" s="33"/>
      <c r="HV500" s="33"/>
      <c r="HW500" s="33"/>
      <c r="HX500" s="33"/>
      <c r="HY500" s="33"/>
      <c r="HZ500" s="33"/>
      <c r="IA500" s="33"/>
      <c r="IB500" s="33"/>
      <c r="IC500" s="33"/>
      <c r="ID500" s="33"/>
      <c r="IE500" s="33"/>
      <c r="IF500" s="33"/>
      <c r="IG500" s="33"/>
      <c r="IH500" s="33"/>
      <c r="II500" s="33"/>
      <c r="IJ500" s="33"/>
    </row>
    <row r="501" spans="1:244" s="12" customFormat="1" ht="14.4" customHeight="1" x14ac:dyDescent="0.3">
      <c r="B501" s="13">
        <v>2</v>
      </c>
      <c r="C501" s="51"/>
      <c r="D501" s="12">
        <v>100</v>
      </c>
      <c r="F501" s="14">
        <v>44937</v>
      </c>
      <c r="G501" s="13" t="s">
        <v>89</v>
      </c>
      <c r="I501" s="14">
        <v>44867</v>
      </c>
      <c r="J501" s="13">
        <f t="shared" si="63"/>
        <v>70</v>
      </c>
      <c r="K501" s="12">
        <f t="shared" si="64"/>
        <v>0</v>
      </c>
      <c r="L501" s="12">
        <v>70</v>
      </c>
      <c r="M501" s="16" t="s">
        <v>74</v>
      </c>
      <c r="N501" s="12">
        <v>1</v>
      </c>
      <c r="P501" s="12" t="s">
        <v>75</v>
      </c>
      <c r="Q501" s="12" t="s">
        <v>161</v>
      </c>
      <c r="R501" s="12" t="s">
        <v>77</v>
      </c>
      <c r="S501" s="17" t="s">
        <v>78</v>
      </c>
      <c r="T501" s="12">
        <v>28</v>
      </c>
      <c r="V501" s="12">
        <v>2</v>
      </c>
      <c r="W501" s="12" t="s">
        <v>83</v>
      </c>
      <c r="Z501" s="13">
        <v>74</v>
      </c>
      <c r="AA501" s="13">
        <v>800</v>
      </c>
      <c r="AB501" s="12">
        <v>8</v>
      </c>
      <c r="AC501" s="13">
        <v>-44</v>
      </c>
      <c r="AE501" s="12">
        <v>4</v>
      </c>
      <c r="AF501" s="12">
        <v>5</v>
      </c>
      <c r="AG501" s="12">
        <v>6</v>
      </c>
      <c r="AH501" s="12">
        <v>7</v>
      </c>
      <c r="AJ501" s="49">
        <v>8</v>
      </c>
      <c r="AK501" s="16">
        <f t="shared" si="68"/>
        <v>909.11865234375</v>
      </c>
      <c r="AL501" s="12">
        <v>-60.11962890625</v>
      </c>
      <c r="AM501" s="18">
        <v>-64.910888671875</v>
      </c>
      <c r="AN501" s="18">
        <v>-69.366455078125</v>
      </c>
      <c r="AO501" s="18">
        <v>-73.7152099609375</v>
      </c>
      <c r="AP501" s="18">
        <v>-78.4454345703125</v>
      </c>
      <c r="AQ501" s="12">
        <v>-81.2835693359375</v>
      </c>
      <c r="AR501" s="12">
        <v>-82.122802734375</v>
      </c>
      <c r="AS501" s="12">
        <v>-88.897705078125</v>
      </c>
      <c r="AU501" s="12">
        <f t="shared" si="65"/>
        <v>42</v>
      </c>
      <c r="AV501" s="12">
        <v>21</v>
      </c>
      <c r="AW501" s="12">
        <v>1</v>
      </c>
      <c r="AX501" s="12">
        <v>1</v>
      </c>
      <c r="AY501" s="12" t="s">
        <v>80</v>
      </c>
      <c r="AZ501" s="12">
        <v>361.80099487304602</v>
      </c>
      <c r="BA501" s="12">
        <v>365.599609375</v>
      </c>
      <c r="BB501" s="19">
        <v>-34.970001220703097</v>
      </c>
      <c r="BC501" s="18">
        <v>93.823150634765597</v>
      </c>
      <c r="BD501" s="12">
        <v>1.5</v>
      </c>
      <c r="BE501" s="12">
        <v>363.30099487304602</v>
      </c>
      <c r="BF501" s="12">
        <v>6.7870163917541504</v>
      </c>
      <c r="BG501" s="12">
        <v>3.69921875</v>
      </c>
      <c r="BH501" s="12">
        <v>365.50021362304602</v>
      </c>
      <c r="BI501" s="19">
        <v>1.5837090015411299</v>
      </c>
      <c r="BJ501" s="12">
        <v>46.911575317382798</v>
      </c>
      <c r="BK501" s="12">
        <v>1.0249117612838701</v>
      </c>
      <c r="BL501" s="12">
        <v>8.3216743469238192</v>
      </c>
      <c r="BM501" s="12">
        <v>168.65808105468699</v>
      </c>
      <c r="BN501" s="12">
        <v>1.1494140625</v>
      </c>
      <c r="BO501" s="12">
        <v>-58.823528289794901</v>
      </c>
      <c r="BP501" s="12">
        <v>0.7490234375</v>
      </c>
      <c r="BQ501" s="12">
        <v>54.473682403564403</v>
      </c>
      <c r="BR501" s="12">
        <v>1.1496541500091499</v>
      </c>
      <c r="BS501" s="12">
        <v>-45.508251190185497</v>
      </c>
      <c r="BU501" s="12">
        <v>1.66895616054534</v>
      </c>
      <c r="BV501" s="12">
        <v>166.54754638671801</v>
      </c>
      <c r="BW501" s="12" t="s">
        <v>82</v>
      </c>
      <c r="BX501" s="12" t="s">
        <v>81</v>
      </c>
      <c r="BY501" s="12" t="s">
        <v>82</v>
      </c>
      <c r="BZ501" s="12" t="s">
        <v>82</v>
      </c>
      <c r="CC501" s="12" t="s">
        <v>713</v>
      </c>
      <c r="CE501" s="20">
        <v>-19.440000000000001</v>
      </c>
      <c r="CF501" s="21">
        <v>0</v>
      </c>
      <c r="CG501" s="21">
        <v>0.61</v>
      </c>
      <c r="CH501" s="21">
        <v>0.57999999999999996</v>
      </c>
      <c r="CI501" s="21">
        <v>38.619999999999997</v>
      </c>
      <c r="CJ501" s="21">
        <v>2.5499999999999998</v>
      </c>
      <c r="CK501" s="21">
        <v>1.9870000000000001</v>
      </c>
      <c r="CL501" s="21">
        <v>-6.0860000000000003</v>
      </c>
      <c r="CM501" s="12">
        <v>2.1619999999999999</v>
      </c>
      <c r="CN501" s="12">
        <v>-16.268999999999998</v>
      </c>
      <c r="CO501" s="62">
        <f>(CL501*CK501+CN501*CM501)/(CL501+CN501)</f>
        <v>2.1143574144486692</v>
      </c>
      <c r="CP501" s="12">
        <v>0.92500000000000004</v>
      </c>
      <c r="CQ501" s="12">
        <v>0</v>
      </c>
      <c r="CR501" s="12">
        <v>0</v>
      </c>
      <c r="CS501" s="12">
        <v>0</v>
      </c>
      <c r="CT501" s="12">
        <v>0</v>
      </c>
      <c r="CU501" s="12">
        <v>0</v>
      </c>
      <c r="CV501" s="12">
        <v>0</v>
      </c>
      <c r="CW501" s="12">
        <v>0</v>
      </c>
      <c r="CX501" s="22">
        <v>3.6920000000000002</v>
      </c>
      <c r="DV501" s="21"/>
      <c r="DW501" s="21"/>
      <c r="DX501" s="21"/>
      <c r="DY501" s="21"/>
      <c r="DZ501" s="21"/>
      <c r="EA501" s="21"/>
      <c r="EB501" s="21"/>
      <c r="EC501" s="21">
        <v>9</v>
      </c>
      <c r="ED501" s="12">
        <v>9</v>
      </c>
      <c r="EF501" s="21">
        <f t="shared" si="66"/>
        <v>0</v>
      </c>
      <c r="EG501" s="24">
        <v>9</v>
      </c>
    </row>
    <row r="502" spans="1:244" s="12" customFormat="1" ht="14.4" customHeight="1" x14ac:dyDescent="0.3">
      <c r="B502" s="13">
        <v>2</v>
      </c>
      <c r="C502" s="51"/>
      <c r="D502" s="12">
        <v>50</v>
      </c>
      <c r="F502" s="14">
        <v>44937</v>
      </c>
      <c r="G502" s="13" t="s">
        <v>89</v>
      </c>
      <c r="I502" s="14">
        <v>44867</v>
      </c>
      <c r="J502" s="13">
        <f t="shared" si="63"/>
        <v>70</v>
      </c>
      <c r="K502" s="41">
        <f t="shared" si="64"/>
        <v>0</v>
      </c>
      <c r="L502" s="12">
        <v>70</v>
      </c>
      <c r="M502" s="78" t="s">
        <v>687</v>
      </c>
      <c r="N502" s="12">
        <v>1</v>
      </c>
      <c r="P502" s="12" t="s">
        <v>75</v>
      </c>
      <c r="Q502" s="12" t="s">
        <v>161</v>
      </c>
      <c r="R502" s="12" t="s">
        <v>77</v>
      </c>
      <c r="S502" s="17" t="s">
        <v>78</v>
      </c>
      <c r="T502" s="12">
        <v>28</v>
      </c>
      <c r="V502" s="12">
        <v>1</v>
      </c>
      <c r="W502" s="12" t="s">
        <v>83</v>
      </c>
      <c r="Z502" s="13">
        <v>70</v>
      </c>
      <c r="AA502" s="13">
        <v>1000</v>
      </c>
      <c r="AB502" s="12">
        <v>8</v>
      </c>
      <c r="AC502" s="13">
        <v>-41</v>
      </c>
      <c r="AE502" s="30">
        <v>20</v>
      </c>
      <c r="AF502" s="12">
        <v>21</v>
      </c>
      <c r="AG502" s="12">
        <v>22</v>
      </c>
      <c r="AH502" s="12">
        <v>23</v>
      </c>
      <c r="AJ502" s="49">
        <v>9</v>
      </c>
      <c r="AK502" s="16">
        <f t="shared" si="68"/>
        <v>1528.62548828125</v>
      </c>
      <c r="AL502" s="12">
        <v>-69.1986083984375</v>
      </c>
      <c r="AM502" s="18">
        <v>-76.416015625</v>
      </c>
      <c r="AN502" s="18">
        <v>-83.7554931640625</v>
      </c>
      <c r="AO502" s="18">
        <v>-93.3990478515625</v>
      </c>
      <c r="AP502" s="18">
        <v>-98.9227294921875</v>
      </c>
      <c r="AQ502" s="12">
        <v>-109.161376953125</v>
      </c>
      <c r="AR502" s="12">
        <v>-113.815307617187</v>
      </c>
      <c r="AS502" s="12">
        <v>-122.726440429687</v>
      </c>
      <c r="AU502" s="12">
        <f t="shared" si="65"/>
        <v>24</v>
      </c>
      <c r="AV502" s="12">
        <v>12</v>
      </c>
      <c r="AW502" s="12">
        <v>1</v>
      </c>
      <c r="AX502" s="12">
        <v>1</v>
      </c>
      <c r="AY502" s="12" t="s">
        <v>80</v>
      </c>
      <c r="AZ502" s="12">
        <v>697.59948730468705</v>
      </c>
      <c r="BA502" s="12">
        <v>701.50109863281205</v>
      </c>
      <c r="BB502" s="19">
        <v>-36.880001068115199</v>
      </c>
      <c r="BC502" s="18">
        <v>102.523307800292</v>
      </c>
      <c r="BD502" s="12">
        <v>1.5</v>
      </c>
      <c r="BE502" s="12">
        <v>699.09948730468705</v>
      </c>
      <c r="BF502" s="12">
        <v>5.93517589569091</v>
      </c>
      <c r="BG502" s="12">
        <v>0</v>
      </c>
      <c r="BH502" s="12">
        <v>697.59948730468705</v>
      </c>
      <c r="BI502" s="19">
        <v>1.60374867916107</v>
      </c>
      <c r="BJ502" s="12">
        <v>51.261653900146399</v>
      </c>
      <c r="BK502" s="12">
        <v>1.0460855960845901</v>
      </c>
      <c r="BL502" s="12">
        <v>7.5345721244812003</v>
      </c>
      <c r="BM502" s="12">
        <v>227.17524719238199</v>
      </c>
      <c r="BN502" s="12">
        <v>1.150390625</v>
      </c>
      <c r="BO502" s="12">
        <v>-64.491424560546804</v>
      </c>
      <c r="BP502" s="12">
        <v>0.8505859375</v>
      </c>
      <c r="BQ502" s="12">
        <v>123.90316009521401</v>
      </c>
      <c r="BR502" s="12">
        <v>0.64542049169540405</v>
      </c>
      <c r="BS502" s="12">
        <v>-46.421421051025298</v>
      </c>
      <c r="BT502" s="12">
        <v>1.75648713111877</v>
      </c>
      <c r="BU502" s="12">
        <v>181.538482666015</v>
      </c>
      <c r="BV502" s="12" t="s">
        <v>82</v>
      </c>
      <c r="BW502" s="12" t="s">
        <v>81</v>
      </c>
      <c r="BX502" s="12" t="s">
        <v>82</v>
      </c>
      <c r="BY502" s="12" t="s">
        <v>82</v>
      </c>
      <c r="CE502" s="20"/>
      <c r="CF502" s="21"/>
      <c r="CG502" s="21"/>
      <c r="CH502" s="21"/>
      <c r="CI502" s="21"/>
      <c r="CJ502" s="21"/>
      <c r="CK502" s="21"/>
      <c r="CL502" s="21"/>
      <c r="CO502" s="62"/>
      <c r="CX502" s="22" t="s">
        <v>85</v>
      </c>
      <c r="CY502" s="12" t="s">
        <v>85</v>
      </c>
      <c r="DF502" s="12" t="s">
        <v>87</v>
      </c>
      <c r="DG502" s="21"/>
      <c r="DV502" s="21"/>
      <c r="DW502" s="21"/>
      <c r="DX502" s="21"/>
      <c r="DY502" s="21"/>
      <c r="EA502" s="21"/>
      <c r="EB502" s="21"/>
      <c r="EC502" s="12">
        <v>9</v>
      </c>
      <c r="ED502" s="21">
        <v>9</v>
      </c>
      <c r="EE502" s="21"/>
      <c r="EF502" s="21">
        <f t="shared" si="66"/>
        <v>0</v>
      </c>
      <c r="EG502" s="28">
        <v>9</v>
      </c>
      <c r="EH502" s="21"/>
      <c r="EI502" s="21"/>
      <c r="EJ502" s="21"/>
      <c r="EK502" s="21"/>
      <c r="EL502" s="21"/>
      <c r="EM502" s="21"/>
      <c r="EN502" s="21"/>
      <c r="EO502" s="21"/>
      <c r="EP502" s="21"/>
      <c r="EQ502" s="21"/>
      <c r="ER502" s="21"/>
      <c r="ES502" s="21"/>
      <c r="ET502" s="21"/>
      <c r="EU502" s="21"/>
      <c r="EV502" s="21"/>
      <c r="EW502" s="21"/>
      <c r="EX502" s="21"/>
      <c r="EY502" s="21"/>
      <c r="EZ502" s="21"/>
      <c r="FA502" s="21"/>
      <c r="FB502" s="21"/>
      <c r="FC502" s="21"/>
      <c r="FD502" s="21"/>
      <c r="FE502" s="21"/>
      <c r="FF502" s="21"/>
      <c r="FG502" s="21"/>
      <c r="FH502" s="21"/>
      <c r="FI502" s="21"/>
      <c r="FJ502" s="21"/>
      <c r="FK502" s="21"/>
      <c r="FL502" s="21"/>
      <c r="FM502" s="21"/>
      <c r="FN502" s="21"/>
      <c r="FO502" s="21"/>
      <c r="FP502" s="21"/>
      <c r="FQ502" s="21"/>
      <c r="FR502" s="21"/>
      <c r="FS502" s="21"/>
      <c r="FT502" s="21"/>
      <c r="FU502" s="21"/>
      <c r="FV502" s="21"/>
      <c r="FW502" s="21"/>
      <c r="FX502" s="21"/>
      <c r="FY502" s="21"/>
      <c r="FZ502" s="21"/>
      <c r="GA502" s="21"/>
      <c r="GB502" s="21"/>
      <c r="GC502" s="21"/>
      <c r="GD502" s="21"/>
      <c r="GE502" s="21"/>
      <c r="GF502" s="21"/>
      <c r="GG502" s="21"/>
      <c r="GH502" s="21"/>
      <c r="GI502" s="21"/>
      <c r="GJ502" s="21"/>
      <c r="GK502" s="21"/>
      <c r="GL502" s="21"/>
      <c r="GM502" s="21"/>
      <c r="GN502" s="21"/>
      <c r="GO502" s="21"/>
      <c r="GP502" s="21"/>
      <c r="GQ502" s="21"/>
      <c r="GR502" s="21"/>
      <c r="GS502" s="21"/>
      <c r="GT502" s="21"/>
      <c r="GU502" s="21"/>
      <c r="GV502" s="21"/>
      <c r="GW502" s="21"/>
      <c r="GX502" s="21"/>
      <c r="GY502" s="21"/>
      <c r="GZ502" s="21"/>
      <c r="HA502" s="21"/>
      <c r="HB502" s="21"/>
      <c r="HC502" s="21"/>
      <c r="HD502" s="21"/>
      <c r="HE502" s="21"/>
      <c r="HF502" s="21"/>
      <c r="HG502" s="21"/>
      <c r="HH502" s="21"/>
      <c r="HI502" s="21"/>
      <c r="HJ502" s="21"/>
      <c r="HK502" s="21"/>
      <c r="HL502" s="21"/>
      <c r="HM502" s="21"/>
      <c r="HN502" s="21"/>
      <c r="HO502" s="21"/>
      <c r="HP502" s="21"/>
      <c r="HQ502" s="21"/>
      <c r="HR502" s="21"/>
      <c r="HS502" s="21"/>
      <c r="HT502" s="21"/>
      <c r="HU502" s="21"/>
      <c r="HV502" s="21"/>
      <c r="HW502" s="21"/>
      <c r="HX502" s="21"/>
      <c r="HY502" s="21"/>
      <c r="HZ502" s="21"/>
      <c r="IA502" s="21"/>
      <c r="IB502" s="21"/>
      <c r="IC502" s="21"/>
      <c r="ID502" s="21"/>
      <c r="IE502" s="21"/>
      <c r="IF502" s="21"/>
      <c r="IG502" s="21"/>
      <c r="IH502" s="21"/>
      <c r="II502" s="21"/>
      <c r="IJ502" s="21"/>
    </row>
    <row r="503" spans="1:244" s="12" customFormat="1" ht="14.4" customHeight="1" x14ac:dyDescent="0.3">
      <c r="B503" s="13">
        <v>2</v>
      </c>
      <c r="C503" s="51"/>
      <c r="D503" s="12">
        <v>50</v>
      </c>
      <c r="F503" s="14">
        <v>44937</v>
      </c>
      <c r="G503" s="13" t="s">
        <v>89</v>
      </c>
      <c r="I503" s="14">
        <v>44867</v>
      </c>
      <c r="J503" s="13">
        <f t="shared" si="63"/>
        <v>70</v>
      </c>
      <c r="K503" s="41">
        <f t="shared" si="64"/>
        <v>0</v>
      </c>
      <c r="L503" s="12">
        <v>70</v>
      </c>
      <c r="M503" s="78" t="s">
        <v>687</v>
      </c>
      <c r="N503" s="12">
        <v>1</v>
      </c>
      <c r="P503" s="12" t="s">
        <v>75</v>
      </c>
      <c r="Q503" s="12" t="s">
        <v>161</v>
      </c>
      <c r="R503" s="12" t="s">
        <v>77</v>
      </c>
      <c r="S503" s="17" t="s">
        <v>78</v>
      </c>
      <c r="T503" s="12">
        <v>28</v>
      </c>
      <c r="V503" s="12">
        <v>2</v>
      </c>
      <c r="W503" s="12" t="s">
        <v>83</v>
      </c>
      <c r="Z503" s="13">
        <v>42</v>
      </c>
      <c r="AA503" s="13">
        <v>1000</v>
      </c>
      <c r="AB503" s="12">
        <v>4</v>
      </c>
      <c r="AC503" s="13">
        <v>-33</v>
      </c>
      <c r="AE503" s="30">
        <v>24</v>
      </c>
      <c r="AF503" s="12">
        <v>25</v>
      </c>
      <c r="AG503" s="12">
        <v>26</v>
      </c>
      <c r="AH503" s="12">
        <v>27</v>
      </c>
      <c r="AJ503" s="49">
        <v>6</v>
      </c>
      <c r="AK503" s="16">
        <f t="shared" si="68"/>
        <v>1351.9287109375</v>
      </c>
      <c r="AL503" s="12">
        <v>-69.6868896484375</v>
      </c>
      <c r="AM503" s="18">
        <v>-79.0557861328125</v>
      </c>
      <c r="AN503" s="18">
        <v>-86.9140625</v>
      </c>
      <c r="AO503" s="18">
        <v>-91.0797119140625</v>
      </c>
      <c r="AP503" s="18">
        <v>-97.47314453125</v>
      </c>
      <c r="AQ503" s="12">
        <v>-102.798461914062</v>
      </c>
      <c r="AR503" s="12">
        <v>-107.60498046875</v>
      </c>
      <c r="AS503" s="12">
        <v>-112.594604492187</v>
      </c>
      <c r="AU503" s="12">
        <f t="shared" si="65"/>
        <v>24</v>
      </c>
      <c r="AV503" s="12">
        <v>12</v>
      </c>
      <c r="AW503" s="12">
        <v>1</v>
      </c>
      <c r="AX503" s="12">
        <v>1</v>
      </c>
      <c r="AY503" s="12" t="s">
        <v>80</v>
      </c>
      <c r="AZ503" s="12">
        <v>458.90051269531199</v>
      </c>
      <c r="BA503" s="12">
        <v>462.89959716796801</v>
      </c>
      <c r="BB503" s="19">
        <v>-39.439998626708899</v>
      </c>
      <c r="BC503" s="18">
        <v>96.721496582031193</v>
      </c>
      <c r="BD503" s="12">
        <v>1.69921875</v>
      </c>
      <c r="BE503" s="12">
        <v>460.59973144531199</v>
      </c>
      <c r="BF503" s="12">
        <v>8.2968111038208008</v>
      </c>
      <c r="BG503" s="12">
        <v>0</v>
      </c>
      <c r="BH503" s="12">
        <v>458.90051269531199</v>
      </c>
      <c r="BI503" s="19">
        <v>1.79724621772766</v>
      </c>
      <c r="BJ503" s="12">
        <v>48.360748291015597</v>
      </c>
      <c r="BK503" s="12">
        <v>1.0627789497375399</v>
      </c>
      <c r="BL503" s="12">
        <v>4.9986152648925701</v>
      </c>
      <c r="BM503" s="12">
        <v>146.44607543945301</v>
      </c>
      <c r="BN503" s="12">
        <v>1.1494140625</v>
      </c>
      <c r="BO503" s="12">
        <v>-55.2184448242187</v>
      </c>
      <c r="BP503" s="12">
        <v>0.75048828125</v>
      </c>
      <c r="BQ503" s="12">
        <v>77.193870544433494</v>
      </c>
      <c r="BR503" s="12">
        <v>0.96707278490066495</v>
      </c>
      <c r="BS503" s="12" t="s">
        <v>81</v>
      </c>
      <c r="BT503" s="12" t="s">
        <v>81</v>
      </c>
      <c r="BU503" s="12">
        <v>192.79289245605401</v>
      </c>
      <c r="BV503" s="12" t="s">
        <v>82</v>
      </c>
      <c r="BW503" s="12" t="s">
        <v>81</v>
      </c>
      <c r="BX503" s="12" t="s">
        <v>82</v>
      </c>
      <c r="BY503" s="12" t="s">
        <v>82</v>
      </c>
      <c r="CE503" s="20"/>
      <c r="CF503" s="21"/>
      <c r="CG503" s="21"/>
      <c r="CH503" s="21"/>
      <c r="CI503" s="21"/>
      <c r="CJ503" s="21"/>
      <c r="CK503" s="21"/>
      <c r="CL503" s="21"/>
      <c r="CO503" s="62"/>
      <c r="CX503" s="22" t="s">
        <v>85</v>
      </c>
      <c r="CY503" s="12" t="s">
        <v>85</v>
      </c>
      <c r="DF503" s="12" t="s">
        <v>87</v>
      </c>
      <c r="DG503" s="21"/>
      <c r="DZ503" s="12" t="s">
        <v>714</v>
      </c>
      <c r="EC503" s="12">
        <v>9</v>
      </c>
      <c r="ED503" s="12">
        <v>9</v>
      </c>
      <c r="EF503" s="21">
        <f t="shared" si="66"/>
        <v>0</v>
      </c>
      <c r="EG503" s="28">
        <v>9</v>
      </c>
    </row>
    <row r="504" spans="1:244" s="12" customFormat="1" x14ac:dyDescent="0.3">
      <c r="B504" s="13">
        <v>2</v>
      </c>
      <c r="C504" s="51"/>
      <c r="D504" s="12">
        <v>100</v>
      </c>
      <c r="F504" s="14">
        <v>44937</v>
      </c>
      <c r="G504" s="13" t="s">
        <v>89</v>
      </c>
      <c r="I504" s="14">
        <v>44867</v>
      </c>
      <c r="J504" s="13">
        <f t="shared" si="63"/>
        <v>70</v>
      </c>
      <c r="K504" s="12">
        <f t="shared" si="64"/>
        <v>0</v>
      </c>
      <c r="L504" s="12">
        <v>70</v>
      </c>
      <c r="M504" s="16" t="s">
        <v>74</v>
      </c>
      <c r="N504" s="12">
        <v>1</v>
      </c>
      <c r="P504" s="12" t="s">
        <v>75</v>
      </c>
      <c r="Q504" s="12" t="s">
        <v>161</v>
      </c>
      <c r="R504" s="12" t="s">
        <v>77</v>
      </c>
      <c r="S504" s="17" t="s">
        <v>78</v>
      </c>
      <c r="T504" s="12">
        <v>28</v>
      </c>
      <c r="V504" s="12">
        <v>1</v>
      </c>
      <c r="W504" s="12" t="s">
        <v>83</v>
      </c>
      <c r="Z504" s="13">
        <v>48</v>
      </c>
      <c r="AA504" s="13">
        <v>1300</v>
      </c>
      <c r="AB504" s="12">
        <v>17</v>
      </c>
      <c r="AC504" s="13">
        <v>-30</v>
      </c>
      <c r="AE504" s="12">
        <v>0</v>
      </c>
      <c r="AF504" s="12">
        <v>1</v>
      </c>
      <c r="AG504" s="12">
        <v>2</v>
      </c>
      <c r="AH504" s="12">
        <v>3</v>
      </c>
      <c r="AJ504" s="49">
        <v>9</v>
      </c>
      <c r="AK504" s="16">
        <f t="shared" si="68"/>
        <v>1297.30224609375</v>
      </c>
      <c r="AL504" s="12">
        <v>-74.7528076171875</v>
      </c>
      <c r="AM504" s="18">
        <v>-84.8236083984375</v>
      </c>
      <c r="AN504" s="18">
        <v>-85.174560546875</v>
      </c>
      <c r="AO504" s="18">
        <v>-89.53857421875</v>
      </c>
      <c r="AP504" s="18">
        <v>-104.827880859375</v>
      </c>
      <c r="AQ504" s="12">
        <v>-108.688354492187</v>
      </c>
      <c r="AR504" s="12">
        <v>-115.8447265625</v>
      </c>
      <c r="AS504" s="12">
        <v>-120.880126953125</v>
      </c>
      <c r="AU504" s="12">
        <f t="shared" si="65"/>
        <v>26</v>
      </c>
      <c r="AV504" s="12">
        <v>13</v>
      </c>
      <c r="AW504" s="12">
        <v>1</v>
      </c>
      <c r="AX504" s="12">
        <v>1</v>
      </c>
      <c r="AY504" s="12" t="s">
        <v>80</v>
      </c>
      <c r="AZ504" s="12">
        <v>402.59948730468699</v>
      </c>
      <c r="BA504" s="12">
        <v>406.19909667968699</v>
      </c>
      <c r="BB504" s="19">
        <v>-38.4799995422363</v>
      </c>
      <c r="BC504" s="18">
        <v>73.193748474120994</v>
      </c>
      <c r="BD504" s="12">
        <v>1.5</v>
      </c>
      <c r="BE504" s="12">
        <v>404.09948730468699</v>
      </c>
      <c r="BF504" s="12">
        <v>9.1983833312988192</v>
      </c>
      <c r="BG504" s="12">
        <v>0</v>
      </c>
      <c r="BH504" s="12">
        <v>402.59948730468699</v>
      </c>
      <c r="BI504" s="19">
        <v>2.03207206726074</v>
      </c>
      <c r="BJ504" s="12">
        <v>36.596874237060497</v>
      </c>
      <c r="BK504" s="12">
        <v>0.84821808338165305</v>
      </c>
      <c r="BL504" s="12">
        <v>6.6685919761657697</v>
      </c>
      <c r="BM504" s="12">
        <v>87.075241088867102</v>
      </c>
      <c r="BN504" s="12">
        <v>1.05029296875</v>
      </c>
      <c r="BO504" s="12">
        <v>-35.079658508300703</v>
      </c>
      <c r="BP504" s="12">
        <v>0.8505859375</v>
      </c>
      <c r="BQ504" s="12" t="s">
        <v>81</v>
      </c>
      <c r="BR504" s="12" t="s">
        <v>81</v>
      </c>
      <c r="BS504" s="12" t="s">
        <v>81</v>
      </c>
      <c r="BU504" s="12" t="s">
        <v>81</v>
      </c>
      <c r="BV504" s="12">
        <v>154.36366271972599</v>
      </c>
      <c r="BW504" s="12" t="s">
        <v>82</v>
      </c>
      <c r="BX504" s="12" t="s">
        <v>81</v>
      </c>
      <c r="BY504" s="12" t="s">
        <v>82</v>
      </c>
      <c r="BZ504" s="12" t="s">
        <v>82</v>
      </c>
      <c r="CC504" s="12" t="s">
        <v>715</v>
      </c>
      <c r="CE504" s="20">
        <v>-7.8129999999999997</v>
      </c>
      <c r="CF504" s="21">
        <v>0</v>
      </c>
      <c r="CG504" s="21">
        <v>0.153</v>
      </c>
      <c r="CH504" s="21">
        <v>0.76400000000000001</v>
      </c>
      <c r="CI504" s="21">
        <v>49.365000000000002</v>
      </c>
      <c r="CJ504" s="21">
        <v>3.75</v>
      </c>
      <c r="CK504" s="21">
        <v>2.7160000000000002</v>
      </c>
      <c r="CL504" s="21">
        <v>-2.4449999999999998</v>
      </c>
      <c r="CM504" s="12">
        <v>2.9169999999999998</v>
      </c>
      <c r="CN504" s="12">
        <v>-6.6740000000000004</v>
      </c>
      <c r="CO504" s="62">
        <f>(CL504*CK504+CN504*CM504)/(CL504+CN504)</f>
        <v>2.8631075775852612</v>
      </c>
      <c r="CP504" s="12">
        <v>0.78300000000000003</v>
      </c>
      <c r="CQ504" s="12">
        <v>0</v>
      </c>
      <c r="CR504" s="12">
        <v>0</v>
      </c>
      <c r="CS504" s="12">
        <v>0</v>
      </c>
      <c r="CT504" s="12">
        <v>0</v>
      </c>
      <c r="CU504" s="12">
        <v>0</v>
      </c>
      <c r="CV504" s="12">
        <v>0</v>
      </c>
      <c r="CW504" s="12">
        <v>0</v>
      </c>
      <c r="CX504" s="22">
        <v>0.85099999999999998</v>
      </c>
      <c r="EC504" s="21">
        <v>9</v>
      </c>
      <c r="ED504" s="35">
        <v>9</v>
      </c>
      <c r="EE504" s="35"/>
      <c r="EF504" s="21">
        <f t="shared" si="66"/>
        <v>0</v>
      </c>
      <c r="EG504" s="24">
        <v>9</v>
      </c>
      <c r="EH504" s="35"/>
      <c r="EI504" s="35"/>
      <c r="EJ504" s="35"/>
      <c r="EK504" s="35"/>
      <c r="EL504" s="35"/>
      <c r="EM504" s="35"/>
      <c r="EN504" s="35"/>
      <c r="EO504" s="35"/>
      <c r="EP504" s="35"/>
      <c r="EQ504" s="35"/>
      <c r="ER504" s="35"/>
      <c r="ES504" s="35"/>
      <c r="ET504" s="35"/>
      <c r="EU504" s="35"/>
      <c r="EV504" s="35"/>
      <c r="EW504" s="35"/>
      <c r="EX504" s="35"/>
      <c r="EY504" s="35"/>
      <c r="EZ504" s="35"/>
      <c r="FA504" s="35"/>
      <c r="FB504" s="35"/>
      <c r="FC504" s="35"/>
      <c r="FD504" s="35"/>
      <c r="FE504" s="35"/>
      <c r="FF504" s="35"/>
      <c r="FG504" s="35"/>
      <c r="FH504" s="35"/>
      <c r="FI504" s="35"/>
      <c r="FJ504" s="35"/>
      <c r="FK504" s="35"/>
      <c r="FL504" s="35"/>
      <c r="FM504" s="35"/>
      <c r="FN504" s="35"/>
      <c r="FO504" s="35"/>
      <c r="FP504" s="35"/>
      <c r="FQ504" s="35"/>
      <c r="FR504" s="35"/>
      <c r="FS504" s="35"/>
      <c r="FT504" s="35"/>
      <c r="FU504" s="35"/>
      <c r="FV504" s="35"/>
      <c r="FW504" s="35"/>
      <c r="FX504" s="35"/>
      <c r="FY504" s="35"/>
      <c r="FZ504" s="35"/>
      <c r="GA504" s="35"/>
      <c r="GB504" s="35"/>
      <c r="GC504" s="35"/>
      <c r="GD504" s="35"/>
      <c r="GE504" s="35"/>
      <c r="GF504" s="35"/>
      <c r="GG504" s="35"/>
      <c r="GH504" s="35"/>
      <c r="GI504" s="35"/>
      <c r="GJ504" s="35"/>
      <c r="GK504" s="35"/>
      <c r="GL504" s="35"/>
      <c r="GM504" s="35"/>
      <c r="GN504" s="35"/>
      <c r="GO504" s="35"/>
      <c r="GP504" s="35"/>
      <c r="GQ504" s="35"/>
      <c r="GR504" s="35"/>
      <c r="GS504" s="35"/>
      <c r="GT504" s="35"/>
      <c r="GU504" s="35"/>
      <c r="GV504" s="35"/>
      <c r="GW504" s="35"/>
      <c r="GX504" s="35"/>
      <c r="GY504" s="35"/>
      <c r="GZ504" s="35"/>
      <c r="HA504" s="35"/>
      <c r="HB504" s="35"/>
      <c r="HC504" s="35"/>
      <c r="HD504" s="35"/>
      <c r="HE504" s="35"/>
      <c r="HF504" s="35"/>
      <c r="HG504" s="35"/>
      <c r="HH504" s="35"/>
      <c r="HI504" s="35"/>
      <c r="HJ504" s="35"/>
      <c r="HK504" s="35"/>
      <c r="HL504" s="35"/>
      <c r="HM504" s="35"/>
      <c r="HN504" s="35"/>
      <c r="HO504" s="35"/>
      <c r="HP504" s="35"/>
      <c r="HQ504" s="35"/>
      <c r="HR504" s="35"/>
      <c r="HS504" s="35"/>
      <c r="HT504" s="35"/>
      <c r="HU504" s="35"/>
      <c r="HV504" s="35"/>
      <c r="HW504" s="35"/>
      <c r="HX504" s="35"/>
      <c r="HY504" s="35"/>
      <c r="HZ504" s="35"/>
      <c r="IA504" s="35"/>
      <c r="IB504" s="35"/>
      <c r="IC504" s="35"/>
      <c r="ID504" s="35"/>
      <c r="IE504" s="35"/>
      <c r="IF504" s="35"/>
      <c r="IG504" s="35"/>
      <c r="IH504" s="35"/>
      <c r="II504" s="35"/>
      <c r="IJ504" s="35"/>
    </row>
    <row r="505" spans="1:244" s="12" customFormat="1" x14ac:dyDescent="0.3">
      <c r="B505" s="13">
        <v>2</v>
      </c>
      <c r="C505" s="51"/>
      <c r="D505" s="12">
        <v>50</v>
      </c>
      <c r="F505" s="14">
        <v>44937</v>
      </c>
      <c r="G505" s="13" t="s">
        <v>89</v>
      </c>
      <c r="I505" s="14">
        <v>44867</v>
      </c>
      <c r="J505" s="13">
        <f t="shared" si="63"/>
        <v>70</v>
      </c>
      <c r="K505" s="41">
        <f t="shared" si="64"/>
        <v>0</v>
      </c>
      <c r="L505" s="12">
        <v>70</v>
      </c>
      <c r="M505" s="78" t="s">
        <v>687</v>
      </c>
      <c r="N505" s="12">
        <v>1</v>
      </c>
      <c r="P505" s="12" t="s">
        <v>75</v>
      </c>
      <c r="Q505" s="12" t="s">
        <v>161</v>
      </c>
      <c r="R505" s="12" t="s">
        <v>77</v>
      </c>
      <c r="S505" s="17" t="s">
        <v>78</v>
      </c>
      <c r="T505" s="12">
        <v>28</v>
      </c>
      <c r="V505" s="12">
        <v>4</v>
      </c>
      <c r="W505" s="12" t="s">
        <v>83</v>
      </c>
      <c r="Z505" s="13">
        <v>66</v>
      </c>
      <c r="AA505" s="13">
        <v>1200</v>
      </c>
      <c r="AB505" s="12">
        <v>6</v>
      </c>
      <c r="AC505" s="13">
        <v>-27</v>
      </c>
      <c r="AE505" s="30">
        <v>32</v>
      </c>
      <c r="AF505" s="12">
        <v>33</v>
      </c>
      <c r="AG505" s="12">
        <v>34</v>
      </c>
      <c r="AH505" s="12">
        <v>35</v>
      </c>
      <c r="AJ505" s="49">
        <v>3</v>
      </c>
      <c r="AK505" s="16">
        <f t="shared" ref="AK505:AK536" si="69">SLOPE(AL505:AP505,AL$1:AP$1)*-1000</f>
        <v>1476.4404296875</v>
      </c>
      <c r="AL505" s="12">
        <v>-66.558837890625</v>
      </c>
      <c r="AM505" s="18">
        <v>-79.52880859375</v>
      </c>
      <c r="AN505" s="18">
        <v>-86.3494873046875</v>
      </c>
      <c r="AO505" s="18">
        <v>-94.573974609375</v>
      </c>
      <c r="AP505" s="18">
        <v>-95.947265625</v>
      </c>
      <c r="AQ505" s="12">
        <v>-107.696533203125</v>
      </c>
      <c r="AR505" s="12">
        <v>-113.922119140625</v>
      </c>
      <c r="AS505" s="12">
        <v>-109.2529296875</v>
      </c>
      <c r="AU505" s="12">
        <f t="shared" si="65"/>
        <v>16</v>
      </c>
      <c r="AV505" s="12">
        <v>8</v>
      </c>
      <c r="AW505" s="12">
        <v>1</v>
      </c>
      <c r="AX505" s="12">
        <v>1</v>
      </c>
      <c r="AY505" s="12" t="s">
        <v>80</v>
      </c>
      <c r="AZ505" s="12">
        <v>597.90051269531205</v>
      </c>
      <c r="BA505" s="12">
        <v>601.89959716796795</v>
      </c>
      <c r="BB505" s="19">
        <v>-35.610000610351499</v>
      </c>
      <c r="BC505" s="18">
        <v>74.855606079101506</v>
      </c>
      <c r="BD505" s="12">
        <v>1.69921875</v>
      </c>
      <c r="BE505" s="12">
        <v>599.59973144531205</v>
      </c>
      <c r="BF505" s="12">
        <v>12.6302633285522</v>
      </c>
      <c r="BG505" s="12">
        <v>0</v>
      </c>
      <c r="BH505" s="12">
        <v>597.90051269531205</v>
      </c>
      <c r="BI505" s="19">
        <v>2.1123821735382</v>
      </c>
      <c r="BJ505" s="12">
        <v>37.427803039550703</v>
      </c>
      <c r="BK505" s="12">
        <v>0.95848560333251998</v>
      </c>
      <c r="BL505" s="12">
        <v>19.0379333496093</v>
      </c>
      <c r="BM505" s="12">
        <v>88.694854736328097</v>
      </c>
      <c r="BN505" s="12">
        <v>1.1494140625</v>
      </c>
      <c r="BO505" s="12">
        <v>-35.845588684082003</v>
      </c>
      <c r="BP505" s="12">
        <v>0.9501953125</v>
      </c>
      <c r="BQ505" s="12" t="s">
        <v>81</v>
      </c>
      <c r="BR505" s="12" t="s">
        <v>81</v>
      </c>
      <c r="BS505" s="12" t="s">
        <v>81</v>
      </c>
      <c r="BT505" s="12" t="s">
        <v>81</v>
      </c>
      <c r="BU505" s="12">
        <v>170.39082336425699</v>
      </c>
      <c r="BV505" s="12" t="s">
        <v>82</v>
      </c>
      <c r="BW505" s="12" t="s">
        <v>81</v>
      </c>
      <c r="BX505" s="12" t="s">
        <v>82</v>
      </c>
      <c r="BY505" s="12" t="s">
        <v>82</v>
      </c>
      <c r="CE505" s="20"/>
      <c r="CF505" s="21"/>
      <c r="CG505" s="21"/>
      <c r="CH505" s="21"/>
      <c r="CI505" s="21"/>
      <c r="CJ505" s="21"/>
      <c r="CK505" s="21"/>
      <c r="CL505" s="21"/>
      <c r="CO505" s="62"/>
      <c r="CX505" s="22" t="s">
        <v>85</v>
      </c>
      <c r="CY505" s="12" t="s">
        <v>85</v>
      </c>
      <c r="DF505" s="12" t="s">
        <v>87</v>
      </c>
      <c r="DG505" s="21"/>
      <c r="EC505" s="12">
        <v>7</v>
      </c>
      <c r="ED505" s="12">
        <v>7</v>
      </c>
      <c r="EF505" s="21">
        <f t="shared" si="66"/>
        <v>0</v>
      </c>
      <c r="EG505" s="28">
        <v>7</v>
      </c>
    </row>
    <row r="506" spans="1:244" s="12" customFormat="1" ht="15" customHeight="1" x14ac:dyDescent="0.3">
      <c r="B506" s="13">
        <v>2</v>
      </c>
      <c r="C506" s="51"/>
      <c r="D506" s="12">
        <v>50</v>
      </c>
      <c r="F506" s="14">
        <v>44937</v>
      </c>
      <c r="G506" s="13" t="s">
        <v>89</v>
      </c>
      <c r="I506" s="14">
        <v>44867</v>
      </c>
      <c r="J506" s="13">
        <f t="shared" si="63"/>
        <v>70</v>
      </c>
      <c r="K506" s="41">
        <f t="shared" si="64"/>
        <v>0</v>
      </c>
      <c r="L506" s="12">
        <v>70</v>
      </c>
      <c r="M506" s="78" t="s">
        <v>687</v>
      </c>
      <c r="N506" s="12">
        <v>1</v>
      </c>
      <c r="P506" s="12" t="s">
        <v>75</v>
      </c>
      <c r="Q506" s="12" t="s">
        <v>161</v>
      </c>
      <c r="R506" s="12" t="s">
        <v>77</v>
      </c>
      <c r="S506" s="17" t="s">
        <v>78</v>
      </c>
      <c r="T506" s="12">
        <v>28</v>
      </c>
      <c r="V506" s="12">
        <v>7</v>
      </c>
      <c r="W506" s="12" t="s">
        <v>83</v>
      </c>
      <c r="Z506" s="13">
        <v>63</v>
      </c>
      <c r="AA506" s="13">
        <v>1400</v>
      </c>
      <c r="AB506" s="12">
        <v>6</v>
      </c>
      <c r="AC506" s="13">
        <v>-40</v>
      </c>
      <c r="AE506" s="30">
        <v>38</v>
      </c>
      <c r="AF506" s="12">
        <v>39</v>
      </c>
      <c r="AG506" s="12">
        <v>40</v>
      </c>
      <c r="AH506" s="12">
        <v>41</v>
      </c>
      <c r="AJ506" s="49">
        <v>3</v>
      </c>
      <c r="AK506" s="16">
        <f t="shared" si="69"/>
        <v>1522.216796875</v>
      </c>
      <c r="AL506" s="12">
        <v>-63.0340576171875</v>
      </c>
      <c r="AM506" s="18">
        <v>-76.1871337890625</v>
      </c>
      <c r="AN506" s="18">
        <v>-75.68359375</v>
      </c>
      <c r="AO506" s="18">
        <v>-90.3778076171875</v>
      </c>
      <c r="AP506" s="18">
        <v>-93.994140625</v>
      </c>
      <c r="AQ506" s="12">
        <v>-97.3358154296875</v>
      </c>
      <c r="AR506" s="12">
        <v>-87.127685546875</v>
      </c>
      <c r="AS506" s="12">
        <v>-99.945068359375</v>
      </c>
      <c r="AU506" s="12">
        <f t="shared" si="65"/>
        <v>36</v>
      </c>
      <c r="AV506" s="12">
        <v>18</v>
      </c>
      <c r="AW506" s="12">
        <v>1</v>
      </c>
      <c r="AX506" s="12">
        <v>1</v>
      </c>
      <c r="AY506" s="12" t="s">
        <v>80</v>
      </c>
      <c r="AZ506" s="12">
        <v>569.09948730468705</v>
      </c>
      <c r="BA506" s="12">
        <v>573.402587890625</v>
      </c>
      <c r="BB506" s="19">
        <v>-31.459999084472599</v>
      </c>
      <c r="BC506" s="18">
        <v>74.001502990722599</v>
      </c>
      <c r="BD506" s="12">
        <v>1.80078125</v>
      </c>
      <c r="BE506" s="12">
        <v>570.90026855468705</v>
      </c>
      <c r="BF506" s="12">
        <v>13.0731592178344</v>
      </c>
      <c r="BG506" s="12">
        <v>0</v>
      </c>
      <c r="BH506" s="12">
        <v>569.09948730468705</v>
      </c>
      <c r="BI506" s="19">
        <v>2.3323087692260698</v>
      </c>
      <c r="BJ506" s="12">
        <v>37.0007514953613</v>
      </c>
      <c r="BK506" s="12">
        <v>0.99470746517181396</v>
      </c>
      <c r="BL506" s="12">
        <v>24.453086853027301</v>
      </c>
      <c r="BM506" s="12">
        <v>84.435096740722599</v>
      </c>
      <c r="BN506" s="12">
        <v>1.150390625</v>
      </c>
      <c r="BO506" s="12">
        <v>-29.7181377410888</v>
      </c>
      <c r="BP506" s="12">
        <v>0.9501953125</v>
      </c>
      <c r="BQ506" s="12" t="s">
        <v>81</v>
      </c>
      <c r="BR506" s="12" t="s">
        <v>81</v>
      </c>
      <c r="BS506" s="12" t="s">
        <v>81</v>
      </c>
      <c r="BT506" s="12" t="s">
        <v>81</v>
      </c>
      <c r="BU506" s="12">
        <v>182.97958374023401</v>
      </c>
      <c r="BV506" s="12" t="s">
        <v>82</v>
      </c>
      <c r="BW506" s="12" t="s">
        <v>81</v>
      </c>
      <c r="BX506" s="12" t="s">
        <v>82</v>
      </c>
      <c r="BY506" s="12" t="s">
        <v>82</v>
      </c>
      <c r="CE506" s="20"/>
      <c r="CF506" s="21"/>
      <c r="CG506" s="21"/>
      <c r="CH506" s="21"/>
      <c r="CI506" s="21"/>
      <c r="CJ506" s="21"/>
      <c r="CK506" s="21"/>
      <c r="CL506" s="21"/>
      <c r="CO506" s="62"/>
      <c r="CX506" s="22" t="s">
        <v>85</v>
      </c>
      <c r="CY506" s="12" t="s">
        <v>85</v>
      </c>
      <c r="DF506" s="12" t="s">
        <v>87</v>
      </c>
      <c r="DG506" s="21"/>
      <c r="EC506" s="12">
        <v>7</v>
      </c>
      <c r="ED506" s="12">
        <v>7</v>
      </c>
      <c r="EF506" s="21">
        <f t="shared" si="66"/>
        <v>0</v>
      </c>
      <c r="EG506" s="28">
        <v>7</v>
      </c>
    </row>
    <row r="507" spans="1:244" s="12" customFormat="1" ht="15" customHeight="1" x14ac:dyDescent="0.3">
      <c r="B507" s="13">
        <v>2</v>
      </c>
      <c r="D507" s="12">
        <v>50</v>
      </c>
      <c r="F507" s="14">
        <v>44937</v>
      </c>
      <c r="G507" s="13" t="s">
        <v>89</v>
      </c>
      <c r="I507" s="14">
        <v>44867</v>
      </c>
      <c r="J507" s="13">
        <f t="shared" si="63"/>
        <v>70</v>
      </c>
      <c r="K507" s="41">
        <f t="shared" si="64"/>
        <v>0</v>
      </c>
      <c r="L507" s="12">
        <v>70</v>
      </c>
      <c r="M507" s="78" t="s">
        <v>687</v>
      </c>
      <c r="N507" s="12">
        <v>1</v>
      </c>
      <c r="P507" s="12" t="s">
        <v>75</v>
      </c>
      <c r="Q507" s="12" t="s">
        <v>161</v>
      </c>
      <c r="R507" s="12" t="s">
        <v>77</v>
      </c>
      <c r="S507" s="17" t="s">
        <v>78</v>
      </c>
      <c r="T507" s="12">
        <v>28</v>
      </c>
      <c r="V507" s="12">
        <v>8</v>
      </c>
      <c r="W507" s="12" t="s">
        <v>83</v>
      </c>
      <c r="Z507" s="13">
        <v>45</v>
      </c>
      <c r="AA507" s="13">
        <v>1100</v>
      </c>
      <c r="AB507" s="12">
        <v>3</v>
      </c>
      <c r="AC507" s="13">
        <v>-38</v>
      </c>
      <c r="AE507" s="30">
        <v>42</v>
      </c>
      <c r="AF507" s="12">
        <v>43</v>
      </c>
      <c r="AG507" s="12">
        <v>44</v>
      </c>
      <c r="AH507" s="12">
        <v>45</v>
      </c>
      <c r="AJ507" s="49">
        <v>2</v>
      </c>
      <c r="AK507" s="16">
        <f t="shared" si="69"/>
        <v>1372.98583984375</v>
      </c>
      <c r="AL507" s="12">
        <v>-67.535400390625</v>
      </c>
      <c r="AM507" s="18">
        <v>-78.4912109375</v>
      </c>
      <c r="AN507" s="18">
        <v>-85.906982421875</v>
      </c>
      <c r="AO507" s="18">
        <v>-91.5069580078125</v>
      </c>
      <c r="AP507" s="18">
        <v>-95.3521728515625</v>
      </c>
      <c r="AQ507" s="12">
        <v>-99.853515625</v>
      </c>
      <c r="AR507" s="12">
        <v>-102.081298828125</v>
      </c>
      <c r="AS507" s="12">
        <v>-108.489990234375</v>
      </c>
      <c r="AU507" s="12">
        <f t="shared" si="65"/>
        <v>38</v>
      </c>
      <c r="AV507" s="12">
        <v>19</v>
      </c>
      <c r="AW507" s="12">
        <v>1</v>
      </c>
      <c r="AX507" s="12">
        <v>1</v>
      </c>
      <c r="AY507" s="12" t="s">
        <v>80</v>
      </c>
      <c r="AZ507" s="12">
        <v>478.30099487304602</v>
      </c>
      <c r="BA507" s="12">
        <v>482.79879760742102</v>
      </c>
      <c r="BB507" s="19">
        <v>-32.099998474121001</v>
      </c>
      <c r="BC507" s="18">
        <v>72.749412536620994</v>
      </c>
      <c r="BD507" s="12">
        <v>1.798828125</v>
      </c>
      <c r="BE507" s="12">
        <v>480.09982299804602</v>
      </c>
      <c r="BF507" s="12">
        <v>10.2188968658447</v>
      </c>
      <c r="BG507" s="12">
        <v>0</v>
      </c>
      <c r="BH507" s="12">
        <v>478.30099487304602</v>
      </c>
      <c r="BI507" s="19">
        <v>2.6930682659149099</v>
      </c>
      <c r="BJ507" s="12">
        <v>36.374706268310497</v>
      </c>
      <c r="BK507" s="12">
        <v>0.954900681972504</v>
      </c>
      <c r="BL507" s="12">
        <v>16.565973281860298</v>
      </c>
      <c r="BM507" s="12">
        <v>76.5931396484375</v>
      </c>
      <c r="BN507" s="12">
        <v>1.1494140625</v>
      </c>
      <c r="BO507" s="12">
        <v>-24.509803771972599</v>
      </c>
      <c r="BP507" s="12">
        <v>1.0498046875</v>
      </c>
      <c r="BQ507" s="12" t="s">
        <v>81</v>
      </c>
      <c r="BR507" s="12" t="s">
        <v>81</v>
      </c>
      <c r="BS507" s="12" t="s">
        <v>81</v>
      </c>
      <c r="BT507" s="12" t="s">
        <v>81</v>
      </c>
      <c r="BU507" s="12">
        <v>197.84548950195301</v>
      </c>
      <c r="BV507" s="12" t="s">
        <v>82</v>
      </c>
      <c r="BW507" s="12" t="s">
        <v>81</v>
      </c>
      <c r="BX507" s="12" t="s">
        <v>82</v>
      </c>
      <c r="BY507" s="12" t="s">
        <v>82</v>
      </c>
      <c r="CE507" s="20"/>
      <c r="CF507" s="21"/>
      <c r="CG507" s="21"/>
      <c r="CH507" s="21"/>
      <c r="CI507" s="21"/>
      <c r="CJ507" s="21"/>
      <c r="CK507" s="21"/>
      <c r="CL507" s="21"/>
      <c r="CO507" s="62"/>
      <c r="CX507" s="22" t="s">
        <v>85</v>
      </c>
      <c r="CY507" s="12" t="s">
        <v>85</v>
      </c>
      <c r="DF507" s="12" t="s">
        <v>87</v>
      </c>
      <c r="DG507" s="21"/>
      <c r="DV507" s="21"/>
      <c r="DW507" s="21"/>
      <c r="DX507" s="21"/>
      <c r="DY507" s="21"/>
      <c r="DZ507" s="21"/>
      <c r="EA507" s="21"/>
      <c r="EB507" s="21"/>
      <c r="EC507" s="12">
        <v>5</v>
      </c>
      <c r="ED507" s="12">
        <v>5</v>
      </c>
      <c r="EF507" s="21">
        <f t="shared" si="66"/>
        <v>0</v>
      </c>
      <c r="EG507" s="28">
        <v>5</v>
      </c>
    </row>
    <row r="508" spans="1:244" s="12" customFormat="1" ht="14.4" customHeight="1" x14ac:dyDescent="0.3">
      <c r="B508" s="13">
        <v>2</v>
      </c>
      <c r="C508" s="51"/>
      <c r="D508" s="12">
        <v>100</v>
      </c>
      <c r="F508" s="14">
        <v>44937</v>
      </c>
      <c r="G508" s="13" t="s">
        <v>89</v>
      </c>
      <c r="I508" s="14">
        <v>44867</v>
      </c>
      <c r="J508" s="13">
        <f t="shared" si="63"/>
        <v>70</v>
      </c>
      <c r="K508" s="12">
        <f t="shared" si="64"/>
        <v>0</v>
      </c>
      <c r="L508" s="12">
        <v>70</v>
      </c>
      <c r="M508" s="16" t="s">
        <v>74</v>
      </c>
      <c r="N508" s="12">
        <v>1</v>
      </c>
      <c r="P508" s="12" t="s">
        <v>75</v>
      </c>
      <c r="Q508" s="12" t="s">
        <v>161</v>
      </c>
      <c r="R508" s="12" t="s">
        <v>77</v>
      </c>
      <c r="S508" s="17" t="s">
        <v>78</v>
      </c>
      <c r="T508" s="12">
        <v>28</v>
      </c>
      <c r="V508" s="12">
        <v>3</v>
      </c>
      <c r="W508" s="12" t="s">
        <v>83</v>
      </c>
      <c r="Z508" s="13">
        <v>56</v>
      </c>
      <c r="AA508" s="13">
        <v>1300</v>
      </c>
      <c r="AB508" s="12">
        <v>10</v>
      </c>
      <c r="AC508" s="13">
        <v>-27</v>
      </c>
      <c r="AE508" s="12">
        <v>8</v>
      </c>
      <c r="AF508" s="12">
        <v>9</v>
      </c>
      <c r="AG508" s="12">
        <v>10</v>
      </c>
      <c r="AH508" s="12">
        <v>11</v>
      </c>
      <c r="AJ508" s="13">
        <v>2</v>
      </c>
      <c r="AK508" s="16">
        <f t="shared" si="69"/>
        <v>1516.41845703124</v>
      </c>
      <c r="AL508" s="12">
        <v>-77.850341796875</v>
      </c>
      <c r="AM508" s="18">
        <v>-89.385986328125</v>
      </c>
      <c r="AN508" s="18">
        <v>-96.435546875</v>
      </c>
      <c r="AO508" s="18">
        <v>-102.401733398437</v>
      </c>
      <c r="AP508" s="18">
        <v>-109.2529296875</v>
      </c>
      <c r="AQ508" s="12">
        <v>-117.477416992187</v>
      </c>
      <c r="AR508" s="12">
        <v>-124.847412109375</v>
      </c>
      <c r="AS508" s="12">
        <v>-123.275756835937</v>
      </c>
      <c r="AU508" s="12">
        <f t="shared" si="65"/>
        <v>24</v>
      </c>
      <c r="AV508" s="12">
        <v>12</v>
      </c>
      <c r="AW508" s="12">
        <v>1</v>
      </c>
      <c r="AX508" s="12">
        <v>1</v>
      </c>
      <c r="AY508" s="12" t="s">
        <v>80</v>
      </c>
      <c r="AZ508" s="12">
        <v>642.59948730468705</v>
      </c>
      <c r="BA508" s="12">
        <v>646.80078125</v>
      </c>
      <c r="BB508" s="19">
        <v>-37.200000762939403</v>
      </c>
      <c r="BC508" s="18">
        <v>66.405319213867102</v>
      </c>
      <c r="BD508" s="12">
        <v>1.80078125</v>
      </c>
      <c r="BE508" s="12">
        <v>644.40026855468705</v>
      </c>
      <c r="BF508" s="12">
        <v>15.715624809265099</v>
      </c>
      <c r="BG508" s="12">
        <v>0</v>
      </c>
      <c r="BH508" s="12">
        <v>642.59948730468705</v>
      </c>
      <c r="BI508" s="19">
        <v>3.0958378314971902</v>
      </c>
      <c r="BJ508" s="12">
        <v>33.202659606933501</v>
      </c>
      <c r="BK508" s="12">
        <v>0.70823854207992598</v>
      </c>
      <c r="BL508" s="12">
        <v>4.4292283058166504</v>
      </c>
      <c r="BM508" s="12">
        <v>49.785537719726499</v>
      </c>
      <c r="BN508" s="12">
        <v>0.9501953125</v>
      </c>
      <c r="BO508" s="12">
        <v>-21.541261672973601</v>
      </c>
      <c r="BP508" s="12">
        <v>1.24951171875</v>
      </c>
      <c r="BQ508" s="12" t="s">
        <v>81</v>
      </c>
      <c r="BR508" s="12" t="s">
        <v>81</v>
      </c>
      <c r="BS508" s="12" t="s">
        <v>81</v>
      </c>
      <c r="BU508" s="12" t="s">
        <v>81</v>
      </c>
      <c r="BV508" s="12">
        <v>192.34086608886699</v>
      </c>
      <c r="BW508" s="12" t="s">
        <v>82</v>
      </c>
      <c r="BX508" s="12" t="s">
        <v>81</v>
      </c>
      <c r="BY508" s="12" t="s">
        <v>82</v>
      </c>
      <c r="BZ508" s="12" t="s">
        <v>82</v>
      </c>
      <c r="CC508" s="12" t="s">
        <v>716</v>
      </c>
      <c r="CE508" s="20">
        <v>-11.321999999999999</v>
      </c>
      <c r="CF508" s="21">
        <v>0</v>
      </c>
      <c r="CG508" s="21">
        <v>0.24399999999999999</v>
      </c>
      <c r="CH508" s="21">
        <v>0.53900000000000003</v>
      </c>
      <c r="CI508" s="21">
        <v>47.92</v>
      </c>
      <c r="CJ508" s="21">
        <v>2.4</v>
      </c>
      <c r="CK508" s="21">
        <v>1.708</v>
      </c>
      <c r="CL508" s="21">
        <v>-4.4290000000000003</v>
      </c>
      <c r="CM508" s="12">
        <v>1.905</v>
      </c>
      <c r="CN508" s="12">
        <v>-8.7789999999999999</v>
      </c>
      <c r="CO508" s="62">
        <f>(CL508*CK508+CN508*CM508)/(CL508+CN508)</f>
        <v>1.8389405663234402</v>
      </c>
      <c r="CP508" s="12">
        <v>0.83899999999999997</v>
      </c>
      <c r="CQ508" s="12">
        <v>0</v>
      </c>
      <c r="CR508" s="12">
        <v>0</v>
      </c>
      <c r="CS508" s="12">
        <v>0</v>
      </c>
      <c r="CT508" s="12">
        <v>0</v>
      </c>
      <c r="CU508" s="12">
        <v>0</v>
      </c>
      <c r="CV508" s="12">
        <v>0</v>
      </c>
      <c r="CW508" s="12">
        <v>0</v>
      </c>
      <c r="CX508" s="22">
        <v>1.2909999999999999</v>
      </c>
      <c r="EC508" s="12">
        <v>5</v>
      </c>
      <c r="ED508" s="12">
        <v>5</v>
      </c>
      <c r="EF508" s="21">
        <f t="shared" si="66"/>
        <v>0</v>
      </c>
      <c r="EG508" s="28">
        <v>5</v>
      </c>
    </row>
    <row r="509" spans="1:244" s="12" customFormat="1" ht="15" customHeight="1" x14ac:dyDescent="0.3">
      <c r="B509" s="13">
        <v>2</v>
      </c>
      <c r="C509" s="51"/>
      <c r="D509" s="12">
        <v>100</v>
      </c>
      <c r="F509" s="14">
        <v>44937</v>
      </c>
      <c r="G509" s="13" t="s">
        <v>89</v>
      </c>
      <c r="I509" s="14">
        <v>44867</v>
      </c>
      <c r="J509" s="13">
        <f t="shared" si="63"/>
        <v>70</v>
      </c>
      <c r="K509" s="12">
        <f t="shared" si="64"/>
        <v>0</v>
      </c>
      <c r="L509" s="12">
        <v>70</v>
      </c>
      <c r="M509" s="16" t="s">
        <v>74</v>
      </c>
      <c r="N509" s="12">
        <v>1</v>
      </c>
      <c r="P509" s="12" t="s">
        <v>75</v>
      </c>
      <c r="Q509" s="12" t="s">
        <v>161</v>
      </c>
      <c r="R509" s="12" t="s">
        <v>77</v>
      </c>
      <c r="S509" s="17" t="s">
        <v>78</v>
      </c>
      <c r="T509" s="12">
        <v>28</v>
      </c>
      <c r="V509" s="12">
        <v>4</v>
      </c>
      <c r="W509" s="12" t="s">
        <v>83</v>
      </c>
      <c r="Z509" s="13">
        <v>51</v>
      </c>
      <c r="AA509" s="13">
        <v>2000</v>
      </c>
      <c r="AB509" s="12">
        <v>8</v>
      </c>
      <c r="AC509" s="13">
        <v>-33</v>
      </c>
      <c r="AE509" s="12">
        <v>12</v>
      </c>
      <c r="AF509" s="12">
        <v>13</v>
      </c>
      <c r="AG509" s="12">
        <v>14</v>
      </c>
      <c r="AH509" s="12">
        <v>15</v>
      </c>
      <c r="AJ509" s="13">
        <v>3</v>
      </c>
      <c r="AK509" s="16">
        <f t="shared" si="69"/>
        <v>2131.9580078125</v>
      </c>
      <c r="AL509" s="12">
        <v>-71.9451904296875</v>
      </c>
      <c r="AM509" s="18">
        <v>-86.12060546875</v>
      </c>
      <c r="AN509" s="18">
        <v>-96.2371826171875</v>
      </c>
      <c r="AO509" s="18">
        <v>-106.50634765625</v>
      </c>
      <c r="AP509" s="18">
        <v>-115.05126953125</v>
      </c>
      <c r="AQ509" s="12">
        <v>-123.046875</v>
      </c>
      <c r="AR509" s="12">
        <v>-77.94189453125</v>
      </c>
      <c r="AS509" s="12">
        <v>-76.934814453125</v>
      </c>
      <c r="AU509" s="12">
        <f t="shared" si="65"/>
        <v>24</v>
      </c>
      <c r="AV509" s="12">
        <v>12</v>
      </c>
      <c r="AW509" s="12">
        <v>1</v>
      </c>
      <c r="AX509" s="12">
        <v>1</v>
      </c>
      <c r="AY509" s="12" t="s">
        <v>80</v>
      </c>
      <c r="AZ509" s="12">
        <v>363.59948730468699</v>
      </c>
      <c r="BA509" s="12">
        <v>368.00109863281199</v>
      </c>
      <c r="BB509" s="19">
        <v>-31.139999389648398</v>
      </c>
      <c r="BC509" s="18">
        <v>60.009628295898402</v>
      </c>
      <c r="BD509" s="12">
        <v>2</v>
      </c>
      <c r="BE509" s="12">
        <v>365.59948730468699</v>
      </c>
      <c r="BF509" s="12">
        <v>17.834335327148398</v>
      </c>
      <c r="BG509" s="12">
        <v>0</v>
      </c>
      <c r="BH509" s="12">
        <v>363.59948730468699</v>
      </c>
      <c r="BI509" s="19">
        <v>3.1776204109191899</v>
      </c>
      <c r="BJ509" s="12">
        <v>30.004814147949201</v>
      </c>
      <c r="BK509" s="12">
        <v>0.64798051118850697</v>
      </c>
      <c r="BL509" s="12">
        <v>4.6840085983276296</v>
      </c>
      <c r="BM509" s="12">
        <v>34.435680389404197</v>
      </c>
      <c r="BN509" s="12">
        <v>1.05029296875</v>
      </c>
      <c r="BO509" s="12">
        <v>-21.446079254150298</v>
      </c>
      <c r="BP509" s="12">
        <v>1.3505859375</v>
      </c>
      <c r="BQ509" s="12" t="s">
        <v>81</v>
      </c>
      <c r="BR509" s="12" t="s">
        <v>81</v>
      </c>
      <c r="BS509" s="12" t="s">
        <v>81</v>
      </c>
      <c r="BU509" s="12" t="s">
        <v>81</v>
      </c>
      <c r="BV509" s="12">
        <v>181.96733093261699</v>
      </c>
      <c r="BW509" s="12" t="s">
        <v>82</v>
      </c>
      <c r="BX509" s="12" t="s">
        <v>81</v>
      </c>
      <c r="BY509" s="12" t="s">
        <v>82</v>
      </c>
      <c r="BZ509" s="12" t="s">
        <v>82</v>
      </c>
      <c r="CC509" s="12" t="s">
        <v>717</v>
      </c>
      <c r="CE509" s="20">
        <v>-16.693000000000001</v>
      </c>
      <c r="CF509" s="21">
        <v>0</v>
      </c>
      <c r="CG509" s="21">
        <v>-6.0999999999999999E-2</v>
      </c>
      <c r="CH509" s="21">
        <v>0.54300000000000004</v>
      </c>
      <c r="CI509" s="21">
        <v>185.25200000000001</v>
      </c>
      <c r="CJ509" s="21">
        <v>2.25</v>
      </c>
      <c r="CK509" s="21">
        <v>1.2549999999999999</v>
      </c>
      <c r="CL509" s="21">
        <v>-7.6390000000000002</v>
      </c>
      <c r="CM509" s="12">
        <v>1.5740000000000001</v>
      </c>
      <c r="CN509" s="12">
        <v>-11.657999999999999</v>
      </c>
      <c r="CO509" s="62">
        <f>(CL509*CK509+CN509*CM509)/(CL509+CN509)</f>
        <v>1.4477191791470176</v>
      </c>
      <c r="CP509" s="12">
        <v>0.504</v>
      </c>
      <c r="CQ509" s="12">
        <v>0</v>
      </c>
      <c r="CR509" s="12">
        <v>0</v>
      </c>
      <c r="CS509" s="12">
        <v>0</v>
      </c>
      <c r="CT509" s="12">
        <v>0</v>
      </c>
      <c r="CU509" s="12">
        <v>0</v>
      </c>
      <c r="CV509" s="12">
        <v>0</v>
      </c>
      <c r="CW509" s="12">
        <v>0</v>
      </c>
      <c r="CX509" s="22">
        <v>1.2</v>
      </c>
      <c r="EC509" s="12">
        <v>7</v>
      </c>
      <c r="ED509" s="32">
        <v>7</v>
      </c>
      <c r="EF509" s="21">
        <f t="shared" si="66"/>
        <v>0</v>
      </c>
      <c r="EG509" s="28">
        <v>7</v>
      </c>
    </row>
    <row r="510" spans="1:244" s="32" customFormat="1" x14ac:dyDescent="0.3">
      <c r="A510" s="12"/>
      <c r="B510" s="13">
        <v>2</v>
      </c>
      <c r="C510" s="51"/>
      <c r="D510" s="12">
        <v>50</v>
      </c>
      <c r="E510" s="12"/>
      <c r="F510" s="14">
        <v>44937</v>
      </c>
      <c r="G510" s="13" t="s">
        <v>89</v>
      </c>
      <c r="H510" s="12"/>
      <c r="I510" s="14">
        <v>44867</v>
      </c>
      <c r="J510" s="13">
        <f t="shared" si="63"/>
        <v>70</v>
      </c>
      <c r="K510" s="41">
        <f t="shared" si="64"/>
        <v>0</v>
      </c>
      <c r="L510" s="12">
        <v>70</v>
      </c>
      <c r="M510" s="78" t="s">
        <v>687</v>
      </c>
      <c r="N510" s="12">
        <v>1</v>
      </c>
      <c r="O510" s="12"/>
      <c r="P510" s="12" t="s">
        <v>75</v>
      </c>
      <c r="Q510" s="12" t="s">
        <v>161</v>
      </c>
      <c r="R510" s="12" t="s">
        <v>77</v>
      </c>
      <c r="S510" s="17" t="s">
        <v>78</v>
      </c>
      <c r="T510" s="12">
        <v>28</v>
      </c>
      <c r="U510" s="12"/>
      <c r="V510" s="12">
        <v>3</v>
      </c>
      <c r="W510" s="12" t="s">
        <v>83</v>
      </c>
      <c r="X510" s="12"/>
      <c r="Y510" s="12"/>
      <c r="Z510" s="13">
        <v>44</v>
      </c>
      <c r="AA510" s="13">
        <v>1000</v>
      </c>
      <c r="AB510" s="12">
        <v>4</v>
      </c>
      <c r="AC510" s="13">
        <v>-33</v>
      </c>
      <c r="AD510" s="12"/>
      <c r="AE510" s="30">
        <v>28</v>
      </c>
      <c r="AF510" s="12">
        <v>29</v>
      </c>
      <c r="AG510" s="12">
        <v>30</v>
      </c>
      <c r="AH510" s="12">
        <v>31</v>
      </c>
      <c r="AI510" s="12"/>
      <c r="AJ510" s="49">
        <v>2</v>
      </c>
      <c r="AK510" s="16">
        <f t="shared" si="69"/>
        <v>1072.08251953125</v>
      </c>
      <c r="AL510" s="12">
        <v>-74.21875</v>
      </c>
      <c r="AM510" s="18">
        <v>-75.0274658203125</v>
      </c>
      <c r="AN510" s="18">
        <v>-85.357666015625</v>
      </c>
      <c r="AO510" s="18">
        <v>-89.84375</v>
      </c>
      <c r="AP510" s="18">
        <v>-93.6126708984375</v>
      </c>
      <c r="AQ510" s="12">
        <v>-95.76416015625</v>
      </c>
      <c r="AR510" s="12">
        <v>-98.1292724609375</v>
      </c>
      <c r="AS510" s="12">
        <v>-99.0142822265625</v>
      </c>
      <c r="AT510" s="12"/>
      <c r="AU510" s="12">
        <f t="shared" si="65"/>
        <v>44</v>
      </c>
      <c r="AV510" s="12">
        <v>22</v>
      </c>
      <c r="AW510" s="12">
        <v>1</v>
      </c>
      <c r="AX510" s="12">
        <v>1</v>
      </c>
      <c r="AY510" s="12" t="s">
        <v>80</v>
      </c>
      <c r="AZ510" s="12">
        <v>445.19918823242102</v>
      </c>
      <c r="BA510" s="12">
        <v>449.79879760742102</v>
      </c>
      <c r="BB510" s="19">
        <v>-28.899999618530199</v>
      </c>
      <c r="BC510" s="18">
        <v>45.837257385253899</v>
      </c>
      <c r="BD510" s="12">
        <v>2.1015625</v>
      </c>
      <c r="BE510" s="12">
        <v>447.30075073242102</v>
      </c>
      <c r="BF510" s="12">
        <v>22.674413681030199</v>
      </c>
      <c r="BG510" s="12">
        <v>0</v>
      </c>
      <c r="BH510" s="12">
        <v>445.19918823242102</v>
      </c>
      <c r="BI510" s="19" t="s">
        <v>81</v>
      </c>
      <c r="BJ510" s="12">
        <v>22.9186286926269</v>
      </c>
      <c r="BK510" s="12" t="s">
        <v>81</v>
      </c>
      <c r="BL510" s="12">
        <v>2.3355946540832502</v>
      </c>
      <c r="BM510" s="12">
        <v>18.688726425170799</v>
      </c>
      <c r="BN510" s="12">
        <v>0.4501953125</v>
      </c>
      <c r="BO510" s="12">
        <v>-9.8039216995239205</v>
      </c>
      <c r="BP510" s="12">
        <v>2.0498046875</v>
      </c>
      <c r="BQ510" s="12" t="s">
        <v>81</v>
      </c>
      <c r="BR510" s="12" t="s">
        <v>81</v>
      </c>
      <c r="BS510" s="12" t="s">
        <v>81</v>
      </c>
      <c r="BT510" s="12" t="s">
        <v>81</v>
      </c>
      <c r="BU510" s="12">
        <v>176.409912109375</v>
      </c>
      <c r="BV510" s="12" t="s">
        <v>82</v>
      </c>
      <c r="BW510" s="12" t="s">
        <v>81</v>
      </c>
      <c r="BX510" s="12" t="s">
        <v>82</v>
      </c>
      <c r="BY510" s="12" t="s">
        <v>82</v>
      </c>
      <c r="BZ510" s="12"/>
      <c r="CA510" s="12"/>
      <c r="CB510" s="12"/>
      <c r="CC510" s="12"/>
      <c r="CD510" s="12"/>
      <c r="CE510" s="20"/>
      <c r="CF510" s="21"/>
      <c r="CG510" s="21"/>
      <c r="CH510" s="21"/>
      <c r="CI510" s="21"/>
      <c r="CJ510" s="21"/>
      <c r="CK510" s="21"/>
      <c r="CL510" s="21"/>
      <c r="CM510" s="12"/>
      <c r="CN510" s="12"/>
      <c r="CO510" s="62"/>
      <c r="CP510" s="12"/>
      <c r="CQ510" s="12"/>
      <c r="CR510" s="12"/>
      <c r="CS510" s="12"/>
      <c r="CT510" s="12"/>
      <c r="CU510" s="12"/>
      <c r="CV510" s="12"/>
      <c r="CW510" s="12"/>
      <c r="CX510" s="22" t="s">
        <v>85</v>
      </c>
      <c r="CY510" s="12" t="s">
        <v>85</v>
      </c>
      <c r="CZ510" s="12"/>
      <c r="DA510" s="12"/>
      <c r="DB510" s="12"/>
      <c r="DC510" s="12"/>
      <c r="DD510" s="12"/>
      <c r="DE510" s="12"/>
      <c r="DF510" s="12" t="s">
        <v>87</v>
      </c>
      <c r="DG510" s="21"/>
      <c r="DH510" s="12"/>
      <c r="DI510" s="12"/>
      <c r="DJ510" s="12"/>
      <c r="DK510" s="12"/>
      <c r="DL510" s="12"/>
      <c r="DM510" s="12"/>
      <c r="DN510" s="12"/>
      <c r="DO510" s="12"/>
      <c r="DP510" s="12"/>
      <c r="DQ510" s="12"/>
      <c r="DR510" s="12"/>
      <c r="DS510" s="12"/>
      <c r="DT510" s="12"/>
      <c r="DU510" s="12"/>
      <c r="DV510" s="12"/>
      <c r="DW510" s="12"/>
      <c r="DX510" s="12"/>
      <c r="DY510" s="12"/>
      <c r="DZ510" s="12" t="s">
        <v>714</v>
      </c>
      <c r="EA510" s="12"/>
      <c r="EB510" s="12"/>
      <c r="EC510" s="12">
        <v>5</v>
      </c>
      <c r="ED510" s="21">
        <v>5</v>
      </c>
      <c r="EE510" s="12"/>
      <c r="EF510" s="21">
        <f t="shared" si="66"/>
        <v>0</v>
      </c>
      <c r="EG510" s="28">
        <v>5</v>
      </c>
      <c r="EH510" s="12"/>
      <c r="EI510" s="12"/>
      <c r="EJ510" s="12"/>
      <c r="EK510" s="12"/>
      <c r="EL510" s="12"/>
      <c r="EM510" s="12"/>
      <c r="EN510" s="12"/>
      <c r="EO510" s="12"/>
      <c r="EP510" s="12"/>
      <c r="EQ510" s="12"/>
      <c r="ER510" s="12"/>
      <c r="ES510" s="12"/>
      <c r="ET510" s="12"/>
      <c r="EU510" s="12"/>
      <c r="EV510" s="12"/>
      <c r="EW510" s="12"/>
      <c r="EX510" s="12"/>
      <c r="EY510" s="12"/>
      <c r="EZ510" s="12"/>
      <c r="FA510" s="12"/>
      <c r="FB510" s="12"/>
      <c r="FC510" s="12"/>
      <c r="FD510" s="12"/>
      <c r="FE510" s="12"/>
      <c r="FF510" s="12"/>
      <c r="FG510" s="12"/>
      <c r="FH510" s="12"/>
      <c r="FI510" s="12"/>
      <c r="FJ510" s="12"/>
      <c r="FK510" s="12"/>
      <c r="FL510" s="12"/>
      <c r="FM510" s="12"/>
      <c r="FN510" s="12"/>
      <c r="FO510" s="12"/>
      <c r="FP510" s="12"/>
      <c r="FQ510" s="12"/>
      <c r="FR510" s="12"/>
      <c r="FS510" s="12"/>
      <c r="FT510" s="12"/>
      <c r="FU510" s="12"/>
      <c r="FV510" s="12"/>
      <c r="FW510" s="12"/>
      <c r="FX510" s="12"/>
      <c r="FY510" s="12"/>
      <c r="FZ510" s="12"/>
      <c r="GA510" s="12"/>
      <c r="GB510" s="12"/>
      <c r="GC510" s="12"/>
      <c r="GD510" s="12"/>
      <c r="GE510" s="12"/>
      <c r="GF510" s="12"/>
      <c r="GG510" s="12"/>
      <c r="GH510" s="12"/>
      <c r="GI510" s="12"/>
      <c r="GJ510" s="12"/>
      <c r="GK510" s="12"/>
      <c r="GL510" s="12"/>
      <c r="GM510" s="12"/>
      <c r="GN510" s="12"/>
      <c r="GO510" s="12"/>
      <c r="GP510" s="12"/>
      <c r="GQ510" s="12"/>
      <c r="GR510" s="12"/>
      <c r="GS510" s="12"/>
      <c r="GT510" s="12"/>
      <c r="GU510" s="12"/>
      <c r="GV510" s="12"/>
      <c r="GW510" s="12"/>
      <c r="GX510" s="12"/>
      <c r="GY510" s="12"/>
      <c r="GZ510" s="12"/>
      <c r="HA510" s="12"/>
      <c r="HB510" s="12"/>
      <c r="HC510" s="12"/>
      <c r="HD510" s="12"/>
      <c r="HE510" s="12"/>
      <c r="HF510" s="12"/>
      <c r="HG510" s="12"/>
      <c r="HH510" s="12"/>
      <c r="HI510" s="12"/>
      <c r="HJ510" s="12"/>
      <c r="HK510" s="12"/>
      <c r="HL510" s="12"/>
      <c r="HM510" s="12"/>
      <c r="HN510" s="12"/>
      <c r="HO510" s="12"/>
      <c r="HP510" s="12"/>
      <c r="HQ510" s="12"/>
      <c r="HR510" s="12"/>
      <c r="HS510" s="12"/>
      <c r="HT510" s="12"/>
      <c r="HU510" s="12"/>
      <c r="HV510" s="12"/>
      <c r="HW510" s="12"/>
      <c r="HX510" s="12"/>
      <c r="HY510" s="12"/>
      <c r="HZ510" s="12"/>
      <c r="IA510" s="12"/>
      <c r="IB510" s="12"/>
      <c r="IC510" s="12"/>
      <c r="ID510" s="12"/>
      <c r="IE510" s="12"/>
      <c r="IF510" s="12"/>
      <c r="IG510" s="12"/>
      <c r="IH510" s="12"/>
      <c r="II510" s="12"/>
      <c r="IJ510" s="12"/>
    </row>
    <row r="511" spans="1:244" s="12" customFormat="1" x14ac:dyDescent="0.3">
      <c r="B511" s="13">
        <v>2</v>
      </c>
      <c r="C511" s="51"/>
      <c r="D511" s="12">
        <v>100</v>
      </c>
      <c r="F511" s="14">
        <v>44938</v>
      </c>
      <c r="G511" s="13" t="s">
        <v>89</v>
      </c>
      <c r="I511" s="14">
        <v>44867</v>
      </c>
      <c r="J511" s="13">
        <f t="shared" si="63"/>
        <v>71</v>
      </c>
      <c r="K511" s="12">
        <f t="shared" si="64"/>
        <v>0</v>
      </c>
      <c r="L511" s="12">
        <v>71</v>
      </c>
      <c r="M511" s="16" t="s">
        <v>74</v>
      </c>
      <c r="N511" s="12">
        <v>1</v>
      </c>
      <c r="P511" s="12" t="s">
        <v>75</v>
      </c>
      <c r="Q511" s="12" t="s">
        <v>161</v>
      </c>
      <c r="R511" s="12" t="s">
        <v>77</v>
      </c>
      <c r="S511" s="17" t="s">
        <v>78</v>
      </c>
      <c r="T511" s="12">
        <v>28</v>
      </c>
      <c r="V511" s="12">
        <v>3</v>
      </c>
      <c r="W511" s="12" t="s">
        <v>83</v>
      </c>
      <c r="Z511" s="13">
        <v>49</v>
      </c>
      <c r="AA511" s="13">
        <v>1200</v>
      </c>
      <c r="AB511" s="12">
        <v>9</v>
      </c>
      <c r="AC511" s="13">
        <v>-40</v>
      </c>
      <c r="AE511" s="12">
        <v>26</v>
      </c>
      <c r="AF511" s="12">
        <v>27</v>
      </c>
      <c r="AG511" s="12">
        <v>28</v>
      </c>
      <c r="AH511" s="12">
        <v>29</v>
      </c>
      <c r="AJ511" s="13">
        <v>3</v>
      </c>
      <c r="AK511" s="16">
        <f t="shared" si="69"/>
        <v>1286.6210937499802</v>
      </c>
      <c r="AL511" s="12">
        <v>-77.239990234375</v>
      </c>
      <c r="AM511" s="18">
        <v>-84.716796875</v>
      </c>
      <c r="AN511" s="18">
        <v>-93.20068359375</v>
      </c>
      <c r="AO511" s="18">
        <v>-97.625732421875</v>
      </c>
      <c r="AP511" s="18">
        <v>-102.951049804687</v>
      </c>
      <c r="AQ511" s="12">
        <v>-113.540649414062</v>
      </c>
      <c r="AR511" s="12">
        <v>-117.24853515625</v>
      </c>
      <c r="AS511" s="12">
        <v>-127.731323242187</v>
      </c>
      <c r="AU511" s="12">
        <f t="shared" si="65"/>
        <v>34</v>
      </c>
      <c r="AV511" s="12">
        <v>17</v>
      </c>
      <c r="AW511" s="12">
        <v>1</v>
      </c>
      <c r="AX511" s="12">
        <v>1</v>
      </c>
      <c r="AY511" s="12" t="s">
        <v>80</v>
      </c>
      <c r="AZ511" s="12">
        <v>532.801025390625</v>
      </c>
      <c r="BA511" s="12">
        <v>536.69909667968705</v>
      </c>
      <c r="BB511" s="19">
        <v>-35.290000915527301</v>
      </c>
      <c r="BC511" s="18">
        <v>82.988975524902301</v>
      </c>
      <c r="BD511" s="12">
        <v>1.69921875</v>
      </c>
      <c r="BE511" s="12">
        <v>534.500244140625</v>
      </c>
      <c r="BF511" s="12">
        <v>7.8546972274780202</v>
      </c>
      <c r="BG511" s="12">
        <v>3.798828125</v>
      </c>
      <c r="BH511" s="12">
        <v>536.599853515625</v>
      </c>
      <c r="BI511" s="19">
        <v>1.7446913719177199</v>
      </c>
      <c r="BJ511" s="12">
        <v>41.494487762451101</v>
      </c>
      <c r="BK511" s="12">
        <v>1.03045070171356</v>
      </c>
      <c r="BL511" s="12">
        <v>7.8880729675292898</v>
      </c>
      <c r="BM511" s="12">
        <v>114.88970947265599</v>
      </c>
      <c r="BN511" s="12">
        <v>1.1494140625</v>
      </c>
      <c r="BO511" s="12">
        <v>-52.0833320617675</v>
      </c>
      <c r="BP511" s="12">
        <v>0.8505859375</v>
      </c>
      <c r="BQ511" s="12" t="s">
        <v>81</v>
      </c>
      <c r="BR511" s="12" t="s">
        <v>81</v>
      </c>
      <c r="BS511" s="12">
        <v>-40.349334716796797</v>
      </c>
      <c r="BU511" s="12">
        <v>1.68732774257659</v>
      </c>
      <c r="BV511" s="12">
        <v>163.40771484375</v>
      </c>
      <c r="BW511" s="12" t="s">
        <v>82</v>
      </c>
      <c r="BX511" s="12" t="s">
        <v>81</v>
      </c>
      <c r="BY511" s="12" t="s">
        <v>82</v>
      </c>
      <c r="BZ511" s="12" t="s">
        <v>82</v>
      </c>
      <c r="CC511" s="12" t="s">
        <v>718</v>
      </c>
      <c r="CE511" s="20">
        <v>-19.562000000000001</v>
      </c>
      <c r="CF511" s="21">
        <v>0</v>
      </c>
      <c r="CG511" s="21">
        <v>0.70199999999999996</v>
      </c>
      <c r="CH511" s="21">
        <v>0.53800000000000003</v>
      </c>
      <c r="CI511" s="21">
        <v>29.533000000000001</v>
      </c>
      <c r="CJ511" s="21">
        <v>2.4</v>
      </c>
      <c r="CK511" s="21">
        <v>1.851</v>
      </c>
      <c r="CL511" s="21">
        <v>-6.9089999999999998</v>
      </c>
      <c r="CM511" s="12">
        <v>1.986</v>
      </c>
      <c r="CN511" s="12">
        <v>-16.481999999999999</v>
      </c>
      <c r="CO511" s="62">
        <f>(CL511*CK511+CN511*CM511)/(CL511+CN511)</f>
        <v>1.9461250480954215</v>
      </c>
      <c r="CP511" s="12">
        <v>0.93100000000000005</v>
      </c>
      <c r="CQ511" s="12">
        <v>0</v>
      </c>
      <c r="CR511" s="12">
        <v>0</v>
      </c>
      <c r="CS511" s="12">
        <v>0</v>
      </c>
      <c r="CT511" s="12">
        <v>0</v>
      </c>
      <c r="CU511" s="12">
        <v>0</v>
      </c>
      <c r="CV511" s="12">
        <v>0</v>
      </c>
      <c r="CW511" s="12">
        <v>0</v>
      </c>
      <c r="CX511" s="22">
        <v>2.15</v>
      </c>
      <c r="DV511" s="21"/>
      <c r="DW511" s="21"/>
      <c r="DX511" s="21"/>
      <c r="DY511" s="21"/>
      <c r="DZ511" s="21"/>
      <c r="EA511" s="21"/>
      <c r="EB511" s="21"/>
      <c r="EC511" s="12">
        <v>7</v>
      </c>
      <c r="ED511" s="12">
        <v>7</v>
      </c>
      <c r="EE511" s="35"/>
      <c r="EF511" s="21">
        <f t="shared" si="66"/>
        <v>0</v>
      </c>
      <c r="EG511" s="28">
        <v>7</v>
      </c>
      <c r="EH511" s="35"/>
      <c r="EI511" s="35"/>
      <c r="EJ511" s="35"/>
      <c r="EK511" s="35"/>
      <c r="EL511" s="35"/>
      <c r="EM511" s="35"/>
      <c r="EN511" s="35"/>
      <c r="EO511" s="35"/>
      <c r="EP511" s="35"/>
      <c r="EQ511" s="35"/>
      <c r="ER511" s="35"/>
      <c r="ES511" s="35"/>
      <c r="ET511" s="35"/>
      <c r="EU511" s="35"/>
      <c r="EV511" s="35"/>
      <c r="EW511" s="35"/>
      <c r="EX511" s="35"/>
      <c r="EY511" s="35"/>
      <c r="EZ511" s="35"/>
      <c r="FA511" s="35"/>
      <c r="FB511" s="35"/>
      <c r="FC511" s="35"/>
      <c r="FD511" s="35"/>
      <c r="FE511" s="35"/>
      <c r="FF511" s="35"/>
      <c r="FG511" s="35"/>
      <c r="FH511" s="35"/>
      <c r="FI511" s="35"/>
      <c r="FJ511" s="35"/>
      <c r="FK511" s="35"/>
      <c r="FL511" s="35"/>
      <c r="FM511" s="35"/>
      <c r="FN511" s="35"/>
      <c r="FO511" s="35"/>
      <c r="FP511" s="35"/>
      <c r="FQ511" s="35"/>
      <c r="FR511" s="35"/>
      <c r="FS511" s="35"/>
      <c r="FT511" s="35"/>
      <c r="FU511" s="35"/>
      <c r="FV511" s="35"/>
      <c r="FW511" s="35"/>
      <c r="FX511" s="35"/>
      <c r="FY511" s="35"/>
      <c r="FZ511" s="35"/>
      <c r="GA511" s="35"/>
      <c r="GB511" s="35"/>
      <c r="GC511" s="35"/>
      <c r="GD511" s="35"/>
      <c r="GE511" s="35"/>
      <c r="GF511" s="35"/>
      <c r="GG511" s="35"/>
      <c r="GH511" s="35"/>
      <c r="GI511" s="35"/>
      <c r="GJ511" s="35"/>
      <c r="GK511" s="35"/>
      <c r="GL511" s="35"/>
      <c r="GM511" s="35"/>
      <c r="GN511" s="35"/>
      <c r="GO511" s="35"/>
      <c r="GP511" s="35"/>
      <c r="GQ511" s="35"/>
      <c r="GR511" s="35"/>
      <c r="GS511" s="35"/>
      <c r="GT511" s="35"/>
      <c r="GU511" s="35"/>
      <c r="GV511" s="35"/>
      <c r="GW511" s="35"/>
      <c r="GX511" s="35"/>
      <c r="GY511" s="35"/>
      <c r="GZ511" s="35"/>
      <c r="HA511" s="35"/>
      <c r="HB511" s="35"/>
      <c r="HC511" s="35"/>
      <c r="HD511" s="35"/>
      <c r="HE511" s="35"/>
      <c r="HF511" s="35"/>
      <c r="HG511" s="35"/>
      <c r="HH511" s="35"/>
      <c r="HI511" s="35"/>
      <c r="HJ511" s="35"/>
      <c r="HK511" s="35"/>
      <c r="HL511" s="35"/>
      <c r="HM511" s="35"/>
      <c r="HN511" s="35"/>
      <c r="HO511" s="35"/>
      <c r="HP511" s="35"/>
      <c r="HQ511" s="35"/>
      <c r="HR511" s="35"/>
      <c r="HS511" s="35"/>
      <c r="HT511" s="35"/>
      <c r="HU511" s="35"/>
      <c r="HV511" s="35"/>
      <c r="HW511" s="35"/>
      <c r="HX511" s="35"/>
      <c r="HY511" s="35"/>
      <c r="HZ511" s="35"/>
      <c r="IA511" s="35"/>
      <c r="IB511" s="35"/>
      <c r="IC511" s="35"/>
      <c r="ID511" s="35"/>
      <c r="IE511" s="35"/>
      <c r="IF511" s="35"/>
      <c r="IG511" s="35"/>
      <c r="IH511" s="35"/>
      <c r="II511" s="35"/>
      <c r="IJ511" s="35"/>
    </row>
    <row r="512" spans="1:244" s="12" customFormat="1" ht="15.75" customHeight="1" x14ac:dyDescent="0.3">
      <c r="B512" s="13">
        <v>2</v>
      </c>
      <c r="C512" s="51"/>
      <c r="D512" s="12">
        <v>100</v>
      </c>
      <c r="F512" s="14">
        <v>44938</v>
      </c>
      <c r="G512" s="13" t="s">
        <v>89</v>
      </c>
      <c r="I512" s="14">
        <v>44867</v>
      </c>
      <c r="J512" s="13">
        <f t="shared" si="63"/>
        <v>71</v>
      </c>
      <c r="K512" s="12">
        <f t="shared" si="64"/>
        <v>0</v>
      </c>
      <c r="L512" s="12">
        <v>71</v>
      </c>
      <c r="M512" s="16" t="s">
        <v>74</v>
      </c>
      <c r="N512" s="12">
        <v>1</v>
      </c>
      <c r="P512" s="12" t="s">
        <v>75</v>
      </c>
      <c r="Q512" s="12" t="s">
        <v>161</v>
      </c>
      <c r="R512" s="12" t="s">
        <v>77</v>
      </c>
      <c r="S512" s="17" t="s">
        <v>78</v>
      </c>
      <c r="T512" s="12">
        <v>28</v>
      </c>
      <c r="V512" s="12">
        <v>1</v>
      </c>
      <c r="W512" s="12" t="s">
        <v>83</v>
      </c>
      <c r="Z512" s="13">
        <v>57</v>
      </c>
      <c r="AA512" s="13">
        <v>1300</v>
      </c>
      <c r="AB512" s="12">
        <v>6</v>
      </c>
      <c r="AC512" s="13">
        <v>-38</v>
      </c>
      <c r="AE512" s="12">
        <v>18</v>
      </c>
      <c r="AF512" s="12">
        <v>19</v>
      </c>
      <c r="AG512" s="12">
        <v>20</v>
      </c>
      <c r="AH512" s="12">
        <v>21</v>
      </c>
      <c r="AJ512" s="49">
        <v>4</v>
      </c>
      <c r="AK512" s="16">
        <f t="shared" si="69"/>
        <v>2247.00927734374</v>
      </c>
      <c r="AL512" s="12">
        <v>-68.450927734375</v>
      </c>
      <c r="AM512" s="18">
        <v>-79.4677734375</v>
      </c>
      <c r="AN512" s="18">
        <v>-98.6175537109375</v>
      </c>
      <c r="AO512" s="18">
        <v>-106.307983398437</v>
      </c>
      <c r="AP512" s="18">
        <v>-111.2060546875</v>
      </c>
      <c r="AQ512" s="12">
        <v>-110.626220703125</v>
      </c>
      <c r="AR512" s="12">
        <v>-118.194580078125</v>
      </c>
      <c r="AS512" s="12">
        <v>-125.091552734375</v>
      </c>
      <c r="AU512" s="12">
        <f t="shared" si="65"/>
        <v>18</v>
      </c>
      <c r="AV512" s="12">
        <v>9</v>
      </c>
      <c r="AW512" s="12">
        <v>1</v>
      </c>
      <c r="AX512" s="12">
        <v>1</v>
      </c>
      <c r="AY512" s="12" t="s">
        <v>80</v>
      </c>
      <c r="AZ512" s="12">
        <v>585.90051269531205</v>
      </c>
      <c r="BA512" s="12">
        <v>589.599609375</v>
      </c>
      <c r="BB512" s="19">
        <v>-39.119998931884702</v>
      </c>
      <c r="BC512" s="18">
        <v>85.354133605957003</v>
      </c>
      <c r="BD512" s="12">
        <v>1.5</v>
      </c>
      <c r="BE512" s="12">
        <v>587.40051269531205</v>
      </c>
      <c r="BF512" s="12">
        <v>10.616581916809</v>
      </c>
      <c r="BG512" s="12">
        <v>0</v>
      </c>
      <c r="BH512" s="12">
        <v>585.90051269531205</v>
      </c>
      <c r="BI512" s="19">
        <v>1.8032248020172099</v>
      </c>
      <c r="BJ512" s="12">
        <v>42.677066802978501</v>
      </c>
      <c r="BK512" s="12">
        <v>0.96003252267837502</v>
      </c>
      <c r="BL512" s="12">
        <v>7.0845341682434002</v>
      </c>
      <c r="BM512" s="12">
        <v>142.46324157714801</v>
      </c>
      <c r="BN512" s="12">
        <v>1.0498046875</v>
      </c>
      <c r="BO512" s="12">
        <v>-44.883579254150298</v>
      </c>
      <c r="BP512" s="12">
        <v>0.6494140625</v>
      </c>
      <c r="BQ512" s="12" t="s">
        <v>81</v>
      </c>
      <c r="BR512" s="12" t="s">
        <v>81</v>
      </c>
      <c r="BS512" s="12" t="s">
        <v>81</v>
      </c>
      <c r="BU512" s="12" t="s">
        <v>81</v>
      </c>
      <c r="BV512" s="12">
        <v>168.85525512695301</v>
      </c>
      <c r="BW512" s="12" t="s">
        <v>82</v>
      </c>
      <c r="BX512" s="12" t="s">
        <v>81</v>
      </c>
      <c r="BY512" s="12" t="s">
        <v>82</v>
      </c>
      <c r="BZ512" s="12" t="s">
        <v>82</v>
      </c>
      <c r="CC512" s="12" t="s">
        <v>719</v>
      </c>
      <c r="CE512" s="20">
        <v>-17.029</v>
      </c>
      <c r="CF512" s="21">
        <v>0</v>
      </c>
      <c r="CG512" s="21">
        <v>0</v>
      </c>
      <c r="CH512" s="21">
        <v>0.61699999999999999</v>
      </c>
      <c r="CI512" s="21">
        <v>164.76300000000001</v>
      </c>
      <c r="CJ512" s="21">
        <v>2</v>
      </c>
      <c r="CK512" s="21">
        <v>1.6990000000000001</v>
      </c>
      <c r="CL512" s="21">
        <v>-4.9539999999999997</v>
      </c>
      <c r="CM512" s="12">
        <v>1.746</v>
      </c>
      <c r="CN512" s="12">
        <v>-12.445</v>
      </c>
      <c r="CO512" s="62">
        <f>(CL512*CK512+CN512*CM512)/(CL512+CN512)</f>
        <v>1.7326177366515316</v>
      </c>
      <c r="CP512" s="12">
        <v>0.47799999999999998</v>
      </c>
      <c r="CQ512" s="12">
        <v>0</v>
      </c>
      <c r="CR512" s="12">
        <v>0</v>
      </c>
      <c r="CS512" s="12">
        <v>0</v>
      </c>
      <c r="CT512" s="12">
        <v>0</v>
      </c>
      <c r="CU512" s="12">
        <v>0</v>
      </c>
      <c r="CV512" s="12">
        <v>0</v>
      </c>
      <c r="CW512" s="12">
        <v>0</v>
      </c>
      <c r="CX512" s="22">
        <v>0.185</v>
      </c>
      <c r="EC512" s="32">
        <v>6</v>
      </c>
      <c r="ED512" s="12">
        <v>6</v>
      </c>
      <c r="EF512" s="21">
        <f t="shared" si="66"/>
        <v>0</v>
      </c>
      <c r="EG512" s="36">
        <v>6</v>
      </c>
    </row>
    <row r="513" spans="1:244" s="12" customFormat="1" x14ac:dyDescent="0.3">
      <c r="B513" s="13">
        <v>2</v>
      </c>
      <c r="C513" s="51"/>
      <c r="D513" s="12">
        <v>100</v>
      </c>
      <c r="F513" s="14">
        <v>44938</v>
      </c>
      <c r="G513" s="13" t="s">
        <v>89</v>
      </c>
      <c r="I513" s="14">
        <v>44867</v>
      </c>
      <c r="J513" s="13">
        <f t="shared" si="63"/>
        <v>71</v>
      </c>
      <c r="K513" s="41">
        <f t="shared" si="64"/>
        <v>0</v>
      </c>
      <c r="L513" s="12">
        <v>71</v>
      </c>
      <c r="M513" s="78" t="s">
        <v>687</v>
      </c>
      <c r="N513" s="12">
        <v>1</v>
      </c>
      <c r="P513" s="12" t="s">
        <v>75</v>
      </c>
      <c r="Q513" s="12" t="s">
        <v>161</v>
      </c>
      <c r="R513" s="12" t="s">
        <v>77</v>
      </c>
      <c r="S513" s="17" t="s">
        <v>78</v>
      </c>
      <c r="T513" s="12">
        <v>28</v>
      </c>
      <c r="V513" s="12">
        <v>1</v>
      </c>
      <c r="W513" s="12" t="s">
        <v>83</v>
      </c>
      <c r="Z513" s="13">
        <v>50</v>
      </c>
      <c r="AA513" s="13">
        <v>1700</v>
      </c>
      <c r="AB513" s="12">
        <v>16</v>
      </c>
      <c r="AC513" s="13">
        <v>-31</v>
      </c>
      <c r="AE513" s="30">
        <v>0</v>
      </c>
      <c r="AF513" s="12">
        <v>1</v>
      </c>
      <c r="AG513" s="12">
        <v>2</v>
      </c>
      <c r="AH513" s="12">
        <v>3</v>
      </c>
      <c r="AJ513" s="49">
        <v>4</v>
      </c>
      <c r="AK513" s="16">
        <f t="shared" si="69"/>
        <v>2541.19873046875</v>
      </c>
      <c r="AL513" s="12">
        <v>-62.347412109375</v>
      </c>
      <c r="AM513" s="18">
        <v>-73.3184814453125</v>
      </c>
      <c r="AN513" s="18">
        <v>-85.4339599609375</v>
      </c>
      <c r="AO513" s="18">
        <v>-98.57177734375</v>
      </c>
      <c r="AP513" s="18">
        <v>-113.250732421875</v>
      </c>
      <c r="AQ513" s="12">
        <v>-132.79724121093699</v>
      </c>
      <c r="AR513" s="12">
        <v>-143.98193359375</v>
      </c>
      <c r="AS513" s="12">
        <v>-137.22229003906199</v>
      </c>
      <c r="AU513" s="12">
        <f t="shared" si="65"/>
        <v>14</v>
      </c>
      <c r="AV513" s="12">
        <v>7</v>
      </c>
      <c r="AW513" s="12">
        <v>1</v>
      </c>
      <c r="AX513" s="12">
        <v>1</v>
      </c>
      <c r="AY513" s="12" t="s">
        <v>80</v>
      </c>
      <c r="AZ513" s="12">
        <v>495.2001953125</v>
      </c>
      <c r="BA513" s="12">
        <v>499.2001953125</v>
      </c>
      <c r="BB513" s="19">
        <v>-38.799999237060497</v>
      </c>
      <c r="BC513" s="18">
        <v>86.071731567382798</v>
      </c>
      <c r="BD513" s="12">
        <v>1.69970703125</v>
      </c>
      <c r="BE513" s="12">
        <v>496.89990234375</v>
      </c>
      <c r="BF513" s="12">
        <v>9.8693361282348597</v>
      </c>
      <c r="BG513" s="12">
        <v>0</v>
      </c>
      <c r="BH513" s="12">
        <v>495.2001953125</v>
      </c>
      <c r="BI513" s="19">
        <v>1.9771093130111601</v>
      </c>
      <c r="BJ513" s="12">
        <v>43.035865783691399</v>
      </c>
      <c r="BK513" s="12">
        <v>1.0132565498352</v>
      </c>
      <c r="BL513" s="12">
        <v>155.20150756835901</v>
      </c>
      <c r="BM513" s="12">
        <v>122.70220947265599</v>
      </c>
      <c r="BN513" s="12">
        <v>1.0498046875</v>
      </c>
      <c r="BO513" s="12">
        <v>-44.359756469726499</v>
      </c>
      <c r="BP513" s="12">
        <v>0.949951171875</v>
      </c>
      <c r="BQ513" s="12" t="s">
        <v>81</v>
      </c>
      <c r="BR513" s="12" t="s">
        <v>81</v>
      </c>
      <c r="BS513" s="12" t="s">
        <v>81</v>
      </c>
      <c r="BT513" s="12" t="s">
        <v>81</v>
      </c>
      <c r="BU513" s="12">
        <v>185.47064208984301</v>
      </c>
      <c r="BV513" s="12" t="s">
        <v>82</v>
      </c>
      <c r="BW513" s="12" t="s">
        <v>81</v>
      </c>
      <c r="BX513" s="12" t="s">
        <v>82</v>
      </c>
      <c r="BY513" s="12" t="s">
        <v>82</v>
      </c>
      <c r="CE513" s="20"/>
      <c r="CF513" s="21"/>
      <c r="CG513" s="21"/>
      <c r="CH513" s="21"/>
      <c r="CI513" s="21"/>
      <c r="CJ513" s="21"/>
      <c r="CK513" s="21"/>
      <c r="CL513" s="21"/>
      <c r="CO513" s="62"/>
      <c r="CX513" s="22" t="s">
        <v>85</v>
      </c>
      <c r="CY513" s="12" t="s">
        <v>85</v>
      </c>
      <c r="DF513" s="12" t="s">
        <v>87</v>
      </c>
      <c r="EC513" s="12">
        <v>7</v>
      </c>
      <c r="ED513" s="12">
        <v>7</v>
      </c>
      <c r="EF513" s="21">
        <f t="shared" si="66"/>
        <v>0</v>
      </c>
      <c r="EG513" s="28">
        <v>7</v>
      </c>
    </row>
    <row r="514" spans="1:244" s="12" customFormat="1" ht="14.4" customHeight="1" x14ac:dyDescent="0.3">
      <c r="B514" s="13">
        <v>2</v>
      </c>
      <c r="C514" s="51"/>
      <c r="D514" s="12">
        <v>100</v>
      </c>
      <c r="F514" s="14">
        <v>44938</v>
      </c>
      <c r="G514" s="13" t="s">
        <v>89</v>
      </c>
      <c r="I514" s="14">
        <v>44867</v>
      </c>
      <c r="J514" s="13">
        <f t="shared" ref="J514:J577" si="70">F514-I514</f>
        <v>71</v>
      </c>
      <c r="K514" s="41">
        <f t="shared" ref="K514:K577" si="71">J514-L514</f>
        <v>0</v>
      </c>
      <c r="L514" s="12">
        <v>71</v>
      </c>
      <c r="M514" s="78" t="s">
        <v>687</v>
      </c>
      <c r="N514" s="12">
        <v>1</v>
      </c>
      <c r="P514" s="12" t="s">
        <v>75</v>
      </c>
      <c r="Q514" s="12" t="s">
        <v>161</v>
      </c>
      <c r="R514" s="12" t="s">
        <v>77</v>
      </c>
      <c r="S514" s="17" t="s">
        <v>78</v>
      </c>
      <c r="T514" s="12">
        <v>28</v>
      </c>
      <c r="V514" s="12">
        <v>2</v>
      </c>
      <c r="W514" s="12" t="s">
        <v>83</v>
      </c>
      <c r="Z514" s="13">
        <v>34</v>
      </c>
      <c r="AA514" s="13">
        <v>1200</v>
      </c>
      <c r="AB514" s="12">
        <v>10</v>
      </c>
      <c r="AC514" s="13">
        <v>-34</v>
      </c>
      <c r="AE514" s="30">
        <v>4</v>
      </c>
      <c r="AF514" s="12">
        <v>5</v>
      </c>
      <c r="AG514" s="12">
        <v>6</v>
      </c>
      <c r="AH514" s="12">
        <v>7</v>
      </c>
      <c r="AJ514" s="49">
        <v>10</v>
      </c>
      <c r="AK514" s="16">
        <f t="shared" si="69"/>
        <v>1943.3593749999802</v>
      </c>
      <c r="AL514" s="12">
        <v>-75.8514404296875</v>
      </c>
      <c r="AM514" s="18">
        <v>-87.5244140625</v>
      </c>
      <c r="AN514" s="18">
        <v>-96.9696044921875</v>
      </c>
      <c r="AO514" s="18">
        <v>-106.4453125</v>
      </c>
      <c r="AP514" s="18">
        <v>-114.974975585937</v>
      </c>
      <c r="AQ514" s="12">
        <v>-122.604370117187</v>
      </c>
      <c r="AR514" s="12">
        <v>-129.119873046875</v>
      </c>
      <c r="AS514" s="12">
        <v>-137.46643066406199</v>
      </c>
      <c r="AU514" s="12">
        <f t="shared" ref="AU514:AU577" si="72">AV514*2</f>
        <v>20</v>
      </c>
      <c r="AV514" s="12">
        <v>10</v>
      </c>
      <c r="AW514" s="12">
        <v>1</v>
      </c>
      <c r="AX514" s="12">
        <v>1</v>
      </c>
      <c r="AY514" s="12" t="s">
        <v>80</v>
      </c>
      <c r="AZ514" s="12">
        <v>541.90051269531205</v>
      </c>
      <c r="BA514" s="12">
        <v>546.30078125</v>
      </c>
      <c r="BB514" s="19">
        <v>-39.439998626708899</v>
      </c>
      <c r="BC514" s="18">
        <v>74.809875488281193</v>
      </c>
      <c r="BD514" s="12">
        <v>1.7998046875</v>
      </c>
      <c r="BE514" s="12">
        <v>543.70031738281205</v>
      </c>
      <c r="BF514" s="12">
        <v>10.036313056945801</v>
      </c>
      <c r="BG514" s="12">
        <v>0</v>
      </c>
      <c r="BH514" s="12">
        <v>541.90051269531205</v>
      </c>
      <c r="BI514" s="19">
        <v>2.8472375869750901</v>
      </c>
      <c r="BJ514" s="12">
        <v>37.404937744140597</v>
      </c>
      <c r="BK514" s="12">
        <v>0.90153127908706698</v>
      </c>
      <c r="BL514" s="12">
        <v>3.82914042472839</v>
      </c>
      <c r="BM514" s="12">
        <v>70.618873596191406</v>
      </c>
      <c r="BN514" s="12">
        <v>1.1494140625</v>
      </c>
      <c r="BO514" s="12">
        <v>-27.420343399047798</v>
      </c>
      <c r="BP514" s="12">
        <v>1.349609375</v>
      </c>
      <c r="BQ514" s="12" t="s">
        <v>81</v>
      </c>
      <c r="BR514" s="12" t="s">
        <v>81</v>
      </c>
      <c r="BS514" s="12" t="s">
        <v>81</v>
      </c>
      <c r="BT514" s="12" t="s">
        <v>81</v>
      </c>
      <c r="BU514" s="12">
        <v>210.22396850585901</v>
      </c>
      <c r="BV514" s="12" t="s">
        <v>82</v>
      </c>
      <c r="BW514" s="12" t="s">
        <v>81</v>
      </c>
      <c r="BX514" s="12" t="s">
        <v>82</v>
      </c>
      <c r="BY514" s="12" t="s">
        <v>82</v>
      </c>
      <c r="CE514" s="20"/>
      <c r="CF514" s="21"/>
      <c r="CG514" s="21"/>
      <c r="CH514" s="21"/>
      <c r="CI514" s="21"/>
      <c r="CJ514" s="21"/>
      <c r="CK514" s="21"/>
      <c r="CL514" s="21"/>
      <c r="CO514" s="62"/>
      <c r="CX514" s="22" t="s">
        <v>85</v>
      </c>
      <c r="CY514" s="12" t="s">
        <v>85</v>
      </c>
      <c r="DF514" s="12" t="s">
        <v>87</v>
      </c>
      <c r="EC514" s="12">
        <v>9</v>
      </c>
      <c r="ED514" s="12">
        <v>9</v>
      </c>
      <c r="EF514" s="21">
        <f t="shared" ref="EF514:EF577" si="73">EC514-ED514</f>
        <v>0</v>
      </c>
      <c r="EG514" s="28">
        <v>9</v>
      </c>
    </row>
    <row r="515" spans="1:244" s="12" customFormat="1" ht="15" customHeight="1" x14ac:dyDescent="0.3">
      <c r="B515" s="13">
        <v>2</v>
      </c>
      <c r="C515" s="51"/>
      <c r="D515" s="12">
        <v>100</v>
      </c>
      <c r="F515" s="14">
        <v>44938</v>
      </c>
      <c r="G515" s="13" t="s">
        <v>89</v>
      </c>
      <c r="I515" s="14">
        <v>44867</v>
      </c>
      <c r="J515" s="13">
        <f t="shared" si="70"/>
        <v>71</v>
      </c>
      <c r="K515" s="12">
        <f t="shared" si="71"/>
        <v>0</v>
      </c>
      <c r="L515" s="12">
        <v>71</v>
      </c>
      <c r="M515" s="16" t="s">
        <v>74</v>
      </c>
      <c r="N515" s="12">
        <v>1</v>
      </c>
      <c r="P515" s="12" t="s">
        <v>75</v>
      </c>
      <c r="Q515" s="12" t="s">
        <v>161</v>
      </c>
      <c r="R515" s="12" t="s">
        <v>77</v>
      </c>
      <c r="S515" s="17" t="s">
        <v>78</v>
      </c>
      <c r="T515" s="12">
        <v>28</v>
      </c>
      <c r="V515" s="12">
        <v>2</v>
      </c>
      <c r="W515" s="12" t="s">
        <v>83</v>
      </c>
      <c r="Z515" s="13">
        <v>70</v>
      </c>
      <c r="AA515" s="13">
        <v>950</v>
      </c>
      <c r="AB515" s="12">
        <v>7</v>
      </c>
      <c r="AC515" s="13">
        <v>-42</v>
      </c>
      <c r="AE515" s="12">
        <v>22</v>
      </c>
      <c r="AF515" s="12">
        <v>23</v>
      </c>
      <c r="AG515" s="12">
        <v>24</v>
      </c>
      <c r="AH515" s="12">
        <v>25</v>
      </c>
      <c r="AJ515" s="13">
        <v>3</v>
      </c>
      <c r="AK515" s="16">
        <f t="shared" si="69"/>
        <v>1587.5244140624802</v>
      </c>
      <c r="AL515" s="12">
        <v>-71.441650390625</v>
      </c>
      <c r="AM515" s="18">
        <v>-77.8656005859375</v>
      </c>
      <c r="AN515" s="18">
        <v>-87.1734619140625</v>
      </c>
      <c r="AO515" s="18">
        <v>-94.4671630859375</v>
      </c>
      <c r="AP515" s="18">
        <v>-102.828979492187</v>
      </c>
      <c r="AQ515" s="12">
        <v>-110.794067382812</v>
      </c>
      <c r="AR515" s="12">
        <v>-118.637084960937</v>
      </c>
      <c r="AS515" s="12">
        <v>-127.105712890625</v>
      </c>
      <c r="AU515" s="12">
        <f t="shared" si="72"/>
        <v>50</v>
      </c>
      <c r="AV515" s="12">
        <v>25</v>
      </c>
      <c r="AW515" s="12">
        <v>1</v>
      </c>
      <c r="AX515" s="12">
        <v>1</v>
      </c>
      <c r="AY515" s="12" t="s">
        <v>80</v>
      </c>
      <c r="AZ515" s="12">
        <v>393.90051269531199</v>
      </c>
      <c r="BA515" s="12">
        <v>398.19909667968699</v>
      </c>
      <c r="BB515" s="19">
        <v>-30.1800003051757</v>
      </c>
      <c r="BC515" s="18">
        <v>58.836006164550703</v>
      </c>
      <c r="BD515" s="12">
        <v>2</v>
      </c>
      <c r="BE515" s="12">
        <v>395.90051269531199</v>
      </c>
      <c r="BF515" s="12">
        <v>9.1381301879882795</v>
      </c>
      <c r="BG515" s="12">
        <v>0</v>
      </c>
      <c r="BH515" s="12">
        <v>393.90051269531199</v>
      </c>
      <c r="BI515" s="19">
        <v>2.85588455200195</v>
      </c>
      <c r="BJ515" s="12">
        <v>29.418003082275298</v>
      </c>
      <c r="BK515" s="12">
        <v>0.748363256454468</v>
      </c>
      <c r="BL515" s="12">
        <v>3.7504105567932098</v>
      </c>
      <c r="BM515" s="12">
        <v>34.773284912109297</v>
      </c>
      <c r="BN515" s="12">
        <v>0.5498046875</v>
      </c>
      <c r="BO515" s="12">
        <v>-27.267156600952099</v>
      </c>
      <c r="BP515" s="12">
        <v>0.9501953125</v>
      </c>
      <c r="BQ515" s="12" t="s">
        <v>81</v>
      </c>
      <c r="BR515" s="12" t="s">
        <v>81</v>
      </c>
      <c r="BS515" s="12" t="s">
        <v>81</v>
      </c>
      <c r="BU515" s="12" t="s">
        <v>81</v>
      </c>
      <c r="BV515" s="12">
        <v>163.84233093261699</v>
      </c>
      <c r="BW515" s="12" t="s">
        <v>82</v>
      </c>
      <c r="BX515" s="12" t="s">
        <v>81</v>
      </c>
      <c r="BY515" s="12" t="s">
        <v>82</v>
      </c>
      <c r="BZ515" s="12" t="s">
        <v>82</v>
      </c>
      <c r="CC515" s="12" t="s">
        <v>720</v>
      </c>
      <c r="CE515" s="20">
        <v>-14.069000000000001</v>
      </c>
      <c r="CF515" s="21">
        <v>0</v>
      </c>
      <c r="CG515" s="21">
        <v>3.1E-2</v>
      </c>
      <c r="CH515" s="21">
        <v>0.59899999999999998</v>
      </c>
      <c r="CI515" s="21">
        <v>177.29300000000001</v>
      </c>
      <c r="CJ515" s="21">
        <v>2.7</v>
      </c>
      <c r="CK515" s="21">
        <v>1.536</v>
      </c>
      <c r="CL515" s="21">
        <v>-5.7270000000000003</v>
      </c>
      <c r="CM515" s="12">
        <v>1.84</v>
      </c>
      <c r="CN515" s="12">
        <v>-10.592000000000001</v>
      </c>
      <c r="CO515" s="62">
        <f>(CL515*CK515+CN515*CM515)/(CL515+CN515)</f>
        <v>1.7333140511060725</v>
      </c>
      <c r="CP515" s="12">
        <v>0.46200000000000002</v>
      </c>
      <c r="CQ515" s="12">
        <v>0</v>
      </c>
      <c r="CR515" s="12">
        <v>0</v>
      </c>
      <c r="CS515" s="12">
        <v>0</v>
      </c>
      <c r="CT515" s="12">
        <v>0</v>
      </c>
      <c r="CU515" s="12">
        <v>0</v>
      </c>
      <c r="CV515" s="12">
        <v>0</v>
      </c>
      <c r="CW515" s="12">
        <v>0</v>
      </c>
      <c r="CX515" s="22">
        <v>1.069</v>
      </c>
      <c r="DV515" s="21"/>
      <c r="DW515" s="21"/>
      <c r="DX515" s="21"/>
      <c r="DY515" s="21"/>
      <c r="DZ515" s="21"/>
      <c r="EA515" s="21"/>
      <c r="EB515" s="21"/>
      <c r="EC515" s="12">
        <v>7</v>
      </c>
      <c r="ED515" s="21">
        <v>7</v>
      </c>
      <c r="EF515" s="21">
        <f t="shared" si="73"/>
        <v>0</v>
      </c>
      <c r="EG515" s="28">
        <v>7</v>
      </c>
    </row>
    <row r="516" spans="1:244" s="12" customFormat="1" x14ac:dyDescent="0.3">
      <c r="B516" s="13">
        <v>2</v>
      </c>
      <c r="C516" s="51"/>
      <c r="D516" s="12">
        <v>100</v>
      </c>
      <c r="F516" s="14">
        <v>44938</v>
      </c>
      <c r="G516" s="13" t="s">
        <v>89</v>
      </c>
      <c r="I516" s="14">
        <v>44867</v>
      </c>
      <c r="J516" s="13">
        <f t="shared" si="70"/>
        <v>71</v>
      </c>
      <c r="K516" s="12">
        <f t="shared" si="71"/>
        <v>0</v>
      </c>
      <c r="L516" s="12">
        <v>71</v>
      </c>
      <c r="M516" s="16" t="s">
        <v>74</v>
      </c>
      <c r="N516" s="12">
        <v>1</v>
      </c>
      <c r="P516" s="12" t="s">
        <v>75</v>
      </c>
      <c r="Q516" s="12" t="s">
        <v>161</v>
      </c>
      <c r="R516" s="12" t="s">
        <v>77</v>
      </c>
      <c r="S516" s="17" t="s">
        <v>78</v>
      </c>
      <c r="T516" s="12">
        <v>28</v>
      </c>
      <c r="V516" s="12">
        <v>7</v>
      </c>
      <c r="Z516" s="13">
        <v>80</v>
      </c>
      <c r="AA516" s="13">
        <v>1300</v>
      </c>
      <c r="AB516" s="12">
        <v>8</v>
      </c>
      <c r="AC516" s="13">
        <v>-36</v>
      </c>
      <c r="AE516" s="12">
        <v>36</v>
      </c>
      <c r="AF516" s="12">
        <v>37</v>
      </c>
      <c r="AG516" s="12">
        <v>38</v>
      </c>
      <c r="AH516" s="12">
        <v>39</v>
      </c>
      <c r="AJ516" s="13">
        <v>2</v>
      </c>
      <c r="AK516" s="16">
        <f t="shared" si="69"/>
        <v>2087.09716796874</v>
      </c>
      <c r="AL516" s="12">
        <v>-73.2269287109375</v>
      </c>
      <c r="AM516" s="18">
        <v>-84.564208984375</v>
      </c>
      <c r="AN516" s="18">
        <v>-97.0916748046875</v>
      </c>
      <c r="AO516" s="18">
        <v>-106.674194335937</v>
      </c>
      <c r="AP516" s="18">
        <v>-114.349365234375</v>
      </c>
      <c r="AQ516" s="12">
        <v>-121.261596679687</v>
      </c>
      <c r="AR516" s="12">
        <v>-124.923706054687</v>
      </c>
      <c r="AS516" s="12">
        <v>-121.58203125</v>
      </c>
      <c r="AU516" s="12">
        <f t="shared" si="72"/>
        <v>20</v>
      </c>
      <c r="AV516" s="12">
        <v>10</v>
      </c>
      <c r="AW516" s="12">
        <v>1</v>
      </c>
      <c r="AX516" s="12">
        <v>1</v>
      </c>
      <c r="AY516" s="12" t="s">
        <v>80</v>
      </c>
      <c r="AZ516" s="12">
        <v>625.09948730468705</v>
      </c>
      <c r="BA516" s="12">
        <v>629.30078125</v>
      </c>
      <c r="BB516" s="19">
        <v>-34.650001525878899</v>
      </c>
      <c r="BC516" s="18">
        <v>62.131080627441399</v>
      </c>
      <c r="BD516" s="12">
        <v>1.80078125</v>
      </c>
      <c r="BE516" s="12">
        <v>626.90026855468705</v>
      </c>
      <c r="BF516" s="12">
        <v>10.739477157592701</v>
      </c>
      <c r="BG516" s="12">
        <v>0</v>
      </c>
      <c r="BH516" s="12">
        <v>625.09948730468705</v>
      </c>
      <c r="BI516" s="19">
        <v>2.9663598537445002</v>
      </c>
      <c r="BJ516" s="12">
        <v>31.0655403137207</v>
      </c>
      <c r="BK516" s="12">
        <v>0.77659499645233199</v>
      </c>
      <c r="BL516" s="12">
        <v>6.4848370552062899</v>
      </c>
      <c r="BM516" s="12">
        <v>48.998786926269503</v>
      </c>
      <c r="BN516" s="12">
        <v>1.05029296875</v>
      </c>
      <c r="BO516" s="12">
        <v>-20.9865188598632</v>
      </c>
      <c r="BP516" s="12">
        <v>1.349609375</v>
      </c>
      <c r="BQ516" s="12" t="s">
        <v>81</v>
      </c>
      <c r="BR516" s="12" t="s">
        <v>81</v>
      </c>
      <c r="BS516" s="12" t="s">
        <v>81</v>
      </c>
      <c r="BU516" s="12" t="s">
        <v>81</v>
      </c>
      <c r="BV516" s="12">
        <v>173.22711181640599</v>
      </c>
      <c r="BW516" s="12" t="s">
        <v>82</v>
      </c>
      <c r="BX516" s="12" t="s">
        <v>81</v>
      </c>
      <c r="BY516" s="12" t="s">
        <v>82</v>
      </c>
      <c r="BZ516" s="12" t="s">
        <v>82</v>
      </c>
      <c r="CE516" s="20"/>
      <c r="CF516" s="21"/>
      <c r="CG516" s="21"/>
      <c r="CH516" s="21"/>
      <c r="CI516" s="21"/>
      <c r="CJ516" s="21"/>
      <c r="CK516" s="21"/>
      <c r="CL516" s="21"/>
      <c r="CO516" s="62"/>
      <c r="CR516" s="35"/>
      <c r="CS516" s="35"/>
      <c r="CT516" s="35"/>
      <c r="CU516" s="35"/>
      <c r="CV516" s="35"/>
      <c r="CW516" s="35"/>
      <c r="CX516" s="22">
        <v>0</v>
      </c>
      <c r="CY516" s="17"/>
      <c r="CZ516" s="35"/>
      <c r="DA516" s="35"/>
      <c r="DB516" s="35"/>
      <c r="DC516" s="35"/>
      <c r="DD516" s="35"/>
      <c r="DE516" s="35"/>
      <c r="DF516" s="35"/>
      <c r="DG516" s="35"/>
      <c r="DH516" s="35"/>
      <c r="DI516" s="35"/>
      <c r="DJ516" s="35"/>
      <c r="DK516" s="35"/>
      <c r="DL516" s="35"/>
      <c r="DM516" s="35"/>
      <c r="DN516" s="35"/>
      <c r="DO516" s="35"/>
      <c r="DP516" s="35"/>
      <c r="DQ516" s="35"/>
      <c r="EC516" s="17">
        <v>3</v>
      </c>
      <c r="ED516" s="12">
        <v>3</v>
      </c>
      <c r="EF516" s="21">
        <f t="shared" si="73"/>
        <v>0</v>
      </c>
      <c r="EG516" s="27">
        <v>3</v>
      </c>
    </row>
    <row r="517" spans="1:244" s="12" customFormat="1" x14ac:dyDescent="0.3">
      <c r="B517" s="13">
        <v>2</v>
      </c>
      <c r="C517" s="51"/>
      <c r="D517" s="12">
        <v>100</v>
      </c>
      <c r="F517" s="14">
        <v>44938</v>
      </c>
      <c r="G517" s="13" t="s">
        <v>89</v>
      </c>
      <c r="I517" s="14">
        <v>44867</v>
      </c>
      <c r="J517" s="13">
        <f t="shared" si="70"/>
        <v>71</v>
      </c>
      <c r="K517" s="12">
        <f t="shared" si="71"/>
        <v>0</v>
      </c>
      <c r="L517" s="12">
        <v>71</v>
      </c>
      <c r="M517" s="16" t="s">
        <v>74</v>
      </c>
      <c r="N517" s="12">
        <v>1</v>
      </c>
      <c r="P517" s="12" t="s">
        <v>75</v>
      </c>
      <c r="Q517" s="12" t="s">
        <v>161</v>
      </c>
      <c r="R517" s="12" t="s">
        <v>77</v>
      </c>
      <c r="S517" s="17" t="s">
        <v>78</v>
      </c>
      <c r="T517" s="12">
        <v>28</v>
      </c>
      <c r="V517" s="12">
        <v>4</v>
      </c>
      <c r="W517" s="12" t="s">
        <v>83</v>
      </c>
      <c r="Z517" s="13">
        <v>56</v>
      </c>
      <c r="AA517" s="13">
        <v>1600</v>
      </c>
      <c r="AB517" s="12">
        <v>23</v>
      </c>
      <c r="AC517" s="13">
        <v>-40</v>
      </c>
      <c r="AE517" s="12">
        <v>30</v>
      </c>
      <c r="AF517" s="12">
        <v>31</v>
      </c>
      <c r="AG517" s="12">
        <v>32</v>
      </c>
      <c r="AH517" s="12">
        <v>33</v>
      </c>
      <c r="AJ517" s="13">
        <v>5</v>
      </c>
      <c r="AK517" s="16">
        <f t="shared" si="69"/>
        <v>651.55029296875</v>
      </c>
      <c r="AL517" s="12">
        <v>-67.5506591796875</v>
      </c>
      <c r="AM517" s="18">
        <v>-69.5037841796875</v>
      </c>
      <c r="AN517" s="18">
        <v>-73.6846923828125</v>
      </c>
      <c r="AO517" s="18">
        <v>-73.73046875</v>
      </c>
      <c r="AP517" s="18">
        <v>-81.72607421875</v>
      </c>
      <c r="AQ517" s="12">
        <v>-79.620361328125</v>
      </c>
      <c r="AR517" s="12">
        <v>-87.5091552734375</v>
      </c>
      <c r="AS517" s="12">
        <v>-82.03125</v>
      </c>
      <c r="AU517" s="12">
        <f t="shared" si="72"/>
        <v>40</v>
      </c>
      <c r="AV517" s="12">
        <v>20</v>
      </c>
      <c r="AW517" s="12">
        <v>1</v>
      </c>
      <c r="AX517" s="12">
        <v>1</v>
      </c>
      <c r="AY517" s="12" t="s">
        <v>80</v>
      </c>
      <c r="AZ517" s="12">
        <v>399.40051269531199</v>
      </c>
      <c r="BA517" s="12">
        <v>403.69909667968699</v>
      </c>
      <c r="BB517" s="19">
        <v>-32.700000762939403</v>
      </c>
      <c r="BC517" s="18">
        <v>60.013233184814403</v>
      </c>
      <c r="BD517" s="12">
        <v>2</v>
      </c>
      <c r="BE517" s="12">
        <v>401.40051269531199</v>
      </c>
      <c r="BF517" s="12">
        <v>13.565478324890099</v>
      </c>
      <c r="BG517" s="12">
        <v>0</v>
      </c>
      <c r="BH517" s="12">
        <v>399.40051269531199</v>
      </c>
      <c r="BI517" s="19">
        <v>3.0508749485015798</v>
      </c>
      <c r="BJ517" s="12">
        <v>30.006616592407202</v>
      </c>
      <c r="BK517" s="12">
        <v>0.67676091194152799</v>
      </c>
      <c r="BL517" s="12">
        <v>3.4675388336181601</v>
      </c>
      <c r="BM517" s="12">
        <v>33.241420745849602</v>
      </c>
      <c r="BN517" s="12">
        <v>0.9501953125</v>
      </c>
      <c r="BO517" s="12">
        <v>-23.4375</v>
      </c>
      <c r="BP517" s="12">
        <v>1.2490234375</v>
      </c>
      <c r="BQ517" s="12" t="s">
        <v>81</v>
      </c>
      <c r="BR517" s="12" t="s">
        <v>81</v>
      </c>
      <c r="BS517" s="12" t="s">
        <v>81</v>
      </c>
      <c r="BU517" s="12" t="s">
        <v>81</v>
      </c>
      <c r="BV517" s="12">
        <v>175.36241149902301</v>
      </c>
      <c r="BW517" s="12" t="s">
        <v>82</v>
      </c>
      <c r="BX517" s="12" t="s">
        <v>81</v>
      </c>
      <c r="BY517" s="12" t="s">
        <v>82</v>
      </c>
      <c r="BZ517" s="12" t="s">
        <v>82</v>
      </c>
      <c r="CC517" s="12" t="s">
        <v>721</v>
      </c>
      <c r="CE517" s="20">
        <v>-10.986000000000001</v>
      </c>
      <c r="CF517" s="21">
        <v>0</v>
      </c>
      <c r="CG517" s="21">
        <v>-6.0999999999999999E-2</v>
      </c>
      <c r="CH517" s="21">
        <v>0.72599999999999998</v>
      </c>
      <c r="CI517" s="21">
        <v>120.676</v>
      </c>
      <c r="CJ517" s="21">
        <v>2.35</v>
      </c>
      <c r="CK517" s="21">
        <v>1.79</v>
      </c>
      <c r="CL517" s="21">
        <v>-2.9950000000000001</v>
      </c>
      <c r="CM517" s="12">
        <v>1.7210000000000001</v>
      </c>
      <c r="CN517" s="12">
        <v>-8.8279999999999994</v>
      </c>
      <c r="CO517" s="62">
        <f>(CL517*CK517+CN517*CM517)/(CL517+CN517)</f>
        <v>1.7384790662268459</v>
      </c>
      <c r="CP517" s="12">
        <v>0.48099999999999998</v>
      </c>
      <c r="CQ517" s="12">
        <v>0</v>
      </c>
      <c r="CR517" s="12">
        <v>0</v>
      </c>
      <c r="CS517" s="12">
        <v>0</v>
      </c>
      <c r="CT517" s="12">
        <v>0</v>
      </c>
      <c r="CU517" s="12">
        <v>0</v>
      </c>
      <c r="CV517" s="12">
        <v>0</v>
      </c>
      <c r="CW517" s="12">
        <v>0</v>
      </c>
      <c r="CX517" s="22">
        <v>0.28799999999999998</v>
      </c>
      <c r="EC517" s="32">
        <v>6</v>
      </c>
      <c r="ED517" s="12">
        <v>6</v>
      </c>
      <c r="EF517" s="21">
        <f t="shared" si="73"/>
        <v>0</v>
      </c>
      <c r="EG517" s="36">
        <v>6</v>
      </c>
    </row>
    <row r="518" spans="1:244" s="12" customFormat="1" x14ac:dyDescent="0.3">
      <c r="B518" s="13">
        <v>2</v>
      </c>
      <c r="C518" s="51"/>
      <c r="D518" s="12">
        <v>100</v>
      </c>
      <c r="F518" s="14">
        <v>44938</v>
      </c>
      <c r="G518" s="13" t="s">
        <v>89</v>
      </c>
      <c r="I518" s="14">
        <v>44867</v>
      </c>
      <c r="J518" s="13">
        <f t="shared" si="70"/>
        <v>71</v>
      </c>
      <c r="K518" s="41">
        <f t="shared" si="71"/>
        <v>0</v>
      </c>
      <c r="L518" s="12">
        <v>71</v>
      </c>
      <c r="M518" s="78" t="s">
        <v>687</v>
      </c>
      <c r="N518" s="12">
        <v>1</v>
      </c>
      <c r="P518" s="12" t="s">
        <v>75</v>
      </c>
      <c r="Q518" s="12" t="s">
        <v>161</v>
      </c>
      <c r="R518" s="12" t="s">
        <v>77</v>
      </c>
      <c r="S518" s="17" t="s">
        <v>78</v>
      </c>
      <c r="T518" s="12">
        <v>28</v>
      </c>
      <c r="V518" s="12">
        <v>4</v>
      </c>
      <c r="W518" s="12" t="s">
        <v>83</v>
      </c>
      <c r="Z518" s="13">
        <v>68</v>
      </c>
      <c r="AA518" s="13">
        <v>1000</v>
      </c>
      <c r="AB518" s="12">
        <v>12</v>
      </c>
      <c r="AC518" s="13">
        <v>-24</v>
      </c>
      <c r="AE518" s="30">
        <v>12</v>
      </c>
      <c r="AF518" s="12">
        <v>13</v>
      </c>
      <c r="AG518" s="12">
        <v>14</v>
      </c>
      <c r="AH518" s="12">
        <v>15</v>
      </c>
      <c r="AJ518" s="49">
        <v>1</v>
      </c>
      <c r="AK518" s="16">
        <f t="shared" si="69"/>
        <v>195.61767578125</v>
      </c>
      <c r="AL518" s="12">
        <v>-72.5250244140625</v>
      </c>
      <c r="AM518" s="18">
        <v>-67.6116943359375</v>
      </c>
      <c r="AN518" s="18">
        <v>-67.19970703125</v>
      </c>
      <c r="AO518" s="18">
        <v>-76.385498046875</v>
      </c>
      <c r="AP518" s="18">
        <v>-73.028564453125</v>
      </c>
      <c r="AQ518" s="12">
        <v>-74.70703125</v>
      </c>
      <c r="AR518" s="12">
        <v>-73.2879638671875</v>
      </c>
      <c r="AS518" s="12">
        <v>-75.0732421875</v>
      </c>
      <c r="AU518" s="12">
        <f t="shared" si="72"/>
        <v>72</v>
      </c>
      <c r="AV518" s="12">
        <v>36</v>
      </c>
      <c r="AW518" s="12">
        <v>1</v>
      </c>
      <c r="AX518" s="12">
        <v>1</v>
      </c>
      <c r="AY518" s="12" t="s">
        <v>80</v>
      </c>
      <c r="AZ518" s="12">
        <v>340.69918823242102</v>
      </c>
      <c r="BA518" s="12">
        <v>344.20306396484301</v>
      </c>
      <c r="BB518" s="19">
        <v>-30.819999694824201</v>
      </c>
      <c r="BC518" s="18">
        <v>44.049369812011697</v>
      </c>
      <c r="BD518" s="12">
        <v>1.69921875</v>
      </c>
      <c r="BE518" s="12">
        <v>342.39840698242102</v>
      </c>
      <c r="BF518" s="12">
        <v>26.761161804199201</v>
      </c>
      <c r="BG518" s="12">
        <v>0</v>
      </c>
      <c r="BH518" s="12">
        <v>340.69918823242102</v>
      </c>
      <c r="BI518" s="19" t="s">
        <v>81</v>
      </c>
      <c r="BJ518" s="12">
        <v>22.024684906005799</v>
      </c>
      <c r="BK518" s="12" t="s">
        <v>81</v>
      </c>
      <c r="BL518" s="12">
        <v>1.35859727859497</v>
      </c>
      <c r="BM518" s="12">
        <v>14.8737983703613</v>
      </c>
      <c r="BN518" s="12">
        <v>0.55078125</v>
      </c>
      <c r="BO518" s="12">
        <v>-14.122595787048301</v>
      </c>
      <c r="BP518" s="12">
        <v>1.55078125</v>
      </c>
      <c r="BQ518" s="12" t="s">
        <v>81</v>
      </c>
      <c r="BR518" s="12" t="s">
        <v>81</v>
      </c>
      <c r="BS518" s="12" t="s">
        <v>81</v>
      </c>
      <c r="BT518" s="12" t="s">
        <v>81</v>
      </c>
      <c r="BU518" s="12">
        <v>130.73129272460901</v>
      </c>
      <c r="BV518" s="12" t="s">
        <v>82</v>
      </c>
      <c r="BW518" s="12" t="s">
        <v>81</v>
      </c>
      <c r="BX518" s="12" t="s">
        <v>82</v>
      </c>
      <c r="BY518" s="12" t="s">
        <v>82</v>
      </c>
      <c r="CE518" s="20"/>
      <c r="CF518" s="21"/>
      <c r="CG518" s="21"/>
      <c r="CH518" s="21"/>
      <c r="CI518" s="21"/>
      <c r="CJ518" s="21"/>
      <c r="CK518" s="21"/>
      <c r="CL518" s="21"/>
      <c r="CO518" s="62"/>
      <c r="CX518" s="22" t="s">
        <v>85</v>
      </c>
      <c r="CY518" s="12" t="s">
        <v>85</v>
      </c>
      <c r="DF518" s="12" t="s">
        <v>87</v>
      </c>
      <c r="EC518" s="12">
        <v>5</v>
      </c>
      <c r="ED518" s="21">
        <v>5</v>
      </c>
      <c r="EE518" s="21"/>
      <c r="EF518" s="21">
        <f t="shared" si="73"/>
        <v>0</v>
      </c>
      <c r="EG518" s="28">
        <v>5</v>
      </c>
      <c r="EH518" s="21"/>
      <c r="EI518" s="21"/>
      <c r="EJ518" s="21"/>
    </row>
    <row r="519" spans="1:244" s="12" customFormat="1" x14ac:dyDescent="0.3">
      <c r="B519" s="13">
        <v>2</v>
      </c>
      <c r="C519" s="51"/>
      <c r="D519" s="12">
        <v>100</v>
      </c>
      <c r="F519" s="14">
        <v>44938</v>
      </c>
      <c r="G519" s="13" t="s">
        <v>89</v>
      </c>
      <c r="I519" s="14">
        <v>44867</v>
      </c>
      <c r="J519" s="13">
        <f t="shared" si="70"/>
        <v>71</v>
      </c>
      <c r="K519" s="12">
        <f t="shared" si="71"/>
        <v>0</v>
      </c>
      <c r="L519" s="12">
        <v>71</v>
      </c>
      <c r="M519" s="16" t="s">
        <v>74</v>
      </c>
      <c r="N519" s="12">
        <v>1</v>
      </c>
      <c r="P519" s="12" t="s">
        <v>75</v>
      </c>
      <c r="Q519" s="12" t="s">
        <v>161</v>
      </c>
      <c r="R519" s="12" t="s">
        <v>77</v>
      </c>
      <c r="S519" s="17" t="s">
        <v>78</v>
      </c>
      <c r="T519" s="12">
        <v>28</v>
      </c>
      <c r="V519" s="12">
        <v>8</v>
      </c>
      <c r="W519" s="12" t="s">
        <v>84</v>
      </c>
      <c r="Z519" s="13">
        <v>48</v>
      </c>
      <c r="AA519" s="13">
        <v>2000</v>
      </c>
      <c r="AB519" s="12">
        <v>8</v>
      </c>
      <c r="AC519" s="13">
        <v>-38</v>
      </c>
      <c r="AE519" s="12">
        <v>40</v>
      </c>
      <c r="AF519" s="12">
        <v>41</v>
      </c>
      <c r="AG519" s="12">
        <v>42</v>
      </c>
      <c r="AH519" s="12">
        <v>43</v>
      </c>
      <c r="AJ519" s="13">
        <v>2</v>
      </c>
      <c r="AK519" s="16">
        <f t="shared" si="69"/>
        <v>2346.49658203124</v>
      </c>
      <c r="AL519" s="12">
        <v>-67.0928955078125</v>
      </c>
      <c r="AM519" s="18">
        <v>-87.738037109375</v>
      </c>
      <c r="AN519" s="18">
        <v>-107.864379882812</v>
      </c>
      <c r="AO519" s="18">
        <v>-108.840942382812</v>
      </c>
      <c r="AP519" s="18">
        <v>-115.203857421875</v>
      </c>
      <c r="AQ519" s="12">
        <v>-98.1903076171875</v>
      </c>
      <c r="AR519" s="12">
        <v>-85.8001708984375</v>
      </c>
      <c r="AS519" s="12">
        <v>-123.35205078125</v>
      </c>
      <c r="AU519" s="12">
        <f t="shared" si="72"/>
        <v>16</v>
      </c>
      <c r="AV519" s="12">
        <v>8</v>
      </c>
      <c r="AW519" s="12">
        <v>1</v>
      </c>
      <c r="AX519" s="12">
        <v>1</v>
      </c>
      <c r="AY519" s="12" t="s">
        <v>80</v>
      </c>
      <c r="AZ519" s="12">
        <v>577.40051269531205</v>
      </c>
      <c r="BA519" s="12">
        <v>581.89959716796795</v>
      </c>
      <c r="BB519" s="19">
        <v>-29.860000610351499</v>
      </c>
      <c r="BC519" s="18">
        <v>48.338394165038999</v>
      </c>
      <c r="BD519" s="12">
        <v>2.099609375</v>
      </c>
      <c r="BE519" s="12">
        <v>579.50012207031205</v>
      </c>
      <c r="BF519" s="12">
        <v>25.679092407226499</v>
      </c>
      <c r="BG519" s="12">
        <v>0</v>
      </c>
      <c r="BH519" s="12">
        <v>577.40051269531205</v>
      </c>
      <c r="BI519" s="19" t="s">
        <v>81</v>
      </c>
      <c r="BJ519" s="12">
        <v>24.169197082519499</v>
      </c>
      <c r="BK519" s="12" t="s">
        <v>81</v>
      </c>
      <c r="BL519" s="12">
        <v>2.2472681999206499</v>
      </c>
      <c r="BM519" s="12">
        <v>14.108009338378899</v>
      </c>
      <c r="BN519" s="12">
        <v>0.94970703125</v>
      </c>
      <c r="BO519" s="12">
        <v>-12.714460372924799</v>
      </c>
      <c r="BP519" s="12">
        <v>1.4501953125</v>
      </c>
      <c r="BQ519" s="12" t="s">
        <v>81</v>
      </c>
      <c r="BR519" s="12" t="s">
        <v>81</v>
      </c>
      <c r="BS519" s="12" t="s">
        <v>81</v>
      </c>
      <c r="BU519" s="12" t="s">
        <v>81</v>
      </c>
      <c r="BV519" s="12">
        <v>176.74476623535099</v>
      </c>
      <c r="BW519" s="12" t="s">
        <v>82</v>
      </c>
      <c r="BX519" s="12" t="s">
        <v>81</v>
      </c>
      <c r="BY519" s="12" t="s">
        <v>82</v>
      </c>
      <c r="BZ519" s="12" t="s">
        <v>82</v>
      </c>
      <c r="CC519" s="12" t="s">
        <v>722</v>
      </c>
      <c r="CE519" s="20">
        <v>-10.59</v>
      </c>
      <c r="CF519" s="21">
        <v>0</v>
      </c>
      <c r="CG519" s="21">
        <v>0.39700000000000002</v>
      </c>
      <c r="CH519" s="21">
        <v>0.72899999999999998</v>
      </c>
      <c r="CI519" s="21">
        <v>50.933999999999997</v>
      </c>
      <c r="CJ519" s="21">
        <v>2.9</v>
      </c>
      <c r="CK519" s="21">
        <v>2.2570000000000001</v>
      </c>
      <c r="CL519" s="21">
        <v>-5.8079999999999998</v>
      </c>
      <c r="CM519" s="12">
        <v>2.3889999999999998</v>
      </c>
      <c r="CN519" s="12">
        <v>-6.6829999999999998</v>
      </c>
      <c r="CO519" s="62">
        <f>(CL519*CK519+CN519*CM519)/(CL519+CN519)</f>
        <v>2.3276233287967338</v>
      </c>
      <c r="CP519" s="12">
        <v>0.77400000000000002</v>
      </c>
      <c r="CQ519" s="12">
        <v>0</v>
      </c>
      <c r="CR519" s="12">
        <v>0</v>
      </c>
      <c r="CS519" s="12">
        <v>0</v>
      </c>
      <c r="CT519" s="12">
        <v>0</v>
      </c>
      <c r="CU519" s="12">
        <v>0</v>
      </c>
      <c r="CV519" s="12">
        <v>0</v>
      </c>
      <c r="CW519" s="12">
        <v>0</v>
      </c>
      <c r="CX519" s="22">
        <v>0.372</v>
      </c>
      <c r="CY519" s="35"/>
      <c r="CZ519" s="35"/>
      <c r="DA519" s="35"/>
      <c r="DB519" s="35"/>
      <c r="DC519" s="35"/>
      <c r="DD519" s="35"/>
      <c r="DE519" s="35"/>
      <c r="DF519" s="35"/>
      <c r="DG519" s="35"/>
      <c r="DH519" s="35"/>
      <c r="DI519" s="35"/>
      <c r="DJ519" s="35"/>
      <c r="DK519" s="35"/>
      <c r="DL519" s="35"/>
      <c r="DM519" s="35"/>
      <c r="DN519" s="35"/>
      <c r="DO519" s="35"/>
      <c r="DP519" s="35"/>
      <c r="DQ519" s="35"/>
      <c r="EC519" s="12">
        <v>4</v>
      </c>
      <c r="ED519" s="21">
        <v>4</v>
      </c>
      <c r="EF519" s="21">
        <f t="shared" si="73"/>
        <v>0</v>
      </c>
      <c r="EG519" s="28">
        <v>4</v>
      </c>
    </row>
    <row r="520" spans="1:244" s="12" customFormat="1" ht="15" customHeight="1" x14ac:dyDescent="0.3">
      <c r="B520" s="13">
        <v>2</v>
      </c>
      <c r="C520" s="51"/>
      <c r="D520" s="12">
        <v>100</v>
      </c>
      <c r="F520" s="14">
        <v>44938</v>
      </c>
      <c r="G520" s="13" t="s">
        <v>89</v>
      </c>
      <c r="I520" s="14">
        <v>44867</v>
      </c>
      <c r="J520" s="13">
        <f t="shared" si="70"/>
        <v>71</v>
      </c>
      <c r="K520" s="41">
        <f t="shared" si="71"/>
        <v>0</v>
      </c>
      <c r="L520" s="12">
        <v>71</v>
      </c>
      <c r="M520" s="78" t="s">
        <v>687</v>
      </c>
      <c r="N520" s="12">
        <v>1</v>
      </c>
      <c r="P520" s="12" t="s">
        <v>75</v>
      </c>
      <c r="Q520" s="12" t="s">
        <v>161</v>
      </c>
      <c r="R520" s="12" t="s">
        <v>77</v>
      </c>
      <c r="S520" s="17" t="s">
        <v>78</v>
      </c>
      <c r="T520" s="12">
        <v>28</v>
      </c>
      <c r="V520" s="12">
        <v>3</v>
      </c>
      <c r="W520" s="12" t="s">
        <v>83</v>
      </c>
      <c r="Z520" s="13">
        <v>18</v>
      </c>
      <c r="AA520" s="13">
        <v>3000</v>
      </c>
      <c r="AB520" s="12">
        <v>8</v>
      </c>
      <c r="AC520" s="13">
        <v>-29</v>
      </c>
      <c r="AE520" s="30">
        <v>8</v>
      </c>
      <c r="AF520" s="12">
        <v>9</v>
      </c>
      <c r="AG520" s="12">
        <v>10</v>
      </c>
      <c r="AH520" s="12">
        <v>11</v>
      </c>
      <c r="AJ520" s="49">
        <v>0</v>
      </c>
      <c r="AK520" s="16">
        <f t="shared" si="69"/>
        <v>1807.8613281249795</v>
      </c>
      <c r="AL520" s="12">
        <v>-97.0458984375</v>
      </c>
      <c r="AM520" s="18">
        <v>-108.840942382812</v>
      </c>
      <c r="AN520" s="18">
        <v>-116.943359375</v>
      </c>
      <c r="AO520" s="18">
        <v>-122.970581054687</v>
      </c>
      <c r="AP520" s="18">
        <v>-135.17761230468699</v>
      </c>
      <c r="AQ520" s="12">
        <v>-122.024536132812</v>
      </c>
      <c r="AR520" s="12">
        <v>-132.476806640625</v>
      </c>
      <c r="AS520" s="12">
        <v>-152.81677246093699</v>
      </c>
      <c r="AU520" s="12">
        <f t="shared" si="72"/>
        <v>0</v>
      </c>
      <c r="BB520" s="19"/>
      <c r="BC520" s="18"/>
      <c r="BI520" s="19"/>
      <c r="CE520" s="20"/>
      <c r="CF520" s="21"/>
      <c r="CG520" s="21"/>
      <c r="CH520" s="21"/>
      <c r="CI520" s="21"/>
      <c r="CJ520" s="21"/>
      <c r="CK520" s="21"/>
      <c r="CL520" s="21"/>
      <c r="CO520" s="62"/>
      <c r="CX520" s="22" t="s">
        <v>85</v>
      </c>
      <c r="CY520" s="12" t="s">
        <v>85</v>
      </c>
      <c r="DF520" s="12" t="s">
        <v>87</v>
      </c>
      <c r="EC520" s="12">
        <v>3</v>
      </c>
      <c r="ED520" s="33">
        <v>3</v>
      </c>
      <c r="EE520" s="33"/>
      <c r="EF520" s="21">
        <f t="shared" si="73"/>
        <v>0</v>
      </c>
      <c r="EG520" s="28">
        <v>3</v>
      </c>
      <c r="EH520" s="33"/>
      <c r="EI520" s="33"/>
      <c r="EJ520" s="33"/>
      <c r="EK520" s="33"/>
      <c r="EL520" s="33"/>
      <c r="EM520" s="33"/>
      <c r="EN520" s="33"/>
      <c r="EO520" s="33"/>
      <c r="EP520" s="33"/>
      <c r="EQ520" s="33"/>
      <c r="ER520" s="33"/>
      <c r="ES520" s="33"/>
      <c r="ET520" s="33"/>
      <c r="EU520" s="33"/>
      <c r="EV520" s="33"/>
      <c r="EW520" s="33"/>
      <c r="EX520" s="33"/>
      <c r="EY520" s="33"/>
      <c r="EZ520" s="33"/>
      <c r="FA520" s="33"/>
      <c r="FB520" s="33"/>
      <c r="FC520" s="33"/>
      <c r="FD520" s="33"/>
      <c r="FE520" s="33"/>
      <c r="FF520" s="33"/>
      <c r="FG520" s="33"/>
      <c r="FH520" s="33"/>
      <c r="FI520" s="33"/>
      <c r="FJ520" s="33"/>
      <c r="FK520" s="33"/>
      <c r="FL520" s="33"/>
      <c r="FM520" s="33"/>
      <c r="FN520" s="33"/>
      <c r="FO520" s="33"/>
      <c r="FP520" s="33"/>
      <c r="FQ520" s="33"/>
      <c r="FR520" s="33"/>
      <c r="FS520" s="33"/>
      <c r="FT520" s="33"/>
      <c r="FU520" s="33"/>
      <c r="FV520" s="33"/>
      <c r="FW520" s="33"/>
      <c r="FX520" s="33"/>
      <c r="FY520" s="33"/>
      <c r="FZ520" s="33"/>
      <c r="GA520" s="33"/>
      <c r="GB520" s="33"/>
      <c r="GC520" s="33"/>
      <c r="GD520" s="33"/>
      <c r="GE520" s="33"/>
      <c r="GF520" s="33"/>
      <c r="GG520" s="33"/>
      <c r="GH520" s="33"/>
      <c r="GI520" s="33"/>
      <c r="GJ520" s="33"/>
      <c r="GK520" s="33"/>
      <c r="GL520" s="33"/>
      <c r="GM520" s="33"/>
      <c r="GN520" s="33"/>
      <c r="GO520" s="33"/>
      <c r="GP520" s="33"/>
      <c r="GQ520" s="33"/>
      <c r="GR520" s="33"/>
      <c r="GS520" s="33"/>
      <c r="GT520" s="33"/>
      <c r="GU520" s="33"/>
      <c r="GV520" s="33"/>
      <c r="GW520" s="33"/>
      <c r="GX520" s="33"/>
      <c r="GY520" s="33"/>
      <c r="GZ520" s="33"/>
      <c r="HA520" s="33"/>
      <c r="HB520" s="33"/>
      <c r="HC520" s="33"/>
      <c r="HD520" s="33"/>
      <c r="HE520" s="33"/>
      <c r="HF520" s="33"/>
      <c r="HG520" s="33"/>
      <c r="HH520" s="33"/>
      <c r="HI520" s="33"/>
      <c r="HJ520" s="33"/>
      <c r="HK520" s="33"/>
      <c r="HL520" s="33"/>
      <c r="HM520" s="33"/>
      <c r="HN520" s="33"/>
      <c r="HO520" s="33"/>
      <c r="HP520" s="33"/>
      <c r="HQ520" s="33"/>
      <c r="HR520" s="33"/>
      <c r="HS520" s="33"/>
      <c r="HT520" s="33"/>
      <c r="HU520" s="33"/>
      <c r="HV520" s="33"/>
      <c r="HW520" s="33"/>
      <c r="HX520" s="33"/>
      <c r="HY520" s="33"/>
      <c r="HZ520" s="33"/>
      <c r="IA520" s="33"/>
      <c r="IB520" s="33"/>
      <c r="IC520" s="33"/>
      <c r="ID520" s="33"/>
      <c r="IE520" s="33"/>
      <c r="IF520" s="33"/>
      <c r="IG520" s="33"/>
      <c r="IH520" s="33"/>
      <c r="II520" s="33"/>
      <c r="IJ520" s="33"/>
    </row>
    <row r="521" spans="1:244" s="12" customFormat="1" x14ac:dyDescent="0.3">
      <c r="B521" s="13">
        <v>2</v>
      </c>
      <c r="C521" s="51"/>
      <c r="D521" s="12">
        <v>100</v>
      </c>
      <c r="F521" s="14">
        <v>44939</v>
      </c>
      <c r="G521" s="13" t="s">
        <v>89</v>
      </c>
      <c r="I521" s="14">
        <v>44867</v>
      </c>
      <c r="J521" s="13">
        <f t="shared" si="70"/>
        <v>72</v>
      </c>
      <c r="K521" s="41">
        <f t="shared" si="71"/>
        <v>0</v>
      </c>
      <c r="L521" s="41">
        <v>72</v>
      </c>
      <c r="M521" s="78" t="s">
        <v>723</v>
      </c>
      <c r="N521" s="12">
        <v>1</v>
      </c>
      <c r="P521" s="12" t="s">
        <v>107</v>
      </c>
      <c r="Q521" s="12" t="s">
        <v>161</v>
      </c>
      <c r="R521" s="12" t="s">
        <v>77</v>
      </c>
      <c r="S521" s="17" t="s">
        <v>78</v>
      </c>
      <c r="T521" s="12">
        <v>28</v>
      </c>
      <c r="U521" s="12">
        <v>2</v>
      </c>
      <c r="V521" s="12">
        <v>4</v>
      </c>
      <c r="W521" s="12" t="s">
        <v>124</v>
      </c>
      <c r="X521" s="12">
        <v>2</v>
      </c>
      <c r="Z521" s="13">
        <v>43</v>
      </c>
      <c r="AA521" s="13">
        <v>1200</v>
      </c>
      <c r="AB521" s="12">
        <v>10</v>
      </c>
      <c r="AC521" s="13">
        <v>-32</v>
      </c>
      <c r="AD521" s="12">
        <v>-26</v>
      </c>
      <c r="AE521" s="12">
        <v>26</v>
      </c>
      <c r="AF521" s="12">
        <v>27</v>
      </c>
      <c r="AG521" s="12">
        <v>28</v>
      </c>
      <c r="AH521" s="12">
        <v>29</v>
      </c>
      <c r="AJ521" s="54">
        <v>2</v>
      </c>
      <c r="AK521" s="16">
        <f t="shared" si="69"/>
        <v>1511.53564453125</v>
      </c>
      <c r="AL521" s="12">
        <v>-68.1610107421875</v>
      </c>
      <c r="AM521" s="18">
        <v>-77.8350830078125</v>
      </c>
      <c r="AN521" s="18">
        <v>-84.1522216796875</v>
      </c>
      <c r="AO521" s="18">
        <v>-90.51513671875</v>
      </c>
      <c r="AP521" s="18">
        <v>-99.609375</v>
      </c>
      <c r="AQ521" s="12">
        <v>-103.485107421875</v>
      </c>
      <c r="AR521" s="12">
        <v>-107.040405273437</v>
      </c>
      <c r="AS521" s="12">
        <v>-105.117797851562</v>
      </c>
      <c r="AU521" s="12">
        <f t="shared" si="72"/>
        <v>24</v>
      </c>
      <c r="AV521" s="12">
        <v>12</v>
      </c>
      <c r="AW521" s="12">
        <v>1</v>
      </c>
      <c r="AX521" s="12">
        <v>1</v>
      </c>
      <c r="AY521" s="12" t="s">
        <v>80</v>
      </c>
      <c r="AZ521" s="12">
        <v>536.90051269531205</v>
      </c>
      <c r="BA521" s="12">
        <v>541.099609375</v>
      </c>
      <c r="BB521" s="19">
        <v>-22.4799995422363</v>
      </c>
      <c r="BC521" s="18">
        <v>59.5741157531738</v>
      </c>
      <c r="BD521" s="12">
        <v>1.8994140625</v>
      </c>
      <c r="BE521" s="12">
        <v>538.79992675781205</v>
      </c>
      <c r="BF521" s="12">
        <v>7.2517285346984801</v>
      </c>
      <c r="BG521" s="12">
        <v>4.099609375</v>
      </c>
      <c r="BH521" s="12">
        <v>541.00012207031205</v>
      </c>
      <c r="BI521" s="19">
        <v>2.1815600395202601</v>
      </c>
      <c r="BJ521" s="12">
        <v>29.7870578765869</v>
      </c>
      <c r="BK521" s="12">
        <v>0.98554086685180697</v>
      </c>
      <c r="BL521" s="12">
        <v>3.1671009063720699</v>
      </c>
      <c r="BM521" s="12">
        <v>3.4213092327117902</v>
      </c>
      <c r="BN521" s="12">
        <v>15.2975263595581</v>
      </c>
      <c r="BO521" s="12">
        <v>54.534313201904197</v>
      </c>
      <c r="BP521" s="12">
        <v>1.1494140625</v>
      </c>
      <c r="BQ521" s="12">
        <v>-31.25</v>
      </c>
      <c r="BR521" s="12">
        <v>0.9501953125</v>
      </c>
      <c r="BS521" s="12" t="s">
        <v>81</v>
      </c>
      <c r="BT521" s="12" t="s">
        <v>81</v>
      </c>
      <c r="BU521" s="12" t="s">
        <v>81</v>
      </c>
      <c r="BV521" s="12" t="s">
        <v>81</v>
      </c>
      <c r="BW521" s="12">
        <v>138.59848022460901</v>
      </c>
      <c r="BX521" s="12" t="s">
        <v>82</v>
      </c>
      <c r="BY521" s="12" t="s">
        <v>81</v>
      </c>
      <c r="BZ521" s="12" t="s">
        <v>82</v>
      </c>
      <c r="CA521" s="12" t="s">
        <v>82</v>
      </c>
      <c r="CE521" s="20"/>
      <c r="CF521" s="21"/>
      <c r="CG521" s="21"/>
      <c r="CH521" s="21"/>
      <c r="CI521" s="21"/>
      <c r="CJ521" s="21"/>
      <c r="CK521" s="21"/>
      <c r="CL521" s="21"/>
      <c r="CO521" s="62"/>
      <c r="CX521" s="22">
        <v>2.657</v>
      </c>
      <c r="EC521" s="12">
        <v>5</v>
      </c>
      <c r="ED521" s="21">
        <v>5</v>
      </c>
      <c r="EE521" s="33"/>
      <c r="EF521" s="21">
        <f t="shared" si="73"/>
        <v>0</v>
      </c>
      <c r="EG521" s="28">
        <v>5</v>
      </c>
      <c r="EH521" s="33"/>
      <c r="EI521" s="33"/>
      <c r="EJ521" s="33"/>
      <c r="EK521" s="33"/>
      <c r="EL521" s="33"/>
      <c r="EM521" s="33"/>
      <c r="EN521" s="33"/>
      <c r="EO521" s="33"/>
      <c r="EP521" s="33"/>
      <c r="EQ521" s="33"/>
      <c r="ER521" s="33"/>
      <c r="ES521" s="33"/>
      <c r="ET521" s="33"/>
      <c r="EU521" s="33"/>
      <c r="EV521" s="33"/>
      <c r="EW521" s="33"/>
      <c r="EX521" s="33"/>
      <c r="EY521" s="33"/>
      <c r="EZ521" s="33"/>
      <c r="FA521" s="33"/>
      <c r="FB521" s="33"/>
      <c r="FC521" s="33"/>
      <c r="FD521" s="33"/>
      <c r="FE521" s="33"/>
      <c r="FF521" s="33"/>
      <c r="FG521" s="33"/>
      <c r="FH521" s="33"/>
      <c r="FI521" s="33"/>
      <c r="FJ521" s="33"/>
      <c r="FK521" s="33"/>
      <c r="FL521" s="33"/>
      <c r="FM521" s="33"/>
      <c r="FN521" s="33"/>
      <c r="FO521" s="33"/>
      <c r="FP521" s="33"/>
      <c r="FQ521" s="33"/>
      <c r="FR521" s="33"/>
      <c r="FS521" s="33"/>
      <c r="FT521" s="33"/>
      <c r="FU521" s="33"/>
      <c r="FV521" s="33"/>
      <c r="FW521" s="33"/>
      <c r="FX521" s="33"/>
      <c r="FY521" s="33"/>
      <c r="FZ521" s="33"/>
      <c r="GA521" s="33"/>
      <c r="GB521" s="33"/>
      <c r="GC521" s="33"/>
      <c r="GD521" s="33"/>
      <c r="GE521" s="33"/>
      <c r="GF521" s="33"/>
      <c r="GG521" s="33"/>
      <c r="GH521" s="33"/>
      <c r="GI521" s="33"/>
      <c r="GJ521" s="33"/>
      <c r="GK521" s="33"/>
      <c r="GL521" s="33"/>
      <c r="GM521" s="33"/>
      <c r="GN521" s="33"/>
      <c r="GO521" s="33"/>
      <c r="GP521" s="33"/>
      <c r="GQ521" s="33"/>
      <c r="GR521" s="33"/>
      <c r="GS521" s="33"/>
      <c r="GT521" s="33"/>
      <c r="GU521" s="33"/>
      <c r="GV521" s="33"/>
      <c r="GW521" s="33"/>
      <c r="GX521" s="33"/>
      <c r="GY521" s="33"/>
      <c r="GZ521" s="33"/>
      <c r="HA521" s="33"/>
      <c r="HB521" s="33"/>
      <c r="HC521" s="33"/>
      <c r="HD521" s="33"/>
      <c r="HE521" s="33"/>
      <c r="HF521" s="33"/>
      <c r="HG521" s="33"/>
      <c r="HH521" s="33"/>
      <c r="HI521" s="33"/>
      <c r="HJ521" s="33"/>
      <c r="HK521" s="33"/>
      <c r="HL521" s="33"/>
      <c r="HM521" s="33"/>
      <c r="HN521" s="33"/>
      <c r="HO521" s="33"/>
      <c r="HP521" s="33"/>
      <c r="HQ521" s="33"/>
      <c r="HR521" s="33"/>
      <c r="HS521" s="33"/>
      <c r="HT521" s="33"/>
      <c r="HU521" s="33"/>
      <c r="HV521" s="33"/>
      <c r="HW521" s="33"/>
      <c r="HX521" s="33"/>
      <c r="HY521" s="33"/>
      <c r="HZ521" s="33"/>
      <c r="IA521" s="33"/>
      <c r="IB521" s="33"/>
      <c r="IC521" s="33"/>
      <c r="ID521" s="33"/>
      <c r="IE521" s="33"/>
      <c r="IF521" s="33"/>
      <c r="IG521" s="33"/>
      <c r="IH521" s="33"/>
      <c r="II521" s="33"/>
      <c r="IJ521" s="33"/>
    </row>
    <row r="522" spans="1:244" s="12" customFormat="1" ht="15" customHeight="1" x14ac:dyDescent="0.3">
      <c r="B522" s="13">
        <v>2</v>
      </c>
      <c r="C522" s="51"/>
      <c r="D522" s="12">
        <v>100</v>
      </c>
      <c r="F522" s="14">
        <v>44939</v>
      </c>
      <c r="G522" s="13" t="s">
        <v>89</v>
      </c>
      <c r="I522" s="14">
        <v>44867</v>
      </c>
      <c r="J522" s="13">
        <f t="shared" si="70"/>
        <v>72</v>
      </c>
      <c r="K522" s="41">
        <f t="shared" si="71"/>
        <v>0</v>
      </c>
      <c r="L522" s="41">
        <v>72</v>
      </c>
      <c r="M522" s="16" t="s">
        <v>74</v>
      </c>
      <c r="N522" s="12">
        <v>1</v>
      </c>
      <c r="P522" s="12" t="s">
        <v>107</v>
      </c>
      <c r="Q522" s="12" t="s">
        <v>161</v>
      </c>
      <c r="R522" s="12" t="s">
        <v>77</v>
      </c>
      <c r="S522" s="17" t="s">
        <v>78</v>
      </c>
      <c r="T522" s="12">
        <v>28</v>
      </c>
      <c r="U522" s="12">
        <v>1</v>
      </c>
      <c r="V522" s="12">
        <v>2</v>
      </c>
      <c r="W522" s="12" t="s">
        <v>124</v>
      </c>
      <c r="X522" s="12">
        <v>2</v>
      </c>
      <c r="Z522" s="13">
        <v>44</v>
      </c>
      <c r="AA522" s="13">
        <v>1800</v>
      </c>
      <c r="AB522" s="12">
        <v>4</v>
      </c>
      <c r="AC522" s="13">
        <v>-28</v>
      </c>
      <c r="AD522" s="12">
        <v>-18</v>
      </c>
      <c r="AE522" s="12">
        <v>4</v>
      </c>
      <c r="AF522" s="12">
        <v>5</v>
      </c>
      <c r="AG522" s="12">
        <v>6</v>
      </c>
      <c r="AH522" s="12">
        <v>7</v>
      </c>
      <c r="AJ522" s="54">
        <v>3</v>
      </c>
      <c r="AK522" s="16">
        <f t="shared" si="69"/>
        <v>1809.9975585937302</v>
      </c>
      <c r="AL522" s="12">
        <v>-76.324462890625</v>
      </c>
      <c r="AM522" s="18">
        <v>-87.4481201171875</v>
      </c>
      <c r="AN522" s="18">
        <v>-97.4578857421875</v>
      </c>
      <c r="AO522" s="18">
        <v>-102.35595703125</v>
      </c>
      <c r="AP522" s="18">
        <v>-114.120483398437</v>
      </c>
      <c r="AQ522" s="12">
        <v>-121.658325195312</v>
      </c>
      <c r="AR522" s="12">
        <v>-128.28063964843699</v>
      </c>
      <c r="AS522" s="12">
        <v>-131.36291503906199</v>
      </c>
      <c r="AU522" s="12">
        <f t="shared" si="72"/>
        <v>20</v>
      </c>
      <c r="AV522" s="12">
        <v>10</v>
      </c>
      <c r="AW522" s="12">
        <v>1</v>
      </c>
      <c r="AX522" s="12">
        <v>1</v>
      </c>
      <c r="AY522" s="12" t="s">
        <v>80</v>
      </c>
      <c r="AZ522" s="12">
        <v>712.2001953125</v>
      </c>
      <c r="BA522" s="12">
        <v>717.19909667968705</v>
      </c>
      <c r="BB522" s="19">
        <v>-26.209999084472599</v>
      </c>
      <c r="BC522" s="18">
        <v>61.091590881347599</v>
      </c>
      <c r="BD522" s="12">
        <v>1.8994140625</v>
      </c>
      <c r="BE522" s="12">
        <v>714.099609375</v>
      </c>
      <c r="BF522" s="12">
        <v>5.45804691314697</v>
      </c>
      <c r="BG522" s="12">
        <v>0</v>
      </c>
      <c r="BH522" s="12">
        <v>712.2001953125</v>
      </c>
      <c r="BI522" s="19">
        <v>3.27424168586731</v>
      </c>
      <c r="BJ522" s="12">
        <v>30.5457954406738</v>
      </c>
      <c r="BK522" s="12">
        <v>0.97708898782730103</v>
      </c>
      <c r="BL522" s="12">
        <v>4.2513308525085396</v>
      </c>
      <c r="BM522" s="12">
        <v>5.4855260848998997</v>
      </c>
      <c r="BN522" s="12">
        <v>6.0426526069641104</v>
      </c>
      <c r="BO522" s="12">
        <v>56.432037353515597</v>
      </c>
      <c r="BP522" s="12">
        <v>1.14990234375</v>
      </c>
      <c r="BQ522" s="12">
        <v>-17.003677368163999</v>
      </c>
      <c r="BR522" s="12">
        <v>1.4501953125</v>
      </c>
      <c r="BS522" s="12">
        <v>37.846160888671797</v>
      </c>
      <c r="BT522" s="12">
        <v>1.34838879108429</v>
      </c>
      <c r="BU522" s="12" t="s">
        <v>81</v>
      </c>
      <c r="BV522" s="12" t="s">
        <v>81</v>
      </c>
      <c r="BW522" s="12">
        <v>192.40434265136699</v>
      </c>
      <c r="BX522" s="12" t="s">
        <v>82</v>
      </c>
      <c r="BY522" s="12" t="s">
        <v>81</v>
      </c>
      <c r="BZ522" s="12" t="s">
        <v>82</v>
      </c>
      <c r="CA522" s="12" t="s">
        <v>82</v>
      </c>
      <c r="CE522" s="20"/>
      <c r="CF522" s="21"/>
      <c r="CG522" s="21"/>
      <c r="CH522" s="21"/>
      <c r="CI522" s="21"/>
      <c r="CJ522" s="21"/>
      <c r="CK522" s="21"/>
      <c r="CL522" s="21"/>
      <c r="CO522" s="62"/>
      <c r="CX522" s="22">
        <v>1.2</v>
      </c>
      <c r="CY522" s="21">
        <v>1.2130000000000001</v>
      </c>
      <c r="CZ522" s="12" t="s">
        <v>724</v>
      </c>
      <c r="DV522" s="21"/>
      <c r="DW522" s="21"/>
      <c r="DX522" s="21"/>
      <c r="DY522" s="21"/>
      <c r="DZ522" s="23"/>
      <c r="EA522" s="23"/>
      <c r="EB522" s="23"/>
      <c r="EC522" s="12">
        <v>7</v>
      </c>
      <c r="ED522" s="21">
        <v>7</v>
      </c>
      <c r="EF522" s="21">
        <f t="shared" si="73"/>
        <v>0</v>
      </c>
      <c r="EG522" s="28">
        <v>7</v>
      </c>
    </row>
    <row r="523" spans="1:244" s="12" customFormat="1" x14ac:dyDescent="0.3">
      <c r="B523" s="13">
        <v>2</v>
      </c>
      <c r="C523" s="51"/>
      <c r="D523" s="12">
        <v>100</v>
      </c>
      <c r="F523" s="14">
        <v>44939</v>
      </c>
      <c r="G523" s="13" t="s">
        <v>89</v>
      </c>
      <c r="I523" s="14">
        <v>44867</v>
      </c>
      <c r="J523" s="13">
        <f t="shared" si="70"/>
        <v>72</v>
      </c>
      <c r="K523" s="41">
        <f t="shared" si="71"/>
        <v>0</v>
      </c>
      <c r="L523" s="41">
        <v>72</v>
      </c>
      <c r="M523" s="16" t="s">
        <v>74</v>
      </c>
      <c r="N523" s="12">
        <v>1</v>
      </c>
      <c r="O523" s="12" t="s">
        <v>725</v>
      </c>
      <c r="P523" s="12" t="s">
        <v>107</v>
      </c>
      <c r="Q523" s="12" t="s">
        <v>161</v>
      </c>
      <c r="R523" s="12" t="s">
        <v>77</v>
      </c>
      <c r="S523" s="17" t="s">
        <v>78</v>
      </c>
      <c r="T523" s="12">
        <v>28</v>
      </c>
      <c r="U523" s="12">
        <v>2</v>
      </c>
      <c r="V523" s="12">
        <v>2</v>
      </c>
      <c r="W523" s="12" t="s">
        <v>124</v>
      </c>
      <c r="X523" s="12">
        <v>1</v>
      </c>
      <c r="Z523" s="13">
        <v>44</v>
      </c>
      <c r="AA523" s="13">
        <v>1400</v>
      </c>
      <c r="AB523" s="12">
        <v>9</v>
      </c>
      <c r="AC523" s="13">
        <v>-36</v>
      </c>
      <c r="AD523" s="12">
        <v>-21</v>
      </c>
      <c r="AE523" s="12">
        <v>18</v>
      </c>
      <c r="AF523" s="12">
        <v>19</v>
      </c>
      <c r="AG523" s="12">
        <v>20</v>
      </c>
      <c r="AH523" s="12">
        <v>21</v>
      </c>
      <c r="AJ523" s="54">
        <v>1</v>
      </c>
      <c r="AK523" s="16">
        <f t="shared" si="69"/>
        <v>2335.51025390625</v>
      </c>
      <c r="AL523" s="12">
        <v>-70.892333984375</v>
      </c>
      <c r="AM523" s="18">
        <v>-83.1146240234375</v>
      </c>
      <c r="AN523" s="18">
        <v>-95.001220703125</v>
      </c>
      <c r="AO523" s="18">
        <v>-106.99462890625</v>
      </c>
      <c r="AP523" s="18">
        <v>-117.340087890625</v>
      </c>
      <c r="AQ523" s="12">
        <v>-123.855590820312</v>
      </c>
      <c r="AR523" s="12">
        <v>-123.291015625</v>
      </c>
      <c r="AS523" s="12">
        <v>-133.7890625</v>
      </c>
      <c r="AU523" s="12">
        <f t="shared" si="72"/>
        <v>32</v>
      </c>
      <c r="AV523" s="12">
        <v>16</v>
      </c>
      <c r="AW523" s="12">
        <v>1</v>
      </c>
      <c r="AX523" s="12">
        <v>1</v>
      </c>
      <c r="AY523" s="12" t="s">
        <v>80</v>
      </c>
      <c r="AZ523" s="12">
        <v>382.09948730468699</v>
      </c>
      <c r="BA523" s="12">
        <v>384.599609375</v>
      </c>
      <c r="BB523" s="19">
        <v>-27.270000457763601</v>
      </c>
      <c r="BC523" s="18">
        <v>37.356060028076101</v>
      </c>
      <c r="BD523" s="12">
        <v>1.201171875</v>
      </c>
      <c r="BE523" s="12">
        <v>383.30065917968699</v>
      </c>
      <c r="BF523" s="12">
        <v>31.069438934326101</v>
      </c>
      <c r="BG523" s="12">
        <v>0</v>
      </c>
      <c r="BH523" s="12">
        <v>382.09948730468699</v>
      </c>
      <c r="BI523" s="19" t="s">
        <v>81</v>
      </c>
      <c r="BJ523" s="12">
        <v>18.678030014038001</v>
      </c>
      <c r="BK523" s="12" t="s">
        <v>81</v>
      </c>
      <c r="BL523" s="12" t="s">
        <v>81</v>
      </c>
      <c r="BM523" s="12">
        <v>0.55589836835861195</v>
      </c>
      <c r="BN523" s="12">
        <v>0.74148130416870095</v>
      </c>
      <c r="BO523" s="12">
        <v>10.723039627075099</v>
      </c>
      <c r="BP523" s="12">
        <v>4.98046875E-2</v>
      </c>
      <c r="BQ523" s="12">
        <v>-4.5955882072448704</v>
      </c>
      <c r="BR523" s="12">
        <v>0.8486328125</v>
      </c>
      <c r="BS523" s="12" t="s">
        <v>81</v>
      </c>
      <c r="BT523" s="12" t="s">
        <v>81</v>
      </c>
      <c r="BU523" s="12" t="s">
        <v>81</v>
      </c>
      <c r="BV523" s="12" t="s">
        <v>81</v>
      </c>
      <c r="BW523" s="12">
        <v>88.935295104980398</v>
      </c>
      <c r="BX523" s="12" t="s">
        <v>82</v>
      </c>
      <c r="BY523" s="12" t="s">
        <v>81</v>
      </c>
      <c r="BZ523" s="12" t="s">
        <v>82</v>
      </c>
      <c r="CA523" s="12" t="s">
        <v>82</v>
      </c>
      <c r="CE523" s="20"/>
      <c r="CF523" s="21"/>
      <c r="CG523" s="21"/>
      <c r="CH523" s="21"/>
      <c r="CI523" s="21"/>
      <c r="CJ523" s="21"/>
      <c r="CK523" s="21"/>
      <c r="CL523" s="21"/>
      <c r="CO523" s="62"/>
      <c r="CX523" s="52">
        <v>2.1379999999999999</v>
      </c>
      <c r="DF523" s="21"/>
      <c r="DH523" s="12" t="s">
        <v>273</v>
      </c>
      <c r="DV523" s="21"/>
      <c r="DW523" s="21"/>
      <c r="DX523" s="21"/>
      <c r="DY523" s="21"/>
      <c r="DZ523" s="23"/>
      <c r="EB523" s="23"/>
      <c r="EC523" s="12">
        <v>5</v>
      </c>
      <c r="ED523" s="33">
        <v>5</v>
      </c>
      <c r="EF523" s="21">
        <f t="shared" si="73"/>
        <v>0</v>
      </c>
      <c r="EG523" s="28">
        <v>5</v>
      </c>
    </row>
    <row r="524" spans="1:244" s="12" customFormat="1" x14ac:dyDescent="0.3">
      <c r="B524" s="13">
        <v>2</v>
      </c>
      <c r="C524" s="51"/>
      <c r="D524" s="12">
        <v>100</v>
      </c>
      <c r="F524" s="14">
        <v>44939</v>
      </c>
      <c r="G524" s="13" t="s">
        <v>89</v>
      </c>
      <c r="I524" s="14">
        <v>44867</v>
      </c>
      <c r="J524" s="13">
        <f t="shared" si="70"/>
        <v>72</v>
      </c>
      <c r="K524" s="41">
        <f t="shared" si="71"/>
        <v>0</v>
      </c>
      <c r="L524" s="41">
        <v>72</v>
      </c>
      <c r="M524" s="16" t="s">
        <v>74</v>
      </c>
      <c r="N524" s="12">
        <v>1</v>
      </c>
      <c r="P524" s="12" t="s">
        <v>107</v>
      </c>
      <c r="Q524" s="12" t="s">
        <v>161</v>
      </c>
      <c r="R524" s="12" t="s">
        <v>77</v>
      </c>
      <c r="S524" s="17" t="s">
        <v>78</v>
      </c>
      <c r="T524" s="12">
        <v>28</v>
      </c>
      <c r="U524" s="12">
        <v>1</v>
      </c>
      <c r="V524" s="12">
        <v>1</v>
      </c>
      <c r="W524" s="12" t="s">
        <v>128</v>
      </c>
      <c r="X524" s="12" t="s">
        <v>190</v>
      </c>
      <c r="Z524" s="13">
        <v>28</v>
      </c>
      <c r="AA524" s="13">
        <v>2000</v>
      </c>
      <c r="AB524" s="12">
        <v>6</v>
      </c>
      <c r="AC524" s="13">
        <v>-33</v>
      </c>
      <c r="AD524" s="12">
        <v>-13</v>
      </c>
      <c r="AE524" s="12">
        <v>0</v>
      </c>
      <c r="AF524" s="12">
        <v>1</v>
      </c>
      <c r="AG524" s="12">
        <v>2</v>
      </c>
      <c r="AH524" s="12">
        <v>3</v>
      </c>
      <c r="AJ524" s="54">
        <v>0</v>
      </c>
      <c r="AK524" s="16">
        <f t="shared" si="69"/>
        <v>3929.13818359374</v>
      </c>
      <c r="AL524" s="12">
        <v>-72.3724365234375</v>
      </c>
      <c r="AM524" s="18">
        <v>-85.8154296875</v>
      </c>
      <c r="AN524" s="18">
        <v>-102.47802734375</v>
      </c>
      <c r="AO524" s="18">
        <v>-125.808715820312</v>
      </c>
      <c r="AP524" s="18">
        <v>-150.604248046875</v>
      </c>
      <c r="AQ524" s="12">
        <v>-168.3349609375</v>
      </c>
      <c r="AR524" s="12">
        <v>-111.221313476562</v>
      </c>
      <c r="AS524" s="12">
        <v>-95.7794189453125</v>
      </c>
      <c r="AU524" s="12">
        <f t="shared" si="72"/>
        <v>0</v>
      </c>
      <c r="BB524" s="19"/>
      <c r="BC524" s="18"/>
      <c r="BI524" s="19"/>
      <c r="CE524" s="20"/>
      <c r="CF524" s="21"/>
      <c r="CG524" s="21"/>
      <c r="CH524" s="21"/>
      <c r="CI524" s="21"/>
      <c r="CJ524" s="21"/>
      <c r="CK524" s="21"/>
      <c r="CL524" s="21"/>
      <c r="CO524" s="62"/>
      <c r="CX524" s="52">
        <v>0.12</v>
      </c>
      <c r="CZ524" s="12" t="s">
        <v>726</v>
      </c>
      <c r="DV524" s="21"/>
      <c r="DW524" s="21"/>
      <c r="DX524" s="21"/>
      <c r="DY524" s="21"/>
      <c r="DZ524" s="23"/>
      <c r="EA524" s="23"/>
      <c r="EC524" s="12">
        <v>2</v>
      </c>
      <c r="ED524" s="12">
        <v>2</v>
      </c>
      <c r="EF524" s="21">
        <f t="shared" si="73"/>
        <v>0</v>
      </c>
      <c r="EG524" s="28">
        <v>2</v>
      </c>
    </row>
    <row r="525" spans="1:244" s="12" customFormat="1" ht="15" customHeight="1" x14ac:dyDescent="0.3">
      <c r="B525" s="13">
        <v>2</v>
      </c>
      <c r="C525" s="51"/>
      <c r="D525" s="12">
        <v>100</v>
      </c>
      <c r="F525" s="14">
        <v>44939</v>
      </c>
      <c r="G525" s="13" t="s">
        <v>89</v>
      </c>
      <c r="I525" s="14">
        <v>44867</v>
      </c>
      <c r="J525" s="13">
        <f t="shared" si="70"/>
        <v>72</v>
      </c>
      <c r="K525" s="41">
        <f t="shared" si="71"/>
        <v>0</v>
      </c>
      <c r="L525" s="41">
        <v>72</v>
      </c>
      <c r="M525" s="16" t="s">
        <v>74</v>
      </c>
      <c r="N525" s="12">
        <v>1</v>
      </c>
      <c r="P525" s="12" t="s">
        <v>107</v>
      </c>
      <c r="Q525" s="12" t="s">
        <v>161</v>
      </c>
      <c r="R525" s="12" t="s">
        <v>77</v>
      </c>
      <c r="S525" s="17" t="s">
        <v>78</v>
      </c>
      <c r="T525" s="12">
        <v>28</v>
      </c>
      <c r="U525" s="12">
        <v>2</v>
      </c>
      <c r="V525" s="12">
        <v>1</v>
      </c>
      <c r="W525" s="12" t="s">
        <v>727</v>
      </c>
      <c r="X525" s="12" t="s">
        <v>190</v>
      </c>
      <c r="Z525" s="13">
        <v>36</v>
      </c>
      <c r="AA525" s="13">
        <v>2000</v>
      </c>
      <c r="AB525" s="12">
        <v>12</v>
      </c>
      <c r="AC525" s="13">
        <v>-34</v>
      </c>
      <c r="AD525" s="12">
        <v>-13</v>
      </c>
      <c r="AE525" s="12">
        <v>14</v>
      </c>
      <c r="AF525" s="12">
        <v>15</v>
      </c>
      <c r="AG525" s="12">
        <v>16</v>
      </c>
      <c r="AH525" s="12">
        <v>17</v>
      </c>
      <c r="AJ525" s="13">
        <v>0</v>
      </c>
      <c r="AK525" s="16">
        <f t="shared" si="69"/>
        <v>943.603515625</v>
      </c>
      <c r="AL525" s="12">
        <v>-70.068359375</v>
      </c>
      <c r="AM525" s="18">
        <v>-72.967529296875</v>
      </c>
      <c r="AN525" s="18">
        <v>-78.0792236328125</v>
      </c>
      <c r="AO525" s="18">
        <v>-79.7119140625</v>
      </c>
      <c r="AP525" s="18">
        <v>-90.2862548828125</v>
      </c>
      <c r="AQ525" s="12">
        <v>-91.6748046875</v>
      </c>
      <c r="AR525" s="12">
        <v>-107.467651367187</v>
      </c>
      <c r="AS525" s="12">
        <v>-109.893798828125</v>
      </c>
      <c r="AU525" s="12">
        <f t="shared" si="72"/>
        <v>0</v>
      </c>
      <c r="BB525" s="19"/>
      <c r="BC525" s="18"/>
      <c r="BI525" s="19"/>
      <c r="CE525" s="20"/>
      <c r="CF525" s="21"/>
      <c r="CG525" s="21"/>
      <c r="CH525" s="21"/>
      <c r="CI525" s="21"/>
      <c r="CJ525" s="21"/>
      <c r="CK525" s="21"/>
      <c r="CL525" s="21"/>
      <c r="CX525" s="102">
        <v>4.0490000000000004</v>
      </c>
      <c r="CZ525" s="103" t="s">
        <v>728</v>
      </c>
      <c r="DV525" s="21"/>
      <c r="DW525" s="21"/>
      <c r="DX525" s="21"/>
      <c r="DY525" s="21"/>
      <c r="DZ525" s="23"/>
      <c r="EA525" s="23"/>
      <c r="EC525" s="12">
        <v>3</v>
      </c>
      <c r="ED525" s="33">
        <v>3</v>
      </c>
      <c r="EE525" s="21"/>
      <c r="EF525" s="21">
        <f t="shared" si="73"/>
        <v>0</v>
      </c>
      <c r="EG525" s="28">
        <v>3</v>
      </c>
      <c r="EH525" s="21"/>
      <c r="EI525" s="21"/>
      <c r="EJ525" s="21"/>
      <c r="EK525" s="21"/>
      <c r="EL525" s="21"/>
      <c r="EM525" s="21"/>
      <c r="EN525" s="21"/>
      <c r="EO525" s="21"/>
      <c r="EP525" s="21"/>
      <c r="EQ525" s="21"/>
      <c r="ER525" s="21"/>
      <c r="ES525" s="21"/>
      <c r="ET525" s="21"/>
      <c r="EU525" s="21"/>
      <c r="EV525" s="21"/>
      <c r="EW525" s="21"/>
      <c r="EX525" s="21"/>
      <c r="EY525" s="21"/>
      <c r="EZ525" s="21"/>
      <c r="FA525" s="21"/>
      <c r="FB525" s="21"/>
      <c r="FC525" s="21"/>
      <c r="FD525" s="21"/>
      <c r="FE525" s="21"/>
      <c r="FF525" s="21"/>
      <c r="FG525" s="21"/>
      <c r="FH525" s="21"/>
      <c r="FI525" s="21"/>
      <c r="FJ525" s="21"/>
      <c r="FK525" s="21"/>
      <c r="FL525" s="21"/>
      <c r="FM525" s="21"/>
      <c r="FN525" s="21"/>
      <c r="FO525" s="21"/>
      <c r="FP525" s="21"/>
      <c r="FQ525" s="21"/>
      <c r="FR525" s="21"/>
      <c r="FS525" s="21"/>
      <c r="FT525" s="21"/>
      <c r="FU525" s="21"/>
      <c r="FV525" s="21"/>
      <c r="FW525" s="21"/>
      <c r="FX525" s="21"/>
      <c r="FY525" s="21"/>
      <c r="FZ525" s="21"/>
      <c r="GA525" s="21"/>
      <c r="GB525" s="21"/>
      <c r="GC525" s="21"/>
      <c r="GD525" s="21"/>
      <c r="GE525" s="21"/>
      <c r="GF525" s="21"/>
      <c r="GG525" s="21"/>
      <c r="GH525" s="21"/>
      <c r="GI525" s="21"/>
      <c r="GJ525" s="21"/>
      <c r="GK525" s="21"/>
      <c r="GL525" s="21"/>
      <c r="GM525" s="21"/>
      <c r="GN525" s="21"/>
      <c r="GO525" s="21"/>
      <c r="GP525" s="21"/>
      <c r="GQ525" s="21"/>
      <c r="GR525" s="21"/>
      <c r="GS525" s="21"/>
      <c r="GT525" s="21"/>
      <c r="GU525" s="21"/>
      <c r="GV525" s="21"/>
      <c r="GW525" s="21"/>
      <c r="GX525" s="21"/>
      <c r="GY525" s="21"/>
      <c r="GZ525" s="21"/>
      <c r="HA525" s="21"/>
      <c r="HB525" s="21"/>
      <c r="HC525" s="21"/>
      <c r="HD525" s="21"/>
      <c r="HE525" s="21"/>
      <c r="HF525" s="21"/>
      <c r="HG525" s="21"/>
      <c r="HH525" s="21"/>
      <c r="HI525" s="21"/>
      <c r="HJ525" s="21"/>
      <c r="HK525" s="21"/>
      <c r="HL525" s="21"/>
      <c r="HM525" s="21"/>
      <c r="HN525" s="21"/>
      <c r="HO525" s="21"/>
      <c r="HP525" s="21"/>
      <c r="HQ525" s="21"/>
      <c r="HR525" s="21"/>
      <c r="HS525" s="21"/>
      <c r="HT525" s="21"/>
      <c r="HU525" s="21"/>
      <c r="HV525" s="21"/>
      <c r="HW525" s="21"/>
      <c r="HX525" s="21"/>
      <c r="HY525" s="21"/>
      <c r="HZ525" s="21"/>
      <c r="IA525" s="21"/>
      <c r="IB525" s="21"/>
      <c r="IC525" s="21"/>
      <c r="ID525" s="21"/>
      <c r="IE525" s="21"/>
      <c r="IF525" s="21"/>
      <c r="IG525" s="21"/>
      <c r="IH525" s="21"/>
      <c r="II525" s="21"/>
      <c r="IJ525" s="21"/>
    </row>
    <row r="526" spans="1:244" s="12" customFormat="1" ht="15" customHeight="1" x14ac:dyDescent="0.3">
      <c r="B526" s="13">
        <v>1</v>
      </c>
      <c r="D526" s="12">
        <v>100</v>
      </c>
      <c r="F526" s="14">
        <v>44984</v>
      </c>
      <c r="G526" s="13" t="s">
        <v>397</v>
      </c>
      <c r="I526" s="15">
        <v>44925</v>
      </c>
      <c r="J526" s="13">
        <f t="shared" si="70"/>
        <v>59</v>
      </c>
      <c r="K526" s="12">
        <f t="shared" si="71"/>
        <v>3</v>
      </c>
      <c r="L526" s="12">
        <v>56</v>
      </c>
      <c r="M526" s="16" t="s">
        <v>74</v>
      </c>
      <c r="N526" s="12">
        <v>1</v>
      </c>
      <c r="P526" s="12" t="s">
        <v>75</v>
      </c>
      <c r="Q526" s="12" t="s">
        <v>76</v>
      </c>
      <c r="R526" s="12" t="s">
        <v>77</v>
      </c>
      <c r="S526" s="17" t="s">
        <v>109</v>
      </c>
      <c r="T526" s="12">
        <v>28</v>
      </c>
      <c r="V526" s="12">
        <v>3</v>
      </c>
      <c r="W526" s="12" t="s">
        <v>83</v>
      </c>
      <c r="Z526" s="13">
        <v>42</v>
      </c>
      <c r="AA526" s="13">
        <v>1500</v>
      </c>
      <c r="AB526" s="12">
        <v>12</v>
      </c>
      <c r="AC526" s="13">
        <v>-25</v>
      </c>
      <c r="AE526" s="12">
        <v>9</v>
      </c>
      <c r="AF526" s="12">
        <v>10</v>
      </c>
      <c r="AG526" s="12">
        <v>11</v>
      </c>
      <c r="AH526" s="12">
        <v>12</v>
      </c>
      <c r="AJ526" s="13">
        <v>4</v>
      </c>
      <c r="AK526" s="16">
        <f t="shared" si="69"/>
        <v>2459.71679687498</v>
      </c>
      <c r="AL526" s="12">
        <v>-68.7103271484375</v>
      </c>
      <c r="AM526" s="18">
        <v>-83.0078125</v>
      </c>
      <c r="AN526" s="18">
        <v>-93.9788818359375</v>
      </c>
      <c r="AO526" s="18">
        <v>-106.26220703125</v>
      </c>
      <c r="AP526" s="18">
        <v>-118.576049804687</v>
      </c>
      <c r="AU526" s="12">
        <f t="shared" si="72"/>
        <v>18</v>
      </c>
      <c r="AV526" s="12">
        <v>9</v>
      </c>
      <c r="AW526" s="12">
        <v>1</v>
      </c>
      <c r="AX526" s="12">
        <v>1</v>
      </c>
      <c r="AY526" s="12" t="s">
        <v>80</v>
      </c>
      <c r="AZ526" s="12">
        <v>616.09948730468705</v>
      </c>
      <c r="BA526" s="12">
        <v>620.00109863281205</v>
      </c>
      <c r="BB526" s="19">
        <v>-34.330001831054602</v>
      </c>
      <c r="BC526" s="18">
        <v>73.606124877929602</v>
      </c>
      <c r="BD526" s="12">
        <v>1.6005859375</v>
      </c>
      <c r="BE526" s="12">
        <v>617.70007324218705</v>
      </c>
      <c r="BF526" s="12">
        <v>9.2445507049560494</v>
      </c>
      <c r="BG526" s="12">
        <v>3.80078125</v>
      </c>
      <c r="BH526" s="12">
        <v>619.90026855468705</v>
      </c>
      <c r="BI526" s="19">
        <v>1.9962024688720701</v>
      </c>
      <c r="BJ526" s="12">
        <v>36.803062438964801</v>
      </c>
      <c r="BK526" s="12">
        <v>0.92936515808105502</v>
      </c>
      <c r="BL526" s="12">
        <v>2.9255676269531201</v>
      </c>
      <c r="BM526" s="12">
        <v>1.2073841094970701</v>
      </c>
      <c r="BN526" s="12">
        <v>5.4293036460876403</v>
      </c>
      <c r="BO526" s="12">
        <v>97.845870971679602</v>
      </c>
      <c r="BP526" s="12">
        <v>1.05029296875</v>
      </c>
      <c r="BQ526" s="12">
        <v>-41.819854736328097</v>
      </c>
      <c r="BR526" s="12">
        <v>1.0498046875</v>
      </c>
      <c r="BS526" s="12" t="s">
        <v>81</v>
      </c>
      <c r="BT526" s="12" t="s">
        <v>81</v>
      </c>
      <c r="BU526" s="12" t="s">
        <v>81</v>
      </c>
      <c r="BV526" s="12" t="s">
        <v>81</v>
      </c>
      <c r="BW526" s="12">
        <v>160.6865234375</v>
      </c>
      <c r="BX526" s="12" t="s">
        <v>82</v>
      </c>
      <c r="BY526" s="12" t="s">
        <v>81</v>
      </c>
      <c r="BZ526" s="12" t="s">
        <v>82</v>
      </c>
      <c r="CA526" s="12" t="s">
        <v>82</v>
      </c>
      <c r="CE526" s="20">
        <v>-16.5</v>
      </c>
      <c r="CF526" s="21"/>
      <c r="CG526" s="21"/>
      <c r="CH526" s="21"/>
      <c r="CI526" s="21"/>
      <c r="CJ526" s="21"/>
      <c r="CK526" s="21"/>
      <c r="CL526" s="21"/>
      <c r="CO526" s="62"/>
      <c r="CX526" s="22">
        <v>1.7</v>
      </c>
      <c r="CY526" s="23"/>
      <c r="DF526" s="21"/>
      <c r="DH526" s="12" t="s">
        <v>273</v>
      </c>
      <c r="DV526" s="23"/>
      <c r="DW526" s="23"/>
      <c r="DX526" s="23"/>
      <c r="DY526" s="23"/>
      <c r="DZ526" s="23"/>
      <c r="EA526" s="23"/>
      <c r="EB526" s="23"/>
      <c r="EC526" s="12">
        <v>7</v>
      </c>
      <c r="ED526" s="12">
        <v>7</v>
      </c>
      <c r="EE526" s="23"/>
      <c r="EF526" s="21">
        <f t="shared" si="73"/>
        <v>0</v>
      </c>
      <c r="EG526" s="28">
        <v>7</v>
      </c>
      <c r="EH526" s="23"/>
      <c r="EI526" s="23"/>
      <c r="EJ526" s="23"/>
      <c r="EK526" s="23"/>
      <c r="EL526" s="23"/>
      <c r="EM526" s="23"/>
      <c r="EN526" s="23"/>
      <c r="EO526" s="23"/>
      <c r="EP526" s="23"/>
      <c r="EQ526" s="23"/>
      <c r="ER526" s="23"/>
      <c r="ES526" s="23"/>
      <c r="ET526" s="23"/>
      <c r="EU526" s="23"/>
      <c r="EV526" s="23"/>
      <c r="EW526" s="23"/>
      <c r="EX526" s="23"/>
      <c r="EY526" s="23"/>
      <c r="EZ526" s="23"/>
      <c r="FA526" s="23"/>
      <c r="FB526" s="23"/>
      <c r="FC526" s="23"/>
      <c r="FD526" s="23"/>
      <c r="FE526" s="23"/>
      <c r="FF526" s="23"/>
      <c r="FG526" s="23"/>
      <c r="FH526" s="23"/>
      <c r="FI526" s="23"/>
      <c r="FJ526" s="23"/>
      <c r="FK526" s="23"/>
      <c r="FL526" s="23"/>
      <c r="FM526" s="23"/>
      <c r="FN526" s="23"/>
      <c r="FO526" s="23"/>
      <c r="FP526" s="23"/>
      <c r="FQ526" s="23"/>
      <c r="FR526" s="23"/>
      <c r="FS526" s="23"/>
      <c r="FT526" s="23"/>
      <c r="FU526" s="23"/>
      <c r="FV526" s="23"/>
      <c r="FW526" s="23"/>
      <c r="FX526" s="23"/>
      <c r="FY526" s="23"/>
      <c r="FZ526" s="23"/>
      <c r="GA526" s="23"/>
      <c r="GB526" s="23"/>
      <c r="GC526" s="23"/>
      <c r="GD526" s="23"/>
      <c r="GE526" s="23"/>
      <c r="GF526" s="23"/>
      <c r="GG526" s="23"/>
      <c r="GH526" s="23"/>
      <c r="GI526" s="23"/>
      <c r="GJ526" s="23"/>
      <c r="GK526" s="23"/>
      <c r="GL526" s="23"/>
      <c r="GM526" s="23"/>
      <c r="GN526" s="23"/>
      <c r="GO526" s="23"/>
      <c r="GP526" s="23"/>
      <c r="GQ526" s="23"/>
      <c r="GR526" s="23"/>
      <c r="GS526" s="23"/>
      <c r="GT526" s="23"/>
      <c r="GU526" s="23"/>
      <c r="GV526" s="23"/>
      <c r="GW526" s="23"/>
      <c r="GX526" s="23"/>
      <c r="GY526" s="23"/>
      <c r="GZ526" s="23"/>
      <c r="HA526" s="23"/>
      <c r="HB526" s="23"/>
      <c r="HC526" s="23"/>
      <c r="HD526" s="23"/>
      <c r="HE526" s="23"/>
      <c r="HF526" s="23"/>
      <c r="HG526" s="23"/>
      <c r="HH526" s="23"/>
      <c r="HI526" s="23"/>
      <c r="HJ526" s="23"/>
      <c r="HK526" s="23"/>
      <c r="HL526" s="23"/>
      <c r="HM526" s="23"/>
      <c r="HN526" s="23"/>
      <c r="HO526" s="23"/>
      <c r="HP526" s="23"/>
      <c r="HQ526" s="23"/>
      <c r="HR526" s="23"/>
      <c r="HS526" s="23"/>
      <c r="HT526" s="23"/>
      <c r="HU526" s="23"/>
      <c r="HV526" s="23"/>
      <c r="HW526" s="23"/>
      <c r="HX526" s="23"/>
      <c r="HY526" s="23"/>
      <c r="HZ526" s="23"/>
      <c r="IA526" s="23"/>
      <c r="IB526" s="23"/>
      <c r="IC526" s="23"/>
      <c r="ID526" s="23"/>
      <c r="IE526" s="23"/>
      <c r="IF526" s="23"/>
      <c r="IG526" s="23"/>
      <c r="IH526" s="23"/>
      <c r="II526" s="23"/>
      <c r="IJ526" s="23"/>
    </row>
    <row r="527" spans="1:244" s="32" customFormat="1" x14ac:dyDescent="0.3">
      <c r="A527" s="12"/>
      <c r="B527" s="13">
        <v>1</v>
      </c>
      <c r="C527" s="12"/>
      <c r="D527" s="12">
        <v>100</v>
      </c>
      <c r="E527" s="12"/>
      <c r="F527" s="14">
        <v>44984</v>
      </c>
      <c r="G527" s="13" t="s">
        <v>397</v>
      </c>
      <c r="H527" s="12"/>
      <c r="I527" s="15">
        <v>44925</v>
      </c>
      <c r="J527" s="13">
        <f t="shared" si="70"/>
        <v>59</v>
      </c>
      <c r="K527" s="12">
        <f t="shared" si="71"/>
        <v>3</v>
      </c>
      <c r="L527" s="12">
        <v>56</v>
      </c>
      <c r="M527" s="16" t="s">
        <v>74</v>
      </c>
      <c r="N527" s="12">
        <v>1</v>
      </c>
      <c r="O527" s="12"/>
      <c r="P527" s="12" t="s">
        <v>75</v>
      </c>
      <c r="Q527" s="12" t="s">
        <v>76</v>
      </c>
      <c r="R527" s="12" t="s">
        <v>77</v>
      </c>
      <c r="S527" s="17" t="s">
        <v>109</v>
      </c>
      <c r="T527" s="12">
        <v>28</v>
      </c>
      <c r="U527" s="12"/>
      <c r="V527" s="12">
        <v>6</v>
      </c>
      <c r="W527" s="12" t="s">
        <v>83</v>
      </c>
      <c r="X527" s="12"/>
      <c r="Y527" s="12"/>
      <c r="Z527" s="13">
        <v>21</v>
      </c>
      <c r="AA527" s="13">
        <v>1600</v>
      </c>
      <c r="AB527" s="12">
        <v>7</v>
      </c>
      <c r="AC527" s="13">
        <v>-30</v>
      </c>
      <c r="AD527" s="12"/>
      <c r="AE527" s="12">
        <v>15</v>
      </c>
      <c r="AF527" s="12">
        <v>16</v>
      </c>
      <c r="AG527" s="12">
        <v>17</v>
      </c>
      <c r="AH527" s="12">
        <v>18</v>
      </c>
      <c r="AI527" s="12"/>
      <c r="AJ527" s="13">
        <v>2</v>
      </c>
      <c r="AK527" s="16">
        <f t="shared" si="69"/>
        <v>1455.99365234375</v>
      </c>
      <c r="AL527" s="12">
        <v>-80.7037353515625</v>
      </c>
      <c r="AM527" s="18">
        <v>-92.8802490234375</v>
      </c>
      <c r="AN527" s="18">
        <v>-102.264404296875</v>
      </c>
      <c r="AO527" s="18">
        <v>-107.91015625</v>
      </c>
      <c r="AP527" s="18">
        <v>-109.588623046875</v>
      </c>
      <c r="AQ527" s="12"/>
      <c r="AR527" s="12"/>
      <c r="AS527" s="12"/>
      <c r="AT527" s="12"/>
      <c r="AU527" s="12">
        <f t="shared" si="72"/>
        <v>16</v>
      </c>
      <c r="AV527" s="12">
        <v>8</v>
      </c>
      <c r="AW527" s="12">
        <v>1</v>
      </c>
      <c r="AX527" s="12">
        <v>1</v>
      </c>
      <c r="AY527" s="12" t="s">
        <v>80</v>
      </c>
      <c r="AZ527" s="12">
        <v>466</v>
      </c>
      <c r="BA527" s="12">
        <v>471.00109863281199</v>
      </c>
      <c r="BB527" s="19">
        <v>-35.930000305175703</v>
      </c>
      <c r="BC527" s="18">
        <v>67.012153625488196</v>
      </c>
      <c r="BD527" s="12">
        <v>2</v>
      </c>
      <c r="BE527" s="12">
        <v>468</v>
      </c>
      <c r="BF527" s="12">
        <v>15.3764114379882</v>
      </c>
      <c r="BG527" s="12">
        <v>0</v>
      </c>
      <c r="BH527" s="12">
        <v>466</v>
      </c>
      <c r="BI527" s="19">
        <v>3.94247269630432</v>
      </c>
      <c r="BJ527" s="12">
        <v>33.506076812744098</v>
      </c>
      <c r="BK527" s="12">
        <v>0.78427237272262595</v>
      </c>
      <c r="BL527" s="12">
        <v>4.72674512863159</v>
      </c>
      <c r="BM527" s="12">
        <v>6.6118459701537997</v>
      </c>
      <c r="BN527" s="12">
        <v>5.4918642044067303</v>
      </c>
      <c r="BO527" s="12">
        <v>49.479167938232401</v>
      </c>
      <c r="BP527" s="12">
        <v>0.9501953125</v>
      </c>
      <c r="BQ527" s="12">
        <v>-16.237745285034102</v>
      </c>
      <c r="BR527" s="12">
        <v>1.5498046875</v>
      </c>
      <c r="BS527" s="12" t="s">
        <v>81</v>
      </c>
      <c r="BT527" s="12" t="s">
        <v>81</v>
      </c>
      <c r="BU527" s="12" t="s">
        <v>81</v>
      </c>
      <c r="BV527" s="12" t="s">
        <v>81</v>
      </c>
      <c r="BW527" s="12">
        <v>236.77313232421801</v>
      </c>
      <c r="BX527" s="12" t="s">
        <v>82</v>
      </c>
      <c r="BY527" s="12" t="s">
        <v>81</v>
      </c>
      <c r="BZ527" s="12" t="s">
        <v>82</v>
      </c>
      <c r="CA527" s="12" t="s">
        <v>82</v>
      </c>
      <c r="CB527" s="12"/>
      <c r="CC527" s="12"/>
      <c r="CD527" s="12"/>
      <c r="CE527" s="20"/>
      <c r="CF527" s="21"/>
      <c r="CG527" s="21"/>
      <c r="CH527" s="21"/>
      <c r="CI527" s="21"/>
      <c r="CJ527" s="21"/>
      <c r="CK527" s="21"/>
      <c r="CL527" s="21"/>
      <c r="CM527" s="12"/>
      <c r="CN527" s="12"/>
      <c r="CO527" s="62"/>
      <c r="CP527" s="12"/>
      <c r="CQ527" s="12"/>
      <c r="CR527" s="12"/>
      <c r="CS527" s="12"/>
      <c r="CT527" s="12"/>
      <c r="CU527" s="12"/>
      <c r="CV527" s="12"/>
      <c r="CW527" s="12"/>
      <c r="CX527" s="22">
        <v>1.8</v>
      </c>
      <c r="CY527" s="21"/>
      <c r="CZ527" s="12"/>
      <c r="DA527" s="12"/>
      <c r="DB527" s="12"/>
      <c r="DC527" s="12"/>
      <c r="DD527" s="12"/>
      <c r="DE527" s="12"/>
      <c r="DF527" s="21"/>
      <c r="DG527" s="12"/>
      <c r="DH527" s="12" t="s">
        <v>273</v>
      </c>
      <c r="DI527" s="12"/>
      <c r="DJ527" s="12"/>
      <c r="DK527" s="12"/>
      <c r="DL527" s="12"/>
      <c r="DM527" s="12"/>
      <c r="DN527" s="12"/>
      <c r="DO527" s="12"/>
      <c r="DP527" s="12"/>
      <c r="DQ527" s="12"/>
      <c r="DR527" s="12"/>
      <c r="DS527" s="12"/>
      <c r="DT527" s="12"/>
      <c r="DU527" s="12"/>
      <c r="DV527" s="23"/>
      <c r="DW527" s="23"/>
      <c r="DX527" s="23"/>
      <c r="DY527" s="23"/>
      <c r="DZ527" s="23"/>
      <c r="EA527" s="23"/>
      <c r="EB527" s="23"/>
      <c r="EC527" s="12">
        <v>5</v>
      </c>
      <c r="ED527" s="12">
        <v>5</v>
      </c>
      <c r="EE527" s="23"/>
      <c r="EF527" s="21">
        <f t="shared" si="73"/>
        <v>0</v>
      </c>
      <c r="EG527" s="28">
        <v>5</v>
      </c>
      <c r="EH527" s="23"/>
      <c r="EI527" s="23"/>
      <c r="EJ527" s="23"/>
      <c r="EK527" s="23"/>
      <c r="EL527" s="23"/>
      <c r="EM527" s="23"/>
      <c r="EN527" s="23"/>
      <c r="EO527" s="23"/>
      <c r="EP527" s="23"/>
      <c r="EQ527" s="23"/>
      <c r="ER527" s="23"/>
      <c r="ES527" s="23"/>
      <c r="ET527" s="23"/>
      <c r="EU527" s="23"/>
      <c r="EV527" s="23"/>
      <c r="EW527" s="23"/>
      <c r="EX527" s="23"/>
      <c r="EY527" s="23"/>
      <c r="EZ527" s="23"/>
      <c r="FA527" s="23"/>
      <c r="FB527" s="23"/>
      <c r="FC527" s="23"/>
      <c r="FD527" s="23"/>
      <c r="FE527" s="23"/>
      <c r="FF527" s="23"/>
      <c r="FG527" s="23"/>
      <c r="FH527" s="23"/>
      <c r="FI527" s="23"/>
      <c r="FJ527" s="23"/>
      <c r="FK527" s="23"/>
      <c r="FL527" s="23"/>
      <c r="FM527" s="23"/>
      <c r="FN527" s="23"/>
      <c r="FO527" s="23"/>
      <c r="FP527" s="23"/>
      <c r="FQ527" s="23"/>
      <c r="FR527" s="23"/>
      <c r="FS527" s="23"/>
      <c r="FT527" s="23"/>
      <c r="FU527" s="23"/>
      <c r="FV527" s="23"/>
      <c r="FW527" s="23"/>
      <c r="FX527" s="23"/>
      <c r="FY527" s="23"/>
      <c r="FZ527" s="23"/>
      <c r="GA527" s="23"/>
      <c r="GB527" s="23"/>
      <c r="GC527" s="23"/>
      <c r="GD527" s="23"/>
      <c r="GE527" s="23"/>
      <c r="GF527" s="23"/>
      <c r="GG527" s="23"/>
      <c r="GH527" s="23"/>
      <c r="GI527" s="23"/>
      <c r="GJ527" s="23"/>
      <c r="GK527" s="23"/>
      <c r="GL527" s="23"/>
      <c r="GM527" s="23"/>
      <c r="GN527" s="23"/>
      <c r="GO527" s="23"/>
      <c r="GP527" s="23"/>
      <c r="GQ527" s="23"/>
      <c r="GR527" s="23"/>
      <c r="GS527" s="23"/>
      <c r="GT527" s="23"/>
      <c r="GU527" s="23"/>
      <c r="GV527" s="23"/>
      <c r="GW527" s="23"/>
      <c r="GX527" s="23"/>
      <c r="GY527" s="23"/>
      <c r="GZ527" s="23"/>
      <c r="HA527" s="23"/>
      <c r="HB527" s="23"/>
      <c r="HC527" s="23"/>
      <c r="HD527" s="23"/>
      <c r="HE527" s="23"/>
      <c r="HF527" s="23"/>
      <c r="HG527" s="23"/>
      <c r="HH527" s="23"/>
      <c r="HI527" s="23"/>
      <c r="HJ527" s="23"/>
      <c r="HK527" s="23"/>
      <c r="HL527" s="23"/>
      <c r="HM527" s="23"/>
      <c r="HN527" s="23"/>
      <c r="HO527" s="23"/>
      <c r="HP527" s="23"/>
      <c r="HQ527" s="23"/>
      <c r="HR527" s="23"/>
      <c r="HS527" s="23"/>
      <c r="HT527" s="23"/>
      <c r="HU527" s="23"/>
      <c r="HV527" s="23"/>
      <c r="HW527" s="23"/>
      <c r="HX527" s="23"/>
      <c r="HY527" s="23"/>
      <c r="HZ527" s="23"/>
      <c r="IA527" s="23"/>
      <c r="IB527" s="23"/>
      <c r="IC527" s="23"/>
      <c r="ID527" s="23"/>
      <c r="IE527" s="23"/>
      <c r="IF527" s="23"/>
      <c r="IG527" s="23"/>
      <c r="IH527" s="23"/>
      <c r="II527" s="23"/>
      <c r="IJ527" s="23"/>
    </row>
    <row r="528" spans="1:244" s="12" customFormat="1" ht="14.4" customHeight="1" x14ac:dyDescent="0.3">
      <c r="B528" s="13">
        <v>1</v>
      </c>
      <c r="D528" s="12">
        <v>100</v>
      </c>
      <c r="F528" s="14">
        <v>44984</v>
      </c>
      <c r="G528" s="13" t="s">
        <v>397</v>
      </c>
      <c r="I528" s="15">
        <v>44925</v>
      </c>
      <c r="J528" s="13">
        <f t="shared" si="70"/>
        <v>59</v>
      </c>
      <c r="K528" s="12">
        <f t="shared" si="71"/>
        <v>3</v>
      </c>
      <c r="L528" s="12">
        <v>56</v>
      </c>
      <c r="M528" s="16" t="s">
        <v>74</v>
      </c>
      <c r="N528" s="12">
        <v>1</v>
      </c>
      <c r="P528" s="12" t="s">
        <v>75</v>
      </c>
      <c r="Q528" s="12" t="s">
        <v>76</v>
      </c>
      <c r="R528" s="12" t="s">
        <v>77</v>
      </c>
      <c r="S528" s="17" t="s">
        <v>109</v>
      </c>
      <c r="T528" s="12">
        <v>28</v>
      </c>
      <c r="V528" s="12">
        <v>2</v>
      </c>
      <c r="W528" s="12" t="s">
        <v>83</v>
      </c>
      <c r="Z528" s="13">
        <v>29</v>
      </c>
      <c r="AA528" s="13">
        <v>1300</v>
      </c>
      <c r="AB528" s="12">
        <v>14</v>
      </c>
      <c r="AC528" s="13">
        <v>-20</v>
      </c>
      <c r="AE528" s="12">
        <v>5</v>
      </c>
      <c r="AF528" s="12">
        <v>6</v>
      </c>
      <c r="AG528" s="12">
        <v>7</v>
      </c>
      <c r="AH528" s="12">
        <v>8</v>
      </c>
      <c r="AJ528" s="13">
        <v>3</v>
      </c>
      <c r="AK528" s="16">
        <f t="shared" si="69"/>
        <v>1548.4619140625</v>
      </c>
      <c r="AL528" s="12">
        <v>-76.263427734375</v>
      </c>
      <c r="AM528" s="18">
        <v>-85.63232421875</v>
      </c>
      <c r="AN528" s="18">
        <v>-92.6055908203125</v>
      </c>
      <c r="AO528" s="18">
        <v>-99.456787109375</v>
      </c>
      <c r="AP528" s="18">
        <v>-108.062744140625</v>
      </c>
      <c r="AU528" s="12">
        <f t="shared" si="72"/>
        <v>26</v>
      </c>
      <c r="AV528" s="12">
        <v>13</v>
      </c>
      <c r="AW528" s="12">
        <v>1</v>
      </c>
      <c r="AX528" s="12">
        <v>1</v>
      </c>
      <c r="AY528" s="12" t="s">
        <v>80</v>
      </c>
      <c r="AZ528" s="12">
        <v>679.09948730468705</v>
      </c>
      <c r="BA528" s="12">
        <v>684.00109863281205</v>
      </c>
      <c r="BB528" s="19">
        <v>-34.330001831054602</v>
      </c>
      <c r="BC528" s="18">
        <v>62.650314331054602</v>
      </c>
      <c r="BD528" s="12">
        <v>1.900390625</v>
      </c>
      <c r="BE528" s="12">
        <v>680.99987792968705</v>
      </c>
      <c r="BF528" s="12">
        <v>18.216718673706001</v>
      </c>
      <c r="BG528" s="12">
        <v>0</v>
      </c>
      <c r="BH528" s="12">
        <v>679.09948730468705</v>
      </c>
      <c r="BI528" s="19">
        <v>4.0177335739135698</v>
      </c>
      <c r="BJ528" s="12">
        <v>31.325157165527301</v>
      </c>
      <c r="BK528" s="12">
        <v>0.73704636096954301</v>
      </c>
      <c r="BL528" s="12">
        <v>4.7547802925109801</v>
      </c>
      <c r="BM528" s="12">
        <v>25.342075347900298</v>
      </c>
      <c r="BN528" s="12">
        <v>2.9342761039733798</v>
      </c>
      <c r="BO528" s="12">
        <v>45.036766052246001</v>
      </c>
      <c r="BP528" s="12">
        <v>1.150390625</v>
      </c>
      <c r="BQ528" s="12">
        <v>-15.471814155578601</v>
      </c>
      <c r="BR528" s="12">
        <v>1.75</v>
      </c>
      <c r="BS528" s="12" t="s">
        <v>81</v>
      </c>
      <c r="BT528" s="12" t="s">
        <v>81</v>
      </c>
      <c r="BU528" s="12" t="s">
        <v>81</v>
      </c>
      <c r="BV528" s="12" t="s">
        <v>81</v>
      </c>
      <c r="BW528" s="12">
        <v>224.21151733398401</v>
      </c>
      <c r="BX528" s="12" t="s">
        <v>82</v>
      </c>
      <c r="BY528" s="12" t="s">
        <v>81</v>
      </c>
      <c r="BZ528" s="12" t="s">
        <v>82</v>
      </c>
      <c r="CA528" s="12" t="s">
        <v>82</v>
      </c>
      <c r="CE528" s="20">
        <v>-22.3</v>
      </c>
      <c r="CF528" s="21"/>
      <c r="CG528" s="21"/>
      <c r="CH528" s="21"/>
      <c r="CI528" s="21"/>
      <c r="CJ528" s="21"/>
      <c r="CK528" s="21"/>
      <c r="CL528" s="21"/>
      <c r="CO528" s="62"/>
      <c r="CX528" s="22">
        <v>0.53</v>
      </c>
      <c r="CY528" s="23"/>
      <c r="DF528" s="21"/>
      <c r="DH528" s="12" t="s">
        <v>273</v>
      </c>
      <c r="DV528" s="23"/>
      <c r="DW528" s="23"/>
      <c r="DX528" s="23"/>
      <c r="DY528" s="23"/>
      <c r="DZ528" s="23"/>
      <c r="EA528" s="23"/>
      <c r="EB528" s="23"/>
      <c r="EC528" s="12">
        <v>7</v>
      </c>
      <c r="ED528" s="21">
        <v>7</v>
      </c>
      <c r="EE528" s="23"/>
      <c r="EF528" s="21">
        <f t="shared" si="73"/>
        <v>0</v>
      </c>
      <c r="EG528" s="28">
        <v>7</v>
      </c>
      <c r="EH528" s="23"/>
      <c r="EI528" s="23"/>
      <c r="EJ528" s="23"/>
      <c r="EK528" s="23"/>
      <c r="EL528" s="23"/>
      <c r="EM528" s="23"/>
      <c r="EN528" s="23"/>
      <c r="EO528" s="23"/>
      <c r="EP528" s="23"/>
      <c r="EQ528" s="23"/>
      <c r="ER528" s="23"/>
      <c r="ES528" s="23"/>
      <c r="ET528" s="23"/>
      <c r="EU528" s="23"/>
      <c r="EV528" s="23"/>
      <c r="EW528" s="23"/>
      <c r="EX528" s="23"/>
      <c r="EY528" s="23"/>
      <c r="EZ528" s="23"/>
      <c r="FA528" s="23"/>
      <c r="FB528" s="23"/>
      <c r="FC528" s="23"/>
      <c r="FD528" s="23"/>
      <c r="FE528" s="23"/>
      <c r="FF528" s="23"/>
      <c r="FG528" s="23"/>
      <c r="FH528" s="23"/>
      <c r="FI528" s="23"/>
      <c r="FJ528" s="23"/>
      <c r="FK528" s="23"/>
      <c r="FL528" s="23"/>
      <c r="FM528" s="23"/>
      <c r="FN528" s="23"/>
      <c r="FO528" s="23"/>
      <c r="FP528" s="23"/>
      <c r="FQ528" s="23"/>
      <c r="FR528" s="23"/>
      <c r="FS528" s="23"/>
      <c r="FT528" s="23"/>
      <c r="FU528" s="23"/>
      <c r="FV528" s="23"/>
      <c r="FW528" s="23"/>
      <c r="FX528" s="23"/>
      <c r="FY528" s="23"/>
      <c r="FZ528" s="23"/>
      <c r="GA528" s="23"/>
      <c r="GB528" s="23"/>
      <c r="GC528" s="23"/>
      <c r="GD528" s="23"/>
      <c r="GE528" s="23"/>
      <c r="GF528" s="23"/>
      <c r="GG528" s="23"/>
      <c r="GH528" s="23"/>
      <c r="GI528" s="23"/>
      <c r="GJ528" s="23"/>
      <c r="GK528" s="23"/>
      <c r="GL528" s="23"/>
      <c r="GM528" s="23"/>
      <c r="GN528" s="23"/>
      <c r="GO528" s="23"/>
      <c r="GP528" s="23"/>
      <c r="GQ528" s="23"/>
      <c r="GR528" s="23"/>
      <c r="GS528" s="23"/>
      <c r="GT528" s="23"/>
      <c r="GU528" s="23"/>
      <c r="GV528" s="23"/>
      <c r="GW528" s="23"/>
      <c r="GX528" s="23"/>
      <c r="GY528" s="23"/>
      <c r="GZ528" s="23"/>
      <c r="HA528" s="23"/>
      <c r="HB528" s="23"/>
      <c r="HC528" s="23"/>
      <c r="HD528" s="23"/>
      <c r="HE528" s="23"/>
      <c r="HF528" s="23"/>
      <c r="HG528" s="23"/>
      <c r="HH528" s="23"/>
      <c r="HI528" s="23"/>
      <c r="HJ528" s="23"/>
      <c r="HK528" s="23"/>
      <c r="HL528" s="23"/>
      <c r="HM528" s="23"/>
      <c r="HN528" s="23"/>
      <c r="HO528" s="23"/>
      <c r="HP528" s="23"/>
      <c r="HQ528" s="23"/>
      <c r="HR528" s="23"/>
      <c r="HS528" s="23"/>
      <c r="HT528" s="23"/>
      <c r="HU528" s="23"/>
      <c r="HV528" s="23"/>
      <c r="HW528" s="23"/>
      <c r="HX528" s="23"/>
      <c r="HY528" s="23"/>
      <c r="HZ528" s="23"/>
      <c r="IA528" s="23"/>
      <c r="IB528" s="23"/>
      <c r="IC528" s="23"/>
      <c r="ID528" s="23"/>
      <c r="IE528" s="23"/>
      <c r="IF528" s="23"/>
      <c r="IG528" s="23"/>
      <c r="IH528" s="23"/>
      <c r="II528" s="23"/>
      <c r="IJ528" s="23"/>
    </row>
    <row r="529" spans="1:244" s="12" customFormat="1" ht="15" customHeight="1" x14ac:dyDescent="0.3">
      <c r="B529" s="13">
        <v>1</v>
      </c>
      <c r="D529" s="12">
        <v>100</v>
      </c>
      <c r="F529" s="14">
        <v>44984</v>
      </c>
      <c r="G529" s="13" t="s">
        <v>397</v>
      </c>
      <c r="I529" s="15">
        <v>44925</v>
      </c>
      <c r="J529" s="13">
        <f t="shared" si="70"/>
        <v>59</v>
      </c>
      <c r="K529" s="12">
        <f t="shared" si="71"/>
        <v>3</v>
      </c>
      <c r="L529" s="12">
        <v>56</v>
      </c>
      <c r="M529" s="16" t="s">
        <v>74</v>
      </c>
      <c r="N529" s="12">
        <v>1</v>
      </c>
      <c r="P529" s="12" t="s">
        <v>75</v>
      </c>
      <c r="Q529" s="12" t="s">
        <v>76</v>
      </c>
      <c r="R529" s="12" t="s">
        <v>77</v>
      </c>
      <c r="S529" s="17" t="s">
        <v>109</v>
      </c>
      <c r="T529" s="12">
        <v>28</v>
      </c>
      <c r="V529" s="12">
        <v>1</v>
      </c>
      <c r="W529" s="12" t="s">
        <v>83</v>
      </c>
      <c r="Z529" s="13">
        <v>37</v>
      </c>
      <c r="AA529" s="13">
        <v>1000</v>
      </c>
      <c r="AB529" s="12">
        <v>21</v>
      </c>
      <c r="AC529" s="13">
        <v>-17</v>
      </c>
      <c r="AE529" s="12">
        <v>1</v>
      </c>
      <c r="AF529" s="12">
        <v>2</v>
      </c>
      <c r="AG529" s="12">
        <v>3</v>
      </c>
      <c r="AH529" s="12">
        <v>4</v>
      </c>
      <c r="AJ529" s="13">
        <v>2</v>
      </c>
      <c r="AK529" s="16">
        <f t="shared" si="69"/>
        <v>517.27294921875</v>
      </c>
      <c r="AL529" s="12">
        <v>-55.8624267578125</v>
      </c>
      <c r="AM529" s="18">
        <v>-54.7637939453125</v>
      </c>
      <c r="AN529" s="18">
        <v>-60.516357421875</v>
      </c>
      <c r="AO529" s="18">
        <v>-61.370849609375</v>
      </c>
      <c r="AP529" s="18">
        <v>-65.49072265625</v>
      </c>
      <c r="AU529" s="12">
        <f t="shared" si="72"/>
        <v>80</v>
      </c>
      <c r="AV529" s="12">
        <v>40</v>
      </c>
      <c r="AW529" s="12">
        <v>1</v>
      </c>
      <c r="AX529" s="12">
        <v>1</v>
      </c>
      <c r="AY529" s="12" t="s">
        <v>80</v>
      </c>
      <c r="AZ529" s="12">
        <v>431.89849853515602</v>
      </c>
      <c r="BA529" s="12">
        <v>436.20306396484301</v>
      </c>
      <c r="BB529" s="19">
        <v>-36.569999694824197</v>
      </c>
      <c r="BC529" s="18">
        <v>55.017875671386697</v>
      </c>
      <c r="BD529" s="12">
        <v>1.703125</v>
      </c>
      <c r="BE529" s="12">
        <v>433.60162353515602</v>
      </c>
      <c r="BF529" s="12">
        <v>21.601127624511701</v>
      </c>
      <c r="BG529" s="12">
        <v>0</v>
      </c>
      <c r="BH529" s="12">
        <v>431.89849853515602</v>
      </c>
      <c r="BI529" s="19" t="s">
        <v>81</v>
      </c>
      <c r="BJ529" s="12">
        <v>27.508937835693299</v>
      </c>
      <c r="BK529" s="12">
        <v>0.39999136328697199</v>
      </c>
      <c r="BL529" s="12" t="s">
        <v>81</v>
      </c>
      <c r="BM529" s="12">
        <v>3.6801953315734801</v>
      </c>
      <c r="BN529" s="12">
        <v>3.3502881526946999</v>
      </c>
      <c r="BO529" s="12">
        <v>35.15625</v>
      </c>
      <c r="BP529" s="12">
        <v>0.951171875</v>
      </c>
      <c r="BQ529" s="12">
        <v>-10</v>
      </c>
      <c r="BR529" s="12">
        <v>2.048828125</v>
      </c>
      <c r="BS529" s="12" t="s">
        <v>81</v>
      </c>
      <c r="BT529" s="12" t="s">
        <v>81</v>
      </c>
      <c r="BU529" s="12" t="s">
        <v>81</v>
      </c>
      <c r="BV529" s="12" t="s">
        <v>81</v>
      </c>
      <c r="BW529" s="12">
        <v>189.51409912109301</v>
      </c>
      <c r="BX529" s="12" t="s">
        <v>82</v>
      </c>
      <c r="BY529" s="12" t="s">
        <v>81</v>
      </c>
      <c r="BZ529" s="12" t="s">
        <v>82</v>
      </c>
      <c r="CA529" s="12" t="s">
        <v>82</v>
      </c>
      <c r="CE529" s="20"/>
      <c r="CF529" s="21"/>
      <c r="CG529" s="21"/>
      <c r="CH529" s="21"/>
      <c r="CI529" s="21"/>
      <c r="CJ529" s="21"/>
      <c r="CK529" s="21"/>
      <c r="CL529" s="21"/>
      <c r="CO529" s="62"/>
      <c r="CX529" s="22">
        <v>7.2</v>
      </c>
      <c r="CY529" s="23"/>
      <c r="DF529" s="21"/>
      <c r="DH529" s="12" t="s">
        <v>273</v>
      </c>
      <c r="DV529" s="23"/>
      <c r="DW529" s="23"/>
      <c r="DX529" s="23"/>
      <c r="DY529" s="23"/>
      <c r="DZ529" s="23"/>
      <c r="EA529" s="23"/>
      <c r="EB529" s="23"/>
      <c r="EC529" s="12">
        <v>5</v>
      </c>
      <c r="ED529" s="21">
        <v>5</v>
      </c>
      <c r="EE529" s="23"/>
      <c r="EF529" s="21">
        <f t="shared" si="73"/>
        <v>0</v>
      </c>
      <c r="EG529" s="28">
        <v>5</v>
      </c>
      <c r="EH529" s="23"/>
      <c r="EI529" s="23"/>
      <c r="EJ529" s="23"/>
      <c r="EK529" s="23"/>
      <c r="EL529" s="23"/>
      <c r="EM529" s="23"/>
      <c r="EN529" s="23"/>
      <c r="EO529" s="23"/>
      <c r="EP529" s="23"/>
      <c r="EQ529" s="23"/>
      <c r="ER529" s="23"/>
      <c r="ES529" s="23"/>
      <c r="ET529" s="23"/>
      <c r="EU529" s="23"/>
      <c r="EV529" s="23"/>
      <c r="EW529" s="23"/>
      <c r="EX529" s="23"/>
      <c r="EY529" s="23"/>
      <c r="EZ529" s="23"/>
      <c r="FA529" s="23"/>
      <c r="FB529" s="23"/>
      <c r="FC529" s="23"/>
      <c r="FD529" s="23"/>
      <c r="FE529" s="23"/>
      <c r="FF529" s="23"/>
      <c r="FG529" s="23"/>
      <c r="FH529" s="23"/>
      <c r="FI529" s="23"/>
      <c r="FJ529" s="23"/>
      <c r="FK529" s="23"/>
      <c r="FL529" s="23"/>
      <c r="FM529" s="23"/>
      <c r="FN529" s="23"/>
      <c r="FO529" s="23"/>
      <c r="FP529" s="23"/>
      <c r="FQ529" s="23"/>
      <c r="FR529" s="23"/>
      <c r="FS529" s="23"/>
      <c r="FT529" s="23"/>
      <c r="FU529" s="23"/>
      <c r="FV529" s="23"/>
      <c r="FW529" s="23"/>
      <c r="FX529" s="23"/>
      <c r="FY529" s="23"/>
      <c r="FZ529" s="23"/>
      <c r="GA529" s="23"/>
      <c r="GB529" s="23"/>
      <c r="GC529" s="23"/>
      <c r="GD529" s="23"/>
      <c r="GE529" s="23"/>
      <c r="GF529" s="23"/>
      <c r="GG529" s="23"/>
      <c r="GH529" s="23"/>
      <c r="GI529" s="23"/>
      <c r="GJ529" s="23"/>
      <c r="GK529" s="23"/>
      <c r="GL529" s="23"/>
      <c r="GM529" s="23"/>
      <c r="GN529" s="23"/>
      <c r="GO529" s="23"/>
      <c r="GP529" s="23"/>
      <c r="GQ529" s="23"/>
      <c r="GR529" s="23"/>
      <c r="GS529" s="23"/>
      <c r="GT529" s="23"/>
      <c r="GU529" s="23"/>
      <c r="GV529" s="23"/>
      <c r="GW529" s="23"/>
      <c r="GX529" s="23"/>
      <c r="GY529" s="23"/>
      <c r="GZ529" s="23"/>
      <c r="HA529" s="23"/>
      <c r="HB529" s="23"/>
      <c r="HC529" s="23"/>
      <c r="HD529" s="23"/>
      <c r="HE529" s="23"/>
      <c r="HF529" s="23"/>
      <c r="HG529" s="23"/>
      <c r="HH529" s="23"/>
      <c r="HI529" s="23"/>
      <c r="HJ529" s="23"/>
      <c r="HK529" s="23"/>
      <c r="HL529" s="23"/>
      <c r="HM529" s="23"/>
      <c r="HN529" s="23"/>
      <c r="HO529" s="23"/>
      <c r="HP529" s="23"/>
      <c r="HQ529" s="23"/>
      <c r="HR529" s="23"/>
      <c r="HS529" s="23"/>
      <c r="HT529" s="23"/>
      <c r="HU529" s="23"/>
      <c r="HV529" s="23"/>
      <c r="HW529" s="23"/>
      <c r="HX529" s="23"/>
      <c r="HY529" s="23"/>
      <c r="HZ529" s="23"/>
      <c r="IA529" s="23"/>
      <c r="IB529" s="23"/>
      <c r="IC529" s="23"/>
      <c r="ID529" s="23"/>
      <c r="IE529" s="23"/>
      <c r="IF529" s="23"/>
      <c r="IG529" s="23"/>
      <c r="IH529" s="23"/>
      <c r="II529" s="23"/>
      <c r="IJ529" s="23"/>
    </row>
    <row r="530" spans="1:244" s="12" customFormat="1" ht="15" customHeight="1" x14ac:dyDescent="0.3">
      <c r="B530" s="13">
        <v>1</v>
      </c>
      <c r="D530" s="12">
        <v>100</v>
      </c>
      <c r="F530" s="14">
        <v>44986</v>
      </c>
      <c r="G530" s="13" t="s">
        <v>397</v>
      </c>
      <c r="I530" s="15">
        <v>44925</v>
      </c>
      <c r="J530" s="13">
        <f t="shared" si="70"/>
        <v>61</v>
      </c>
      <c r="K530" s="12">
        <f t="shared" si="71"/>
        <v>3</v>
      </c>
      <c r="L530" s="12">
        <v>58</v>
      </c>
      <c r="M530" s="16" t="s">
        <v>74</v>
      </c>
      <c r="N530" s="12">
        <v>1</v>
      </c>
      <c r="P530" s="12" t="s">
        <v>75</v>
      </c>
      <c r="Q530" s="12" t="s">
        <v>76</v>
      </c>
      <c r="R530" s="12" t="s">
        <v>77</v>
      </c>
      <c r="S530" s="17" t="s">
        <v>109</v>
      </c>
      <c r="T530" s="12">
        <v>28</v>
      </c>
      <c r="V530" s="12">
        <v>4</v>
      </c>
      <c r="W530" s="12" t="s">
        <v>621</v>
      </c>
      <c r="Z530" s="13">
        <v>41</v>
      </c>
      <c r="AA530" s="13">
        <v>800</v>
      </c>
      <c r="AB530" s="12">
        <v>15</v>
      </c>
      <c r="AC530" s="13">
        <v>-30</v>
      </c>
      <c r="AE530" s="12">
        <v>25</v>
      </c>
      <c r="AF530" s="12">
        <v>26</v>
      </c>
      <c r="AG530" s="12">
        <v>27</v>
      </c>
      <c r="AH530" s="12">
        <v>28</v>
      </c>
      <c r="AJ530" s="13">
        <v>6</v>
      </c>
      <c r="AK530" s="16">
        <f t="shared" si="69"/>
        <v>1427.001953125</v>
      </c>
      <c r="AL530" s="12">
        <v>-50.0335693359375</v>
      </c>
      <c r="AM530" s="18">
        <v>-58.349609375</v>
      </c>
      <c r="AN530" s="18">
        <v>-64.39208984375</v>
      </c>
      <c r="AO530" s="18">
        <v>-69.64111328125</v>
      </c>
      <c r="AP530" s="18">
        <v>-80.0628662109375</v>
      </c>
      <c r="AU530" s="12">
        <f t="shared" si="72"/>
        <v>22</v>
      </c>
      <c r="AV530" s="12">
        <v>11</v>
      </c>
      <c r="AW530" s="12">
        <v>1</v>
      </c>
      <c r="AX530" s="12">
        <v>1</v>
      </c>
      <c r="AY530" s="12" t="s">
        <v>80</v>
      </c>
      <c r="AZ530" s="12">
        <v>666.2001953125</v>
      </c>
      <c r="BA530" s="12">
        <v>669.89959716796795</v>
      </c>
      <c r="BB530" s="19">
        <v>-36.25</v>
      </c>
      <c r="BC530" s="18">
        <v>79.03564453125</v>
      </c>
      <c r="BD530" s="12">
        <v>1.599609375</v>
      </c>
      <c r="BE530" s="12">
        <v>667.7998046875</v>
      </c>
      <c r="BF530" s="12">
        <v>8.9825439453125</v>
      </c>
      <c r="BG530" s="12">
        <v>3.599609375</v>
      </c>
      <c r="BH530" s="12">
        <v>669.7998046875</v>
      </c>
      <c r="BI530" s="19">
        <v>1.727144241333</v>
      </c>
      <c r="BJ530" s="12">
        <v>39.517822265625</v>
      </c>
      <c r="BK530" s="12">
        <v>0.93254935741424605</v>
      </c>
      <c r="BL530" s="12">
        <v>2.6596937179565399</v>
      </c>
      <c r="BM530" s="12">
        <v>1.3681399822235101</v>
      </c>
      <c r="BN530" s="12">
        <v>9.7193565368652308</v>
      </c>
      <c r="BO530" s="12">
        <v>111.82598114013599</v>
      </c>
      <c r="BP530" s="12">
        <v>1.0498046875</v>
      </c>
      <c r="BQ530" s="12">
        <v>-49.785537719726499</v>
      </c>
      <c r="BR530" s="12">
        <v>0.75</v>
      </c>
      <c r="BS530" s="12" t="s">
        <v>81</v>
      </c>
      <c r="BT530" s="12" t="s">
        <v>81</v>
      </c>
      <c r="BU530" s="12" t="s">
        <v>81</v>
      </c>
      <c r="BV530" s="12" t="s">
        <v>81</v>
      </c>
      <c r="BW530" s="12">
        <v>151.23797607421801</v>
      </c>
      <c r="BX530" s="12" t="s">
        <v>82</v>
      </c>
      <c r="BY530" s="12" t="s">
        <v>81</v>
      </c>
      <c r="BZ530" s="12" t="s">
        <v>82</v>
      </c>
      <c r="CA530" s="12" t="s">
        <v>82</v>
      </c>
      <c r="CE530" s="20">
        <v>-24</v>
      </c>
      <c r="CF530" s="21"/>
      <c r="CG530" s="21"/>
      <c r="CH530" s="21"/>
      <c r="CI530" s="21"/>
      <c r="CJ530" s="21"/>
      <c r="CK530" s="21"/>
      <c r="CL530" s="21"/>
      <c r="CO530" s="62"/>
      <c r="CX530" s="22">
        <v>4</v>
      </c>
      <c r="CY530" s="23"/>
      <c r="DF530" s="21"/>
      <c r="DH530" s="12" t="s">
        <v>273</v>
      </c>
      <c r="DV530" s="23"/>
      <c r="DW530" s="23"/>
      <c r="DX530" s="23"/>
      <c r="DY530" s="23"/>
      <c r="DZ530" s="23"/>
      <c r="EA530" s="23"/>
      <c r="EB530" s="23"/>
      <c r="EC530" s="21">
        <v>9</v>
      </c>
      <c r="ED530" s="12">
        <v>9</v>
      </c>
      <c r="EE530" s="75"/>
      <c r="EF530" s="21">
        <f t="shared" si="73"/>
        <v>0</v>
      </c>
      <c r="EG530" s="24">
        <v>9</v>
      </c>
      <c r="EH530" s="75"/>
      <c r="EI530" s="75"/>
      <c r="EJ530" s="75"/>
      <c r="EK530" s="75"/>
      <c r="EL530" s="75"/>
      <c r="EM530" s="75"/>
      <c r="EN530" s="75"/>
      <c r="EO530" s="75"/>
      <c r="EP530" s="75"/>
      <c r="EQ530" s="75"/>
      <c r="ER530" s="75"/>
      <c r="ES530" s="75"/>
      <c r="ET530" s="75"/>
      <c r="EU530" s="75"/>
      <c r="EV530" s="75"/>
      <c r="EW530" s="75"/>
      <c r="EX530" s="75"/>
      <c r="EY530" s="75"/>
      <c r="EZ530" s="75"/>
      <c r="FA530" s="75"/>
      <c r="FB530" s="75"/>
      <c r="FC530" s="75"/>
      <c r="FD530" s="75"/>
      <c r="FE530" s="75"/>
      <c r="FF530" s="75"/>
      <c r="FG530" s="75"/>
      <c r="FH530" s="75"/>
      <c r="FI530" s="75"/>
      <c r="FJ530" s="75"/>
      <c r="FK530" s="75"/>
      <c r="FL530" s="75"/>
      <c r="FM530" s="75"/>
      <c r="FN530" s="75"/>
      <c r="FO530" s="75"/>
      <c r="FP530" s="75"/>
      <c r="FQ530" s="75"/>
      <c r="FR530" s="75"/>
      <c r="FS530" s="75"/>
      <c r="FT530" s="75"/>
      <c r="FU530" s="75"/>
      <c r="FV530" s="75"/>
      <c r="FW530" s="75"/>
      <c r="FX530" s="75"/>
      <c r="FY530" s="75"/>
      <c r="FZ530" s="75"/>
      <c r="GA530" s="75"/>
      <c r="GB530" s="75"/>
      <c r="GC530" s="75"/>
      <c r="GD530" s="75"/>
      <c r="GE530" s="75"/>
      <c r="GF530" s="75"/>
      <c r="GG530" s="75"/>
      <c r="GH530" s="75"/>
      <c r="GI530" s="75"/>
      <c r="GJ530" s="75"/>
      <c r="GK530" s="75"/>
      <c r="GL530" s="75"/>
      <c r="GM530" s="75"/>
      <c r="GN530" s="75"/>
      <c r="GO530" s="75"/>
      <c r="GP530" s="75"/>
      <c r="GQ530" s="75"/>
      <c r="GR530" s="75"/>
      <c r="GS530" s="75"/>
      <c r="GT530" s="75"/>
      <c r="GU530" s="75"/>
      <c r="GV530" s="75"/>
      <c r="GW530" s="75"/>
      <c r="GX530" s="75"/>
      <c r="GY530" s="75"/>
      <c r="GZ530" s="75"/>
      <c r="HA530" s="75"/>
      <c r="HB530" s="75"/>
      <c r="HC530" s="75"/>
      <c r="HD530" s="75"/>
      <c r="HE530" s="75"/>
      <c r="HF530" s="75"/>
      <c r="HG530" s="75"/>
      <c r="HH530" s="75"/>
      <c r="HI530" s="75"/>
      <c r="HJ530" s="75"/>
      <c r="HK530" s="75"/>
      <c r="HL530" s="75"/>
      <c r="HM530" s="75"/>
      <c r="HN530" s="75"/>
      <c r="HO530" s="75"/>
      <c r="HP530" s="75"/>
      <c r="HQ530" s="75"/>
      <c r="HR530" s="75"/>
      <c r="HS530" s="75"/>
      <c r="HT530" s="75"/>
      <c r="HU530" s="75"/>
      <c r="HV530" s="75"/>
      <c r="HW530" s="75"/>
      <c r="HX530" s="75"/>
      <c r="HY530" s="75"/>
      <c r="HZ530" s="75"/>
      <c r="IA530" s="75"/>
      <c r="IB530" s="75"/>
      <c r="IC530" s="75"/>
      <c r="ID530" s="75"/>
      <c r="IE530" s="75"/>
      <c r="IF530" s="75"/>
      <c r="IG530" s="75"/>
      <c r="IH530" s="75"/>
      <c r="II530" s="75"/>
      <c r="IJ530" s="75"/>
    </row>
    <row r="531" spans="1:244" s="12" customFormat="1" x14ac:dyDescent="0.3">
      <c r="B531" s="13">
        <v>1</v>
      </c>
      <c r="D531" s="12">
        <v>100</v>
      </c>
      <c r="F531" s="14">
        <v>44986</v>
      </c>
      <c r="G531" s="13" t="s">
        <v>397</v>
      </c>
      <c r="I531" s="15">
        <v>44925</v>
      </c>
      <c r="J531" s="13">
        <f t="shared" si="70"/>
        <v>61</v>
      </c>
      <c r="K531" s="12">
        <f t="shared" si="71"/>
        <v>3</v>
      </c>
      <c r="L531" s="12">
        <v>58</v>
      </c>
      <c r="M531" s="16" t="s">
        <v>74</v>
      </c>
      <c r="N531" s="12">
        <v>1</v>
      </c>
      <c r="P531" s="12" t="s">
        <v>75</v>
      </c>
      <c r="Q531" s="12" t="s">
        <v>76</v>
      </c>
      <c r="R531" s="12" t="s">
        <v>77</v>
      </c>
      <c r="S531" s="17" t="s">
        <v>109</v>
      </c>
      <c r="T531" s="12">
        <v>28</v>
      </c>
      <c r="V531" s="12">
        <v>1</v>
      </c>
      <c r="W531" s="12" t="s">
        <v>621</v>
      </c>
      <c r="Z531" s="13">
        <v>39</v>
      </c>
      <c r="AA531" s="13">
        <v>1600</v>
      </c>
      <c r="AB531" s="12">
        <v>4</v>
      </c>
      <c r="AC531" s="13">
        <v>-25</v>
      </c>
      <c r="AE531" s="12">
        <v>13</v>
      </c>
      <c r="AF531" s="12">
        <v>14</v>
      </c>
      <c r="AG531" s="12">
        <v>15</v>
      </c>
      <c r="AH531" s="12">
        <v>16</v>
      </c>
      <c r="AJ531" s="13">
        <v>9</v>
      </c>
      <c r="AK531" s="16">
        <f t="shared" si="69"/>
        <v>927.734375</v>
      </c>
      <c r="AL531" s="12">
        <v>-74.8138427734375</v>
      </c>
      <c r="AM531" s="18">
        <v>-91.9342041015625</v>
      </c>
      <c r="AN531" s="18">
        <v>-87.9669189453125</v>
      </c>
      <c r="AO531" s="18">
        <v>-93.5211181640625</v>
      </c>
      <c r="AP531" s="18">
        <v>-97.2137451171875</v>
      </c>
      <c r="AU531" s="12">
        <f t="shared" si="72"/>
        <v>26</v>
      </c>
      <c r="AV531" s="12">
        <v>13</v>
      </c>
      <c r="AW531" s="12">
        <v>1</v>
      </c>
      <c r="AX531" s="12">
        <v>1</v>
      </c>
      <c r="AY531" s="12" t="s">
        <v>80</v>
      </c>
      <c r="AZ531" s="12">
        <v>692.29998779296795</v>
      </c>
      <c r="BA531" s="12">
        <v>696.30078125</v>
      </c>
      <c r="BB531" s="19">
        <v>-36.569999694824197</v>
      </c>
      <c r="BC531" s="18">
        <v>83.506034851074205</v>
      </c>
      <c r="BD531" s="12">
        <v>1.6005859375</v>
      </c>
      <c r="BE531" s="12">
        <v>693.90057373046795</v>
      </c>
      <c r="BF531" s="12">
        <v>16.077445983886701</v>
      </c>
      <c r="BG531" s="12">
        <v>3.900390625</v>
      </c>
      <c r="BH531" s="12">
        <v>696.20037841796795</v>
      </c>
      <c r="BI531" s="19">
        <v>2.0189948081970202</v>
      </c>
      <c r="BJ531" s="12">
        <v>41.753017425537102</v>
      </c>
      <c r="BK531" s="12">
        <v>0.98301970958709695</v>
      </c>
      <c r="BL531" s="12">
        <v>3.0020143985748202</v>
      </c>
      <c r="BM531" s="12">
        <v>0.91085636615753196</v>
      </c>
      <c r="BN531" s="12">
        <v>28.750770568847599</v>
      </c>
      <c r="BO531" s="12">
        <v>121.323532104492</v>
      </c>
      <c r="BP531" s="12">
        <v>1.150390625</v>
      </c>
      <c r="BQ531" s="12">
        <v>-41.413833618163999</v>
      </c>
      <c r="BR531" s="12">
        <v>0.94970703125</v>
      </c>
      <c r="BS531" s="12" t="s">
        <v>81</v>
      </c>
      <c r="BT531" s="12" t="s">
        <v>81</v>
      </c>
      <c r="BU531" s="12" t="s">
        <v>81</v>
      </c>
      <c r="BV531" s="12" t="s">
        <v>81</v>
      </c>
      <c r="BW531" s="12">
        <v>187.88336181640599</v>
      </c>
      <c r="BX531" s="12" t="s">
        <v>82</v>
      </c>
      <c r="BY531" s="12" t="s">
        <v>81</v>
      </c>
      <c r="BZ531" s="12" t="s">
        <v>82</v>
      </c>
      <c r="CA531" s="12" t="s">
        <v>82</v>
      </c>
      <c r="CE531" s="20">
        <v>-24.9</v>
      </c>
      <c r="CF531" s="21"/>
      <c r="CG531" s="21"/>
      <c r="CH531" s="21"/>
      <c r="CI531" s="21"/>
      <c r="CJ531" s="21"/>
      <c r="CK531" s="21"/>
      <c r="CL531" s="21"/>
      <c r="CO531" s="62"/>
      <c r="CX531" s="22">
        <v>16.5</v>
      </c>
      <c r="CY531" s="23"/>
      <c r="DF531" s="21"/>
      <c r="DG531" s="23"/>
      <c r="DH531" s="12" t="s">
        <v>273</v>
      </c>
      <c r="DV531" s="23"/>
      <c r="DW531" s="23"/>
      <c r="DX531" s="23"/>
      <c r="DY531" s="23"/>
      <c r="DZ531" s="23"/>
      <c r="EA531" s="23"/>
      <c r="EB531" s="23"/>
      <c r="EC531" s="21">
        <v>9</v>
      </c>
      <c r="ED531" s="12">
        <v>9</v>
      </c>
      <c r="EE531" s="23"/>
      <c r="EF531" s="21">
        <f t="shared" si="73"/>
        <v>0</v>
      </c>
      <c r="EG531" s="24">
        <v>9</v>
      </c>
      <c r="EH531" s="23"/>
      <c r="EI531" s="23"/>
      <c r="EJ531" s="23"/>
      <c r="EK531" s="23"/>
      <c r="EL531" s="23"/>
      <c r="EM531" s="23"/>
      <c r="EN531" s="23"/>
      <c r="EO531" s="23"/>
      <c r="EP531" s="23"/>
      <c r="EQ531" s="23"/>
      <c r="ER531" s="23"/>
      <c r="ES531" s="23"/>
      <c r="ET531" s="23"/>
      <c r="EU531" s="23"/>
      <c r="EV531" s="23"/>
      <c r="EW531" s="23"/>
      <c r="EX531" s="23"/>
      <c r="EY531" s="23"/>
      <c r="EZ531" s="23"/>
      <c r="FA531" s="23"/>
      <c r="FB531" s="23"/>
      <c r="FC531" s="23"/>
      <c r="FD531" s="23"/>
      <c r="FE531" s="23"/>
      <c r="FF531" s="23"/>
      <c r="FG531" s="23"/>
      <c r="FH531" s="23"/>
      <c r="FI531" s="23"/>
      <c r="FJ531" s="23"/>
      <c r="FK531" s="23"/>
      <c r="FL531" s="23"/>
      <c r="FM531" s="23"/>
      <c r="FN531" s="23"/>
      <c r="FO531" s="23"/>
      <c r="FP531" s="23"/>
      <c r="FQ531" s="23"/>
      <c r="FR531" s="23"/>
      <c r="FS531" s="23"/>
      <c r="FT531" s="23"/>
      <c r="FU531" s="23"/>
      <c r="FV531" s="23"/>
      <c r="FW531" s="23"/>
      <c r="FX531" s="23"/>
      <c r="FY531" s="23"/>
      <c r="FZ531" s="23"/>
      <c r="GA531" s="23"/>
      <c r="GB531" s="23"/>
      <c r="GC531" s="23"/>
      <c r="GD531" s="23"/>
      <c r="GE531" s="23"/>
      <c r="GF531" s="23"/>
      <c r="GG531" s="23"/>
      <c r="GH531" s="23"/>
      <c r="GI531" s="23"/>
      <c r="GJ531" s="23"/>
      <c r="GK531" s="23"/>
      <c r="GL531" s="23"/>
      <c r="GM531" s="23"/>
      <c r="GN531" s="23"/>
      <c r="GO531" s="23"/>
      <c r="GP531" s="23"/>
      <c r="GQ531" s="23"/>
      <c r="GR531" s="23"/>
      <c r="GS531" s="23"/>
      <c r="GT531" s="23"/>
      <c r="GU531" s="23"/>
      <c r="GV531" s="23"/>
      <c r="GW531" s="23"/>
      <c r="GX531" s="23"/>
      <c r="GY531" s="23"/>
      <c r="GZ531" s="23"/>
      <c r="HA531" s="23"/>
      <c r="HB531" s="23"/>
      <c r="HC531" s="23"/>
      <c r="HD531" s="23"/>
      <c r="HE531" s="23"/>
      <c r="HF531" s="23"/>
      <c r="HG531" s="23"/>
      <c r="HH531" s="23"/>
      <c r="HI531" s="23"/>
      <c r="HJ531" s="23"/>
      <c r="HK531" s="23"/>
      <c r="HL531" s="23"/>
      <c r="HM531" s="23"/>
      <c r="HN531" s="23"/>
      <c r="HO531" s="23"/>
      <c r="HP531" s="23"/>
      <c r="HQ531" s="23"/>
      <c r="HR531" s="23"/>
      <c r="HS531" s="23"/>
      <c r="HT531" s="23"/>
      <c r="HU531" s="23"/>
      <c r="HV531" s="23"/>
      <c r="HW531" s="23"/>
      <c r="HX531" s="23"/>
      <c r="HY531" s="23"/>
      <c r="HZ531" s="23"/>
      <c r="IA531" s="23"/>
      <c r="IB531" s="23"/>
      <c r="IC531" s="23"/>
      <c r="ID531" s="23"/>
      <c r="IE531" s="23"/>
      <c r="IF531" s="23"/>
      <c r="IG531" s="23"/>
      <c r="IH531" s="23"/>
      <c r="II531" s="23"/>
      <c r="IJ531" s="23"/>
    </row>
    <row r="532" spans="1:244" s="12" customFormat="1" ht="14.4" customHeight="1" x14ac:dyDescent="0.3">
      <c r="B532" s="13">
        <v>1</v>
      </c>
      <c r="D532" s="12">
        <v>100</v>
      </c>
      <c r="F532" s="14">
        <v>44986</v>
      </c>
      <c r="G532" s="13" t="s">
        <v>397</v>
      </c>
      <c r="I532" s="15">
        <v>44925</v>
      </c>
      <c r="J532" s="13">
        <f t="shared" si="70"/>
        <v>61</v>
      </c>
      <c r="K532" s="12">
        <f t="shared" si="71"/>
        <v>3</v>
      </c>
      <c r="L532" s="12">
        <v>58</v>
      </c>
      <c r="M532" s="16" t="s">
        <v>74</v>
      </c>
      <c r="N532" s="12">
        <v>1</v>
      </c>
      <c r="P532" s="12" t="s">
        <v>75</v>
      </c>
      <c r="Q532" s="12" t="s">
        <v>76</v>
      </c>
      <c r="R532" s="12" t="s">
        <v>77</v>
      </c>
      <c r="S532" s="17" t="s">
        <v>109</v>
      </c>
      <c r="T532" s="12">
        <v>28</v>
      </c>
      <c r="V532" s="12">
        <v>3</v>
      </c>
      <c r="W532" s="12" t="s">
        <v>621</v>
      </c>
      <c r="Z532" s="13">
        <v>40</v>
      </c>
      <c r="AA532" s="13">
        <v>1300</v>
      </c>
      <c r="AB532" s="12">
        <v>5</v>
      </c>
      <c r="AC532" s="13">
        <v>-30</v>
      </c>
      <c r="AE532" s="12">
        <v>21</v>
      </c>
      <c r="AF532" s="12">
        <v>22</v>
      </c>
      <c r="AG532" s="12">
        <v>23</v>
      </c>
      <c r="AH532" s="12">
        <v>24</v>
      </c>
      <c r="AJ532" s="13">
        <v>4</v>
      </c>
      <c r="AK532" s="16">
        <f t="shared" si="69"/>
        <v>1851.5014648437302</v>
      </c>
      <c r="AL532" s="12">
        <v>-78.1097412109375</v>
      </c>
      <c r="AM532" s="18">
        <v>-90.2252197265625</v>
      </c>
      <c r="AN532" s="18">
        <v>-98.7701416015625</v>
      </c>
      <c r="AO532" s="18">
        <v>-109.375</v>
      </c>
      <c r="AP532" s="18">
        <v>-114.822387695312</v>
      </c>
      <c r="AU532" s="12">
        <f t="shared" si="72"/>
        <v>20</v>
      </c>
      <c r="AV532" s="12">
        <v>10</v>
      </c>
      <c r="AW532" s="12">
        <v>1</v>
      </c>
      <c r="AX532" s="12">
        <v>1</v>
      </c>
      <c r="AY532" s="12" t="s">
        <v>80</v>
      </c>
      <c r="AZ532" s="12">
        <v>711.90051269531205</v>
      </c>
      <c r="BA532" s="12">
        <v>715.89959716796795</v>
      </c>
      <c r="BB532" s="19">
        <v>-32.099998474121001</v>
      </c>
      <c r="BC532" s="18">
        <v>59.275901794433501</v>
      </c>
      <c r="BD532" s="12">
        <v>1.7998046875</v>
      </c>
      <c r="BE532" s="12">
        <v>713.70031738281205</v>
      </c>
      <c r="BF532" s="12">
        <v>7.5638670921325604</v>
      </c>
      <c r="BG532" s="12">
        <v>0</v>
      </c>
      <c r="BH532" s="12">
        <v>711.90051269531205</v>
      </c>
      <c r="BI532" s="19">
        <v>2.6200244426727299</v>
      </c>
      <c r="BJ532" s="12">
        <v>29.637950897216701</v>
      </c>
      <c r="BK532" s="12">
        <v>0.75595200061798096</v>
      </c>
      <c r="BL532" s="12">
        <v>3.3759765625</v>
      </c>
      <c r="BM532" s="12">
        <v>5.6188359260559002</v>
      </c>
      <c r="BN532" s="12">
        <v>2.8630909919738698</v>
      </c>
      <c r="BO532" s="12">
        <v>45.036766052246001</v>
      </c>
      <c r="BP532" s="12">
        <v>0.849609375</v>
      </c>
      <c r="BQ532" s="12">
        <v>-27.420343399047798</v>
      </c>
      <c r="BR532" s="12">
        <v>1.25</v>
      </c>
      <c r="BS532" s="12" t="s">
        <v>81</v>
      </c>
      <c r="BT532" s="12" t="s">
        <v>81</v>
      </c>
      <c r="BU532" s="12" t="s">
        <v>81</v>
      </c>
      <c r="BV532" s="12" t="s">
        <v>81</v>
      </c>
      <c r="BW532" s="12">
        <v>152.713607788085</v>
      </c>
      <c r="BX532" s="12" t="s">
        <v>82</v>
      </c>
      <c r="BY532" s="12" t="s">
        <v>81</v>
      </c>
      <c r="BZ532" s="12" t="s">
        <v>82</v>
      </c>
      <c r="CA532" s="12" t="s">
        <v>82</v>
      </c>
      <c r="CE532" s="20">
        <v>-15</v>
      </c>
      <c r="CF532" s="21"/>
      <c r="CG532" s="21"/>
      <c r="CH532" s="21"/>
      <c r="CI532" s="21"/>
      <c r="CJ532" s="21"/>
      <c r="CK532" s="21"/>
      <c r="CL532" s="21"/>
      <c r="CO532" s="62"/>
      <c r="CX532" s="22">
        <v>2.6</v>
      </c>
      <c r="DF532" s="21"/>
      <c r="DH532" s="12" t="s">
        <v>273</v>
      </c>
      <c r="DV532" s="23"/>
      <c r="DW532" s="23"/>
      <c r="DX532" s="23"/>
      <c r="DY532" s="23"/>
      <c r="DZ532" s="23"/>
      <c r="EA532" s="23"/>
      <c r="EB532" s="23"/>
      <c r="EC532" s="12">
        <v>7</v>
      </c>
      <c r="ED532" s="12">
        <v>7</v>
      </c>
      <c r="EE532" s="23"/>
      <c r="EF532" s="21">
        <f t="shared" si="73"/>
        <v>0</v>
      </c>
      <c r="EG532" s="28">
        <v>7</v>
      </c>
      <c r="EH532" s="23"/>
      <c r="EI532" s="23"/>
      <c r="EJ532" s="23"/>
      <c r="EK532" s="23"/>
      <c r="EL532" s="23"/>
      <c r="EM532" s="23"/>
      <c r="EN532" s="23"/>
      <c r="EO532" s="23"/>
      <c r="EP532" s="23"/>
      <c r="EQ532" s="23"/>
      <c r="ER532" s="23"/>
      <c r="ES532" s="23"/>
      <c r="ET532" s="23"/>
      <c r="EU532" s="23"/>
      <c r="EV532" s="23"/>
      <c r="EW532" s="23"/>
      <c r="EX532" s="23"/>
      <c r="EY532" s="23"/>
      <c r="EZ532" s="23"/>
      <c r="FA532" s="23"/>
      <c r="FB532" s="23"/>
      <c r="FC532" s="23"/>
      <c r="FD532" s="23"/>
      <c r="FE532" s="23"/>
      <c r="FF532" s="23"/>
      <c r="FG532" s="23"/>
      <c r="FH532" s="23"/>
      <c r="FI532" s="23"/>
      <c r="FJ532" s="23"/>
      <c r="FK532" s="23"/>
      <c r="FL532" s="23"/>
      <c r="FM532" s="23"/>
      <c r="FN532" s="23"/>
      <c r="FO532" s="23"/>
      <c r="FP532" s="23"/>
      <c r="FQ532" s="23"/>
      <c r="FR532" s="23"/>
      <c r="FS532" s="23"/>
      <c r="FT532" s="23"/>
      <c r="FU532" s="23"/>
      <c r="FV532" s="23"/>
      <c r="FW532" s="23"/>
      <c r="FX532" s="23"/>
      <c r="FY532" s="23"/>
      <c r="FZ532" s="23"/>
      <c r="GA532" s="23"/>
      <c r="GB532" s="23"/>
      <c r="GC532" s="23"/>
      <c r="GD532" s="23"/>
      <c r="GE532" s="23"/>
      <c r="GF532" s="23"/>
      <c r="GG532" s="23"/>
      <c r="GH532" s="23"/>
      <c r="GI532" s="23"/>
      <c r="GJ532" s="23"/>
      <c r="GK532" s="23"/>
      <c r="GL532" s="23"/>
      <c r="GM532" s="23"/>
      <c r="GN532" s="23"/>
      <c r="GO532" s="23"/>
      <c r="GP532" s="23"/>
      <c r="GQ532" s="23"/>
      <c r="GR532" s="23"/>
      <c r="GS532" s="23"/>
      <c r="GT532" s="23"/>
      <c r="GU532" s="23"/>
      <c r="GV532" s="23"/>
      <c r="GW532" s="23"/>
      <c r="GX532" s="23"/>
      <c r="GY532" s="23"/>
      <c r="GZ532" s="23"/>
      <c r="HA532" s="23"/>
      <c r="HB532" s="23"/>
      <c r="HC532" s="23"/>
      <c r="HD532" s="23"/>
      <c r="HE532" s="23"/>
      <c r="HF532" s="23"/>
      <c r="HG532" s="23"/>
      <c r="HH532" s="23"/>
      <c r="HI532" s="23"/>
      <c r="HJ532" s="23"/>
      <c r="HK532" s="23"/>
      <c r="HL532" s="23"/>
      <c r="HM532" s="23"/>
      <c r="HN532" s="23"/>
      <c r="HO532" s="23"/>
      <c r="HP532" s="23"/>
      <c r="HQ532" s="23"/>
      <c r="HR532" s="23"/>
      <c r="HS532" s="23"/>
      <c r="HT532" s="23"/>
      <c r="HU532" s="23"/>
      <c r="HV532" s="23"/>
      <c r="HW532" s="23"/>
      <c r="HX532" s="23"/>
      <c r="HY532" s="23"/>
      <c r="HZ532" s="23"/>
      <c r="IA532" s="23"/>
      <c r="IB532" s="23"/>
      <c r="IC532" s="23"/>
      <c r="ID532" s="23"/>
      <c r="IE532" s="23"/>
      <c r="IF532" s="23"/>
      <c r="IG532" s="23"/>
      <c r="IH532" s="23"/>
      <c r="II532" s="23"/>
      <c r="IJ532" s="23"/>
    </row>
    <row r="533" spans="1:244" s="12" customFormat="1" x14ac:dyDescent="0.3">
      <c r="B533" s="13">
        <v>1</v>
      </c>
      <c r="D533" s="12">
        <v>100</v>
      </c>
      <c r="F533" s="14">
        <v>44986</v>
      </c>
      <c r="G533" s="13" t="s">
        <v>397</v>
      </c>
      <c r="I533" s="15">
        <v>44925</v>
      </c>
      <c r="J533" s="13">
        <f t="shared" si="70"/>
        <v>61</v>
      </c>
      <c r="K533" s="12">
        <f t="shared" si="71"/>
        <v>3</v>
      </c>
      <c r="L533" s="12">
        <v>58</v>
      </c>
      <c r="M533" s="16" t="s">
        <v>74</v>
      </c>
      <c r="N533" s="12">
        <v>1</v>
      </c>
      <c r="P533" s="12" t="s">
        <v>75</v>
      </c>
      <c r="Q533" s="12" t="s">
        <v>76</v>
      </c>
      <c r="R533" s="12" t="s">
        <v>77</v>
      </c>
      <c r="S533" s="17" t="s">
        <v>109</v>
      </c>
      <c r="T533" s="12">
        <v>28</v>
      </c>
      <c r="V533" s="12">
        <v>2</v>
      </c>
      <c r="W533" s="12" t="s">
        <v>83</v>
      </c>
      <c r="Z533" s="13">
        <v>41</v>
      </c>
      <c r="AA533" s="13">
        <v>1600</v>
      </c>
      <c r="AB533" s="12">
        <v>10</v>
      </c>
      <c r="AC533" s="13">
        <v>-37</v>
      </c>
      <c r="AE533" s="12">
        <v>17</v>
      </c>
      <c r="AF533" s="12">
        <v>18</v>
      </c>
      <c r="AG533" s="12">
        <v>19</v>
      </c>
      <c r="AH533" s="12">
        <v>20</v>
      </c>
      <c r="AJ533" s="13">
        <v>3</v>
      </c>
      <c r="AK533" s="16">
        <f t="shared" si="69"/>
        <v>2789.91699218748</v>
      </c>
      <c r="AL533" s="12">
        <v>-82.427978515625</v>
      </c>
      <c r="AM533" s="18">
        <v>-99.79248046875</v>
      </c>
      <c r="AN533" s="18">
        <v>-115.463256835937</v>
      </c>
      <c r="AO533" s="18">
        <v>-126.77001953125</v>
      </c>
      <c r="AP533" s="18">
        <v>-138.68713378906199</v>
      </c>
      <c r="AU533" s="12">
        <f t="shared" si="72"/>
        <v>24</v>
      </c>
      <c r="AV533" s="12">
        <v>12</v>
      </c>
      <c r="AW533" s="12">
        <v>1</v>
      </c>
      <c r="AX533" s="12">
        <v>1</v>
      </c>
      <c r="AY533" s="12" t="s">
        <v>80</v>
      </c>
      <c r="AZ533" s="12">
        <v>611.59948730468705</v>
      </c>
      <c r="BA533" s="12">
        <v>615.89959716796795</v>
      </c>
      <c r="BB533" s="19">
        <v>-34.090000152587798</v>
      </c>
      <c r="BC533" s="18">
        <v>54.094272613525298</v>
      </c>
      <c r="BD533" s="12">
        <v>1.900390625</v>
      </c>
      <c r="BE533" s="12">
        <v>613.49987792968705</v>
      </c>
      <c r="BF533" s="12">
        <v>25.545078277587798</v>
      </c>
      <c r="BG533" s="12">
        <v>0</v>
      </c>
      <c r="BH533" s="12">
        <v>611.59948730468705</v>
      </c>
      <c r="BI533" s="19" t="s">
        <v>81</v>
      </c>
      <c r="BJ533" s="12">
        <v>27.047136306762599</v>
      </c>
      <c r="BK533" s="12" t="s">
        <v>81</v>
      </c>
      <c r="BL533" s="12" t="s">
        <v>81</v>
      </c>
      <c r="BM533" s="12">
        <v>3.8814175128936701</v>
      </c>
      <c r="BN533" s="12">
        <v>2.32865118980407</v>
      </c>
      <c r="BO533" s="12">
        <v>21.599264144897401</v>
      </c>
      <c r="BP533" s="12">
        <v>0.9501953125</v>
      </c>
      <c r="BQ533" s="12">
        <v>-16.697303771972599</v>
      </c>
      <c r="BR533" s="12">
        <v>1.5498046875</v>
      </c>
      <c r="BS533" s="12" t="s">
        <v>81</v>
      </c>
      <c r="BT533" s="12" t="s">
        <v>81</v>
      </c>
      <c r="BU533" s="12" t="s">
        <v>81</v>
      </c>
      <c r="BV533" s="12" t="s">
        <v>81</v>
      </c>
      <c r="BW533" s="12">
        <v>182.56275939941401</v>
      </c>
      <c r="BX533" s="12" t="s">
        <v>82</v>
      </c>
      <c r="BY533" s="12" t="s">
        <v>81</v>
      </c>
      <c r="BZ533" s="12" t="s">
        <v>82</v>
      </c>
      <c r="CA533" s="12" t="s">
        <v>82</v>
      </c>
      <c r="CE533" s="20">
        <v>-22.3</v>
      </c>
      <c r="CF533" s="21"/>
      <c r="CG533" s="21"/>
      <c r="CH533" s="21"/>
      <c r="CI533" s="21"/>
      <c r="CJ533" s="21"/>
      <c r="CK533" s="21"/>
      <c r="CL533" s="21"/>
      <c r="CO533" s="62"/>
      <c r="CX533" s="22">
        <v>0.57999999999999996</v>
      </c>
      <c r="DF533" s="21"/>
      <c r="DH533" s="12" t="s">
        <v>273</v>
      </c>
      <c r="DV533" s="23"/>
      <c r="DW533" s="23"/>
      <c r="DX533" s="23"/>
      <c r="DY533" s="23"/>
      <c r="DZ533" s="23"/>
      <c r="EA533" s="23"/>
      <c r="EB533" s="23"/>
      <c r="EC533" s="12">
        <v>7</v>
      </c>
      <c r="ED533" s="12">
        <v>7</v>
      </c>
      <c r="EE533" s="23"/>
      <c r="EF533" s="21">
        <f t="shared" si="73"/>
        <v>0</v>
      </c>
      <c r="EG533" s="28">
        <v>7</v>
      </c>
      <c r="EH533" s="23"/>
      <c r="EI533" s="23"/>
      <c r="EJ533" s="23"/>
      <c r="EK533" s="23"/>
      <c r="EL533" s="23"/>
      <c r="EM533" s="23"/>
      <c r="EN533" s="23"/>
      <c r="EO533" s="23"/>
      <c r="EP533" s="23"/>
      <c r="EQ533" s="23"/>
      <c r="ER533" s="23"/>
      <c r="ES533" s="23"/>
      <c r="ET533" s="23"/>
      <c r="EU533" s="23"/>
      <c r="EV533" s="23"/>
      <c r="EW533" s="23"/>
      <c r="EX533" s="23"/>
      <c r="EY533" s="23"/>
      <c r="EZ533" s="23"/>
      <c r="FA533" s="23"/>
      <c r="FB533" s="23"/>
      <c r="FC533" s="23"/>
      <c r="FD533" s="23"/>
      <c r="FE533" s="23"/>
      <c r="FF533" s="23"/>
      <c r="FG533" s="23"/>
      <c r="FH533" s="23"/>
      <c r="FI533" s="23"/>
      <c r="FJ533" s="23"/>
      <c r="FK533" s="23"/>
      <c r="FL533" s="23"/>
      <c r="FM533" s="23"/>
      <c r="FN533" s="23"/>
      <c r="FO533" s="23"/>
      <c r="FP533" s="23"/>
      <c r="FQ533" s="23"/>
      <c r="FR533" s="23"/>
      <c r="FS533" s="23"/>
      <c r="FT533" s="23"/>
      <c r="FU533" s="23"/>
      <c r="FV533" s="23"/>
      <c r="FW533" s="23"/>
      <c r="FX533" s="23"/>
      <c r="FY533" s="23"/>
      <c r="FZ533" s="23"/>
      <c r="GA533" s="23"/>
      <c r="GB533" s="23"/>
      <c r="GC533" s="23"/>
      <c r="GD533" s="23"/>
      <c r="GE533" s="23"/>
      <c r="GF533" s="23"/>
      <c r="GG533" s="23"/>
      <c r="GH533" s="23"/>
      <c r="GI533" s="23"/>
      <c r="GJ533" s="23"/>
      <c r="GK533" s="23"/>
      <c r="GL533" s="23"/>
      <c r="GM533" s="23"/>
      <c r="GN533" s="23"/>
      <c r="GO533" s="23"/>
      <c r="GP533" s="23"/>
      <c r="GQ533" s="23"/>
      <c r="GR533" s="23"/>
      <c r="GS533" s="23"/>
      <c r="GT533" s="23"/>
      <c r="GU533" s="23"/>
      <c r="GV533" s="23"/>
      <c r="GW533" s="23"/>
      <c r="GX533" s="23"/>
      <c r="GY533" s="23"/>
      <c r="GZ533" s="23"/>
      <c r="HA533" s="23"/>
      <c r="HB533" s="23"/>
      <c r="HC533" s="23"/>
      <c r="HD533" s="23"/>
      <c r="HE533" s="23"/>
      <c r="HF533" s="23"/>
      <c r="HG533" s="23"/>
      <c r="HH533" s="23"/>
      <c r="HI533" s="23"/>
      <c r="HJ533" s="23"/>
      <c r="HK533" s="23"/>
      <c r="HL533" s="23"/>
      <c r="HM533" s="23"/>
      <c r="HN533" s="23"/>
      <c r="HO533" s="23"/>
      <c r="HP533" s="23"/>
      <c r="HQ533" s="23"/>
      <c r="HR533" s="23"/>
      <c r="HS533" s="23"/>
      <c r="HT533" s="23"/>
      <c r="HU533" s="23"/>
      <c r="HV533" s="23"/>
      <c r="HW533" s="23"/>
      <c r="HX533" s="23"/>
      <c r="HY533" s="23"/>
      <c r="HZ533" s="23"/>
      <c r="IA533" s="23"/>
      <c r="IB533" s="23"/>
      <c r="IC533" s="23"/>
      <c r="ID533" s="23"/>
      <c r="IE533" s="23"/>
      <c r="IF533" s="23"/>
      <c r="IG533" s="23"/>
      <c r="IH533" s="23"/>
      <c r="II533" s="23"/>
      <c r="IJ533" s="23"/>
    </row>
    <row r="534" spans="1:244" s="12" customFormat="1" x14ac:dyDescent="0.3">
      <c r="B534" s="13">
        <v>1</v>
      </c>
      <c r="C534" s="51"/>
      <c r="D534" s="12">
        <v>100</v>
      </c>
      <c r="F534" s="14">
        <v>44987</v>
      </c>
      <c r="G534" s="13" t="s">
        <v>397</v>
      </c>
      <c r="I534" s="15">
        <v>44925</v>
      </c>
      <c r="J534" s="13">
        <f t="shared" si="70"/>
        <v>62</v>
      </c>
      <c r="K534" s="12">
        <f t="shared" si="71"/>
        <v>3</v>
      </c>
      <c r="L534" s="12">
        <v>59</v>
      </c>
      <c r="M534" s="16" t="s">
        <v>74</v>
      </c>
      <c r="N534" s="12">
        <v>1</v>
      </c>
      <c r="P534" s="12" t="s">
        <v>75</v>
      </c>
      <c r="Q534" s="12" t="s">
        <v>76</v>
      </c>
      <c r="R534" s="12" t="s">
        <v>77</v>
      </c>
      <c r="S534" s="17" t="s">
        <v>109</v>
      </c>
      <c r="T534" s="12">
        <v>28</v>
      </c>
      <c r="V534" s="12">
        <v>5</v>
      </c>
      <c r="W534" s="12" t="s">
        <v>83</v>
      </c>
      <c r="Z534" s="13">
        <v>34</v>
      </c>
      <c r="AA534" s="13">
        <v>1000</v>
      </c>
      <c r="AB534" s="12">
        <v>12</v>
      </c>
      <c r="AC534" s="13">
        <v>-41</v>
      </c>
      <c r="AE534" s="12">
        <v>38</v>
      </c>
      <c r="AF534" s="12">
        <v>39</v>
      </c>
      <c r="AG534" s="12">
        <v>40</v>
      </c>
      <c r="AH534" s="12">
        <v>41</v>
      </c>
      <c r="AJ534" s="13">
        <v>3</v>
      </c>
      <c r="AK534" s="16">
        <f t="shared" si="69"/>
        <v>1372.6806640624802</v>
      </c>
      <c r="AL534" s="12">
        <v>-79.803466796875</v>
      </c>
      <c r="AM534" s="18">
        <v>-89.324951171875</v>
      </c>
      <c r="AN534" s="18">
        <v>-100.311279296875</v>
      </c>
      <c r="AO534" s="18">
        <v>-105.682373046875</v>
      </c>
      <c r="AP534" s="18">
        <v>-105.941772460937</v>
      </c>
      <c r="AU534" s="12">
        <f t="shared" si="72"/>
        <v>40</v>
      </c>
      <c r="AV534" s="12">
        <v>20</v>
      </c>
      <c r="AW534" s="12">
        <v>1</v>
      </c>
      <c r="AX534" s="12">
        <v>1</v>
      </c>
      <c r="AY534" s="12" t="s">
        <v>80</v>
      </c>
      <c r="AZ534" s="12">
        <v>677.59948730468705</v>
      </c>
      <c r="BA534" s="12">
        <v>681.69909667968705</v>
      </c>
      <c r="BB534" s="19">
        <v>-30.5</v>
      </c>
      <c r="BC534" s="18">
        <v>63.1690673828125</v>
      </c>
      <c r="BD534" s="12">
        <v>1.701171875</v>
      </c>
      <c r="BE534" s="12">
        <v>679.30065917968705</v>
      </c>
      <c r="BF534" s="12">
        <v>13.1202392578125</v>
      </c>
      <c r="BG534" s="12">
        <v>0</v>
      </c>
      <c r="BH534" s="12">
        <v>677.59948730468705</v>
      </c>
      <c r="BI534" s="19">
        <v>2.38059973716735</v>
      </c>
      <c r="BJ534" s="12">
        <v>31.5845336914062</v>
      </c>
      <c r="BK534" s="12">
        <v>0.91524618864059404</v>
      </c>
      <c r="BL534" s="12">
        <v>3.2958459854125901</v>
      </c>
      <c r="BM534" s="12">
        <v>1.72540211677551</v>
      </c>
      <c r="BN534" s="12">
        <v>5.5194125175476003</v>
      </c>
      <c r="BO534" s="12">
        <v>65.104164123535099</v>
      </c>
      <c r="BP534" s="12">
        <v>1.0498046875</v>
      </c>
      <c r="BQ534" s="12">
        <v>-27.573530197143501</v>
      </c>
      <c r="BR534" s="12">
        <v>1.0498046875</v>
      </c>
      <c r="BS534" s="12" t="s">
        <v>81</v>
      </c>
      <c r="BT534" s="12" t="s">
        <v>81</v>
      </c>
      <c r="BU534" s="12" t="s">
        <v>81</v>
      </c>
      <c r="BV534" s="12" t="s">
        <v>81</v>
      </c>
      <c r="BW534" s="12">
        <v>157.24716186523401</v>
      </c>
      <c r="BX534" s="12" t="s">
        <v>82</v>
      </c>
      <c r="BY534" s="12" t="s">
        <v>81</v>
      </c>
      <c r="BZ534" s="12" t="s">
        <v>82</v>
      </c>
      <c r="CA534" s="12" t="s">
        <v>82</v>
      </c>
      <c r="CC534" s="35"/>
      <c r="CD534" s="35"/>
      <c r="CE534" s="73">
        <v>-17.8</v>
      </c>
      <c r="CF534" s="74"/>
      <c r="CG534" s="21"/>
      <c r="CH534" s="21"/>
      <c r="CI534" s="21"/>
      <c r="CJ534" s="21"/>
      <c r="CK534" s="21"/>
      <c r="CL534" s="21"/>
      <c r="CO534" s="62"/>
      <c r="CX534" s="22">
        <v>0.2</v>
      </c>
      <c r="DF534" s="21"/>
      <c r="DH534" s="12" t="s">
        <v>273</v>
      </c>
      <c r="DV534" s="23"/>
      <c r="DW534" s="23"/>
      <c r="DX534" s="23"/>
      <c r="DY534" s="23"/>
      <c r="DZ534" s="23"/>
      <c r="EA534" s="23"/>
      <c r="EB534" s="23"/>
      <c r="EC534" s="32">
        <v>6</v>
      </c>
      <c r="ED534" s="21">
        <v>6</v>
      </c>
      <c r="EE534" s="23"/>
      <c r="EF534" s="21">
        <f t="shared" si="73"/>
        <v>0</v>
      </c>
      <c r="EG534" s="36">
        <v>6</v>
      </c>
      <c r="EH534" s="23"/>
      <c r="EI534" s="23"/>
      <c r="EJ534" s="23"/>
      <c r="EK534" s="23"/>
      <c r="EL534" s="23"/>
      <c r="EM534" s="23"/>
      <c r="EN534" s="23"/>
      <c r="EO534" s="23"/>
      <c r="EP534" s="23"/>
      <c r="EQ534" s="23"/>
      <c r="ER534" s="23"/>
      <c r="ES534" s="23"/>
      <c r="ET534" s="23"/>
      <c r="EU534" s="23"/>
      <c r="EV534" s="23"/>
      <c r="EW534" s="23"/>
      <c r="EX534" s="23"/>
      <c r="EY534" s="23"/>
      <c r="EZ534" s="23"/>
      <c r="FA534" s="23"/>
      <c r="FB534" s="23"/>
      <c r="FC534" s="23"/>
      <c r="FD534" s="23"/>
      <c r="FE534" s="23"/>
      <c r="FF534" s="23"/>
      <c r="FG534" s="23"/>
      <c r="FH534" s="23"/>
      <c r="FI534" s="23"/>
      <c r="FJ534" s="23"/>
      <c r="FK534" s="23"/>
      <c r="FL534" s="23"/>
      <c r="FM534" s="23"/>
      <c r="FN534" s="23"/>
      <c r="FO534" s="23"/>
      <c r="FP534" s="23"/>
      <c r="FQ534" s="23"/>
      <c r="FR534" s="23"/>
      <c r="FS534" s="23"/>
      <c r="FT534" s="23"/>
      <c r="FU534" s="23"/>
      <c r="FV534" s="23"/>
      <c r="FW534" s="23"/>
      <c r="FX534" s="23"/>
      <c r="FY534" s="23"/>
      <c r="FZ534" s="23"/>
      <c r="GA534" s="23"/>
      <c r="GB534" s="23"/>
      <c r="GC534" s="23"/>
      <c r="GD534" s="23"/>
      <c r="GE534" s="23"/>
      <c r="GF534" s="23"/>
      <c r="GG534" s="23"/>
      <c r="GH534" s="23"/>
      <c r="GI534" s="23"/>
      <c r="GJ534" s="23"/>
      <c r="GK534" s="23"/>
      <c r="GL534" s="23"/>
      <c r="GM534" s="23"/>
      <c r="GN534" s="23"/>
      <c r="GO534" s="23"/>
      <c r="GP534" s="23"/>
      <c r="GQ534" s="23"/>
      <c r="GR534" s="23"/>
      <c r="GS534" s="23"/>
      <c r="GT534" s="23"/>
      <c r="GU534" s="23"/>
      <c r="GV534" s="23"/>
      <c r="GW534" s="23"/>
      <c r="GX534" s="23"/>
      <c r="GY534" s="23"/>
      <c r="GZ534" s="23"/>
      <c r="HA534" s="23"/>
      <c r="HB534" s="23"/>
      <c r="HC534" s="23"/>
      <c r="HD534" s="23"/>
      <c r="HE534" s="23"/>
      <c r="HF534" s="23"/>
      <c r="HG534" s="23"/>
      <c r="HH534" s="23"/>
      <c r="HI534" s="23"/>
      <c r="HJ534" s="23"/>
      <c r="HK534" s="23"/>
      <c r="HL534" s="23"/>
      <c r="HM534" s="23"/>
      <c r="HN534" s="23"/>
      <c r="HO534" s="23"/>
      <c r="HP534" s="23"/>
      <c r="HQ534" s="23"/>
      <c r="HR534" s="23"/>
      <c r="HS534" s="23"/>
      <c r="HT534" s="23"/>
      <c r="HU534" s="23"/>
      <c r="HV534" s="23"/>
      <c r="HW534" s="23"/>
      <c r="HX534" s="23"/>
      <c r="HY534" s="23"/>
      <c r="HZ534" s="23"/>
      <c r="IA534" s="23"/>
      <c r="IB534" s="23"/>
      <c r="IC534" s="23"/>
      <c r="ID534" s="23"/>
      <c r="IE534" s="23"/>
      <c r="IF534" s="23"/>
      <c r="IG534" s="23"/>
      <c r="IH534" s="23"/>
      <c r="II534" s="23"/>
      <c r="IJ534" s="23"/>
    </row>
    <row r="535" spans="1:244" s="35" customFormat="1" ht="15" customHeight="1" x14ac:dyDescent="0.3">
      <c r="A535" s="12"/>
      <c r="B535" s="13">
        <v>1</v>
      </c>
      <c r="C535" s="51"/>
      <c r="D535" s="12">
        <v>100</v>
      </c>
      <c r="E535" s="12"/>
      <c r="F535" s="14">
        <v>44987</v>
      </c>
      <c r="G535" s="13" t="s">
        <v>397</v>
      </c>
      <c r="H535" s="12"/>
      <c r="I535" s="15">
        <v>44925</v>
      </c>
      <c r="J535" s="13">
        <f t="shared" si="70"/>
        <v>62</v>
      </c>
      <c r="K535" s="12">
        <f t="shared" si="71"/>
        <v>3</v>
      </c>
      <c r="L535" s="12">
        <v>59</v>
      </c>
      <c r="M535" s="16" t="s">
        <v>74</v>
      </c>
      <c r="N535" s="12">
        <v>1</v>
      </c>
      <c r="O535" s="12"/>
      <c r="P535" s="12" t="s">
        <v>75</v>
      </c>
      <c r="Q535" s="12" t="s">
        <v>76</v>
      </c>
      <c r="R535" s="12" t="s">
        <v>77</v>
      </c>
      <c r="S535" s="17" t="s">
        <v>109</v>
      </c>
      <c r="T535" s="12">
        <v>28</v>
      </c>
      <c r="U535" s="12"/>
      <c r="V535" s="12">
        <v>8</v>
      </c>
      <c r="W535" s="12" t="s">
        <v>83</v>
      </c>
      <c r="X535" s="12"/>
      <c r="Y535" s="12"/>
      <c r="Z535" s="13">
        <v>38</v>
      </c>
      <c r="AA535" s="13">
        <v>1400</v>
      </c>
      <c r="AB535" s="12">
        <v>10</v>
      </c>
      <c r="AC535" s="13">
        <v>-31</v>
      </c>
      <c r="AD535" s="12"/>
      <c r="AE535" s="12">
        <v>44</v>
      </c>
      <c r="AF535" s="12">
        <v>45</v>
      </c>
      <c r="AG535" s="12">
        <v>46</v>
      </c>
      <c r="AH535" s="12">
        <v>47</v>
      </c>
      <c r="AI535" s="12"/>
      <c r="AJ535" s="13">
        <v>1</v>
      </c>
      <c r="AK535" s="16">
        <f t="shared" si="69"/>
        <v>1824.0356445312302</v>
      </c>
      <c r="AL535" s="12">
        <v>-71.77734375</v>
      </c>
      <c r="AM535" s="18">
        <v>-82.9925537109375</v>
      </c>
      <c r="AN535" s="18">
        <v>-91.583251953125</v>
      </c>
      <c r="AO535" s="18">
        <v>-104.278564453125</v>
      </c>
      <c r="AP535" s="18">
        <v>-106.735229492187</v>
      </c>
      <c r="AQ535" s="12"/>
      <c r="AR535" s="12"/>
      <c r="AS535" s="12"/>
      <c r="AT535" s="12"/>
      <c r="AU535" s="12">
        <f t="shared" si="72"/>
        <v>18</v>
      </c>
      <c r="AV535" s="12">
        <v>9</v>
      </c>
      <c r="AW535" s="12">
        <v>1</v>
      </c>
      <c r="AX535" s="12">
        <v>1</v>
      </c>
      <c r="AY535" s="12" t="s">
        <v>80</v>
      </c>
      <c r="AZ535" s="12">
        <v>448.40051269531199</v>
      </c>
      <c r="BA535" s="12">
        <v>452.099609375</v>
      </c>
      <c r="BB535" s="19">
        <v>-34.009998321533203</v>
      </c>
      <c r="BC535" s="18">
        <v>47.132556915283203</v>
      </c>
      <c r="BD535" s="12">
        <v>1.599609375</v>
      </c>
      <c r="BE535" s="12">
        <v>450.00012207031199</v>
      </c>
      <c r="BF535" s="12">
        <v>31.7822170257568</v>
      </c>
      <c r="BG535" s="12">
        <v>0</v>
      </c>
      <c r="BH535" s="12">
        <v>448.40051269531199</v>
      </c>
      <c r="BI535" s="19" t="s">
        <v>81</v>
      </c>
      <c r="BJ535" s="12">
        <v>23.566278457641602</v>
      </c>
      <c r="BK535" s="12" t="s">
        <v>81</v>
      </c>
      <c r="BL535" s="12" t="s">
        <v>81</v>
      </c>
      <c r="BM535" s="12">
        <v>1.7706389427185001</v>
      </c>
      <c r="BN535" s="12">
        <v>1.3336313962936399</v>
      </c>
      <c r="BO535" s="12">
        <v>13.0208330154418</v>
      </c>
      <c r="BP535" s="12">
        <v>0.6494140625</v>
      </c>
      <c r="BQ535" s="12">
        <v>-9.1911764144897408</v>
      </c>
      <c r="BR535" s="12">
        <v>1.75</v>
      </c>
      <c r="BS535" s="12" t="s">
        <v>81</v>
      </c>
      <c r="BT535" s="12" t="s">
        <v>81</v>
      </c>
      <c r="BU535" s="12" t="s">
        <v>81</v>
      </c>
      <c r="BV535" s="12" t="s">
        <v>81</v>
      </c>
      <c r="BW535" s="12">
        <v>154.77207946777301</v>
      </c>
      <c r="BX535" s="12" t="s">
        <v>82</v>
      </c>
      <c r="BY535" s="12" t="s">
        <v>81</v>
      </c>
      <c r="BZ535" s="12" t="s">
        <v>82</v>
      </c>
      <c r="CA535" s="12" t="s">
        <v>82</v>
      </c>
      <c r="CB535" s="12"/>
      <c r="CC535" s="12"/>
      <c r="CD535" s="12"/>
      <c r="CE535" s="20"/>
      <c r="CF535" s="21"/>
      <c r="CG535" s="21"/>
      <c r="CH535" s="21"/>
      <c r="CI535" s="21"/>
      <c r="CJ535" s="21"/>
      <c r="CK535" s="21"/>
      <c r="CL535" s="21"/>
      <c r="CM535" s="12"/>
      <c r="CN535" s="12"/>
      <c r="CO535" s="62"/>
      <c r="CP535" s="12"/>
      <c r="CQ535" s="12"/>
      <c r="CR535" s="12"/>
      <c r="CS535" s="12"/>
      <c r="CT535" s="12"/>
      <c r="CU535" s="12"/>
      <c r="CV535" s="12"/>
      <c r="CW535" s="12"/>
      <c r="CX535" s="22">
        <v>0.2</v>
      </c>
      <c r="CY535" s="23"/>
      <c r="CZ535" s="12"/>
      <c r="DA535" s="12"/>
      <c r="DB535" s="12"/>
      <c r="DC535" s="12"/>
      <c r="DD535" s="12"/>
      <c r="DE535" s="12"/>
      <c r="DF535" s="21"/>
      <c r="DG535" s="12"/>
      <c r="DH535" s="12" t="s">
        <v>273</v>
      </c>
      <c r="DI535" s="12"/>
      <c r="DJ535" s="12"/>
      <c r="DK535" s="12"/>
      <c r="DL535" s="12"/>
      <c r="DM535" s="12"/>
      <c r="DN535" s="12"/>
      <c r="DO535" s="12"/>
      <c r="DP535" s="12"/>
      <c r="DQ535" s="12"/>
      <c r="DR535" s="12"/>
      <c r="DS535" s="12"/>
      <c r="DT535" s="12"/>
      <c r="DU535" s="12"/>
      <c r="DV535" s="23"/>
      <c r="DW535" s="23"/>
      <c r="DX535" s="23"/>
      <c r="DY535" s="23"/>
      <c r="DZ535" s="23"/>
      <c r="EA535" s="23"/>
      <c r="EB535" s="23"/>
      <c r="EC535" s="12">
        <v>4</v>
      </c>
      <c r="ED535" s="21">
        <v>4</v>
      </c>
      <c r="EE535" s="23"/>
      <c r="EF535" s="21">
        <f t="shared" si="73"/>
        <v>0</v>
      </c>
      <c r="EG535" s="28">
        <v>4</v>
      </c>
      <c r="EH535" s="23"/>
      <c r="EI535" s="23"/>
      <c r="EJ535" s="23"/>
      <c r="EK535" s="23"/>
      <c r="EL535" s="23"/>
      <c r="EM535" s="23"/>
      <c r="EN535" s="23"/>
      <c r="EO535" s="23"/>
      <c r="EP535" s="23"/>
      <c r="EQ535" s="23"/>
      <c r="ER535" s="23"/>
      <c r="ES535" s="23"/>
      <c r="ET535" s="23"/>
      <c r="EU535" s="23"/>
      <c r="EV535" s="23"/>
      <c r="EW535" s="23"/>
      <c r="EX535" s="23"/>
      <c r="EY535" s="23"/>
      <c r="EZ535" s="23"/>
      <c r="FA535" s="23"/>
      <c r="FB535" s="23"/>
      <c r="FC535" s="23"/>
      <c r="FD535" s="23"/>
      <c r="FE535" s="23"/>
      <c r="FF535" s="23"/>
      <c r="FG535" s="23"/>
      <c r="FH535" s="23"/>
      <c r="FI535" s="23"/>
      <c r="FJ535" s="23"/>
      <c r="FK535" s="23"/>
      <c r="FL535" s="23"/>
      <c r="FM535" s="23"/>
      <c r="FN535" s="23"/>
      <c r="FO535" s="23"/>
      <c r="FP535" s="23"/>
      <c r="FQ535" s="23"/>
      <c r="FR535" s="23"/>
      <c r="FS535" s="23"/>
      <c r="FT535" s="23"/>
      <c r="FU535" s="23"/>
      <c r="FV535" s="23"/>
      <c r="FW535" s="23"/>
      <c r="FX535" s="23"/>
      <c r="FY535" s="23"/>
      <c r="FZ535" s="23"/>
      <c r="GA535" s="23"/>
      <c r="GB535" s="23"/>
      <c r="GC535" s="23"/>
      <c r="GD535" s="23"/>
      <c r="GE535" s="23"/>
      <c r="GF535" s="23"/>
      <c r="GG535" s="23"/>
      <c r="GH535" s="23"/>
      <c r="GI535" s="23"/>
      <c r="GJ535" s="23"/>
      <c r="GK535" s="23"/>
      <c r="GL535" s="23"/>
      <c r="GM535" s="23"/>
      <c r="GN535" s="23"/>
      <c r="GO535" s="23"/>
      <c r="GP535" s="23"/>
      <c r="GQ535" s="23"/>
      <c r="GR535" s="23"/>
      <c r="GS535" s="23"/>
      <c r="GT535" s="23"/>
      <c r="GU535" s="23"/>
      <c r="GV535" s="23"/>
      <c r="GW535" s="23"/>
      <c r="GX535" s="23"/>
      <c r="GY535" s="23"/>
      <c r="GZ535" s="23"/>
      <c r="HA535" s="23"/>
      <c r="HB535" s="23"/>
      <c r="HC535" s="23"/>
      <c r="HD535" s="23"/>
      <c r="HE535" s="23"/>
      <c r="HF535" s="23"/>
      <c r="HG535" s="23"/>
      <c r="HH535" s="23"/>
      <c r="HI535" s="23"/>
      <c r="HJ535" s="23"/>
      <c r="HK535" s="23"/>
      <c r="HL535" s="23"/>
      <c r="HM535" s="23"/>
      <c r="HN535" s="23"/>
      <c r="HO535" s="23"/>
      <c r="HP535" s="23"/>
      <c r="HQ535" s="23"/>
      <c r="HR535" s="23"/>
      <c r="HS535" s="23"/>
      <c r="HT535" s="23"/>
      <c r="HU535" s="23"/>
      <c r="HV535" s="23"/>
      <c r="HW535" s="23"/>
      <c r="HX535" s="23"/>
      <c r="HY535" s="23"/>
      <c r="HZ535" s="23"/>
      <c r="IA535" s="23"/>
      <c r="IB535" s="23"/>
      <c r="IC535" s="23"/>
      <c r="ID535" s="23"/>
      <c r="IE535" s="23"/>
      <c r="IF535" s="23"/>
      <c r="IG535" s="23"/>
      <c r="IH535" s="23"/>
      <c r="II535" s="23"/>
      <c r="IJ535" s="23"/>
    </row>
    <row r="536" spans="1:244" s="12" customFormat="1" ht="14.4" customHeight="1" x14ac:dyDescent="0.3">
      <c r="B536" s="13">
        <v>1</v>
      </c>
      <c r="D536" s="12">
        <v>100</v>
      </c>
      <c r="F536" s="14">
        <v>44987</v>
      </c>
      <c r="G536" s="13" t="s">
        <v>397</v>
      </c>
      <c r="I536" s="15">
        <v>44925</v>
      </c>
      <c r="J536" s="13">
        <f t="shared" si="70"/>
        <v>62</v>
      </c>
      <c r="K536" s="12">
        <f t="shared" si="71"/>
        <v>3</v>
      </c>
      <c r="L536" s="12">
        <v>59</v>
      </c>
      <c r="M536" s="16" t="s">
        <v>74</v>
      </c>
      <c r="N536" s="12">
        <v>1</v>
      </c>
      <c r="P536" s="12" t="s">
        <v>75</v>
      </c>
      <c r="Q536" s="12" t="s">
        <v>76</v>
      </c>
      <c r="R536" s="12" t="s">
        <v>77</v>
      </c>
      <c r="S536" s="17" t="s">
        <v>109</v>
      </c>
      <c r="T536" s="12">
        <v>28</v>
      </c>
      <c r="V536" s="12">
        <v>2</v>
      </c>
      <c r="W536" s="12" t="s">
        <v>83</v>
      </c>
      <c r="Z536" s="13">
        <v>24</v>
      </c>
      <c r="AA536" s="13">
        <v>1300</v>
      </c>
      <c r="AB536" s="12">
        <v>6</v>
      </c>
      <c r="AC536" s="13">
        <v>-30</v>
      </c>
      <c r="AE536" s="12">
        <v>26</v>
      </c>
      <c r="AF536" s="12">
        <v>27</v>
      </c>
      <c r="AG536" s="12">
        <v>28</v>
      </c>
      <c r="AH536" s="12">
        <v>29</v>
      </c>
      <c r="AJ536" s="13">
        <v>1</v>
      </c>
      <c r="AK536" s="16">
        <f t="shared" si="69"/>
        <v>2390.7470703125</v>
      </c>
      <c r="AL536" s="12">
        <v>-72.235107421875</v>
      </c>
      <c r="AM536" s="18">
        <v>-88.5009765625</v>
      </c>
      <c r="AN536" s="18">
        <v>-101.50146484375</v>
      </c>
      <c r="AO536" s="18">
        <v>-110.137939453125</v>
      </c>
      <c r="AP536" s="18">
        <v>-121.185302734375</v>
      </c>
      <c r="AU536" s="12">
        <f t="shared" si="72"/>
        <v>24</v>
      </c>
      <c r="AV536" s="12">
        <v>12</v>
      </c>
      <c r="AW536" s="12">
        <v>1</v>
      </c>
      <c r="AX536" s="12">
        <v>1</v>
      </c>
      <c r="AY536" s="12" t="s">
        <v>80</v>
      </c>
      <c r="AZ536" s="12">
        <v>414.90051269531199</v>
      </c>
      <c r="BA536" s="12">
        <v>418.80078125</v>
      </c>
      <c r="BB536" s="19">
        <v>-31.059999465942301</v>
      </c>
      <c r="BC536" s="18">
        <v>44.121524810791001</v>
      </c>
      <c r="BD536" s="12">
        <v>1.7998046875</v>
      </c>
      <c r="BE536" s="12">
        <v>416.70031738281199</v>
      </c>
      <c r="BF536" s="12">
        <v>28.221864700317301</v>
      </c>
      <c r="BG536" s="12">
        <v>0</v>
      </c>
      <c r="BH536" s="12">
        <v>414.90051269531199</v>
      </c>
      <c r="BI536" s="19" t="s">
        <v>81</v>
      </c>
      <c r="BJ536" s="12">
        <v>22.060762405395501</v>
      </c>
      <c r="BK536" s="12" t="s">
        <v>81</v>
      </c>
      <c r="BL536" s="12" t="s">
        <v>81</v>
      </c>
      <c r="BM536" s="12">
        <v>1.15106666088104</v>
      </c>
      <c r="BN536" s="12">
        <v>1.3052002191543499</v>
      </c>
      <c r="BO536" s="12">
        <v>14.8590688705444</v>
      </c>
      <c r="BP536" s="12">
        <v>0.5498046875</v>
      </c>
      <c r="BQ536" s="12">
        <v>-8.8848037719726491</v>
      </c>
      <c r="BR536" s="12">
        <v>1.75</v>
      </c>
      <c r="BS536" s="12" t="s">
        <v>81</v>
      </c>
      <c r="BT536" s="12" t="s">
        <v>81</v>
      </c>
      <c r="BU536" s="12" t="s">
        <v>81</v>
      </c>
      <c r="BV536" s="12" t="s">
        <v>81</v>
      </c>
      <c r="BW536" s="12">
        <v>152.493881225585</v>
      </c>
      <c r="BX536" s="12" t="s">
        <v>82</v>
      </c>
      <c r="BY536" s="12" t="s">
        <v>81</v>
      </c>
      <c r="BZ536" s="12" t="s">
        <v>82</v>
      </c>
      <c r="CA536" s="12" t="s">
        <v>82</v>
      </c>
      <c r="CE536" s="20">
        <v>-22.4</v>
      </c>
      <c r="CF536" s="21"/>
      <c r="CG536" s="21"/>
      <c r="CH536" s="21"/>
      <c r="CI536" s="21"/>
      <c r="CJ536" s="21"/>
      <c r="CK536" s="21"/>
      <c r="CL536" s="21"/>
      <c r="CO536" s="62"/>
      <c r="CX536" s="22">
        <v>0.28000000000000003</v>
      </c>
      <c r="CY536" s="21"/>
      <c r="DF536" s="21"/>
      <c r="DH536" s="12" t="s">
        <v>273</v>
      </c>
      <c r="DV536" s="23"/>
      <c r="DW536" s="23"/>
      <c r="DX536" s="23"/>
      <c r="DY536" s="23"/>
      <c r="DZ536" s="23"/>
      <c r="EA536" s="23"/>
      <c r="EB536" s="23"/>
      <c r="EC536" s="12">
        <v>4</v>
      </c>
      <c r="ED536" s="12">
        <v>4</v>
      </c>
      <c r="EE536" s="23"/>
      <c r="EF536" s="21">
        <f t="shared" si="73"/>
        <v>0</v>
      </c>
      <c r="EG536" s="28">
        <v>4</v>
      </c>
      <c r="EH536" s="23"/>
      <c r="EI536" s="23"/>
      <c r="EJ536" s="23"/>
      <c r="EK536" s="23"/>
      <c r="EL536" s="23"/>
      <c r="EM536" s="23"/>
      <c r="EN536" s="23"/>
      <c r="EO536" s="23"/>
      <c r="EP536" s="23"/>
      <c r="EQ536" s="23"/>
      <c r="ER536" s="23"/>
      <c r="ES536" s="23"/>
      <c r="ET536" s="23"/>
      <c r="EU536" s="23"/>
      <c r="EV536" s="23"/>
      <c r="EW536" s="23"/>
      <c r="EX536" s="23"/>
      <c r="EY536" s="23"/>
      <c r="EZ536" s="23"/>
      <c r="FA536" s="23"/>
      <c r="FB536" s="23"/>
      <c r="FC536" s="23"/>
      <c r="FD536" s="23"/>
      <c r="FE536" s="23"/>
      <c r="FF536" s="23"/>
      <c r="FG536" s="23"/>
      <c r="FH536" s="23"/>
      <c r="FI536" s="23"/>
      <c r="FJ536" s="23"/>
      <c r="FK536" s="23"/>
      <c r="FL536" s="23"/>
      <c r="FM536" s="23"/>
      <c r="FN536" s="23"/>
      <c r="FO536" s="23"/>
      <c r="FP536" s="23"/>
      <c r="FQ536" s="23"/>
      <c r="FR536" s="23"/>
      <c r="FS536" s="23"/>
      <c r="FT536" s="23"/>
      <c r="FU536" s="23"/>
      <c r="FV536" s="23"/>
      <c r="FW536" s="23"/>
      <c r="FX536" s="23"/>
      <c r="FY536" s="23"/>
      <c r="FZ536" s="23"/>
      <c r="GA536" s="23"/>
      <c r="GB536" s="23"/>
      <c r="GC536" s="23"/>
      <c r="GD536" s="23"/>
      <c r="GE536" s="23"/>
      <c r="GF536" s="23"/>
      <c r="GG536" s="23"/>
      <c r="GH536" s="23"/>
      <c r="GI536" s="23"/>
      <c r="GJ536" s="23"/>
      <c r="GK536" s="23"/>
      <c r="GL536" s="23"/>
      <c r="GM536" s="23"/>
      <c r="GN536" s="23"/>
      <c r="GO536" s="23"/>
      <c r="GP536" s="23"/>
      <c r="GQ536" s="23"/>
      <c r="GR536" s="23"/>
      <c r="GS536" s="23"/>
      <c r="GT536" s="23"/>
      <c r="GU536" s="23"/>
      <c r="GV536" s="23"/>
      <c r="GW536" s="23"/>
      <c r="GX536" s="23"/>
      <c r="GY536" s="23"/>
      <c r="GZ536" s="23"/>
      <c r="HA536" s="23"/>
      <c r="HB536" s="23"/>
      <c r="HC536" s="23"/>
      <c r="HD536" s="23"/>
      <c r="HE536" s="23"/>
      <c r="HF536" s="23"/>
      <c r="HG536" s="23"/>
      <c r="HH536" s="23"/>
      <c r="HI536" s="23"/>
      <c r="HJ536" s="23"/>
      <c r="HK536" s="23"/>
      <c r="HL536" s="23"/>
      <c r="HM536" s="23"/>
      <c r="HN536" s="23"/>
      <c r="HO536" s="23"/>
      <c r="HP536" s="23"/>
      <c r="HQ536" s="23"/>
      <c r="HR536" s="23"/>
      <c r="HS536" s="23"/>
      <c r="HT536" s="23"/>
      <c r="HU536" s="23"/>
      <c r="HV536" s="23"/>
      <c r="HW536" s="23"/>
      <c r="HX536" s="23"/>
      <c r="HY536" s="23"/>
      <c r="HZ536" s="23"/>
      <c r="IA536" s="23"/>
      <c r="IB536" s="23"/>
      <c r="IC536" s="23"/>
      <c r="ID536" s="23"/>
      <c r="IE536" s="23"/>
      <c r="IF536" s="23"/>
      <c r="IG536" s="23"/>
      <c r="IH536" s="23"/>
      <c r="II536" s="23"/>
      <c r="IJ536" s="23"/>
    </row>
    <row r="537" spans="1:244" s="12" customFormat="1" x14ac:dyDescent="0.3">
      <c r="A537" s="35"/>
      <c r="B537" s="13">
        <v>1</v>
      </c>
      <c r="C537" s="35"/>
      <c r="D537" s="12">
        <v>100</v>
      </c>
      <c r="E537" s="35"/>
      <c r="F537" s="14">
        <v>44987</v>
      </c>
      <c r="G537" s="13" t="s">
        <v>397</v>
      </c>
      <c r="H537" s="35"/>
      <c r="I537" s="15">
        <v>44925</v>
      </c>
      <c r="J537" s="13">
        <f t="shared" si="70"/>
        <v>62</v>
      </c>
      <c r="K537" s="12">
        <f t="shared" si="71"/>
        <v>3</v>
      </c>
      <c r="L537" s="12">
        <v>59</v>
      </c>
      <c r="M537" s="16" t="s">
        <v>74</v>
      </c>
      <c r="N537" s="12">
        <v>1</v>
      </c>
      <c r="O537" s="35"/>
      <c r="P537" s="12" t="s">
        <v>75</v>
      </c>
      <c r="Q537" s="12" t="s">
        <v>76</v>
      </c>
      <c r="R537" s="12" t="s">
        <v>77</v>
      </c>
      <c r="S537" s="17" t="s">
        <v>109</v>
      </c>
      <c r="T537" s="12">
        <v>28</v>
      </c>
      <c r="U537" s="35"/>
      <c r="V537" s="12">
        <v>4</v>
      </c>
      <c r="W537" s="12" t="s">
        <v>83</v>
      </c>
      <c r="X537" s="35"/>
      <c r="Y537" s="35"/>
      <c r="Z537" s="49">
        <v>59</v>
      </c>
      <c r="AA537" s="49">
        <v>1000</v>
      </c>
      <c r="AB537" s="35">
        <v>7</v>
      </c>
      <c r="AC537" s="49">
        <v>-35</v>
      </c>
      <c r="AD537" s="35"/>
      <c r="AE537" s="35">
        <v>34</v>
      </c>
      <c r="AF537" s="35">
        <v>35</v>
      </c>
      <c r="AG537" s="35">
        <v>36</v>
      </c>
      <c r="AH537" s="35">
        <v>37</v>
      </c>
      <c r="AI537" s="35"/>
      <c r="AJ537" s="49">
        <v>2</v>
      </c>
      <c r="AK537" s="16">
        <f t="shared" ref="AK537:AK568" si="74">SLOPE(AL537:AP537,AL$1:AP$1)*-1000</f>
        <v>2994.68994140624</v>
      </c>
      <c r="AL537" s="12">
        <v>-67.8863525390625</v>
      </c>
      <c r="AM537" s="18">
        <v>-74.64599609375</v>
      </c>
      <c r="AN537" s="18">
        <v>-94.5892333984375</v>
      </c>
      <c r="AO537" s="18">
        <v>-108.871459960937</v>
      </c>
      <c r="AP537" s="18">
        <v>-125.640869140625</v>
      </c>
      <c r="AU537" s="12">
        <f t="shared" si="72"/>
        <v>26</v>
      </c>
      <c r="AV537" s="35">
        <v>13</v>
      </c>
      <c r="AW537" s="35">
        <v>1</v>
      </c>
      <c r="AX537" s="35">
        <v>1</v>
      </c>
      <c r="AY537" s="35" t="s">
        <v>80</v>
      </c>
      <c r="AZ537" s="35">
        <v>596.79998779296795</v>
      </c>
      <c r="BA537" s="35">
        <v>600.599609375</v>
      </c>
      <c r="BB537" s="71">
        <v>-39.409999847412102</v>
      </c>
      <c r="BC537" s="72">
        <v>53.539638519287102</v>
      </c>
      <c r="BD537" s="35">
        <v>1.7001953125</v>
      </c>
      <c r="BE537" s="35">
        <v>598.50018310546795</v>
      </c>
      <c r="BF537" s="35">
        <v>33.398036956787102</v>
      </c>
      <c r="BG537" s="35">
        <v>0</v>
      </c>
      <c r="BH537" s="35">
        <v>596.79998779296795</v>
      </c>
      <c r="BI537" s="71" t="s">
        <v>81</v>
      </c>
      <c r="BJ537" s="35">
        <v>26.769819259643501</v>
      </c>
      <c r="BK537" s="35" t="s">
        <v>81</v>
      </c>
      <c r="BL537" s="35" t="s">
        <v>81</v>
      </c>
      <c r="BM537" s="35">
        <v>1.75746238231658</v>
      </c>
      <c r="BN537" s="35">
        <v>1.48568403720855</v>
      </c>
      <c r="BO537" s="35">
        <v>18.535539627075099</v>
      </c>
      <c r="BP537" s="35">
        <v>0.75</v>
      </c>
      <c r="BQ537" s="35">
        <v>-10.8762254714965</v>
      </c>
      <c r="BR537" s="35">
        <v>1.75</v>
      </c>
      <c r="BS537" s="35" t="s">
        <v>81</v>
      </c>
      <c r="BT537" s="35" t="s">
        <v>81</v>
      </c>
      <c r="BU537" s="35" t="s">
        <v>81</v>
      </c>
      <c r="BV537" s="35" t="s">
        <v>81</v>
      </c>
      <c r="BW537" s="35">
        <v>177.65574645996</v>
      </c>
      <c r="BX537" s="35" t="s">
        <v>82</v>
      </c>
      <c r="BY537" s="35" t="s">
        <v>81</v>
      </c>
      <c r="BZ537" s="35" t="s">
        <v>82</v>
      </c>
      <c r="CA537" s="35" t="s">
        <v>82</v>
      </c>
      <c r="CB537" s="35"/>
      <c r="CC537" s="35"/>
      <c r="CD537" s="35"/>
      <c r="CE537" s="73">
        <v>-16</v>
      </c>
      <c r="CF537" s="74"/>
      <c r="CG537" s="74"/>
      <c r="CH537" s="74"/>
      <c r="CI537" s="74"/>
      <c r="CJ537" s="74"/>
      <c r="CK537" s="74"/>
      <c r="CL537" s="74"/>
      <c r="CM537" s="35"/>
      <c r="CN537" s="35"/>
      <c r="CO537" s="62"/>
      <c r="CP537" s="35"/>
      <c r="CQ537" s="35"/>
      <c r="CR537" s="35"/>
      <c r="CS537" s="35"/>
      <c r="CT537" s="35"/>
      <c r="CU537" s="35"/>
      <c r="CV537" s="35"/>
      <c r="CW537" s="35"/>
      <c r="CX537" s="101">
        <v>1.28</v>
      </c>
      <c r="CY537" s="23"/>
      <c r="CZ537" s="35"/>
      <c r="DA537" s="35"/>
      <c r="DB537" s="35"/>
      <c r="DC537" s="35"/>
      <c r="DD537" s="35"/>
      <c r="DE537" s="35"/>
      <c r="DF537" s="21"/>
      <c r="DG537" s="35"/>
      <c r="DH537" s="12" t="s">
        <v>273</v>
      </c>
      <c r="DI537" s="35"/>
      <c r="DJ537" s="35"/>
      <c r="DK537" s="35"/>
      <c r="DL537" s="35"/>
      <c r="DM537" s="35"/>
      <c r="DN537" s="35"/>
      <c r="DO537" s="35"/>
      <c r="DP537" s="35"/>
      <c r="DQ537" s="35"/>
      <c r="DR537" s="35"/>
      <c r="DS537" s="35"/>
      <c r="DT537" s="35"/>
      <c r="DU537" s="35"/>
      <c r="DV537" s="75"/>
      <c r="DW537" s="75"/>
      <c r="DX537" s="75"/>
      <c r="DY537" s="75"/>
      <c r="DZ537" s="75"/>
      <c r="EA537" s="75"/>
      <c r="EB537" s="75"/>
      <c r="EC537" s="12">
        <v>5</v>
      </c>
      <c r="ED537" s="12">
        <v>5</v>
      </c>
      <c r="EE537" s="23"/>
      <c r="EF537" s="21">
        <f t="shared" si="73"/>
        <v>0</v>
      </c>
      <c r="EG537" s="28">
        <v>5</v>
      </c>
      <c r="EH537" s="23"/>
      <c r="EI537" s="23"/>
      <c r="EJ537" s="23"/>
      <c r="EK537" s="23"/>
      <c r="EL537" s="23"/>
      <c r="EM537" s="23"/>
      <c r="EN537" s="23"/>
      <c r="EO537" s="23"/>
      <c r="EP537" s="23"/>
      <c r="EQ537" s="23"/>
      <c r="ER537" s="23"/>
      <c r="ES537" s="23"/>
      <c r="ET537" s="23"/>
      <c r="EU537" s="23"/>
      <c r="EV537" s="23"/>
      <c r="EW537" s="23"/>
      <c r="EX537" s="23"/>
      <c r="EY537" s="23"/>
      <c r="EZ537" s="23"/>
      <c r="FA537" s="23"/>
      <c r="FB537" s="23"/>
      <c r="FC537" s="23"/>
      <c r="FD537" s="23"/>
      <c r="FE537" s="23"/>
      <c r="FF537" s="23"/>
      <c r="FG537" s="23"/>
      <c r="FH537" s="23"/>
      <c r="FI537" s="23"/>
      <c r="FJ537" s="23"/>
      <c r="FK537" s="23"/>
      <c r="FL537" s="23"/>
      <c r="FM537" s="23"/>
      <c r="FN537" s="23"/>
      <c r="FO537" s="23"/>
      <c r="FP537" s="23"/>
      <c r="FQ537" s="23"/>
      <c r="FR537" s="23"/>
      <c r="FS537" s="23"/>
      <c r="FT537" s="23"/>
      <c r="FU537" s="23"/>
      <c r="FV537" s="23"/>
      <c r="FW537" s="23"/>
      <c r="FX537" s="23"/>
      <c r="FY537" s="23"/>
      <c r="FZ537" s="23"/>
      <c r="GA537" s="23"/>
      <c r="GB537" s="23"/>
      <c r="GC537" s="23"/>
      <c r="GD537" s="23"/>
      <c r="GE537" s="23"/>
      <c r="GF537" s="23"/>
      <c r="GG537" s="23"/>
      <c r="GH537" s="23"/>
      <c r="GI537" s="23"/>
      <c r="GJ537" s="23"/>
      <c r="GK537" s="23"/>
      <c r="GL537" s="23"/>
      <c r="GM537" s="23"/>
      <c r="GN537" s="23"/>
      <c r="GO537" s="23"/>
      <c r="GP537" s="23"/>
      <c r="GQ537" s="23"/>
      <c r="GR537" s="23"/>
      <c r="GS537" s="23"/>
      <c r="GT537" s="23"/>
      <c r="GU537" s="23"/>
      <c r="GV537" s="23"/>
      <c r="GW537" s="23"/>
      <c r="GX537" s="23"/>
      <c r="GY537" s="23"/>
      <c r="GZ537" s="23"/>
      <c r="HA537" s="23"/>
      <c r="HB537" s="23"/>
      <c r="HC537" s="23"/>
      <c r="HD537" s="23"/>
      <c r="HE537" s="23"/>
      <c r="HF537" s="23"/>
      <c r="HG537" s="23"/>
      <c r="HH537" s="23"/>
      <c r="HI537" s="23"/>
      <c r="HJ537" s="23"/>
      <c r="HK537" s="23"/>
      <c r="HL537" s="23"/>
      <c r="HM537" s="23"/>
      <c r="HN537" s="23"/>
      <c r="HO537" s="23"/>
      <c r="HP537" s="23"/>
      <c r="HQ537" s="23"/>
      <c r="HR537" s="23"/>
      <c r="HS537" s="23"/>
      <c r="HT537" s="23"/>
      <c r="HU537" s="23"/>
      <c r="HV537" s="23"/>
      <c r="HW537" s="23"/>
      <c r="HX537" s="23"/>
      <c r="HY537" s="23"/>
      <c r="HZ537" s="23"/>
      <c r="IA537" s="23"/>
      <c r="IB537" s="23"/>
      <c r="IC537" s="23"/>
      <c r="ID537" s="23"/>
      <c r="IE537" s="23"/>
      <c r="IF537" s="23"/>
      <c r="IG537" s="23"/>
      <c r="IH537" s="23"/>
      <c r="II537" s="23"/>
      <c r="IJ537" s="23"/>
    </row>
    <row r="538" spans="1:244" s="12" customFormat="1" ht="14.4" customHeight="1" x14ac:dyDescent="0.3">
      <c r="A538" s="35"/>
      <c r="B538" s="13">
        <v>1</v>
      </c>
      <c r="C538" s="35"/>
      <c r="D538" s="12">
        <v>100</v>
      </c>
      <c r="E538" s="35"/>
      <c r="F538" s="14">
        <v>44987</v>
      </c>
      <c r="G538" s="13" t="s">
        <v>397</v>
      </c>
      <c r="H538" s="35"/>
      <c r="I538" s="15">
        <v>44925</v>
      </c>
      <c r="J538" s="13">
        <f t="shared" si="70"/>
        <v>62</v>
      </c>
      <c r="K538" s="12">
        <f t="shared" si="71"/>
        <v>3</v>
      </c>
      <c r="L538" s="12">
        <v>59</v>
      </c>
      <c r="M538" s="16" t="s">
        <v>74</v>
      </c>
      <c r="N538" s="12">
        <v>1</v>
      </c>
      <c r="O538" s="35"/>
      <c r="P538" s="12" t="s">
        <v>75</v>
      </c>
      <c r="Q538" s="12" t="s">
        <v>76</v>
      </c>
      <c r="R538" s="12" t="s">
        <v>77</v>
      </c>
      <c r="S538" s="17" t="s">
        <v>109</v>
      </c>
      <c r="T538" s="12">
        <v>28</v>
      </c>
      <c r="U538" s="35"/>
      <c r="V538" s="12">
        <v>3</v>
      </c>
      <c r="W538" s="12" t="s">
        <v>83</v>
      </c>
      <c r="X538" s="35"/>
      <c r="Y538" s="35"/>
      <c r="Z538" s="49">
        <v>45</v>
      </c>
      <c r="AA538" s="49">
        <v>300</v>
      </c>
      <c r="AB538" s="35">
        <v>17</v>
      </c>
      <c r="AC538" s="49">
        <v>-15</v>
      </c>
      <c r="AD538" s="35"/>
      <c r="AE538" s="35">
        <v>30</v>
      </c>
      <c r="AF538" s="35">
        <v>31</v>
      </c>
      <c r="AG538" s="35">
        <v>32</v>
      </c>
      <c r="AH538" s="35">
        <v>33</v>
      </c>
      <c r="AI538" s="35"/>
      <c r="AJ538" s="49">
        <v>0</v>
      </c>
      <c r="AK538" s="16">
        <f t="shared" si="74"/>
        <v>326.5380859375</v>
      </c>
      <c r="AL538" s="12">
        <v>-64.27001953125</v>
      </c>
      <c r="AM538" s="18">
        <v>-65.399169921875</v>
      </c>
      <c r="AN538" s="18">
        <v>-66.5283203125</v>
      </c>
      <c r="AO538" s="18">
        <v>-68.90869140625</v>
      </c>
      <c r="AP538" s="18">
        <v>-70.6787109375</v>
      </c>
      <c r="AU538" s="12">
        <f t="shared" si="72"/>
        <v>0</v>
      </c>
      <c r="AV538" s="35"/>
      <c r="AW538" s="35"/>
      <c r="AX538" s="35"/>
      <c r="AY538" s="35"/>
      <c r="AZ538" s="35"/>
      <c r="BA538" s="35"/>
      <c r="BB538" s="71"/>
      <c r="BC538" s="72"/>
      <c r="BD538" s="35"/>
      <c r="BE538" s="35"/>
      <c r="BF538" s="35"/>
      <c r="BG538" s="35"/>
      <c r="BH538" s="35"/>
      <c r="BI538" s="71"/>
      <c r="BJ538" s="35"/>
      <c r="BK538" s="35"/>
      <c r="BL538" s="35"/>
      <c r="BM538" s="35"/>
      <c r="BN538" s="35"/>
      <c r="BO538" s="35"/>
      <c r="BP538" s="35"/>
      <c r="BQ538" s="35"/>
      <c r="BR538" s="35"/>
      <c r="BS538" s="35"/>
      <c r="BT538" s="35"/>
      <c r="BU538" s="35"/>
      <c r="BV538" s="35"/>
      <c r="BW538" s="35"/>
      <c r="BX538" s="35"/>
      <c r="BY538" s="35"/>
      <c r="BZ538" s="35"/>
      <c r="CA538" s="35"/>
      <c r="CB538" s="35"/>
      <c r="CE538" s="20">
        <v>-15.8</v>
      </c>
      <c r="CF538" s="21"/>
      <c r="CG538" s="74"/>
      <c r="CH538" s="74"/>
      <c r="CI538" s="74"/>
      <c r="CJ538" s="74"/>
      <c r="CK538" s="74"/>
      <c r="CL538" s="74"/>
      <c r="CM538" s="35"/>
      <c r="CN538" s="35"/>
      <c r="CO538" s="62"/>
      <c r="CP538" s="35"/>
      <c r="CQ538" s="35"/>
      <c r="CR538" s="35"/>
      <c r="CS538" s="35"/>
      <c r="CT538" s="35"/>
      <c r="CU538" s="35"/>
      <c r="CV538" s="35"/>
      <c r="CW538" s="35"/>
      <c r="CX538" s="101">
        <v>0.67</v>
      </c>
      <c r="CY538" s="23"/>
      <c r="CZ538" s="35"/>
      <c r="DA538" s="35"/>
      <c r="DB538" s="35"/>
      <c r="DC538" s="35"/>
      <c r="DD538" s="35"/>
      <c r="DE538" s="35"/>
      <c r="DG538" s="35"/>
      <c r="DH538" s="35"/>
      <c r="DI538" s="35"/>
      <c r="DJ538" s="35"/>
      <c r="DK538" s="35"/>
      <c r="DL538" s="35"/>
      <c r="DM538" s="35"/>
      <c r="DN538" s="35"/>
      <c r="DO538" s="35"/>
      <c r="DP538" s="35"/>
      <c r="DQ538" s="35"/>
      <c r="DR538" s="35"/>
      <c r="DS538" s="35"/>
      <c r="DT538" s="35"/>
      <c r="DU538" s="35"/>
      <c r="DV538" s="75"/>
      <c r="DW538" s="75"/>
      <c r="DX538" s="75"/>
      <c r="DY538" s="75"/>
      <c r="DZ538" s="75"/>
      <c r="EA538" s="75"/>
      <c r="EB538" s="75"/>
      <c r="EC538" s="12">
        <v>3</v>
      </c>
      <c r="ED538" s="33">
        <v>3</v>
      </c>
      <c r="EE538" s="23"/>
      <c r="EF538" s="21">
        <f t="shared" si="73"/>
        <v>0</v>
      </c>
      <c r="EG538" s="28">
        <v>3</v>
      </c>
      <c r="EH538" s="23"/>
      <c r="EI538" s="23"/>
      <c r="EJ538" s="23"/>
      <c r="EK538" s="23"/>
      <c r="EL538" s="23"/>
      <c r="EM538" s="23"/>
      <c r="EN538" s="23"/>
      <c r="EO538" s="23"/>
      <c r="EP538" s="23"/>
      <c r="EQ538" s="23"/>
      <c r="ER538" s="23"/>
      <c r="ES538" s="23"/>
      <c r="ET538" s="23"/>
      <c r="EU538" s="23"/>
      <c r="EV538" s="23"/>
      <c r="EW538" s="23"/>
      <c r="EX538" s="23"/>
      <c r="EY538" s="23"/>
      <c r="EZ538" s="23"/>
      <c r="FA538" s="23"/>
      <c r="FB538" s="23"/>
      <c r="FC538" s="23"/>
      <c r="FD538" s="23"/>
      <c r="FE538" s="23"/>
      <c r="FF538" s="23"/>
      <c r="FG538" s="23"/>
      <c r="FH538" s="23"/>
      <c r="FI538" s="23"/>
      <c r="FJ538" s="23"/>
      <c r="FK538" s="23"/>
      <c r="FL538" s="23"/>
      <c r="FM538" s="23"/>
      <c r="FN538" s="23"/>
      <c r="FO538" s="23"/>
      <c r="FP538" s="23"/>
      <c r="FQ538" s="23"/>
      <c r="FR538" s="23"/>
      <c r="FS538" s="23"/>
      <c r="FT538" s="23"/>
      <c r="FU538" s="23"/>
      <c r="FV538" s="23"/>
      <c r="FW538" s="23"/>
      <c r="FX538" s="23"/>
      <c r="FY538" s="23"/>
      <c r="FZ538" s="23"/>
      <c r="GA538" s="23"/>
      <c r="GB538" s="23"/>
      <c r="GC538" s="23"/>
      <c r="GD538" s="23"/>
      <c r="GE538" s="23"/>
      <c r="GF538" s="23"/>
      <c r="GG538" s="23"/>
      <c r="GH538" s="23"/>
      <c r="GI538" s="23"/>
      <c r="GJ538" s="23"/>
      <c r="GK538" s="23"/>
      <c r="GL538" s="23"/>
      <c r="GM538" s="23"/>
      <c r="GN538" s="23"/>
      <c r="GO538" s="23"/>
      <c r="GP538" s="23"/>
      <c r="GQ538" s="23"/>
      <c r="GR538" s="23"/>
      <c r="GS538" s="23"/>
      <c r="GT538" s="23"/>
      <c r="GU538" s="23"/>
      <c r="GV538" s="23"/>
      <c r="GW538" s="23"/>
      <c r="GX538" s="23"/>
      <c r="GY538" s="23"/>
      <c r="GZ538" s="23"/>
      <c r="HA538" s="23"/>
      <c r="HB538" s="23"/>
      <c r="HC538" s="23"/>
      <c r="HD538" s="23"/>
      <c r="HE538" s="23"/>
      <c r="HF538" s="23"/>
      <c r="HG538" s="23"/>
      <c r="HH538" s="23"/>
      <c r="HI538" s="23"/>
      <c r="HJ538" s="23"/>
      <c r="HK538" s="23"/>
      <c r="HL538" s="23"/>
      <c r="HM538" s="23"/>
      <c r="HN538" s="23"/>
      <c r="HO538" s="23"/>
      <c r="HP538" s="23"/>
      <c r="HQ538" s="23"/>
      <c r="HR538" s="23"/>
      <c r="HS538" s="23"/>
      <c r="HT538" s="23"/>
      <c r="HU538" s="23"/>
      <c r="HV538" s="23"/>
      <c r="HW538" s="23"/>
      <c r="HX538" s="23"/>
      <c r="HY538" s="23"/>
      <c r="HZ538" s="23"/>
      <c r="IA538" s="23"/>
      <c r="IB538" s="23"/>
      <c r="IC538" s="23"/>
      <c r="ID538" s="23"/>
      <c r="IE538" s="23"/>
      <c r="IF538" s="23"/>
      <c r="IG538" s="23"/>
      <c r="IH538" s="23"/>
      <c r="II538" s="23"/>
      <c r="IJ538" s="23"/>
    </row>
    <row r="539" spans="1:244" s="12" customFormat="1" ht="15" customHeight="1" x14ac:dyDescent="0.3">
      <c r="B539" s="13">
        <v>1</v>
      </c>
      <c r="D539" s="12">
        <v>100</v>
      </c>
      <c r="F539" s="14">
        <v>44987</v>
      </c>
      <c r="G539" s="13" t="s">
        <v>397</v>
      </c>
      <c r="I539" s="15">
        <v>44925</v>
      </c>
      <c r="J539" s="13">
        <f t="shared" si="70"/>
        <v>62</v>
      </c>
      <c r="K539" s="12">
        <f t="shared" si="71"/>
        <v>3</v>
      </c>
      <c r="L539" s="12">
        <v>59</v>
      </c>
      <c r="M539" s="16" t="s">
        <v>74</v>
      </c>
      <c r="N539" s="12">
        <v>1</v>
      </c>
      <c r="P539" s="12" t="s">
        <v>75</v>
      </c>
      <c r="Q539" s="12" t="s">
        <v>76</v>
      </c>
      <c r="R539" s="12" t="s">
        <v>77</v>
      </c>
      <c r="S539" s="17" t="s">
        <v>109</v>
      </c>
      <c r="T539" s="12">
        <v>28</v>
      </c>
      <c r="V539" s="12">
        <v>1</v>
      </c>
      <c r="W539" s="12" t="s">
        <v>83</v>
      </c>
      <c r="Z539" s="13">
        <v>72</v>
      </c>
      <c r="AA539" s="13">
        <v>600</v>
      </c>
      <c r="AB539" s="12">
        <v>7</v>
      </c>
      <c r="AC539" s="13">
        <v>-41</v>
      </c>
      <c r="AE539" s="12">
        <v>22</v>
      </c>
      <c r="AF539" s="12">
        <v>23</v>
      </c>
      <c r="AG539" s="12">
        <v>24</v>
      </c>
      <c r="AH539" s="12">
        <v>25</v>
      </c>
      <c r="AJ539" s="13">
        <v>0</v>
      </c>
      <c r="AK539" s="16">
        <f t="shared" si="74"/>
        <v>1341.552734375</v>
      </c>
      <c r="AL539" s="12">
        <v>-69.9920654296875</v>
      </c>
      <c r="AM539" s="18">
        <v>-77.0263671875</v>
      </c>
      <c r="AN539" s="18">
        <v>-84.7320556640625</v>
      </c>
      <c r="AO539" s="18">
        <v>-90.6982421875</v>
      </c>
      <c r="AP539" s="18">
        <v>-96.6949462890625</v>
      </c>
      <c r="AU539" s="12">
        <f t="shared" si="72"/>
        <v>0</v>
      </c>
      <c r="BB539" s="19"/>
      <c r="BC539" s="18"/>
      <c r="BI539" s="19"/>
      <c r="CE539" s="20"/>
      <c r="CF539" s="21"/>
      <c r="CG539" s="21"/>
      <c r="CH539" s="21"/>
      <c r="CI539" s="21"/>
      <c r="CJ539" s="21"/>
      <c r="CK539" s="21"/>
      <c r="CL539" s="21"/>
      <c r="CO539" s="62"/>
      <c r="CX539" s="22">
        <v>2.8</v>
      </c>
      <c r="CY539" s="23"/>
      <c r="DV539" s="23"/>
      <c r="DW539" s="23"/>
      <c r="DX539" s="23"/>
      <c r="DY539" s="23"/>
      <c r="DZ539" s="23"/>
      <c r="EA539" s="23"/>
      <c r="EB539" s="23"/>
      <c r="EC539" s="12">
        <v>3</v>
      </c>
      <c r="ED539" s="21">
        <v>3</v>
      </c>
      <c r="EE539" s="23"/>
      <c r="EF539" s="21">
        <f t="shared" si="73"/>
        <v>0</v>
      </c>
      <c r="EG539" s="28">
        <v>3</v>
      </c>
      <c r="EH539" s="23"/>
      <c r="EI539" s="23"/>
      <c r="EJ539" s="23"/>
      <c r="EK539" s="23"/>
      <c r="EL539" s="23"/>
      <c r="EM539" s="23"/>
      <c r="EN539" s="23"/>
      <c r="EO539" s="23"/>
      <c r="EP539" s="23"/>
      <c r="EQ539" s="23"/>
      <c r="ER539" s="23"/>
      <c r="ES539" s="23"/>
      <c r="ET539" s="23"/>
      <c r="EU539" s="23"/>
      <c r="EV539" s="23"/>
      <c r="EW539" s="23"/>
      <c r="EX539" s="23"/>
      <c r="EY539" s="23"/>
      <c r="EZ539" s="23"/>
      <c r="FA539" s="23"/>
      <c r="FB539" s="23"/>
      <c r="FC539" s="23"/>
      <c r="FD539" s="23"/>
      <c r="FE539" s="23"/>
      <c r="FF539" s="23"/>
      <c r="FG539" s="23"/>
      <c r="FH539" s="23"/>
      <c r="FI539" s="23"/>
      <c r="FJ539" s="23"/>
      <c r="FK539" s="23"/>
      <c r="FL539" s="23"/>
      <c r="FM539" s="23"/>
      <c r="FN539" s="23"/>
      <c r="FO539" s="23"/>
      <c r="FP539" s="23"/>
      <c r="FQ539" s="23"/>
      <c r="FR539" s="23"/>
      <c r="FS539" s="23"/>
      <c r="FT539" s="23"/>
      <c r="FU539" s="23"/>
      <c r="FV539" s="23"/>
      <c r="FW539" s="23"/>
      <c r="FX539" s="23"/>
      <c r="FY539" s="23"/>
      <c r="FZ539" s="23"/>
      <c r="GA539" s="23"/>
      <c r="GB539" s="23"/>
      <c r="GC539" s="23"/>
      <c r="GD539" s="23"/>
      <c r="GE539" s="23"/>
      <c r="GF539" s="23"/>
      <c r="GG539" s="23"/>
      <c r="GH539" s="23"/>
      <c r="GI539" s="23"/>
      <c r="GJ539" s="23"/>
      <c r="GK539" s="23"/>
      <c r="GL539" s="23"/>
      <c r="GM539" s="23"/>
      <c r="GN539" s="23"/>
      <c r="GO539" s="23"/>
      <c r="GP539" s="23"/>
      <c r="GQ539" s="23"/>
      <c r="GR539" s="23"/>
      <c r="GS539" s="23"/>
      <c r="GT539" s="23"/>
      <c r="GU539" s="23"/>
      <c r="GV539" s="23"/>
      <c r="GW539" s="23"/>
      <c r="GX539" s="23"/>
      <c r="GY539" s="23"/>
      <c r="GZ539" s="23"/>
      <c r="HA539" s="23"/>
      <c r="HB539" s="23"/>
      <c r="HC539" s="23"/>
      <c r="HD539" s="23"/>
      <c r="HE539" s="23"/>
      <c r="HF539" s="23"/>
      <c r="HG539" s="23"/>
      <c r="HH539" s="23"/>
      <c r="HI539" s="23"/>
      <c r="HJ539" s="23"/>
      <c r="HK539" s="23"/>
      <c r="HL539" s="23"/>
      <c r="HM539" s="23"/>
      <c r="HN539" s="23"/>
      <c r="HO539" s="23"/>
      <c r="HP539" s="23"/>
      <c r="HQ539" s="23"/>
      <c r="HR539" s="23"/>
      <c r="HS539" s="23"/>
      <c r="HT539" s="23"/>
      <c r="HU539" s="23"/>
      <c r="HV539" s="23"/>
      <c r="HW539" s="23"/>
      <c r="HX539" s="23"/>
      <c r="HY539" s="23"/>
      <c r="HZ539" s="23"/>
      <c r="IA539" s="23"/>
      <c r="IB539" s="23"/>
      <c r="IC539" s="23"/>
      <c r="ID539" s="23"/>
      <c r="IE539" s="23"/>
      <c r="IF539" s="23"/>
      <c r="IG539" s="23"/>
      <c r="IH539" s="23"/>
      <c r="II539" s="23"/>
      <c r="IJ539" s="23"/>
    </row>
    <row r="540" spans="1:244" s="12" customFormat="1" x14ac:dyDescent="0.3">
      <c r="B540" s="13">
        <v>2</v>
      </c>
      <c r="D540" s="12">
        <v>100</v>
      </c>
      <c r="F540" s="14">
        <v>45028</v>
      </c>
      <c r="G540" s="13" t="s">
        <v>397</v>
      </c>
      <c r="I540" s="15">
        <v>44974</v>
      </c>
      <c r="J540" s="13">
        <f t="shared" si="70"/>
        <v>54</v>
      </c>
      <c r="K540" s="12">
        <f t="shared" si="71"/>
        <v>-1</v>
      </c>
      <c r="L540" s="12">
        <v>55</v>
      </c>
      <c r="M540" s="16" t="s">
        <v>74</v>
      </c>
      <c r="N540" s="12">
        <v>1</v>
      </c>
      <c r="P540" s="12" t="s">
        <v>75</v>
      </c>
      <c r="Q540" s="12" t="s">
        <v>76</v>
      </c>
      <c r="R540" s="12" t="s">
        <v>77</v>
      </c>
      <c r="S540" s="17" t="s">
        <v>109</v>
      </c>
      <c r="T540" s="12">
        <v>28</v>
      </c>
      <c r="V540" s="12">
        <v>5</v>
      </c>
      <c r="W540" s="12" t="s">
        <v>83</v>
      </c>
      <c r="Z540" s="13">
        <v>38</v>
      </c>
      <c r="AA540" s="13">
        <v>1500</v>
      </c>
      <c r="AB540" s="12">
        <v>22</v>
      </c>
      <c r="AC540" s="13">
        <v>-33</v>
      </c>
      <c r="AE540" s="12">
        <v>10</v>
      </c>
      <c r="AF540" s="12">
        <v>11</v>
      </c>
      <c r="AG540" s="12">
        <v>12</v>
      </c>
      <c r="AH540" s="12">
        <v>13</v>
      </c>
      <c r="AJ540" s="13">
        <v>9</v>
      </c>
      <c r="AK540" s="16">
        <f t="shared" si="74"/>
        <v>1062.6220703125</v>
      </c>
      <c r="AL540" s="12">
        <v>-76.629638671875</v>
      </c>
      <c r="AM540" s="18">
        <v>-85.4339599609375</v>
      </c>
      <c r="AN540" s="18">
        <v>-90.8966064453125</v>
      </c>
      <c r="AO540" s="18">
        <v>-97.3663330078125</v>
      </c>
      <c r="AP540" s="18">
        <v>-97.22900390625</v>
      </c>
      <c r="AU540" s="12">
        <f t="shared" si="72"/>
        <v>22</v>
      </c>
      <c r="AV540" s="12">
        <v>11</v>
      </c>
      <c r="AW540" s="12">
        <v>1</v>
      </c>
      <c r="AX540" s="12">
        <v>1</v>
      </c>
      <c r="AY540" s="12" t="s">
        <v>80</v>
      </c>
      <c r="AZ540" s="12">
        <v>635.70001220703102</v>
      </c>
      <c r="BA540" s="12">
        <v>643.59997558593705</v>
      </c>
      <c r="BB540" s="19">
        <v>-21.309999465942301</v>
      </c>
      <c r="BC540" s="18">
        <v>64.019348144531193</v>
      </c>
      <c r="BD540" s="12">
        <v>1.6000000238418499</v>
      </c>
      <c r="BE540" s="12">
        <v>637.29998779296795</v>
      </c>
      <c r="BF540" s="12">
        <v>-23.993345260620099</v>
      </c>
      <c r="BG540" s="12">
        <v>7.8000001907348597</v>
      </c>
      <c r="BH540" s="12">
        <v>643.5</v>
      </c>
      <c r="BI540" s="19">
        <v>1.8323686122894201</v>
      </c>
      <c r="BJ540" s="12">
        <v>32.009674072265597</v>
      </c>
      <c r="BK540" s="12">
        <v>0.91967666149139404</v>
      </c>
      <c r="BL540" s="12">
        <v>2.7520453929901101</v>
      </c>
      <c r="BM540" s="12" t="s">
        <v>81</v>
      </c>
      <c r="BN540" s="12" t="s">
        <v>81</v>
      </c>
      <c r="BO540" s="12">
        <v>115.66162109375</v>
      </c>
      <c r="BP540" s="12">
        <v>0.85000002384185802</v>
      </c>
      <c r="BQ540" s="12">
        <v>-37.078857421875</v>
      </c>
      <c r="BR540" s="12">
        <v>0.75</v>
      </c>
      <c r="BS540" s="12">
        <v>89.3402099609375</v>
      </c>
      <c r="BT540" s="12">
        <v>0.63662588596344005</v>
      </c>
      <c r="BU540" s="12">
        <v>-32.395755767822202</v>
      </c>
      <c r="BV540" s="12">
        <v>1.6008114814758301</v>
      </c>
      <c r="BW540" s="12">
        <v>48.6407470703125</v>
      </c>
      <c r="BX540" s="12" t="s">
        <v>82</v>
      </c>
      <c r="BY540" s="12" t="s">
        <v>81</v>
      </c>
      <c r="BZ540" s="12" t="s">
        <v>82</v>
      </c>
      <c r="CA540" s="12" t="s">
        <v>82</v>
      </c>
      <c r="CE540" s="20">
        <v>-27.3</v>
      </c>
      <c r="CF540" s="21"/>
      <c r="CG540" s="21"/>
      <c r="CH540" s="21"/>
      <c r="CI540" s="21"/>
      <c r="CJ540" s="21"/>
      <c r="CK540" s="21"/>
      <c r="CL540" s="21"/>
      <c r="CO540" s="62"/>
      <c r="CX540" s="22">
        <v>4</v>
      </c>
      <c r="CY540" s="23"/>
      <c r="DF540" s="21"/>
      <c r="DH540" s="12" t="s">
        <v>273</v>
      </c>
      <c r="DV540" s="23"/>
      <c r="DW540" s="23"/>
      <c r="DX540" s="23"/>
      <c r="DY540" s="23"/>
      <c r="DZ540" s="23"/>
      <c r="EA540" s="23"/>
      <c r="EB540" s="23"/>
      <c r="EC540" s="21">
        <v>9</v>
      </c>
      <c r="ED540" s="12">
        <v>9</v>
      </c>
      <c r="EE540" s="23"/>
      <c r="EF540" s="21">
        <f t="shared" si="73"/>
        <v>0</v>
      </c>
      <c r="EG540" s="24">
        <v>9</v>
      </c>
      <c r="EH540" s="23"/>
      <c r="EI540" s="23"/>
      <c r="EJ540" s="23"/>
      <c r="EK540" s="23"/>
      <c r="EL540" s="23"/>
      <c r="EM540" s="23"/>
      <c r="EN540" s="23"/>
      <c r="EO540" s="23"/>
      <c r="EP540" s="23"/>
      <c r="EQ540" s="23"/>
      <c r="ER540" s="23"/>
      <c r="ES540" s="23"/>
      <c r="ET540" s="23"/>
      <c r="EU540" s="23"/>
      <c r="EV540" s="23"/>
      <c r="EW540" s="23"/>
      <c r="EX540" s="23"/>
      <c r="EY540" s="23"/>
      <c r="EZ540" s="23"/>
      <c r="FA540" s="23"/>
      <c r="FB540" s="23"/>
      <c r="FC540" s="23"/>
      <c r="FD540" s="23"/>
      <c r="FE540" s="23"/>
      <c r="FF540" s="23"/>
      <c r="FG540" s="23"/>
      <c r="FH540" s="23"/>
      <c r="FI540" s="23"/>
      <c r="FJ540" s="23"/>
      <c r="FK540" s="23"/>
      <c r="FL540" s="23"/>
      <c r="FM540" s="23"/>
      <c r="FN540" s="23"/>
      <c r="FO540" s="23"/>
      <c r="FP540" s="23"/>
      <c r="FQ540" s="23"/>
      <c r="FR540" s="23"/>
      <c r="FS540" s="23"/>
      <c r="FT540" s="23"/>
      <c r="FU540" s="23"/>
      <c r="FV540" s="23"/>
      <c r="FW540" s="23"/>
      <c r="FX540" s="23"/>
      <c r="FY540" s="23"/>
      <c r="FZ540" s="23"/>
      <c r="GA540" s="23"/>
      <c r="GB540" s="23"/>
      <c r="GC540" s="23"/>
      <c r="GD540" s="23"/>
      <c r="GE540" s="23"/>
      <c r="GF540" s="23"/>
      <c r="GG540" s="23"/>
      <c r="GH540" s="23"/>
      <c r="GI540" s="23"/>
      <c r="GJ540" s="23"/>
      <c r="GK540" s="23"/>
      <c r="GL540" s="23"/>
      <c r="GM540" s="23"/>
      <c r="GN540" s="23"/>
      <c r="GO540" s="23"/>
      <c r="GP540" s="23"/>
      <c r="GQ540" s="23"/>
      <c r="GR540" s="23"/>
      <c r="GS540" s="23"/>
      <c r="GT540" s="23"/>
      <c r="GU540" s="23"/>
      <c r="GV540" s="23"/>
      <c r="GW540" s="23"/>
      <c r="GX540" s="23"/>
      <c r="GY540" s="23"/>
      <c r="GZ540" s="23"/>
      <c r="HA540" s="23"/>
      <c r="HB540" s="23"/>
      <c r="HC540" s="23"/>
      <c r="HD540" s="23"/>
      <c r="HE540" s="23"/>
      <c r="HF540" s="23"/>
      <c r="HG540" s="23"/>
      <c r="HH540" s="23"/>
      <c r="HI540" s="23"/>
      <c r="HJ540" s="23"/>
      <c r="HK540" s="23"/>
      <c r="HL540" s="23"/>
      <c r="HM540" s="23"/>
      <c r="HN540" s="23"/>
      <c r="HO540" s="23"/>
      <c r="HP540" s="23"/>
      <c r="HQ540" s="23"/>
      <c r="HR540" s="23"/>
      <c r="HS540" s="23"/>
      <c r="HT540" s="23"/>
      <c r="HU540" s="23"/>
      <c r="HV540" s="23"/>
      <c r="HW540" s="23"/>
      <c r="HX540" s="23"/>
      <c r="HY540" s="23"/>
      <c r="HZ540" s="23"/>
      <c r="IA540" s="23"/>
      <c r="IB540" s="23"/>
      <c r="IC540" s="23"/>
      <c r="ID540" s="23"/>
      <c r="IE540" s="23"/>
      <c r="IF540" s="23"/>
      <c r="IG540" s="23"/>
      <c r="IH540" s="23"/>
      <c r="II540" s="23"/>
      <c r="IJ540" s="23"/>
    </row>
    <row r="541" spans="1:244" s="12" customFormat="1" x14ac:dyDescent="0.3">
      <c r="B541" s="13">
        <v>2</v>
      </c>
      <c r="D541" s="12">
        <v>100</v>
      </c>
      <c r="F541" s="14">
        <v>45028</v>
      </c>
      <c r="G541" s="13" t="s">
        <v>397</v>
      </c>
      <c r="I541" s="15">
        <v>44974</v>
      </c>
      <c r="J541" s="13">
        <f t="shared" si="70"/>
        <v>54</v>
      </c>
      <c r="K541" s="12">
        <f t="shared" si="71"/>
        <v>-1</v>
      </c>
      <c r="L541" s="12">
        <v>55</v>
      </c>
      <c r="M541" s="16" t="s">
        <v>74</v>
      </c>
      <c r="N541" s="12">
        <v>1</v>
      </c>
      <c r="P541" s="12" t="s">
        <v>75</v>
      </c>
      <c r="Q541" s="12" t="s">
        <v>76</v>
      </c>
      <c r="R541" s="12" t="s">
        <v>77</v>
      </c>
      <c r="S541" s="17" t="s">
        <v>109</v>
      </c>
      <c r="T541" s="12">
        <v>28</v>
      </c>
      <c r="V541" s="12">
        <v>4</v>
      </c>
      <c r="W541" s="12" t="s">
        <v>83</v>
      </c>
      <c r="Z541" s="13">
        <v>40</v>
      </c>
      <c r="AA541" s="13">
        <v>1200</v>
      </c>
      <c r="AB541" s="12">
        <v>6</v>
      </c>
      <c r="AC541" s="13">
        <v>-36</v>
      </c>
      <c r="AE541" s="12">
        <v>6</v>
      </c>
      <c r="AF541" s="12">
        <v>7</v>
      </c>
      <c r="AG541" s="12">
        <v>8</v>
      </c>
      <c r="AH541" s="12">
        <v>9</v>
      </c>
      <c r="AJ541" s="13">
        <v>2</v>
      </c>
      <c r="AK541" s="16">
        <f t="shared" si="74"/>
        <v>1838.37890624999</v>
      </c>
      <c r="AL541" s="12">
        <v>-74.188232421875</v>
      </c>
      <c r="AM541" s="18">
        <v>-83.7554931640625</v>
      </c>
      <c r="AN541" s="18">
        <v>-95.52001953125</v>
      </c>
      <c r="AO541" s="18">
        <v>-105.056762695312</v>
      </c>
      <c r="AP541" s="18">
        <v>-109.4970703125</v>
      </c>
      <c r="AU541" s="12">
        <f t="shared" si="72"/>
        <v>22</v>
      </c>
      <c r="AV541" s="12">
        <v>11</v>
      </c>
      <c r="AW541" s="12">
        <v>1</v>
      </c>
      <c r="AX541" s="12">
        <v>1</v>
      </c>
      <c r="AY541" s="12" t="s">
        <v>80</v>
      </c>
      <c r="AZ541" s="12">
        <v>331.70001220703102</v>
      </c>
      <c r="BA541" s="12">
        <v>340</v>
      </c>
      <c r="BB541" s="19">
        <v>-23.9300003051757</v>
      </c>
      <c r="BC541" s="18">
        <v>55.958198547363203</v>
      </c>
      <c r="BD541" s="12">
        <v>1.6000000238418499</v>
      </c>
      <c r="BE541" s="12">
        <v>333.29998779296801</v>
      </c>
      <c r="BF541" s="12">
        <v>-13.530326843261699</v>
      </c>
      <c r="BG541" s="12">
        <v>8.1999998092651296</v>
      </c>
      <c r="BH541" s="12">
        <v>339.89999389648398</v>
      </c>
      <c r="BI541" s="19">
        <v>2.2886326313018799</v>
      </c>
      <c r="BJ541" s="12">
        <v>27.979099273681602</v>
      </c>
      <c r="BK541" s="12">
        <v>0.93493521213531505</v>
      </c>
      <c r="BL541" s="12">
        <v>3.2235679626464799</v>
      </c>
      <c r="BM541" s="12" t="s">
        <v>81</v>
      </c>
      <c r="BN541" s="12" t="s">
        <v>81</v>
      </c>
      <c r="BO541" s="12">
        <v>83.0078125</v>
      </c>
      <c r="BP541" s="12">
        <v>1.04999995231628</v>
      </c>
      <c r="BQ541" s="12">
        <v>-23.193359375</v>
      </c>
      <c r="BR541" s="12">
        <v>1.1499999761581401</v>
      </c>
      <c r="BS541" s="12">
        <v>43.611007690429602</v>
      </c>
      <c r="BT541" s="12">
        <v>0.96015930175781306</v>
      </c>
      <c r="BU541" s="12">
        <v>-18.228279113769499</v>
      </c>
      <c r="BV541" s="12">
        <v>2.4953711032867401</v>
      </c>
      <c r="BW541" s="12">
        <v>111.361618041992</v>
      </c>
      <c r="BX541" s="12" t="s">
        <v>82</v>
      </c>
      <c r="BY541" s="12" t="s">
        <v>81</v>
      </c>
      <c r="BZ541" s="12" t="s">
        <v>82</v>
      </c>
      <c r="CA541" s="12" t="s">
        <v>82</v>
      </c>
      <c r="CE541" s="20">
        <v>-20.7</v>
      </c>
      <c r="CF541" s="21" t="s">
        <v>398</v>
      </c>
      <c r="CG541" s="21"/>
      <c r="CH541" s="21"/>
      <c r="CI541" s="21"/>
      <c r="CJ541" s="21"/>
      <c r="CK541" s="21"/>
      <c r="CL541" s="21"/>
      <c r="CO541" s="62"/>
      <c r="CX541" s="22">
        <v>5.6</v>
      </c>
      <c r="CY541" s="23"/>
      <c r="DF541" s="21"/>
      <c r="DH541" s="12" t="s">
        <v>273</v>
      </c>
      <c r="DV541" s="23"/>
      <c r="DW541" s="23"/>
      <c r="DX541" s="23"/>
      <c r="DY541" s="23"/>
      <c r="DZ541" s="23"/>
      <c r="EA541" s="23"/>
      <c r="EB541" s="23"/>
      <c r="EC541" s="12">
        <v>5</v>
      </c>
      <c r="ED541" s="21">
        <v>5</v>
      </c>
      <c r="EE541" s="23"/>
      <c r="EF541" s="21">
        <f t="shared" si="73"/>
        <v>0</v>
      </c>
      <c r="EG541" s="28">
        <v>5</v>
      </c>
      <c r="EH541" s="23"/>
      <c r="EI541" s="23"/>
      <c r="EJ541" s="23"/>
      <c r="EK541" s="23"/>
      <c r="EL541" s="23"/>
      <c r="EM541" s="23"/>
      <c r="EN541" s="23"/>
      <c r="EO541" s="23"/>
      <c r="EP541" s="23"/>
      <c r="EQ541" s="23"/>
      <c r="ER541" s="23"/>
      <c r="ES541" s="23"/>
      <c r="ET541" s="23"/>
      <c r="EU541" s="23"/>
      <c r="EV541" s="23"/>
      <c r="EW541" s="23"/>
      <c r="EX541" s="23"/>
      <c r="EY541" s="23"/>
      <c r="EZ541" s="23"/>
      <c r="FA541" s="23"/>
      <c r="FB541" s="23"/>
      <c r="FC541" s="23"/>
      <c r="FD541" s="23"/>
      <c r="FE541" s="23"/>
      <c r="FF541" s="23"/>
      <c r="FG541" s="23"/>
      <c r="FH541" s="23"/>
      <c r="FI541" s="23"/>
      <c r="FJ541" s="23"/>
      <c r="FK541" s="23"/>
      <c r="FL541" s="23"/>
      <c r="FM541" s="23"/>
      <c r="FN541" s="23"/>
      <c r="FO541" s="23"/>
      <c r="FP541" s="23"/>
      <c r="FQ541" s="23"/>
      <c r="FR541" s="23"/>
      <c r="FS541" s="23"/>
      <c r="FT541" s="23"/>
      <c r="FU541" s="23"/>
      <c r="FV541" s="23"/>
      <c r="FW541" s="23"/>
      <c r="FX541" s="23"/>
      <c r="FY541" s="23"/>
      <c r="FZ541" s="23"/>
      <c r="GA541" s="23"/>
      <c r="GB541" s="23"/>
      <c r="GC541" s="23"/>
      <c r="GD541" s="23"/>
      <c r="GE541" s="23"/>
      <c r="GF541" s="23"/>
      <c r="GG541" s="23"/>
      <c r="GH541" s="23"/>
      <c r="GI541" s="23"/>
      <c r="GJ541" s="23"/>
      <c r="GK541" s="23"/>
      <c r="GL541" s="23"/>
      <c r="GM541" s="23"/>
      <c r="GN541" s="23"/>
      <c r="GO541" s="23"/>
      <c r="GP541" s="23"/>
      <c r="GQ541" s="23"/>
      <c r="GR541" s="23"/>
      <c r="GS541" s="23"/>
      <c r="GT541" s="23"/>
      <c r="GU541" s="23"/>
      <c r="GV541" s="23"/>
      <c r="GW541" s="23"/>
      <c r="GX541" s="23"/>
      <c r="GY541" s="23"/>
      <c r="GZ541" s="23"/>
      <c r="HA541" s="23"/>
      <c r="HB541" s="23"/>
      <c r="HC541" s="23"/>
      <c r="HD541" s="23"/>
      <c r="HE541" s="23"/>
      <c r="HF541" s="23"/>
      <c r="HG541" s="23"/>
      <c r="HH541" s="23"/>
      <c r="HI541" s="23"/>
      <c r="HJ541" s="23"/>
      <c r="HK541" s="23"/>
      <c r="HL541" s="23"/>
      <c r="HM541" s="23"/>
      <c r="HN541" s="23"/>
      <c r="HO541" s="23"/>
      <c r="HP541" s="23"/>
      <c r="HQ541" s="23"/>
      <c r="HR541" s="23"/>
      <c r="HS541" s="23"/>
      <c r="HT541" s="23"/>
      <c r="HU541" s="23"/>
      <c r="HV541" s="23"/>
      <c r="HW541" s="23"/>
      <c r="HX541" s="23"/>
      <c r="HY541" s="23"/>
      <c r="HZ541" s="23"/>
      <c r="IA541" s="23"/>
      <c r="IB541" s="23"/>
      <c r="IC541" s="23"/>
      <c r="ID541" s="23"/>
      <c r="IE541" s="23"/>
      <c r="IF541" s="23"/>
      <c r="IG541" s="23"/>
      <c r="IH541" s="23"/>
      <c r="II541" s="23"/>
      <c r="IJ541" s="23"/>
    </row>
    <row r="542" spans="1:244" s="12" customFormat="1" ht="14.4" customHeight="1" x14ac:dyDescent="0.3">
      <c r="B542" s="13">
        <v>2</v>
      </c>
      <c r="C542" s="51"/>
      <c r="D542" s="12">
        <v>100</v>
      </c>
      <c r="F542" s="14">
        <v>45028</v>
      </c>
      <c r="G542" s="13" t="s">
        <v>397</v>
      </c>
      <c r="I542" s="15">
        <v>44974</v>
      </c>
      <c r="J542" s="13">
        <f t="shared" si="70"/>
        <v>54</v>
      </c>
      <c r="K542" s="12">
        <f t="shared" si="71"/>
        <v>-1</v>
      </c>
      <c r="L542" s="12">
        <v>55</v>
      </c>
      <c r="M542" s="16" t="s">
        <v>74</v>
      </c>
      <c r="N542" s="12">
        <v>1</v>
      </c>
      <c r="P542" s="12" t="s">
        <v>75</v>
      </c>
      <c r="Q542" s="12" t="s">
        <v>76</v>
      </c>
      <c r="R542" s="12" t="s">
        <v>77</v>
      </c>
      <c r="S542" s="17" t="s">
        <v>109</v>
      </c>
      <c r="T542" s="12">
        <v>28</v>
      </c>
      <c r="V542" s="12">
        <v>2</v>
      </c>
      <c r="W542" s="12" t="s">
        <v>83</v>
      </c>
      <c r="Z542" s="13">
        <v>40</v>
      </c>
      <c r="AA542" s="13">
        <v>200</v>
      </c>
      <c r="AB542" s="12">
        <v>7</v>
      </c>
      <c r="AC542" s="13">
        <v>-15</v>
      </c>
      <c r="AE542" s="30">
        <v>1</v>
      </c>
      <c r="AF542" s="12">
        <v>2</v>
      </c>
      <c r="AG542" s="12">
        <v>3</v>
      </c>
      <c r="AH542" s="12">
        <v>4</v>
      </c>
      <c r="AJ542" s="13">
        <v>5</v>
      </c>
      <c r="AK542" s="16"/>
      <c r="AL542" s="12" t="s">
        <v>399</v>
      </c>
      <c r="AM542" s="18"/>
      <c r="AN542" s="18"/>
      <c r="AO542" s="18"/>
      <c r="AP542" s="18"/>
      <c r="AU542" s="12">
        <f t="shared" si="72"/>
        <v>0</v>
      </c>
      <c r="BB542" s="19"/>
      <c r="BC542" s="18"/>
      <c r="BI542" s="19"/>
      <c r="CE542" s="20"/>
      <c r="CF542" s="21"/>
      <c r="CG542" s="21"/>
      <c r="CH542" s="21"/>
      <c r="CI542" s="21"/>
      <c r="CJ542" s="21"/>
      <c r="CK542" s="21"/>
      <c r="CL542" s="21"/>
      <c r="CO542" s="62"/>
      <c r="CX542" s="22" t="s">
        <v>85</v>
      </c>
      <c r="CY542" s="12" t="s">
        <v>85</v>
      </c>
      <c r="DE542" s="12" t="s">
        <v>99</v>
      </c>
      <c r="DF542" s="12" t="s">
        <v>203</v>
      </c>
      <c r="DG542" s="21"/>
      <c r="DH542" s="12" t="s">
        <v>273</v>
      </c>
      <c r="DV542" s="23"/>
      <c r="DW542" s="23"/>
      <c r="DX542" s="23"/>
      <c r="DY542" s="23"/>
      <c r="DZ542" s="23"/>
      <c r="EA542" s="23"/>
      <c r="EB542" s="23"/>
      <c r="EC542" s="12">
        <v>7</v>
      </c>
      <c r="ED542" s="12">
        <v>7</v>
      </c>
      <c r="EE542" s="23"/>
      <c r="EF542" s="21">
        <f t="shared" si="73"/>
        <v>0</v>
      </c>
      <c r="EG542" s="28">
        <v>7</v>
      </c>
      <c r="EH542" s="23"/>
      <c r="EI542" s="23"/>
      <c r="EJ542" s="23"/>
      <c r="EK542" s="23"/>
      <c r="EL542" s="23"/>
      <c r="EM542" s="23"/>
      <c r="EN542" s="23"/>
      <c r="EO542" s="23"/>
      <c r="EP542" s="23"/>
      <c r="EQ542" s="23"/>
      <c r="ER542" s="23"/>
      <c r="ES542" s="23"/>
      <c r="ET542" s="23"/>
      <c r="EU542" s="23"/>
      <c r="EV542" s="23"/>
      <c r="EW542" s="23"/>
      <c r="EX542" s="23"/>
      <c r="EY542" s="23"/>
      <c r="EZ542" s="23"/>
      <c r="FA542" s="23"/>
      <c r="FB542" s="23"/>
      <c r="FC542" s="23"/>
      <c r="FD542" s="23"/>
      <c r="FE542" s="23"/>
      <c r="FF542" s="23"/>
      <c r="FG542" s="23"/>
      <c r="FH542" s="23"/>
      <c r="FI542" s="23"/>
      <c r="FJ542" s="23"/>
      <c r="FK542" s="23"/>
      <c r="FL542" s="23"/>
      <c r="FM542" s="23"/>
      <c r="FN542" s="23"/>
      <c r="FO542" s="23"/>
      <c r="FP542" s="23"/>
      <c r="FQ542" s="23"/>
      <c r="FR542" s="23"/>
      <c r="FS542" s="23"/>
      <c r="FT542" s="23"/>
      <c r="FU542" s="23"/>
      <c r="FV542" s="23"/>
      <c r="FW542" s="23"/>
      <c r="FX542" s="23"/>
      <c r="FY542" s="23"/>
      <c r="FZ542" s="23"/>
      <c r="GA542" s="23"/>
      <c r="GB542" s="23"/>
      <c r="GC542" s="23"/>
      <c r="GD542" s="23"/>
      <c r="GE542" s="23"/>
      <c r="GF542" s="23"/>
      <c r="GG542" s="23"/>
      <c r="GH542" s="23"/>
      <c r="GI542" s="23"/>
      <c r="GJ542" s="23"/>
      <c r="GK542" s="23"/>
      <c r="GL542" s="23"/>
      <c r="GM542" s="23"/>
      <c r="GN542" s="23"/>
      <c r="GO542" s="23"/>
      <c r="GP542" s="23"/>
      <c r="GQ542" s="23"/>
      <c r="GR542" s="23"/>
      <c r="GS542" s="23"/>
      <c r="GT542" s="23"/>
      <c r="GU542" s="23"/>
      <c r="GV542" s="23"/>
      <c r="GW542" s="23"/>
      <c r="GX542" s="23"/>
      <c r="GY542" s="23"/>
      <c r="GZ542" s="23"/>
      <c r="HA542" s="23"/>
      <c r="HB542" s="23"/>
      <c r="HC542" s="23"/>
      <c r="HD542" s="23"/>
      <c r="HE542" s="23"/>
      <c r="HF542" s="23"/>
      <c r="HG542" s="23"/>
      <c r="HH542" s="23"/>
      <c r="HI542" s="23"/>
      <c r="HJ542" s="23"/>
      <c r="HK542" s="23"/>
      <c r="HL542" s="23"/>
      <c r="HM542" s="23"/>
      <c r="HN542" s="23"/>
      <c r="HO542" s="23"/>
      <c r="HP542" s="23"/>
      <c r="HQ542" s="23"/>
      <c r="HR542" s="23"/>
      <c r="HS542" s="23"/>
      <c r="HT542" s="23"/>
      <c r="HU542" s="23"/>
      <c r="HV542" s="23"/>
      <c r="HW542" s="23"/>
      <c r="HX542" s="23"/>
      <c r="HY542" s="23"/>
      <c r="HZ542" s="23"/>
      <c r="IA542" s="23"/>
      <c r="IB542" s="23"/>
      <c r="IC542" s="23"/>
      <c r="ID542" s="23"/>
      <c r="IE542" s="23"/>
      <c r="IF542" s="23"/>
      <c r="IG542" s="23"/>
      <c r="IH542" s="23"/>
      <c r="II542" s="23"/>
      <c r="IJ542" s="23"/>
    </row>
    <row r="543" spans="1:244" s="12" customFormat="1" ht="14.4" customHeight="1" x14ac:dyDescent="0.3">
      <c r="B543" s="13">
        <v>2</v>
      </c>
      <c r="D543" s="12">
        <v>100</v>
      </c>
      <c r="F543" s="14">
        <v>45029</v>
      </c>
      <c r="G543" s="13" t="s">
        <v>397</v>
      </c>
      <c r="I543" s="15">
        <v>44974</v>
      </c>
      <c r="J543" s="13">
        <f t="shared" si="70"/>
        <v>55</v>
      </c>
      <c r="K543" s="12">
        <f t="shared" si="71"/>
        <v>-1</v>
      </c>
      <c r="L543" s="12">
        <v>56</v>
      </c>
      <c r="M543" s="16" t="s">
        <v>74</v>
      </c>
      <c r="N543" s="12">
        <v>1</v>
      </c>
      <c r="P543" s="12" t="s">
        <v>75</v>
      </c>
      <c r="Q543" s="12" t="s">
        <v>76</v>
      </c>
      <c r="R543" s="12" t="s">
        <v>77</v>
      </c>
      <c r="S543" s="17" t="s">
        <v>109</v>
      </c>
      <c r="T543" s="12">
        <v>28</v>
      </c>
      <c r="V543" s="12">
        <v>1</v>
      </c>
      <c r="W543" s="12" t="s">
        <v>459</v>
      </c>
      <c r="Z543" s="13">
        <v>54</v>
      </c>
      <c r="AA543" s="13">
        <v>1300</v>
      </c>
      <c r="AB543" s="12">
        <v>13</v>
      </c>
      <c r="AC543" s="13">
        <v>-36</v>
      </c>
      <c r="AE543" s="12">
        <v>30</v>
      </c>
      <c r="AF543" s="12">
        <v>31</v>
      </c>
      <c r="AG543" s="12">
        <v>32</v>
      </c>
      <c r="AH543" s="12">
        <v>33</v>
      </c>
      <c r="AJ543" s="13">
        <v>4</v>
      </c>
      <c r="AK543" s="16">
        <f t="shared" ref="AK543:AK550" si="75">SLOPE(AL543:AP543,AL$1:AP$1)*-1000</f>
        <v>1651.61132812499</v>
      </c>
      <c r="AL543" s="12">
        <v>-80.5816650390625</v>
      </c>
      <c r="AM543" s="18">
        <v>-90.4693603515625</v>
      </c>
      <c r="AN543" s="18">
        <v>-97.2900390625</v>
      </c>
      <c r="AO543" s="18">
        <v>-105.636596679687</v>
      </c>
      <c r="AP543" s="18">
        <v>-114.288330078125</v>
      </c>
      <c r="AU543" s="12">
        <f t="shared" si="72"/>
        <v>36</v>
      </c>
      <c r="AV543" s="12">
        <v>18</v>
      </c>
      <c r="AW543" s="12">
        <v>1</v>
      </c>
      <c r="AX543" s="12">
        <v>1</v>
      </c>
      <c r="AY543" s="12" t="s">
        <v>80</v>
      </c>
      <c r="AZ543" s="12">
        <v>640.70001220703102</v>
      </c>
      <c r="BA543" s="12">
        <v>642.90002441406205</v>
      </c>
      <c r="BB543" s="19">
        <v>-18.7000007629394</v>
      </c>
      <c r="BC543" s="18">
        <v>36.857959747314403</v>
      </c>
      <c r="BD543" s="12">
        <v>0.80000001192092896</v>
      </c>
      <c r="BE543" s="12">
        <v>641.5</v>
      </c>
      <c r="BF543" s="12">
        <v>30.0525398254394</v>
      </c>
      <c r="BG543" s="12">
        <v>0</v>
      </c>
      <c r="BH543" s="12">
        <v>640.70001220703102</v>
      </c>
      <c r="BI543" s="19" t="s">
        <v>81</v>
      </c>
      <c r="BJ543" s="12">
        <v>18.428979873657202</v>
      </c>
      <c r="BK543" s="12" t="s">
        <v>81</v>
      </c>
      <c r="BL543" s="12" t="s">
        <v>81</v>
      </c>
      <c r="BM543" s="12">
        <v>0.446037948131561</v>
      </c>
      <c r="BN543" s="12">
        <v>2.26377153396606</v>
      </c>
      <c r="BO543" s="12">
        <v>15.106201171875</v>
      </c>
      <c r="BP543" s="12">
        <v>5.0000000745057997E-2</v>
      </c>
      <c r="BQ543" s="12">
        <v>-10.223388671875</v>
      </c>
      <c r="BR543" s="12">
        <v>1.1499999761581401</v>
      </c>
      <c r="BS543" s="12" t="s">
        <v>81</v>
      </c>
      <c r="BT543" s="12" t="s">
        <v>81</v>
      </c>
      <c r="BU543" s="12" t="s">
        <v>81</v>
      </c>
      <c r="BV543" s="12" t="s">
        <v>81</v>
      </c>
      <c r="BW543" s="12">
        <v>75.661483764648395</v>
      </c>
      <c r="BX543" s="12" t="s">
        <v>82</v>
      </c>
      <c r="BY543" s="12" t="s">
        <v>81</v>
      </c>
      <c r="BZ543" s="12" t="s">
        <v>82</v>
      </c>
      <c r="CA543" s="12" t="s">
        <v>82</v>
      </c>
      <c r="CE543" s="20"/>
      <c r="CF543" s="21"/>
      <c r="CG543" s="21"/>
      <c r="CH543" s="21"/>
      <c r="CI543" s="21"/>
      <c r="CJ543" s="21"/>
      <c r="CK543" s="21"/>
      <c r="CL543" s="21"/>
      <c r="CO543" s="62"/>
      <c r="CX543" s="22">
        <v>0.3</v>
      </c>
      <c r="CY543" s="21"/>
      <c r="DF543" s="21"/>
      <c r="DH543" s="12" t="s">
        <v>273</v>
      </c>
      <c r="DV543" s="23"/>
      <c r="DW543" s="23"/>
      <c r="DX543" s="23"/>
      <c r="DY543" s="23"/>
      <c r="DZ543" s="23"/>
      <c r="EA543" s="23"/>
      <c r="EB543" s="23"/>
      <c r="EC543" s="32">
        <v>6</v>
      </c>
      <c r="ED543" s="32">
        <v>6</v>
      </c>
      <c r="EE543" s="23"/>
      <c r="EF543" s="21">
        <f t="shared" si="73"/>
        <v>0</v>
      </c>
      <c r="EG543" s="36">
        <v>6</v>
      </c>
      <c r="EH543" s="23"/>
      <c r="EI543" s="23"/>
      <c r="EJ543" s="23"/>
      <c r="EK543" s="23"/>
      <c r="EL543" s="23"/>
      <c r="EM543" s="23"/>
      <c r="EN543" s="23"/>
      <c r="EO543" s="23"/>
      <c r="EP543" s="23"/>
      <c r="EQ543" s="23"/>
      <c r="ER543" s="23"/>
      <c r="ES543" s="23"/>
      <c r="ET543" s="23"/>
      <c r="EU543" s="23"/>
      <c r="EV543" s="23"/>
      <c r="EW543" s="23"/>
      <c r="EX543" s="23"/>
      <c r="EY543" s="23"/>
      <c r="EZ543" s="23"/>
      <c r="FA543" s="23"/>
      <c r="FB543" s="23"/>
      <c r="FC543" s="23"/>
      <c r="FD543" s="23"/>
      <c r="FE543" s="23"/>
      <c r="FF543" s="23"/>
      <c r="FG543" s="23"/>
      <c r="FH543" s="23"/>
      <c r="FI543" s="23"/>
      <c r="FJ543" s="23"/>
      <c r="FK543" s="23"/>
      <c r="FL543" s="23"/>
      <c r="FM543" s="23"/>
      <c r="FN543" s="23"/>
      <c r="FO543" s="23"/>
      <c r="FP543" s="23"/>
      <c r="FQ543" s="23"/>
      <c r="FR543" s="23"/>
      <c r="FS543" s="23"/>
      <c r="FT543" s="23"/>
      <c r="FU543" s="23"/>
      <c r="FV543" s="23"/>
      <c r="FW543" s="23"/>
      <c r="FX543" s="23"/>
      <c r="FY543" s="23"/>
      <c r="FZ543" s="23"/>
      <c r="GA543" s="23"/>
      <c r="GB543" s="23"/>
      <c r="GC543" s="23"/>
      <c r="GD543" s="23"/>
      <c r="GE543" s="23"/>
      <c r="GF543" s="23"/>
      <c r="GG543" s="23"/>
      <c r="GH543" s="23"/>
      <c r="GI543" s="23"/>
      <c r="GJ543" s="23"/>
      <c r="GK543" s="23"/>
      <c r="GL543" s="23"/>
      <c r="GM543" s="23"/>
      <c r="GN543" s="23"/>
      <c r="GO543" s="23"/>
      <c r="GP543" s="23"/>
      <c r="GQ543" s="23"/>
      <c r="GR543" s="23"/>
      <c r="GS543" s="23"/>
      <c r="GT543" s="23"/>
      <c r="GU543" s="23"/>
      <c r="GV543" s="23"/>
      <c r="GW543" s="23"/>
      <c r="GX543" s="23"/>
      <c r="GY543" s="23"/>
      <c r="GZ543" s="23"/>
      <c r="HA543" s="23"/>
      <c r="HB543" s="23"/>
      <c r="HC543" s="23"/>
      <c r="HD543" s="23"/>
      <c r="HE543" s="23"/>
      <c r="HF543" s="23"/>
      <c r="HG543" s="23"/>
      <c r="HH543" s="23"/>
      <c r="HI543" s="23"/>
      <c r="HJ543" s="23"/>
      <c r="HK543" s="23"/>
      <c r="HL543" s="23"/>
      <c r="HM543" s="23"/>
      <c r="HN543" s="23"/>
      <c r="HO543" s="23"/>
      <c r="HP543" s="23"/>
      <c r="HQ543" s="23"/>
      <c r="HR543" s="23"/>
      <c r="HS543" s="23"/>
      <c r="HT543" s="23"/>
      <c r="HU543" s="23"/>
      <c r="HV543" s="23"/>
      <c r="HW543" s="23"/>
      <c r="HX543" s="23"/>
      <c r="HY543" s="23"/>
      <c r="HZ543" s="23"/>
      <c r="IA543" s="23"/>
      <c r="IB543" s="23"/>
      <c r="IC543" s="23"/>
      <c r="ID543" s="23"/>
      <c r="IE543" s="23"/>
      <c r="IF543" s="23"/>
      <c r="IG543" s="23"/>
      <c r="IH543" s="23"/>
      <c r="II543" s="23"/>
      <c r="IJ543" s="23"/>
    </row>
    <row r="544" spans="1:244" s="12" customFormat="1" ht="14.4" customHeight="1" x14ac:dyDescent="0.3">
      <c r="B544" s="13">
        <v>2</v>
      </c>
      <c r="D544" s="12">
        <v>100</v>
      </c>
      <c r="F544" s="14">
        <v>45029</v>
      </c>
      <c r="G544" s="13" t="s">
        <v>397</v>
      </c>
      <c r="I544" s="15">
        <v>44974</v>
      </c>
      <c r="J544" s="13">
        <f t="shared" si="70"/>
        <v>55</v>
      </c>
      <c r="K544" s="12">
        <f t="shared" si="71"/>
        <v>-1</v>
      </c>
      <c r="L544" s="12">
        <v>56</v>
      </c>
      <c r="M544" s="16" t="s">
        <v>74</v>
      </c>
      <c r="N544" s="12">
        <v>1</v>
      </c>
      <c r="P544" s="12" t="s">
        <v>75</v>
      </c>
      <c r="Q544" s="12" t="s">
        <v>76</v>
      </c>
      <c r="R544" s="12" t="s">
        <v>77</v>
      </c>
      <c r="S544" s="17" t="s">
        <v>109</v>
      </c>
      <c r="T544" s="12">
        <v>28</v>
      </c>
      <c r="V544" s="12">
        <v>5</v>
      </c>
      <c r="W544" s="12" t="s">
        <v>459</v>
      </c>
      <c r="Z544" s="13">
        <v>43</v>
      </c>
      <c r="AA544" s="13">
        <v>2000</v>
      </c>
      <c r="AB544" s="12">
        <v>16</v>
      </c>
      <c r="AC544" s="13">
        <v>-30</v>
      </c>
      <c r="AE544" s="12">
        <v>46</v>
      </c>
      <c r="AF544" s="12">
        <v>47</v>
      </c>
      <c r="AG544" s="12">
        <v>48</v>
      </c>
      <c r="AH544" s="12">
        <v>49</v>
      </c>
      <c r="AJ544" s="13">
        <v>4</v>
      </c>
      <c r="AK544" s="16">
        <f t="shared" si="75"/>
        <v>1234.43603515625</v>
      </c>
      <c r="AL544" s="12">
        <v>-72.479248046875</v>
      </c>
      <c r="AM544" s="18">
        <v>-84.8541259765625</v>
      </c>
      <c r="AN544" s="18">
        <v>-85.0372314453125</v>
      </c>
      <c r="AO544" s="18">
        <v>-93.81103515625</v>
      </c>
      <c r="AP544" s="18">
        <v>-98.8616943359375</v>
      </c>
      <c r="AU544" s="12">
        <f t="shared" si="72"/>
        <v>24</v>
      </c>
      <c r="AV544" s="12">
        <v>12</v>
      </c>
      <c r="AW544" s="12">
        <v>1</v>
      </c>
      <c r="AX544" s="12">
        <v>1</v>
      </c>
      <c r="AY544" s="12" t="s">
        <v>80</v>
      </c>
      <c r="AZ544" s="12">
        <v>654.40002441406205</v>
      </c>
      <c r="BA544" s="12">
        <v>656.40002441406205</v>
      </c>
      <c r="BB544" s="19">
        <v>-16.959999084472599</v>
      </c>
      <c r="BC544" s="18">
        <v>60.218666076660099</v>
      </c>
      <c r="BD544" s="12">
        <v>0.60000002384185802</v>
      </c>
      <c r="BE544" s="12">
        <v>655</v>
      </c>
      <c r="BF544" s="12">
        <v>32.218788146972599</v>
      </c>
      <c r="BG544" s="12">
        <v>1.8999999761581401</v>
      </c>
      <c r="BH544" s="12">
        <v>656.29998779296795</v>
      </c>
      <c r="BI544" s="19" t="s">
        <v>81</v>
      </c>
      <c r="BJ544" s="12">
        <v>30.10933303833</v>
      </c>
      <c r="BK544" s="12" t="s">
        <v>81</v>
      </c>
      <c r="BL544" s="12" t="s">
        <v>81</v>
      </c>
      <c r="BM544" s="12">
        <v>0.249125272035599</v>
      </c>
      <c r="BN544" s="12">
        <v>0.88375675678253196</v>
      </c>
      <c r="BO544" s="12">
        <v>90.179443359375</v>
      </c>
      <c r="BP544" s="12">
        <v>5.0000000745057997E-2</v>
      </c>
      <c r="BQ544" s="12">
        <v>-31.1279296875</v>
      </c>
      <c r="BR544" s="12">
        <v>0.94999998807907104</v>
      </c>
      <c r="BS544" s="12" t="s">
        <v>81</v>
      </c>
      <c r="BT544" s="12" t="s">
        <v>81</v>
      </c>
      <c r="BU544" s="12" t="s">
        <v>81</v>
      </c>
      <c r="BV544" s="12" t="s">
        <v>81</v>
      </c>
      <c r="BW544" s="12">
        <v>98.692031860351506</v>
      </c>
      <c r="BX544" s="12" t="s">
        <v>82</v>
      </c>
      <c r="BY544" s="12" t="s">
        <v>81</v>
      </c>
      <c r="BZ544" s="12" t="s">
        <v>82</v>
      </c>
      <c r="CA544" s="12" t="s">
        <v>82</v>
      </c>
      <c r="CE544" s="20">
        <v>-15.2</v>
      </c>
      <c r="CF544" s="21"/>
      <c r="CG544" s="21"/>
      <c r="CH544" s="21"/>
      <c r="CI544" s="21"/>
      <c r="CJ544" s="21"/>
      <c r="CK544" s="21"/>
      <c r="CL544" s="21"/>
      <c r="CO544" s="62"/>
      <c r="CX544" s="22">
        <v>0.96</v>
      </c>
      <c r="CY544" s="23"/>
      <c r="DF544" s="21"/>
      <c r="DH544" s="12" t="s">
        <v>273</v>
      </c>
      <c r="DV544" s="23"/>
      <c r="DW544" s="23"/>
      <c r="DX544" s="23"/>
      <c r="DY544" s="23"/>
      <c r="DZ544" s="23"/>
      <c r="EA544" s="23"/>
      <c r="EB544" s="23"/>
      <c r="EC544" s="12">
        <v>7</v>
      </c>
      <c r="ED544" s="12">
        <v>7</v>
      </c>
      <c r="EE544" s="23"/>
      <c r="EF544" s="21">
        <f t="shared" si="73"/>
        <v>0</v>
      </c>
      <c r="EG544" s="28">
        <v>7</v>
      </c>
      <c r="EH544" s="23"/>
      <c r="EI544" s="23"/>
      <c r="EJ544" s="23"/>
      <c r="EK544" s="23"/>
      <c r="EL544" s="23"/>
      <c r="EM544" s="23"/>
      <c r="EN544" s="23"/>
      <c r="EO544" s="23"/>
      <c r="EP544" s="23"/>
      <c r="EQ544" s="23"/>
      <c r="ER544" s="23"/>
      <c r="ES544" s="23"/>
      <c r="ET544" s="23"/>
      <c r="EU544" s="23"/>
      <c r="EV544" s="23"/>
      <c r="EW544" s="23"/>
      <c r="EX544" s="23"/>
      <c r="EY544" s="23"/>
      <c r="EZ544" s="23"/>
      <c r="FA544" s="23"/>
      <c r="FB544" s="23"/>
      <c r="FC544" s="23"/>
      <c r="FD544" s="23"/>
      <c r="FE544" s="23"/>
      <c r="FF544" s="23"/>
      <c r="FG544" s="23"/>
      <c r="FH544" s="23"/>
      <c r="FI544" s="23"/>
      <c r="FJ544" s="23"/>
      <c r="FK544" s="23"/>
      <c r="FL544" s="23"/>
      <c r="FM544" s="23"/>
      <c r="FN544" s="23"/>
      <c r="FO544" s="23"/>
      <c r="FP544" s="23"/>
      <c r="FQ544" s="23"/>
      <c r="FR544" s="23"/>
      <c r="FS544" s="23"/>
      <c r="FT544" s="23"/>
      <c r="FU544" s="23"/>
      <c r="FV544" s="23"/>
      <c r="FW544" s="23"/>
      <c r="FX544" s="23"/>
      <c r="FY544" s="23"/>
      <c r="FZ544" s="23"/>
      <c r="GA544" s="23"/>
      <c r="GB544" s="23"/>
      <c r="GC544" s="23"/>
      <c r="GD544" s="23"/>
      <c r="GE544" s="23"/>
      <c r="GF544" s="23"/>
      <c r="GG544" s="23"/>
      <c r="GH544" s="23"/>
      <c r="GI544" s="23"/>
      <c r="GJ544" s="23"/>
      <c r="GK544" s="23"/>
      <c r="GL544" s="23"/>
      <c r="GM544" s="23"/>
      <c r="GN544" s="23"/>
      <c r="GO544" s="23"/>
      <c r="GP544" s="23"/>
      <c r="GQ544" s="23"/>
      <c r="GR544" s="23"/>
      <c r="GS544" s="23"/>
      <c r="GT544" s="23"/>
      <c r="GU544" s="23"/>
      <c r="GV544" s="23"/>
      <c r="GW544" s="23"/>
      <c r="GX544" s="23"/>
      <c r="GY544" s="23"/>
      <c r="GZ544" s="23"/>
      <c r="HA544" s="23"/>
      <c r="HB544" s="23"/>
      <c r="HC544" s="23"/>
      <c r="HD544" s="23"/>
      <c r="HE544" s="23"/>
      <c r="HF544" s="23"/>
      <c r="HG544" s="23"/>
      <c r="HH544" s="23"/>
      <c r="HI544" s="23"/>
      <c r="HJ544" s="23"/>
      <c r="HK544" s="23"/>
      <c r="HL544" s="23"/>
      <c r="HM544" s="23"/>
      <c r="HN544" s="23"/>
      <c r="HO544" s="23"/>
      <c r="HP544" s="23"/>
      <c r="HQ544" s="23"/>
      <c r="HR544" s="23"/>
      <c r="HS544" s="23"/>
      <c r="HT544" s="23"/>
      <c r="HU544" s="23"/>
      <c r="HV544" s="23"/>
      <c r="HW544" s="23"/>
      <c r="HX544" s="23"/>
      <c r="HY544" s="23"/>
      <c r="HZ544" s="23"/>
      <c r="IA544" s="23"/>
      <c r="IB544" s="23"/>
      <c r="IC544" s="23"/>
      <c r="ID544" s="23"/>
      <c r="IE544" s="23"/>
      <c r="IF544" s="23"/>
      <c r="IG544" s="23"/>
      <c r="IH544" s="23"/>
      <c r="II544" s="23"/>
      <c r="IJ544" s="23"/>
    </row>
    <row r="545" spans="1:244" s="12" customFormat="1" x14ac:dyDescent="0.3">
      <c r="B545" s="13">
        <v>2</v>
      </c>
      <c r="D545" s="12">
        <v>100</v>
      </c>
      <c r="F545" s="14">
        <v>45029</v>
      </c>
      <c r="G545" s="13" t="s">
        <v>397</v>
      </c>
      <c r="I545" s="15">
        <v>44974</v>
      </c>
      <c r="J545" s="13">
        <f t="shared" si="70"/>
        <v>55</v>
      </c>
      <c r="K545" s="12">
        <f t="shared" si="71"/>
        <v>-1</v>
      </c>
      <c r="L545" s="12">
        <v>56</v>
      </c>
      <c r="M545" s="16" t="s">
        <v>74</v>
      </c>
      <c r="N545" s="12">
        <v>1</v>
      </c>
      <c r="P545" s="12" t="s">
        <v>75</v>
      </c>
      <c r="Q545" s="12" t="s">
        <v>76</v>
      </c>
      <c r="R545" s="12" t="s">
        <v>77</v>
      </c>
      <c r="S545" s="17" t="s">
        <v>109</v>
      </c>
      <c r="T545" s="12">
        <v>28</v>
      </c>
      <c r="V545" s="12">
        <v>4</v>
      </c>
      <c r="W545" s="12" t="s">
        <v>84</v>
      </c>
      <c r="Z545" s="13">
        <v>45</v>
      </c>
      <c r="AA545" s="13">
        <v>1500</v>
      </c>
      <c r="AB545" s="12">
        <v>6</v>
      </c>
      <c r="AC545" s="13">
        <v>-31</v>
      </c>
      <c r="AE545" s="12">
        <v>42</v>
      </c>
      <c r="AF545" s="12">
        <v>43</v>
      </c>
      <c r="AG545" s="12">
        <v>44</v>
      </c>
      <c r="AH545" s="12">
        <v>45</v>
      </c>
      <c r="AJ545" s="13">
        <v>5</v>
      </c>
      <c r="AK545" s="16">
        <f t="shared" si="75"/>
        <v>1796.5698242187393</v>
      </c>
      <c r="AL545" s="12">
        <v>-109.725952148437</v>
      </c>
      <c r="AM545" s="18">
        <v>-120.697021484375</v>
      </c>
      <c r="AN545" s="18">
        <v>-134.82666015625</v>
      </c>
      <c r="AO545" s="18">
        <v>-143.44787597656199</v>
      </c>
      <c r="AP545" s="18">
        <v>-143.26477050781199</v>
      </c>
      <c r="AU545" s="12">
        <f t="shared" si="72"/>
        <v>24</v>
      </c>
      <c r="AV545" s="12">
        <v>12</v>
      </c>
      <c r="AW545" s="12">
        <v>1</v>
      </c>
      <c r="AX545" s="12">
        <v>1</v>
      </c>
      <c r="AY545" s="12" t="s">
        <v>80</v>
      </c>
      <c r="AZ545" s="12">
        <v>579.09997558593705</v>
      </c>
      <c r="BA545" s="12">
        <v>581</v>
      </c>
      <c r="BB545" s="19">
        <v>-23.299999237060501</v>
      </c>
      <c r="BC545" s="18">
        <v>62.866039276122997</v>
      </c>
      <c r="BD545" s="12">
        <v>0.60000002384185802</v>
      </c>
      <c r="BE545" s="12">
        <v>579.70001220703102</v>
      </c>
      <c r="BF545" s="12">
        <v>30.181713104248001</v>
      </c>
      <c r="BG545" s="12">
        <v>1.79999995231628</v>
      </c>
      <c r="BH545" s="12">
        <v>580.90002441406205</v>
      </c>
      <c r="BI545" s="19" t="s">
        <v>81</v>
      </c>
      <c r="BJ545" s="12">
        <v>31.433019638061499</v>
      </c>
      <c r="BK545" s="12" t="s">
        <v>81</v>
      </c>
      <c r="BL545" s="12">
        <v>1.7666643857955899</v>
      </c>
      <c r="BM545" s="12">
        <v>0.243117019534111</v>
      </c>
      <c r="BN545" s="12" t="s">
        <v>81</v>
      </c>
      <c r="BO545" s="12">
        <v>84.686279296875</v>
      </c>
      <c r="BP545" s="12">
        <v>5.0000000745057997E-2</v>
      </c>
      <c r="BQ545" s="12">
        <v>-39.520263671875</v>
      </c>
      <c r="BR545" s="12">
        <v>1.04999995231628</v>
      </c>
      <c r="BS545" s="12" t="s">
        <v>81</v>
      </c>
      <c r="BT545" s="12" t="s">
        <v>81</v>
      </c>
      <c r="BU545" s="12" t="s">
        <v>81</v>
      </c>
      <c r="BV545" s="12" t="s">
        <v>81</v>
      </c>
      <c r="BW545" s="12">
        <v>96.865516662597599</v>
      </c>
      <c r="BX545" s="12" t="s">
        <v>82</v>
      </c>
      <c r="BY545" s="12" t="s">
        <v>81</v>
      </c>
      <c r="BZ545" s="12" t="s">
        <v>82</v>
      </c>
      <c r="CA545" s="12" t="s">
        <v>82</v>
      </c>
      <c r="CE545" s="20">
        <v>-14.2</v>
      </c>
      <c r="CF545" s="21"/>
      <c r="CG545" s="21"/>
      <c r="CH545" s="21"/>
      <c r="CI545" s="21"/>
      <c r="CJ545" s="21"/>
      <c r="CK545" s="21"/>
      <c r="CL545" s="21"/>
      <c r="CO545" s="62"/>
      <c r="CX545" s="22">
        <v>0.34</v>
      </c>
      <c r="CY545" s="21"/>
      <c r="DF545" s="21"/>
      <c r="DH545" s="12" t="s">
        <v>273</v>
      </c>
      <c r="DV545" s="23"/>
      <c r="DW545" s="23"/>
      <c r="DX545" s="23"/>
      <c r="DY545" s="23"/>
      <c r="DZ545" s="23"/>
      <c r="EA545" s="23"/>
      <c r="EB545" s="23"/>
      <c r="EC545" s="32">
        <v>6</v>
      </c>
      <c r="ED545" s="12">
        <v>6</v>
      </c>
      <c r="EE545" s="23"/>
      <c r="EF545" s="21">
        <f t="shared" si="73"/>
        <v>0</v>
      </c>
      <c r="EG545" s="36">
        <v>6</v>
      </c>
      <c r="EH545" s="23"/>
      <c r="EI545" s="23"/>
      <c r="EJ545" s="23"/>
      <c r="EK545" s="23"/>
      <c r="EL545" s="23"/>
      <c r="EM545" s="23"/>
      <c r="EN545" s="23"/>
      <c r="EO545" s="23"/>
      <c r="EP545" s="23"/>
      <c r="EQ545" s="23"/>
      <c r="ER545" s="23"/>
      <c r="ES545" s="23"/>
      <c r="ET545" s="23"/>
      <c r="EU545" s="23"/>
      <c r="EV545" s="23"/>
      <c r="EW545" s="23"/>
      <c r="EX545" s="23"/>
      <c r="EY545" s="23"/>
      <c r="EZ545" s="23"/>
      <c r="FA545" s="23"/>
      <c r="FB545" s="23"/>
      <c r="FC545" s="23"/>
      <c r="FD545" s="23"/>
      <c r="FE545" s="23"/>
      <c r="FF545" s="23"/>
      <c r="FG545" s="23"/>
      <c r="FH545" s="23"/>
      <c r="FI545" s="23"/>
      <c r="FJ545" s="23"/>
      <c r="FK545" s="23"/>
      <c r="FL545" s="23"/>
      <c r="FM545" s="23"/>
      <c r="FN545" s="23"/>
      <c r="FO545" s="23"/>
      <c r="FP545" s="23"/>
      <c r="FQ545" s="23"/>
      <c r="FR545" s="23"/>
      <c r="FS545" s="23"/>
      <c r="FT545" s="23"/>
      <c r="FU545" s="23"/>
      <c r="FV545" s="23"/>
      <c r="FW545" s="23"/>
      <c r="FX545" s="23"/>
      <c r="FY545" s="23"/>
      <c r="FZ545" s="23"/>
      <c r="GA545" s="23"/>
      <c r="GB545" s="23"/>
      <c r="GC545" s="23"/>
      <c r="GD545" s="23"/>
      <c r="GE545" s="23"/>
      <c r="GF545" s="23"/>
      <c r="GG545" s="23"/>
      <c r="GH545" s="23"/>
      <c r="GI545" s="23"/>
      <c r="GJ545" s="23"/>
      <c r="GK545" s="23"/>
      <c r="GL545" s="23"/>
      <c r="GM545" s="23"/>
      <c r="GN545" s="23"/>
      <c r="GO545" s="23"/>
      <c r="GP545" s="23"/>
      <c r="GQ545" s="23"/>
      <c r="GR545" s="23"/>
      <c r="GS545" s="23"/>
      <c r="GT545" s="23"/>
      <c r="GU545" s="23"/>
      <c r="GV545" s="23"/>
      <c r="GW545" s="23"/>
      <c r="GX545" s="23"/>
      <c r="GY545" s="23"/>
      <c r="GZ545" s="23"/>
      <c r="HA545" s="23"/>
      <c r="HB545" s="23"/>
      <c r="HC545" s="23"/>
      <c r="HD545" s="23"/>
      <c r="HE545" s="23"/>
      <c r="HF545" s="23"/>
      <c r="HG545" s="23"/>
      <c r="HH545" s="23"/>
      <c r="HI545" s="23"/>
      <c r="HJ545" s="23"/>
      <c r="HK545" s="23"/>
      <c r="HL545" s="23"/>
      <c r="HM545" s="23"/>
      <c r="HN545" s="23"/>
      <c r="HO545" s="23"/>
      <c r="HP545" s="23"/>
      <c r="HQ545" s="23"/>
      <c r="HR545" s="23"/>
      <c r="HS545" s="23"/>
      <c r="HT545" s="23"/>
      <c r="HU545" s="23"/>
      <c r="HV545" s="23"/>
      <c r="HW545" s="23"/>
      <c r="HX545" s="23"/>
      <c r="HY545" s="23"/>
      <c r="HZ545" s="23"/>
      <c r="IA545" s="23"/>
      <c r="IB545" s="23"/>
      <c r="IC545" s="23"/>
      <c r="ID545" s="23"/>
      <c r="IE545" s="23"/>
      <c r="IF545" s="23"/>
      <c r="IG545" s="23"/>
      <c r="IH545" s="23"/>
      <c r="II545" s="23"/>
      <c r="IJ545" s="23"/>
    </row>
    <row r="546" spans="1:244" s="12" customFormat="1" x14ac:dyDescent="0.3">
      <c r="B546" s="13">
        <v>2</v>
      </c>
      <c r="D546" s="12">
        <v>100</v>
      </c>
      <c r="F546" s="14">
        <v>45029</v>
      </c>
      <c r="G546" s="13" t="s">
        <v>397</v>
      </c>
      <c r="I546" s="15">
        <v>44974</v>
      </c>
      <c r="J546" s="13">
        <f t="shared" si="70"/>
        <v>55</v>
      </c>
      <c r="K546" s="12">
        <f t="shared" si="71"/>
        <v>-1</v>
      </c>
      <c r="L546" s="12">
        <v>56</v>
      </c>
      <c r="M546" s="16" t="s">
        <v>74</v>
      </c>
      <c r="N546" s="12">
        <v>1</v>
      </c>
      <c r="P546" s="12" t="s">
        <v>75</v>
      </c>
      <c r="Q546" s="12" t="s">
        <v>76</v>
      </c>
      <c r="R546" s="12" t="s">
        <v>77</v>
      </c>
      <c r="S546" s="17" t="s">
        <v>109</v>
      </c>
      <c r="T546" s="12">
        <v>28</v>
      </c>
      <c r="V546" s="12">
        <v>3</v>
      </c>
      <c r="W546" s="12" t="s">
        <v>83</v>
      </c>
      <c r="Z546" s="13">
        <v>42</v>
      </c>
      <c r="AA546" s="13">
        <v>1100</v>
      </c>
      <c r="AB546" s="12">
        <v>17</v>
      </c>
      <c r="AC546" s="13">
        <v>-36</v>
      </c>
      <c r="AE546" s="12">
        <v>38</v>
      </c>
      <c r="AF546" s="12">
        <v>39</v>
      </c>
      <c r="AG546" s="12">
        <v>40</v>
      </c>
      <c r="AH546" s="12">
        <v>41</v>
      </c>
      <c r="AJ546" s="13">
        <v>6</v>
      </c>
      <c r="AK546" s="16">
        <f t="shared" si="75"/>
        <v>1853.3325195312302</v>
      </c>
      <c r="AL546" s="12">
        <v>-77.5146484375</v>
      </c>
      <c r="AM546" s="18">
        <v>-88.1805419921875</v>
      </c>
      <c r="AN546" s="18">
        <v>-96.3134765625</v>
      </c>
      <c r="AO546" s="18">
        <v>-106.842041015625</v>
      </c>
      <c r="AP546" s="18">
        <v>-114.517211914062</v>
      </c>
      <c r="AU546" s="12">
        <f t="shared" si="72"/>
        <v>18</v>
      </c>
      <c r="AV546" s="12">
        <v>9</v>
      </c>
      <c r="AW546" s="12">
        <v>1</v>
      </c>
      <c r="AX546" s="12">
        <v>1</v>
      </c>
      <c r="AY546" s="12" t="s">
        <v>80</v>
      </c>
      <c r="AZ546" s="12">
        <v>645.09997558593705</v>
      </c>
      <c r="BA546" s="12">
        <v>646.79998779296795</v>
      </c>
      <c r="BB546" s="19">
        <v>-22.340000152587798</v>
      </c>
      <c r="BC546" s="18">
        <v>48.020542144775298</v>
      </c>
      <c r="BD546" s="12">
        <v>0.69999998807907104</v>
      </c>
      <c r="BE546" s="12">
        <v>645.79998779296795</v>
      </c>
      <c r="BF546" s="12">
        <v>31.769931793212798</v>
      </c>
      <c r="BG546" s="12">
        <v>1.6000000238418499</v>
      </c>
      <c r="BH546" s="12">
        <v>646.70001220703102</v>
      </c>
      <c r="BI546" s="19" t="s">
        <v>81</v>
      </c>
      <c r="BJ546" s="12">
        <v>24.010271072387599</v>
      </c>
      <c r="BK546" s="12" t="s">
        <v>81</v>
      </c>
      <c r="BL546" s="12" t="s">
        <v>81</v>
      </c>
      <c r="BM546" s="12">
        <v>0.31815999746322599</v>
      </c>
      <c r="BN546" s="12">
        <v>8.8243322372436506</v>
      </c>
      <c r="BO546" s="12">
        <v>42.1142578125</v>
      </c>
      <c r="BP546" s="12">
        <v>5.0000000745057997E-2</v>
      </c>
      <c r="BQ546" s="12">
        <v>-28.839111328125</v>
      </c>
      <c r="BR546" s="12">
        <v>0.85000002384185802</v>
      </c>
      <c r="BS546" s="12" t="s">
        <v>81</v>
      </c>
      <c r="BT546" s="12" t="s">
        <v>81</v>
      </c>
      <c r="BU546" s="12" t="s">
        <v>81</v>
      </c>
      <c r="BV546" s="12" t="s">
        <v>81</v>
      </c>
      <c r="BW546" s="12">
        <v>71.411529541015597</v>
      </c>
      <c r="BX546" s="12" t="s">
        <v>82</v>
      </c>
      <c r="BY546" s="12" t="s">
        <v>81</v>
      </c>
      <c r="BZ546" s="12" t="s">
        <v>82</v>
      </c>
      <c r="CA546" s="12" t="s">
        <v>82</v>
      </c>
      <c r="CE546" s="20">
        <v>-17.600000000000001</v>
      </c>
      <c r="CF546" s="21"/>
      <c r="CG546" s="21"/>
      <c r="CH546" s="21"/>
      <c r="CI546" s="21"/>
      <c r="CJ546" s="21"/>
      <c r="CK546" s="21"/>
      <c r="CL546" s="21"/>
      <c r="CO546" s="62"/>
      <c r="CX546" s="22">
        <v>1.6</v>
      </c>
      <c r="CY546" s="23"/>
      <c r="DF546" s="21"/>
      <c r="DH546" s="12" t="s">
        <v>273</v>
      </c>
      <c r="DV546" s="23"/>
      <c r="DW546" s="23"/>
      <c r="DX546" s="23"/>
      <c r="DY546" s="23"/>
      <c r="DZ546" s="23"/>
      <c r="EA546" s="23"/>
      <c r="EB546" s="23"/>
      <c r="EC546" s="21">
        <v>9</v>
      </c>
      <c r="ED546" s="33">
        <v>9</v>
      </c>
      <c r="EE546" s="23"/>
      <c r="EF546" s="21">
        <f t="shared" si="73"/>
        <v>0</v>
      </c>
      <c r="EG546" s="24">
        <v>9</v>
      </c>
      <c r="EH546" s="23"/>
      <c r="EI546" s="23"/>
      <c r="EJ546" s="23"/>
      <c r="EK546" s="23"/>
      <c r="EL546" s="23"/>
      <c r="EM546" s="23"/>
      <c r="EN546" s="23"/>
      <c r="EO546" s="23"/>
      <c r="EP546" s="23"/>
      <c r="EQ546" s="23"/>
      <c r="ER546" s="23"/>
      <c r="ES546" s="23"/>
      <c r="ET546" s="23"/>
      <c r="EU546" s="23"/>
      <c r="EV546" s="23"/>
      <c r="EW546" s="23"/>
      <c r="EX546" s="23"/>
      <c r="EY546" s="23"/>
      <c r="EZ546" s="23"/>
      <c r="FA546" s="23"/>
      <c r="FB546" s="23"/>
      <c r="FC546" s="23"/>
      <c r="FD546" s="23"/>
      <c r="FE546" s="23"/>
      <c r="FF546" s="23"/>
      <c r="FG546" s="23"/>
      <c r="FH546" s="23"/>
      <c r="FI546" s="23"/>
      <c r="FJ546" s="23"/>
      <c r="FK546" s="23"/>
      <c r="FL546" s="23"/>
      <c r="FM546" s="23"/>
      <c r="FN546" s="23"/>
      <c r="FO546" s="23"/>
      <c r="FP546" s="23"/>
      <c r="FQ546" s="23"/>
      <c r="FR546" s="23"/>
      <c r="FS546" s="23"/>
      <c r="FT546" s="23"/>
      <c r="FU546" s="23"/>
      <c r="FV546" s="23"/>
      <c r="FW546" s="23"/>
      <c r="FX546" s="23"/>
      <c r="FY546" s="23"/>
      <c r="FZ546" s="23"/>
      <c r="GA546" s="23"/>
      <c r="GB546" s="23"/>
      <c r="GC546" s="23"/>
      <c r="GD546" s="23"/>
      <c r="GE546" s="23"/>
      <c r="GF546" s="23"/>
      <c r="GG546" s="23"/>
      <c r="GH546" s="23"/>
      <c r="GI546" s="23"/>
      <c r="GJ546" s="23"/>
      <c r="GK546" s="23"/>
      <c r="GL546" s="23"/>
      <c r="GM546" s="23"/>
      <c r="GN546" s="23"/>
      <c r="GO546" s="23"/>
      <c r="GP546" s="23"/>
      <c r="GQ546" s="23"/>
      <c r="GR546" s="23"/>
      <c r="GS546" s="23"/>
      <c r="GT546" s="23"/>
      <c r="GU546" s="23"/>
      <c r="GV546" s="23"/>
      <c r="GW546" s="23"/>
      <c r="GX546" s="23"/>
      <c r="GY546" s="23"/>
      <c r="GZ546" s="23"/>
      <c r="HA546" s="23"/>
      <c r="HB546" s="23"/>
      <c r="HC546" s="23"/>
      <c r="HD546" s="23"/>
      <c r="HE546" s="23"/>
      <c r="HF546" s="23"/>
      <c r="HG546" s="23"/>
      <c r="HH546" s="23"/>
      <c r="HI546" s="23"/>
      <c r="HJ546" s="23"/>
      <c r="HK546" s="23"/>
      <c r="HL546" s="23"/>
      <c r="HM546" s="23"/>
      <c r="HN546" s="23"/>
      <c r="HO546" s="23"/>
      <c r="HP546" s="23"/>
      <c r="HQ546" s="23"/>
      <c r="HR546" s="23"/>
      <c r="HS546" s="23"/>
      <c r="HT546" s="23"/>
      <c r="HU546" s="23"/>
      <c r="HV546" s="23"/>
      <c r="HW546" s="23"/>
      <c r="HX546" s="23"/>
      <c r="HY546" s="23"/>
      <c r="HZ546" s="23"/>
      <c r="IA546" s="23"/>
      <c r="IB546" s="23"/>
      <c r="IC546" s="23"/>
      <c r="ID546" s="23"/>
      <c r="IE546" s="23"/>
      <c r="IF546" s="23"/>
      <c r="IG546" s="23"/>
      <c r="IH546" s="23"/>
      <c r="II546" s="23"/>
      <c r="IJ546" s="23"/>
    </row>
    <row r="547" spans="1:244" s="12" customFormat="1" x14ac:dyDescent="0.3">
      <c r="B547" s="13">
        <v>2</v>
      </c>
      <c r="D547" s="12">
        <v>100</v>
      </c>
      <c r="F547" s="14">
        <v>45029</v>
      </c>
      <c r="G547" s="13" t="s">
        <v>397</v>
      </c>
      <c r="I547" s="15">
        <v>44974</v>
      </c>
      <c r="J547" s="13">
        <f t="shared" si="70"/>
        <v>55</v>
      </c>
      <c r="K547" s="12">
        <f t="shared" si="71"/>
        <v>-1</v>
      </c>
      <c r="L547" s="12">
        <v>56</v>
      </c>
      <c r="M547" s="16" t="s">
        <v>74</v>
      </c>
      <c r="N547" s="12">
        <v>1</v>
      </c>
      <c r="P547" s="12" t="s">
        <v>75</v>
      </c>
      <c r="Q547" s="12" t="s">
        <v>76</v>
      </c>
      <c r="R547" s="12" t="s">
        <v>77</v>
      </c>
      <c r="S547" s="17" t="s">
        <v>109</v>
      </c>
      <c r="T547" s="12">
        <v>28</v>
      </c>
      <c r="V547" s="12">
        <v>2</v>
      </c>
      <c r="W547" s="12" t="s">
        <v>99</v>
      </c>
      <c r="Z547" s="13">
        <v>40</v>
      </c>
      <c r="AA547" s="13">
        <v>600</v>
      </c>
      <c r="AB547" s="12">
        <v>18</v>
      </c>
      <c r="AC547" s="13">
        <v>-19</v>
      </c>
      <c r="AE547" s="12">
        <v>34</v>
      </c>
      <c r="AF547" s="12">
        <v>35</v>
      </c>
      <c r="AG547" s="12">
        <v>36</v>
      </c>
      <c r="AH547" s="12">
        <v>37</v>
      </c>
      <c r="AJ547" s="13">
        <v>7</v>
      </c>
      <c r="AK547" s="16">
        <f t="shared" si="75"/>
        <v>1181.6406249999802</v>
      </c>
      <c r="AL547" s="12">
        <v>-82.916259765625</v>
      </c>
      <c r="AM547" s="18">
        <v>-88.623046875</v>
      </c>
      <c r="AN547" s="18">
        <v>-95.6573486328125</v>
      </c>
      <c r="AO547" s="18">
        <v>-101.348876953125</v>
      </c>
      <c r="AP547" s="18">
        <v>-106.094360351562</v>
      </c>
      <c r="AU547" s="12">
        <f t="shared" si="72"/>
        <v>16</v>
      </c>
      <c r="AV547" s="12">
        <v>8</v>
      </c>
      <c r="AW547" s="12">
        <v>1</v>
      </c>
      <c r="AX547" s="12">
        <v>1</v>
      </c>
      <c r="AY547" s="12" t="s">
        <v>80</v>
      </c>
      <c r="AZ547" s="12">
        <v>690.40002441406205</v>
      </c>
      <c r="BA547" s="12">
        <v>692.90002441406205</v>
      </c>
      <c r="BB547" s="19">
        <v>-26.770000457763601</v>
      </c>
      <c r="BC547" s="18">
        <v>66.503883361816406</v>
      </c>
      <c r="BD547" s="12">
        <v>0.69999998807907104</v>
      </c>
      <c r="BE547" s="12">
        <v>691.09997558593705</v>
      </c>
      <c r="BF547" s="12">
        <v>31.729106903076101</v>
      </c>
      <c r="BG547" s="12">
        <v>2.4000000953674299</v>
      </c>
      <c r="BH547" s="12">
        <v>692.79998779296795</v>
      </c>
      <c r="BI547" s="19" t="s">
        <v>81</v>
      </c>
      <c r="BJ547" s="12">
        <v>33.251941680908203</v>
      </c>
      <c r="BK547" s="12" t="s">
        <v>81</v>
      </c>
      <c r="BL547" s="12">
        <v>2.3372323513031001</v>
      </c>
      <c r="BM547" s="12">
        <v>0.227512761950493</v>
      </c>
      <c r="BN547" s="12" t="s">
        <v>81</v>
      </c>
      <c r="BO547" s="12">
        <v>96.588134765625</v>
      </c>
      <c r="BP547" s="12">
        <v>5.0000000745057997E-2</v>
      </c>
      <c r="BQ547" s="12">
        <v>-26.85546875</v>
      </c>
      <c r="BR547" s="12">
        <v>1.1499999761581401</v>
      </c>
      <c r="BS547" s="12" t="s">
        <v>81</v>
      </c>
      <c r="BT547" s="12" t="s">
        <v>81</v>
      </c>
      <c r="BU547" s="12" t="s">
        <v>81</v>
      </c>
      <c r="BV547" s="12" t="s">
        <v>81</v>
      </c>
      <c r="BW547" s="12">
        <v>133.267166137695</v>
      </c>
      <c r="BX547" s="12" t="s">
        <v>82</v>
      </c>
      <c r="BY547" s="12" t="s">
        <v>81</v>
      </c>
      <c r="BZ547" s="12" t="s">
        <v>82</v>
      </c>
      <c r="CA547" s="12" t="s">
        <v>82</v>
      </c>
      <c r="CE547" s="20">
        <v>-22</v>
      </c>
      <c r="CF547" s="21"/>
      <c r="CG547" s="21"/>
      <c r="CH547" s="21"/>
      <c r="CI547" s="21"/>
      <c r="CJ547" s="21"/>
      <c r="CK547" s="21"/>
      <c r="CL547" s="21"/>
      <c r="CO547" s="62"/>
      <c r="CX547" s="22">
        <v>8</v>
      </c>
      <c r="CY547" s="23"/>
      <c r="DF547" s="21"/>
      <c r="DH547" s="12" t="s">
        <v>273</v>
      </c>
      <c r="DV547" s="23"/>
      <c r="DW547" s="23"/>
      <c r="DX547" s="23"/>
      <c r="DY547" s="23"/>
      <c r="DZ547" s="23"/>
      <c r="EA547" s="23"/>
      <c r="EB547" s="23"/>
      <c r="EC547" s="21">
        <v>9</v>
      </c>
      <c r="ED547" s="12">
        <v>9</v>
      </c>
      <c r="EE547" s="23"/>
      <c r="EF547" s="21">
        <f t="shared" si="73"/>
        <v>0</v>
      </c>
      <c r="EG547" s="24">
        <v>9</v>
      </c>
      <c r="EH547" s="23"/>
      <c r="EI547" s="23"/>
      <c r="EJ547" s="23"/>
      <c r="EK547" s="23"/>
      <c r="EL547" s="23"/>
      <c r="EM547" s="23"/>
      <c r="EN547" s="23"/>
      <c r="EO547" s="23"/>
      <c r="EP547" s="23"/>
      <c r="EQ547" s="23"/>
      <c r="ER547" s="23"/>
      <c r="ES547" s="23"/>
      <c r="ET547" s="23"/>
      <c r="EU547" s="23"/>
      <c r="EV547" s="23"/>
      <c r="EW547" s="23"/>
      <c r="EX547" s="23"/>
      <c r="EY547" s="23"/>
      <c r="EZ547" s="23"/>
      <c r="FA547" s="23"/>
      <c r="FB547" s="23"/>
      <c r="FC547" s="23"/>
      <c r="FD547" s="23"/>
      <c r="FE547" s="23"/>
      <c r="FF547" s="23"/>
      <c r="FG547" s="23"/>
      <c r="FH547" s="23"/>
      <c r="FI547" s="23"/>
      <c r="FJ547" s="23"/>
      <c r="FK547" s="23"/>
      <c r="FL547" s="23"/>
      <c r="FM547" s="23"/>
      <c r="FN547" s="23"/>
      <c r="FO547" s="23"/>
      <c r="FP547" s="23"/>
      <c r="FQ547" s="23"/>
      <c r="FR547" s="23"/>
      <c r="FS547" s="23"/>
      <c r="FT547" s="23"/>
      <c r="FU547" s="23"/>
      <c r="FV547" s="23"/>
      <c r="FW547" s="23"/>
      <c r="FX547" s="23"/>
      <c r="FY547" s="23"/>
      <c r="FZ547" s="23"/>
      <c r="GA547" s="23"/>
      <c r="GB547" s="23"/>
      <c r="GC547" s="23"/>
      <c r="GD547" s="23"/>
      <c r="GE547" s="23"/>
      <c r="GF547" s="23"/>
      <c r="GG547" s="23"/>
      <c r="GH547" s="23"/>
      <c r="GI547" s="23"/>
      <c r="GJ547" s="23"/>
      <c r="GK547" s="23"/>
      <c r="GL547" s="23"/>
      <c r="GM547" s="23"/>
      <c r="GN547" s="23"/>
      <c r="GO547" s="23"/>
      <c r="GP547" s="23"/>
      <c r="GQ547" s="23"/>
      <c r="GR547" s="23"/>
      <c r="GS547" s="23"/>
      <c r="GT547" s="23"/>
      <c r="GU547" s="23"/>
      <c r="GV547" s="23"/>
      <c r="GW547" s="23"/>
      <c r="GX547" s="23"/>
      <c r="GY547" s="23"/>
      <c r="GZ547" s="23"/>
      <c r="HA547" s="23"/>
      <c r="HB547" s="23"/>
      <c r="HC547" s="23"/>
      <c r="HD547" s="23"/>
      <c r="HE547" s="23"/>
      <c r="HF547" s="23"/>
      <c r="HG547" s="23"/>
      <c r="HH547" s="23"/>
      <c r="HI547" s="23"/>
      <c r="HJ547" s="23"/>
      <c r="HK547" s="23"/>
      <c r="HL547" s="23"/>
      <c r="HM547" s="23"/>
      <c r="HN547" s="23"/>
      <c r="HO547" s="23"/>
      <c r="HP547" s="23"/>
      <c r="HQ547" s="23"/>
      <c r="HR547" s="23"/>
      <c r="HS547" s="23"/>
      <c r="HT547" s="23"/>
      <c r="HU547" s="23"/>
      <c r="HV547" s="23"/>
      <c r="HW547" s="23"/>
      <c r="HX547" s="23"/>
      <c r="HY547" s="23"/>
      <c r="HZ547" s="23"/>
      <c r="IA547" s="23"/>
      <c r="IB547" s="23"/>
      <c r="IC547" s="23"/>
      <c r="ID547" s="23"/>
      <c r="IE547" s="23"/>
      <c r="IF547" s="23"/>
      <c r="IG547" s="23"/>
      <c r="IH547" s="23"/>
      <c r="II547" s="23"/>
      <c r="IJ547" s="23"/>
    </row>
    <row r="548" spans="1:244" s="12" customFormat="1" x14ac:dyDescent="0.3">
      <c r="B548" s="13">
        <v>2</v>
      </c>
      <c r="D548" s="12">
        <v>100</v>
      </c>
      <c r="F548" s="14">
        <v>45030</v>
      </c>
      <c r="G548" s="13" t="s">
        <v>397</v>
      </c>
      <c r="I548" s="15">
        <v>44974</v>
      </c>
      <c r="J548" s="13">
        <f t="shared" si="70"/>
        <v>56</v>
      </c>
      <c r="K548" s="12">
        <f t="shared" si="71"/>
        <v>-1</v>
      </c>
      <c r="L548" s="12">
        <v>57</v>
      </c>
      <c r="M548" s="16" t="s">
        <v>74</v>
      </c>
      <c r="N548" s="12">
        <v>1</v>
      </c>
      <c r="P548" s="12" t="s">
        <v>75</v>
      </c>
      <c r="Q548" s="12" t="s">
        <v>76</v>
      </c>
      <c r="R548" s="12" t="s">
        <v>77</v>
      </c>
      <c r="S548" s="17" t="s">
        <v>109</v>
      </c>
      <c r="T548" s="12">
        <v>28</v>
      </c>
      <c r="V548" s="12">
        <v>5</v>
      </c>
      <c r="W548" s="12" t="s">
        <v>83</v>
      </c>
      <c r="Z548" s="13">
        <v>39</v>
      </c>
      <c r="AA548" s="13">
        <v>1300</v>
      </c>
      <c r="AB548" s="12">
        <v>8</v>
      </c>
      <c r="AC548" s="13">
        <v>-30</v>
      </c>
      <c r="AE548" s="12">
        <v>16</v>
      </c>
      <c r="AF548" s="12">
        <v>17</v>
      </c>
      <c r="AG548" s="12">
        <v>18</v>
      </c>
      <c r="AH548" s="12">
        <v>19</v>
      </c>
      <c r="AJ548" s="13">
        <v>6</v>
      </c>
      <c r="AK548" s="16">
        <f t="shared" si="75"/>
        <v>1171.8749999999802</v>
      </c>
      <c r="AL548" s="12">
        <v>-87.8448486328125</v>
      </c>
      <c r="AM548" s="18">
        <v>-94.573974609375</v>
      </c>
      <c r="AN548" s="18">
        <v>-99.54833984375</v>
      </c>
      <c r="AO548" s="18">
        <v>-106.414794921875</v>
      </c>
      <c r="AP548" s="18">
        <v>-111.221313476562</v>
      </c>
      <c r="AU548" s="12">
        <f t="shared" si="72"/>
        <v>24</v>
      </c>
      <c r="AV548" s="12">
        <v>12</v>
      </c>
      <c r="AW548" s="12">
        <v>1</v>
      </c>
      <c r="AX548" s="12">
        <v>1</v>
      </c>
      <c r="AY548" s="12" t="s">
        <v>80</v>
      </c>
      <c r="AZ548" s="12">
        <v>659.70001220703102</v>
      </c>
      <c r="BA548" s="12">
        <v>661.90002441406205</v>
      </c>
      <c r="BB548" s="19">
        <v>-23.100000381469702</v>
      </c>
      <c r="BC548" s="18">
        <v>72.141746520995994</v>
      </c>
      <c r="BD548" s="12">
        <v>0.5</v>
      </c>
      <c r="BE548" s="12">
        <v>660.20001220703102</v>
      </c>
      <c r="BF548" s="12">
        <v>30.180078506469702</v>
      </c>
      <c r="BG548" s="12">
        <v>0</v>
      </c>
      <c r="BH548" s="12">
        <v>659.70001220703102</v>
      </c>
      <c r="BI548" s="19">
        <v>1.9004775285720801</v>
      </c>
      <c r="BJ548" s="12">
        <v>36.070873260497997</v>
      </c>
      <c r="BK548" s="12" t="s">
        <v>81</v>
      </c>
      <c r="BL548" s="12">
        <v>1.9004775285720801</v>
      </c>
      <c r="BM548" s="12" t="s">
        <v>81</v>
      </c>
      <c r="BN548" s="12" t="s">
        <v>81</v>
      </c>
      <c r="BO548" s="12">
        <v>171.051025390625</v>
      </c>
      <c r="BP548" s="12">
        <v>5.0000000745057997E-2</v>
      </c>
      <c r="BQ548" s="12">
        <v>-35.09521484375</v>
      </c>
      <c r="BR548" s="12">
        <v>0.94999998807907104</v>
      </c>
      <c r="BS548" s="12" t="s">
        <v>81</v>
      </c>
      <c r="BT548" s="12" t="s">
        <v>81</v>
      </c>
      <c r="BU548" s="12" t="s">
        <v>81</v>
      </c>
      <c r="BV548" s="12" t="s">
        <v>81</v>
      </c>
      <c r="BW548" s="12">
        <v>120.32683563232401</v>
      </c>
      <c r="BX548" s="12" t="s">
        <v>82</v>
      </c>
      <c r="BY548" s="12" t="s">
        <v>81</v>
      </c>
      <c r="BZ548" s="12" t="s">
        <v>82</v>
      </c>
      <c r="CA548" s="12" t="s">
        <v>82</v>
      </c>
      <c r="CE548" s="20">
        <v>-14.7</v>
      </c>
      <c r="CF548" s="21"/>
      <c r="CG548" s="21"/>
      <c r="CH548" s="21"/>
      <c r="CI548" s="21"/>
      <c r="CJ548" s="21"/>
      <c r="CK548" s="21"/>
      <c r="CL548" s="21"/>
      <c r="CO548" s="62"/>
      <c r="CX548" s="22">
        <v>2.5</v>
      </c>
      <c r="DF548" s="21"/>
      <c r="DH548" s="12" t="s">
        <v>273</v>
      </c>
      <c r="DV548" s="23"/>
      <c r="DW548" s="23"/>
      <c r="DX548" s="23"/>
      <c r="DY548" s="23"/>
      <c r="DZ548" s="23"/>
      <c r="EA548" s="23"/>
      <c r="EB548" s="23"/>
      <c r="EC548" s="21">
        <v>9</v>
      </c>
      <c r="ED548" s="21">
        <v>9</v>
      </c>
      <c r="EE548" s="23"/>
      <c r="EF548" s="21">
        <f t="shared" si="73"/>
        <v>0</v>
      </c>
      <c r="EG548" s="24">
        <v>9</v>
      </c>
      <c r="EH548" s="23"/>
      <c r="EI548" s="23"/>
      <c r="EJ548" s="23"/>
      <c r="EK548" s="23"/>
      <c r="EL548" s="23"/>
      <c r="EM548" s="23"/>
      <c r="EN548" s="23"/>
      <c r="EO548" s="23"/>
      <c r="EP548" s="23"/>
      <c r="EQ548" s="23"/>
      <c r="ER548" s="23"/>
      <c r="ES548" s="23"/>
      <c r="ET548" s="23"/>
      <c r="EU548" s="23"/>
      <c r="EV548" s="23"/>
      <c r="EW548" s="23"/>
      <c r="EX548" s="23"/>
      <c r="EY548" s="23"/>
      <c r="EZ548" s="23"/>
      <c r="FA548" s="23"/>
      <c r="FB548" s="23"/>
      <c r="FC548" s="23"/>
      <c r="FD548" s="23"/>
      <c r="FE548" s="23"/>
      <c r="FF548" s="23"/>
      <c r="FG548" s="23"/>
      <c r="FH548" s="23"/>
      <c r="FI548" s="23"/>
      <c r="FJ548" s="23"/>
      <c r="FK548" s="23"/>
      <c r="FL548" s="23"/>
      <c r="FM548" s="23"/>
      <c r="FN548" s="23"/>
      <c r="FO548" s="23"/>
      <c r="FP548" s="23"/>
      <c r="FQ548" s="23"/>
      <c r="FR548" s="23"/>
      <c r="FS548" s="23"/>
      <c r="FT548" s="23"/>
      <c r="FU548" s="23"/>
      <c r="FV548" s="23"/>
      <c r="FW548" s="23"/>
      <c r="FX548" s="23"/>
      <c r="FY548" s="23"/>
      <c r="FZ548" s="23"/>
      <c r="GA548" s="23"/>
      <c r="GB548" s="23"/>
      <c r="GC548" s="23"/>
      <c r="GD548" s="23"/>
      <c r="GE548" s="23"/>
      <c r="GF548" s="23"/>
      <c r="GG548" s="23"/>
      <c r="GH548" s="23"/>
      <c r="GI548" s="23"/>
      <c r="GJ548" s="23"/>
      <c r="GK548" s="23"/>
      <c r="GL548" s="23"/>
      <c r="GM548" s="23"/>
      <c r="GN548" s="23"/>
      <c r="GO548" s="23"/>
      <c r="GP548" s="23"/>
      <c r="GQ548" s="23"/>
      <c r="GR548" s="23"/>
      <c r="GS548" s="23"/>
      <c r="GT548" s="23"/>
      <c r="GU548" s="23"/>
      <c r="GV548" s="23"/>
      <c r="GW548" s="23"/>
      <c r="GX548" s="23"/>
      <c r="GY548" s="23"/>
      <c r="GZ548" s="23"/>
      <c r="HA548" s="23"/>
      <c r="HB548" s="23"/>
      <c r="HC548" s="23"/>
      <c r="HD548" s="23"/>
      <c r="HE548" s="23"/>
      <c r="HF548" s="23"/>
      <c r="HG548" s="23"/>
      <c r="HH548" s="23"/>
      <c r="HI548" s="23"/>
      <c r="HJ548" s="23"/>
      <c r="HK548" s="23"/>
      <c r="HL548" s="23"/>
      <c r="HM548" s="23"/>
      <c r="HN548" s="23"/>
      <c r="HO548" s="23"/>
      <c r="HP548" s="23"/>
      <c r="HQ548" s="23"/>
      <c r="HR548" s="23"/>
      <c r="HS548" s="23"/>
      <c r="HT548" s="23"/>
      <c r="HU548" s="23"/>
      <c r="HV548" s="23"/>
      <c r="HW548" s="23"/>
      <c r="HX548" s="23"/>
      <c r="HY548" s="23"/>
      <c r="HZ548" s="23"/>
      <c r="IA548" s="23"/>
      <c r="IB548" s="23"/>
      <c r="IC548" s="23"/>
      <c r="ID548" s="23"/>
      <c r="IE548" s="23"/>
      <c r="IF548" s="23"/>
      <c r="IG548" s="23"/>
      <c r="IH548" s="23"/>
      <c r="II548" s="23"/>
      <c r="IJ548" s="23"/>
    </row>
    <row r="549" spans="1:244" s="12" customFormat="1" x14ac:dyDescent="0.3">
      <c r="B549" s="13">
        <v>2</v>
      </c>
      <c r="D549" s="12">
        <v>100</v>
      </c>
      <c r="F549" s="14">
        <v>45030</v>
      </c>
      <c r="G549" s="13" t="s">
        <v>397</v>
      </c>
      <c r="I549" s="15">
        <v>44974</v>
      </c>
      <c r="J549" s="13">
        <f t="shared" si="70"/>
        <v>56</v>
      </c>
      <c r="K549" s="12">
        <f t="shared" si="71"/>
        <v>-1</v>
      </c>
      <c r="L549" s="12">
        <v>57</v>
      </c>
      <c r="M549" s="16" t="s">
        <v>74</v>
      </c>
      <c r="N549" s="12">
        <v>1</v>
      </c>
      <c r="P549" s="12" t="s">
        <v>75</v>
      </c>
      <c r="Q549" s="12" t="s">
        <v>76</v>
      </c>
      <c r="R549" s="12" t="s">
        <v>77</v>
      </c>
      <c r="S549" s="17" t="s">
        <v>109</v>
      </c>
      <c r="T549" s="12">
        <v>28</v>
      </c>
      <c r="V549" s="12">
        <v>2</v>
      </c>
      <c r="W549" s="12" t="s">
        <v>83</v>
      </c>
      <c r="Z549" s="13">
        <v>60</v>
      </c>
      <c r="AA549" s="13">
        <v>750</v>
      </c>
      <c r="AB549" s="12">
        <v>11</v>
      </c>
      <c r="AC549" s="13">
        <v>-30</v>
      </c>
      <c r="AE549" s="12">
        <v>4</v>
      </c>
      <c r="AF549" s="12">
        <v>5</v>
      </c>
      <c r="AG549" s="12">
        <v>6</v>
      </c>
      <c r="AH549" s="12">
        <v>7</v>
      </c>
      <c r="AJ549" s="13">
        <v>6</v>
      </c>
      <c r="AK549" s="16">
        <f t="shared" si="75"/>
        <v>1684.26513671874</v>
      </c>
      <c r="AL549" s="12">
        <v>-87.2802734375</v>
      </c>
      <c r="AM549" s="18">
        <v>-97.808837890625</v>
      </c>
      <c r="AN549" s="18">
        <v>-105.087280273437</v>
      </c>
      <c r="AO549" s="18">
        <v>-113.601684570312</v>
      </c>
      <c r="AP549" s="18">
        <v>-121.490478515625</v>
      </c>
      <c r="AU549" s="12">
        <f t="shared" si="72"/>
        <v>18</v>
      </c>
      <c r="AV549" s="12">
        <v>9</v>
      </c>
      <c r="AW549" s="12">
        <v>1</v>
      </c>
      <c r="AX549" s="12">
        <v>1</v>
      </c>
      <c r="AY549" s="12" t="s">
        <v>80</v>
      </c>
      <c r="AZ549" s="12">
        <v>654.20001220703102</v>
      </c>
      <c r="BA549" s="12">
        <v>656.5</v>
      </c>
      <c r="BB549" s="19">
        <v>-29.409999847412099</v>
      </c>
      <c r="BC549" s="18">
        <v>73.355316162109304</v>
      </c>
      <c r="BD549" s="12">
        <v>0.60000002384185802</v>
      </c>
      <c r="BE549" s="12">
        <v>654.79998779296795</v>
      </c>
      <c r="BF549" s="12">
        <v>30.142421722412099</v>
      </c>
      <c r="BG549" s="12">
        <v>0</v>
      </c>
      <c r="BH549" s="12">
        <v>654.20001220703102</v>
      </c>
      <c r="BI549" s="19">
        <v>1.99342608451843</v>
      </c>
      <c r="BJ549" s="12">
        <v>36.677658081054602</v>
      </c>
      <c r="BK549" s="12" t="s">
        <v>81</v>
      </c>
      <c r="BL549" s="12">
        <v>1.99342608451843</v>
      </c>
      <c r="BM549" s="12" t="s">
        <v>81</v>
      </c>
      <c r="BN549" s="12" t="s">
        <v>81</v>
      </c>
      <c r="BO549" s="12">
        <v>143.73779296875</v>
      </c>
      <c r="BP549" s="12">
        <v>0.15000000596046401</v>
      </c>
      <c r="BQ549" s="12">
        <v>-35.400390625</v>
      </c>
      <c r="BR549" s="12">
        <v>0.85000002384185802</v>
      </c>
      <c r="BS549" s="12" t="s">
        <v>81</v>
      </c>
      <c r="BT549" s="12" t="s">
        <v>81</v>
      </c>
      <c r="BU549" s="12" t="s">
        <v>81</v>
      </c>
      <c r="BV549" s="12" t="s">
        <v>81</v>
      </c>
      <c r="BW549" s="12">
        <v>126.83031463623</v>
      </c>
      <c r="BX549" s="12" t="s">
        <v>82</v>
      </c>
      <c r="BY549" s="12" t="s">
        <v>81</v>
      </c>
      <c r="BZ549" s="12" t="s">
        <v>82</v>
      </c>
      <c r="CA549" s="12" t="s">
        <v>82</v>
      </c>
      <c r="CE549" s="20"/>
      <c r="CF549" s="21"/>
      <c r="CG549" s="21"/>
      <c r="CH549" s="21"/>
      <c r="CI549" s="21"/>
      <c r="CJ549" s="21"/>
      <c r="CK549" s="21"/>
      <c r="CL549" s="21"/>
      <c r="CO549" s="62"/>
      <c r="CX549" s="22">
        <v>3.8</v>
      </c>
      <c r="CY549" s="21"/>
      <c r="DF549" s="21"/>
      <c r="DH549" s="12" t="s">
        <v>273</v>
      </c>
      <c r="DV549" s="23"/>
      <c r="DW549" s="23"/>
      <c r="DX549" s="23"/>
      <c r="DY549" s="23"/>
      <c r="DZ549" s="23"/>
      <c r="EA549" s="23"/>
      <c r="EB549" s="23"/>
      <c r="EC549" s="21">
        <v>9</v>
      </c>
      <c r="ED549" s="21">
        <v>9</v>
      </c>
      <c r="EE549" s="23"/>
      <c r="EF549" s="21">
        <f t="shared" si="73"/>
        <v>0</v>
      </c>
      <c r="EG549" s="24">
        <v>9</v>
      </c>
      <c r="EH549" s="23"/>
      <c r="EI549" s="23"/>
      <c r="EJ549" s="23"/>
      <c r="EK549" s="23"/>
      <c r="EL549" s="23"/>
      <c r="EM549" s="23"/>
      <c r="EN549" s="23"/>
      <c r="EO549" s="23"/>
      <c r="EP549" s="23"/>
      <c r="EQ549" s="23"/>
      <c r="ER549" s="23"/>
      <c r="ES549" s="23"/>
      <c r="ET549" s="23"/>
      <c r="EU549" s="23"/>
      <c r="EV549" s="23"/>
      <c r="EW549" s="23"/>
      <c r="EX549" s="23"/>
      <c r="EY549" s="23"/>
      <c r="EZ549" s="23"/>
      <c r="FA549" s="23"/>
      <c r="FB549" s="23"/>
      <c r="FC549" s="23"/>
      <c r="FD549" s="23"/>
      <c r="FE549" s="23"/>
      <c r="FF549" s="23"/>
      <c r="FG549" s="23"/>
      <c r="FH549" s="23"/>
      <c r="FI549" s="23"/>
      <c r="FJ549" s="23"/>
      <c r="FK549" s="23"/>
      <c r="FL549" s="23"/>
      <c r="FM549" s="23"/>
      <c r="FN549" s="23"/>
      <c r="FO549" s="23"/>
      <c r="FP549" s="23"/>
      <c r="FQ549" s="23"/>
      <c r="FR549" s="23"/>
      <c r="FS549" s="23"/>
      <c r="FT549" s="23"/>
      <c r="FU549" s="23"/>
      <c r="FV549" s="23"/>
      <c r="FW549" s="23"/>
      <c r="FX549" s="23"/>
      <c r="FY549" s="23"/>
      <c r="FZ549" s="23"/>
      <c r="GA549" s="23"/>
      <c r="GB549" s="23"/>
      <c r="GC549" s="23"/>
      <c r="GD549" s="23"/>
      <c r="GE549" s="23"/>
      <c r="GF549" s="23"/>
      <c r="GG549" s="23"/>
      <c r="GH549" s="23"/>
      <c r="GI549" s="23"/>
      <c r="GJ549" s="23"/>
      <c r="GK549" s="23"/>
      <c r="GL549" s="23"/>
      <c r="GM549" s="23"/>
      <c r="GN549" s="23"/>
      <c r="GO549" s="23"/>
      <c r="GP549" s="23"/>
      <c r="GQ549" s="23"/>
      <c r="GR549" s="23"/>
      <c r="GS549" s="23"/>
      <c r="GT549" s="23"/>
      <c r="GU549" s="23"/>
      <c r="GV549" s="23"/>
      <c r="GW549" s="23"/>
      <c r="GX549" s="23"/>
      <c r="GY549" s="23"/>
      <c r="GZ549" s="23"/>
      <c r="HA549" s="23"/>
      <c r="HB549" s="23"/>
      <c r="HC549" s="23"/>
      <c r="HD549" s="23"/>
      <c r="HE549" s="23"/>
      <c r="HF549" s="23"/>
      <c r="HG549" s="23"/>
      <c r="HH549" s="23"/>
      <c r="HI549" s="23"/>
      <c r="HJ549" s="23"/>
      <c r="HK549" s="23"/>
      <c r="HL549" s="23"/>
      <c r="HM549" s="23"/>
      <c r="HN549" s="23"/>
      <c r="HO549" s="23"/>
      <c r="HP549" s="23"/>
      <c r="HQ549" s="23"/>
      <c r="HR549" s="23"/>
      <c r="HS549" s="23"/>
      <c r="HT549" s="23"/>
      <c r="HU549" s="23"/>
      <c r="HV549" s="23"/>
      <c r="HW549" s="23"/>
      <c r="HX549" s="23"/>
      <c r="HY549" s="23"/>
      <c r="HZ549" s="23"/>
      <c r="IA549" s="23"/>
      <c r="IB549" s="23"/>
      <c r="IC549" s="23"/>
      <c r="ID549" s="23"/>
      <c r="IE549" s="23"/>
      <c r="IF549" s="23"/>
      <c r="IG549" s="23"/>
      <c r="IH549" s="23"/>
      <c r="II549" s="23"/>
      <c r="IJ549" s="23"/>
    </row>
    <row r="550" spans="1:244" s="12" customFormat="1" x14ac:dyDescent="0.3">
      <c r="B550" s="13">
        <v>2</v>
      </c>
      <c r="D550" s="12">
        <v>100</v>
      </c>
      <c r="F550" s="14">
        <v>45030</v>
      </c>
      <c r="G550" s="13" t="s">
        <v>397</v>
      </c>
      <c r="I550" s="15">
        <v>44974</v>
      </c>
      <c r="J550" s="13">
        <f t="shared" si="70"/>
        <v>56</v>
      </c>
      <c r="K550" s="12">
        <f t="shared" si="71"/>
        <v>-1</v>
      </c>
      <c r="L550" s="12">
        <v>57</v>
      </c>
      <c r="M550" s="16" t="s">
        <v>74</v>
      </c>
      <c r="N550" s="12">
        <v>1</v>
      </c>
      <c r="P550" s="12" t="s">
        <v>75</v>
      </c>
      <c r="Q550" s="12" t="s">
        <v>76</v>
      </c>
      <c r="R550" s="12" t="s">
        <v>77</v>
      </c>
      <c r="S550" s="17" t="s">
        <v>109</v>
      </c>
      <c r="T550" s="12">
        <v>28</v>
      </c>
      <c r="V550" s="12">
        <v>4</v>
      </c>
      <c r="W550" s="12" t="s">
        <v>84</v>
      </c>
      <c r="Z550" s="13">
        <v>21</v>
      </c>
      <c r="AA550" s="13">
        <v>1800</v>
      </c>
      <c r="AB550" s="12">
        <v>12</v>
      </c>
      <c r="AC550" s="13">
        <v>-25</v>
      </c>
      <c r="AE550" s="12">
        <v>12</v>
      </c>
      <c r="AF550" s="12">
        <v>13</v>
      </c>
      <c r="AG550" s="12">
        <v>14</v>
      </c>
      <c r="AH550" s="12">
        <v>15</v>
      </c>
      <c r="AJ550" s="13">
        <v>3</v>
      </c>
      <c r="AK550" s="16">
        <f t="shared" si="75"/>
        <v>3192.138671875</v>
      </c>
      <c r="AL550" s="12">
        <v>-77.94189453125</v>
      </c>
      <c r="AM550" s="18">
        <v>-107.254028320312</v>
      </c>
      <c r="AN550" s="18">
        <v>-97.6409912109375</v>
      </c>
      <c r="AO550" s="18">
        <v>-112.197875976562</v>
      </c>
      <c r="AP550" s="18">
        <v>-155.2734375</v>
      </c>
      <c r="AU550" s="12">
        <f t="shared" si="72"/>
        <v>12</v>
      </c>
      <c r="AV550" s="12">
        <v>6</v>
      </c>
      <c r="AW550" s="12">
        <v>1</v>
      </c>
      <c r="AX550" s="12">
        <v>1</v>
      </c>
      <c r="AY550" s="12" t="s">
        <v>80</v>
      </c>
      <c r="AZ550" s="12">
        <v>510.600006103515</v>
      </c>
      <c r="BA550" s="12">
        <v>512.79998779296795</v>
      </c>
      <c r="BB550" s="19">
        <v>-29.409999847412099</v>
      </c>
      <c r="BC550" s="18">
        <v>71.158050537109304</v>
      </c>
      <c r="BD550" s="12">
        <v>0.69999998807907104</v>
      </c>
      <c r="BE550" s="12">
        <v>511.29998779296801</v>
      </c>
      <c r="BF550" s="12">
        <v>31.973476409912099</v>
      </c>
      <c r="BG550" s="12">
        <v>2.0999999046325599</v>
      </c>
      <c r="BH550" s="12">
        <v>512.70001220703102</v>
      </c>
      <c r="BI550" s="19">
        <v>2.0002982616424498</v>
      </c>
      <c r="BJ550" s="12">
        <v>35.579025268554602</v>
      </c>
      <c r="BK550" s="12" t="s">
        <v>81</v>
      </c>
      <c r="BL550" s="12">
        <v>2.0002982616424498</v>
      </c>
      <c r="BM550" s="12" t="s">
        <v>81</v>
      </c>
      <c r="BN550" s="12" t="s">
        <v>81</v>
      </c>
      <c r="BO550" s="12">
        <v>110.4736328125</v>
      </c>
      <c r="BP550" s="12">
        <v>5.0000000745057997E-2</v>
      </c>
      <c r="BQ550" s="12">
        <v>-37.078857421875</v>
      </c>
      <c r="BR550" s="12">
        <v>1.04999995231628</v>
      </c>
      <c r="BS550" s="12" t="s">
        <v>81</v>
      </c>
      <c r="BT550" s="12" t="s">
        <v>81</v>
      </c>
      <c r="BU550" s="12" t="s">
        <v>81</v>
      </c>
      <c r="BV550" s="12" t="s">
        <v>81</v>
      </c>
      <c r="BW550" s="12">
        <v>122.630470275878</v>
      </c>
      <c r="BX550" s="12" t="s">
        <v>82</v>
      </c>
      <c r="BY550" s="12" t="s">
        <v>81</v>
      </c>
      <c r="BZ550" s="12" t="s">
        <v>82</v>
      </c>
      <c r="CA550" s="12" t="s">
        <v>82</v>
      </c>
      <c r="CE550" s="20">
        <v>-21.3</v>
      </c>
      <c r="CF550" s="21"/>
      <c r="CG550" s="21"/>
      <c r="CH550" s="21"/>
      <c r="CI550" s="21"/>
      <c r="CJ550" s="21"/>
      <c r="CK550" s="21"/>
      <c r="CL550" s="21"/>
      <c r="CO550" s="62"/>
      <c r="CX550" s="22">
        <v>0.32</v>
      </c>
      <c r="CY550" s="21"/>
      <c r="DF550" s="21"/>
      <c r="DH550" s="12" t="s">
        <v>273</v>
      </c>
      <c r="DV550" s="23"/>
      <c r="DW550" s="23"/>
      <c r="DX550" s="23"/>
      <c r="DY550" s="23"/>
      <c r="DZ550" s="23"/>
      <c r="EA550" s="23"/>
      <c r="EB550" s="23"/>
      <c r="EC550" s="32">
        <v>6</v>
      </c>
      <c r="ED550" s="12">
        <v>6</v>
      </c>
      <c r="EE550" s="23"/>
      <c r="EF550" s="21">
        <f t="shared" si="73"/>
        <v>0</v>
      </c>
      <c r="EG550" s="36">
        <v>6</v>
      </c>
      <c r="EH550" s="23"/>
      <c r="EI550" s="23"/>
      <c r="EJ550" s="23"/>
      <c r="EK550" s="23"/>
      <c r="EL550" s="23"/>
      <c r="EM550" s="23"/>
      <c r="EN550" s="23"/>
      <c r="EO550" s="23"/>
      <c r="EP550" s="23"/>
      <c r="EQ550" s="23"/>
      <c r="ER550" s="23"/>
      <c r="ES550" s="23"/>
      <c r="ET550" s="23"/>
      <c r="EU550" s="23"/>
      <c r="EV550" s="23"/>
      <c r="EW550" s="23"/>
      <c r="EX550" s="23"/>
      <c r="EY550" s="23"/>
      <c r="EZ550" s="23"/>
      <c r="FA550" s="23"/>
      <c r="FB550" s="23"/>
      <c r="FC550" s="23"/>
      <c r="FD550" s="23"/>
      <c r="FE550" s="23"/>
      <c r="FF550" s="23"/>
      <c r="FG550" s="23"/>
      <c r="FH550" s="23"/>
      <c r="FI550" s="23"/>
      <c r="FJ550" s="23"/>
      <c r="FK550" s="23"/>
      <c r="FL550" s="23"/>
      <c r="FM550" s="23"/>
      <c r="FN550" s="23"/>
      <c r="FO550" s="23"/>
      <c r="FP550" s="23"/>
      <c r="FQ550" s="23"/>
      <c r="FR550" s="23"/>
      <c r="FS550" s="23"/>
      <c r="FT550" s="23"/>
      <c r="FU550" s="23"/>
      <c r="FV550" s="23"/>
      <c r="FW550" s="23"/>
      <c r="FX550" s="23"/>
      <c r="FY550" s="23"/>
      <c r="FZ550" s="23"/>
      <c r="GA550" s="23"/>
      <c r="GB550" s="23"/>
      <c r="GC550" s="23"/>
      <c r="GD550" s="23"/>
      <c r="GE550" s="23"/>
      <c r="GF550" s="23"/>
      <c r="GG550" s="23"/>
      <c r="GH550" s="23"/>
      <c r="GI550" s="23"/>
      <c r="GJ550" s="23"/>
      <c r="GK550" s="23"/>
      <c r="GL550" s="23"/>
      <c r="GM550" s="23"/>
      <c r="GN550" s="23"/>
      <c r="GO550" s="23"/>
      <c r="GP550" s="23"/>
      <c r="GQ550" s="23"/>
      <c r="GR550" s="23"/>
      <c r="GS550" s="23"/>
      <c r="GT550" s="23"/>
      <c r="GU550" s="23"/>
      <c r="GV550" s="23"/>
      <c r="GW550" s="23"/>
      <c r="GX550" s="23"/>
      <c r="GY550" s="23"/>
      <c r="GZ550" s="23"/>
      <c r="HA550" s="23"/>
      <c r="HB550" s="23"/>
      <c r="HC550" s="23"/>
      <c r="HD550" s="23"/>
      <c r="HE550" s="23"/>
      <c r="HF550" s="23"/>
      <c r="HG550" s="23"/>
      <c r="HH550" s="23"/>
      <c r="HI550" s="23"/>
      <c r="HJ550" s="23"/>
      <c r="HK550" s="23"/>
      <c r="HL550" s="23"/>
      <c r="HM550" s="23"/>
      <c r="HN550" s="23"/>
      <c r="HO550" s="23"/>
      <c r="HP550" s="23"/>
      <c r="HQ550" s="23"/>
      <c r="HR550" s="23"/>
      <c r="HS550" s="23"/>
      <c r="HT550" s="23"/>
      <c r="HU550" s="23"/>
      <c r="HV550" s="23"/>
      <c r="HW550" s="23"/>
      <c r="HX550" s="23"/>
      <c r="HY550" s="23"/>
      <c r="HZ550" s="23"/>
      <c r="IA550" s="23"/>
      <c r="IB550" s="23"/>
      <c r="IC550" s="23"/>
      <c r="ID550" s="23"/>
      <c r="IE550" s="23"/>
      <c r="IF550" s="23"/>
      <c r="IG550" s="23"/>
      <c r="IH550" s="23"/>
      <c r="II550" s="23"/>
      <c r="IJ550" s="23"/>
    </row>
    <row r="551" spans="1:244" s="12" customFormat="1" x14ac:dyDescent="0.3">
      <c r="B551" s="13">
        <v>2</v>
      </c>
      <c r="D551" s="12">
        <v>100</v>
      </c>
      <c r="F551" s="14">
        <v>45030</v>
      </c>
      <c r="G551" s="13" t="s">
        <v>397</v>
      </c>
      <c r="I551" s="15">
        <v>44974</v>
      </c>
      <c r="J551" s="13">
        <f t="shared" si="70"/>
        <v>56</v>
      </c>
      <c r="K551" s="12">
        <f t="shared" si="71"/>
        <v>-1</v>
      </c>
      <c r="L551" s="12">
        <v>57</v>
      </c>
      <c r="M551" s="16" t="s">
        <v>74</v>
      </c>
      <c r="N551" s="12">
        <v>1</v>
      </c>
      <c r="P551" s="12" t="s">
        <v>75</v>
      </c>
      <c r="Q551" s="12" t="s">
        <v>76</v>
      </c>
      <c r="R551" s="12" t="s">
        <v>77</v>
      </c>
      <c r="S551" s="17" t="s">
        <v>109</v>
      </c>
      <c r="T551" s="12">
        <v>28</v>
      </c>
      <c r="V551" s="12">
        <v>1</v>
      </c>
      <c r="W551" s="12" t="s">
        <v>99</v>
      </c>
      <c r="Z551" s="13">
        <v>34</v>
      </c>
      <c r="AA551" s="13">
        <v>800</v>
      </c>
      <c r="AB551" s="12">
        <v>8</v>
      </c>
      <c r="AC551" s="13">
        <v>-15</v>
      </c>
      <c r="AE551" s="12">
        <v>0</v>
      </c>
      <c r="AF551" s="12">
        <v>1</v>
      </c>
      <c r="AG551" s="12">
        <v>2</v>
      </c>
      <c r="AH551" s="12">
        <v>3</v>
      </c>
      <c r="AJ551" s="13">
        <v>1</v>
      </c>
      <c r="AK551" s="16"/>
      <c r="AL551" s="12" t="s">
        <v>399</v>
      </c>
      <c r="AM551" s="18"/>
      <c r="AN551" s="18"/>
      <c r="AO551" s="18"/>
      <c r="AP551" s="18"/>
      <c r="AU551" s="12">
        <f t="shared" si="72"/>
        <v>116</v>
      </c>
      <c r="AV551" s="12">
        <v>58</v>
      </c>
      <c r="AW551" s="12">
        <v>1</v>
      </c>
      <c r="AX551" s="12">
        <v>1</v>
      </c>
      <c r="AY551" s="12" t="s">
        <v>80</v>
      </c>
      <c r="AZ551" s="12">
        <v>261.70001220703102</v>
      </c>
      <c r="BA551" s="12">
        <v>269.79998779296801</v>
      </c>
      <c r="BB551" s="19">
        <v>-28.299999237060501</v>
      </c>
      <c r="BC551" s="18">
        <v>51.462841033935497</v>
      </c>
      <c r="BD551" s="12">
        <v>1.79999995231628</v>
      </c>
      <c r="BE551" s="12">
        <v>263.5</v>
      </c>
      <c r="BF551" s="12">
        <v>-18.0562019348144</v>
      </c>
      <c r="BG551" s="12">
        <v>7.9000000953674299</v>
      </c>
      <c r="BH551" s="12">
        <v>269.600006103515</v>
      </c>
      <c r="BI551" s="19">
        <v>2.14699935913085</v>
      </c>
      <c r="BJ551" s="12">
        <v>25.731420516967699</v>
      </c>
      <c r="BK551" s="12">
        <v>0.95621424913406405</v>
      </c>
      <c r="BL551" s="12">
        <v>3.1032135486602699</v>
      </c>
      <c r="BM551" s="12" t="s">
        <v>81</v>
      </c>
      <c r="BN551" s="12" t="s">
        <v>81</v>
      </c>
      <c r="BO551" s="12">
        <v>43.487548828125</v>
      </c>
      <c r="BP551" s="12">
        <v>1.25</v>
      </c>
      <c r="BQ551" s="12">
        <v>-26.2451171875</v>
      </c>
      <c r="BR551" s="12">
        <v>0.94999998807907104</v>
      </c>
      <c r="BS551" s="12">
        <v>32.836578369140597</v>
      </c>
      <c r="BT551" s="12">
        <v>1.2150843143463099</v>
      </c>
      <c r="BU551" s="12">
        <v>-23.3178386688232</v>
      </c>
      <c r="BV551" s="12">
        <v>1.8107985258102399</v>
      </c>
      <c r="BW551" s="12">
        <v>67.969017028808494</v>
      </c>
      <c r="BX551" s="12" t="s">
        <v>82</v>
      </c>
      <c r="BY551" s="12" t="s">
        <v>81</v>
      </c>
      <c r="BZ551" s="12" t="s">
        <v>82</v>
      </c>
      <c r="CA551" s="12" t="s">
        <v>82</v>
      </c>
      <c r="CE551" s="20"/>
      <c r="CF551" s="21"/>
      <c r="CG551" s="21"/>
      <c r="CH551" s="21"/>
      <c r="CI551" s="21"/>
      <c r="CJ551" s="21"/>
      <c r="CK551" s="21"/>
      <c r="CL551" s="21"/>
      <c r="CO551" s="62"/>
      <c r="CX551" s="90">
        <v>0</v>
      </c>
      <c r="CY551" s="17"/>
      <c r="DE551" s="12" t="s">
        <v>99</v>
      </c>
      <c r="DF551" s="23"/>
      <c r="DG551" s="21"/>
      <c r="DH551" s="12" t="s">
        <v>273</v>
      </c>
      <c r="DV551" s="23"/>
      <c r="DW551" s="23"/>
      <c r="DX551" s="23"/>
      <c r="DY551" s="23"/>
      <c r="DZ551" s="23"/>
      <c r="EA551" s="23"/>
      <c r="EB551" s="23"/>
      <c r="EC551" s="17">
        <v>3</v>
      </c>
      <c r="ED551" s="12">
        <v>3</v>
      </c>
      <c r="EE551" s="23"/>
      <c r="EF551" s="21">
        <f t="shared" si="73"/>
        <v>0</v>
      </c>
      <c r="EG551" s="27">
        <v>3</v>
      </c>
      <c r="EH551" s="23"/>
      <c r="EI551" s="23"/>
      <c r="EJ551" s="23"/>
      <c r="EK551" s="23"/>
      <c r="EL551" s="23"/>
      <c r="EM551" s="23"/>
      <c r="EN551" s="23"/>
      <c r="EO551" s="23"/>
      <c r="EP551" s="23"/>
      <c r="EQ551" s="23"/>
      <c r="ER551" s="23"/>
      <c r="ES551" s="23"/>
      <c r="ET551" s="23"/>
      <c r="EU551" s="23"/>
      <c r="EV551" s="23"/>
      <c r="EW551" s="23"/>
      <c r="EX551" s="23"/>
      <c r="EY551" s="23"/>
      <c r="EZ551" s="23"/>
      <c r="FA551" s="23"/>
      <c r="FB551" s="23"/>
      <c r="FC551" s="23"/>
      <c r="FD551" s="23"/>
      <c r="FE551" s="23"/>
      <c r="FF551" s="23"/>
      <c r="FG551" s="23"/>
      <c r="FH551" s="23"/>
      <c r="FI551" s="23"/>
      <c r="FJ551" s="23"/>
      <c r="FK551" s="23"/>
      <c r="FL551" s="23"/>
      <c r="FM551" s="23"/>
      <c r="FN551" s="23"/>
      <c r="FO551" s="23"/>
      <c r="FP551" s="23"/>
      <c r="FQ551" s="23"/>
      <c r="FR551" s="23"/>
      <c r="FS551" s="23"/>
      <c r="FT551" s="23"/>
      <c r="FU551" s="23"/>
      <c r="FV551" s="23"/>
      <c r="FW551" s="23"/>
      <c r="FX551" s="23"/>
      <c r="FY551" s="23"/>
      <c r="FZ551" s="23"/>
      <c r="GA551" s="23"/>
      <c r="GB551" s="23"/>
      <c r="GC551" s="23"/>
      <c r="GD551" s="23"/>
      <c r="GE551" s="23"/>
      <c r="GF551" s="23"/>
      <c r="GG551" s="23"/>
      <c r="GH551" s="23"/>
      <c r="GI551" s="23"/>
      <c r="GJ551" s="23"/>
      <c r="GK551" s="23"/>
      <c r="GL551" s="23"/>
      <c r="GM551" s="23"/>
      <c r="GN551" s="23"/>
      <c r="GO551" s="23"/>
      <c r="GP551" s="23"/>
      <c r="GQ551" s="23"/>
      <c r="GR551" s="23"/>
      <c r="GS551" s="23"/>
      <c r="GT551" s="23"/>
      <c r="GU551" s="23"/>
      <c r="GV551" s="23"/>
      <c r="GW551" s="23"/>
      <c r="GX551" s="23"/>
      <c r="GY551" s="23"/>
      <c r="GZ551" s="23"/>
      <c r="HA551" s="23"/>
      <c r="HB551" s="23"/>
      <c r="HC551" s="23"/>
      <c r="HD551" s="23"/>
      <c r="HE551" s="23"/>
      <c r="HF551" s="23"/>
      <c r="HG551" s="23"/>
      <c r="HH551" s="23"/>
      <c r="HI551" s="23"/>
      <c r="HJ551" s="23"/>
      <c r="HK551" s="23"/>
      <c r="HL551" s="23"/>
      <c r="HM551" s="23"/>
      <c r="HN551" s="23"/>
      <c r="HO551" s="23"/>
      <c r="HP551" s="23"/>
      <c r="HQ551" s="23"/>
      <c r="HR551" s="23"/>
      <c r="HS551" s="23"/>
      <c r="HT551" s="23"/>
      <c r="HU551" s="23"/>
      <c r="HV551" s="23"/>
      <c r="HW551" s="23"/>
      <c r="HX551" s="23"/>
      <c r="HY551" s="23"/>
      <c r="HZ551" s="23"/>
      <c r="IA551" s="23"/>
      <c r="IB551" s="23"/>
      <c r="IC551" s="23"/>
      <c r="ID551" s="23"/>
      <c r="IE551" s="23"/>
      <c r="IF551" s="23"/>
      <c r="IG551" s="23"/>
      <c r="IH551" s="23"/>
      <c r="II551" s="23"/>
      <c r="IJ551" s="23"/>
    </row>
    <row r="552" spans="1:244" s="12" customFormat="1" x14ac:dyDescent="0.3">
      <c r="B552" s="13">
        <v>2</v>
      </c>
      <c r="D552" s="12">
        <v>100</v>
      </c>
      <c r="F552" s="14">
        <v>45030</v>
      </c>
      <c r="G552" s="13" t="s">
        <v>397</v>
      </c>
      <c r="I552" s="15">
        <v>44974</v>
      </c>
      <c r="J552" s="13">
        <f t="shared" si="70"/>
        <v>56</v>
      </c>
      <c r="K552" s="12">
        <f t="shared" si="71"/>
        <v>-1</v>
      </c>
      <c r="L552" s="12">
        <v>57</v>
      </c>
      <c r="M552" s="16" t="s">
        <v>74</v>
      </c>
      <c r="N552" s="12">
        <v>1</v>
      </c>
      <c r="P552" s="12" t="s">
        <v>75</v>
      </c>
      <c r="Q552" s="12" t="s">
        <v>76</v>
      </c>
      <c r="R552" s="12" t="s">
        <v>77</v>
      </c>
      <c r="S552" s="17" t="s">
        <v>109</v>
      </c>
      <c r="T552" s="12">
        <v>28</v>
      </c>
      <c r="V552" s="12">
        <v>9</v>
      </c>
      <c r="W552" s="12" t="s">
        <v>83</v>
      </c>
      <c r="Z552" s="13">
        <v>58</v>
      </c>
      <c r="AA552" s="13">
        <v>800</v>
      </c>
      <c r="AB552" s="12">
        <v>17</v>
      </c>
      <c r="AC552" s="13">
        <v>-20</v>
      </c>
      <c r="AE552" s="12">
        <v>26</v>
      </c>
      <c r="AF552" s="12">
        <v>27</v>
      </c>
      <c r="AG552" s="12">
        <v>28</v>
      </c>
      <c r="AH552" s="12">
        <v>29</v>
      </c>
      <c r="AJ552" s="13">
        <v>2</v>
      </c>
      <c r="AK552" s="16"/>
      <c r="AL552" s="12" t="s">
        <v>516</v>
      </c>
      <c r="AM552" s="18"/>
      <c r="AN552" s="18"/>
      <c r="AO552" s="18"/>
      <c r="AP552" s="18"/>
      <c r="AU552" s="12">
        <f t="shared" si="72"/>
        <v>36</v>
      </c>
      <c r="AV552" s="12">
        <v>18</v>
      </c>
      <c r="AW552" s="12">
        <v>1</v>
      </c>
      <c r="AX552" s="12">
        <v>1</v>
      </c>
      <c r="AY552" s="12" t="s">
        <v>80</v>
      </c>
      <c r="AZ552" s="12">
        <v>287</v>
      </c>
      <c r="BA552" s="12">
        <v>289.29998779296801</v>
      </c>
      <c r="BB552" s="19">
        <v>-23.129999160766602</v>
      </c>
      <c r="BC552" s="18">
        <v>46.231807708740199</v>
      </c>
      <c r="BD552" s="12">
        <v>0.80000001192092896</v>
      </c>
      <c r="BE552" s="12">
        <v>287.79998779296801</v>
      </c>
      <c r="BF552" s="12">
        <v>30.179559707641602</v>
      </c>
      <c r="BG552" s="12">
        <v>0</v>
      </c>
      <c r="BH552" s="12">
        <v>287</v>
      </c>
      <c r="BI552" s="19" t="s">
        <v>81</v>
      </c>
      <c r="BJ552" s="12">
        <v>23.115903854370099</v>
      </c>
      <c r="BK552" s="12" t="s">
        <v>81</v>
      </c>
      <c r="BL552" s="12" t="s">
        <v>81</v>
      </c>
      <c r="BM552" s="12">
        <v>0.30346333980560303</v>
      </c>
      <c r="BN552" s="12">
        <v>1.0914512872695901</v>
      </c>
      <c r="BO552" s="12">
        <v>44.86083984375</v>
      </c>
      <c r="BP552" s="12">
        <v>5.0000000745057997E-2</v>
      </c>
      <c r="BQ552" s="12">
        <v>-16.17431640625</v>
      </c>
      <c r="BR552" s="12">
        <v>1.3500000238418499</v>
      </c>
      <c r="BS552" s="12" t="s">
        <v>81</v>
      </c>
      <c r="BT552" s="12" t="s">
        <v>81</v>
      </c>
      <c r="BU552" s="12" t="s">
        <v>81</v>
      </c>
      <c r="BV552" s="12" t="s">
        <v>81</v>
      </c>
      <c r="BW552" s="12">
        <v>91.709129333495994</v>
      </c>
      <c r="BX552" s="12" t="s">
        <v>82</v>
      </c>
      <c r="BY552" s="12" t="s">
        <v>81</v>
      </c>
      <c r="BZ552" s="12" t="s">
        <v>82</v>
      </c>
      <c r="CA552" s="12" t="s">
        <v>82</v>
      </c>
      <c r="CE552" s="20"/>
      <c r="CF552" s="21"/>
      <c r="CG552" s="21"/>
      <c r="CH552" s="21"/>
      <c r="CI552" s="21"/>
      <c r="CJ552" s="21"/>
      <c r="CK552" s="21"/>
      <c r="CL552" s="21"/>
      <c r="CO552" s="62"/>
      <c r="CX552" s="22">
        <v>3.4</v>
      </c>
      <c r="CY552" s="23"/>
      <c r="DF552" s="21"/>
      <c r="DH552" s="12" t="s">
        <v>273</v>
      </c>
      <c r="DV552" s="23"/>
      <c r="DW552" s="23"/>
      <c r="DX552" s="23"/>
      <c r="DY552" s="23"/>
      <c r="DZ552" s="23"/>
      <c r="EA552" s="23"/>
      <c r="EB552" s="23"/>
      <c r="EC552" s="12">
        <v>5</v>
      </c>
      <c r="ED552" s="12">
        <v>5</v>
      </c>
      <c r="EE552" s="23"/>
      <c r="EF552" s="21">
        <f t="shared" si="73"/>
        <v>0</v>
      </c>
      <c r="EG552" s="28">
        <v>5</v>
      </c>
      <c r="EH552" s="23"/>
      <c r="EI552" s="23"/>
      <c r="EJ552" s="23"/>
      <c r="EK552" s="23"/>
      <c r="EL552" s="23"/>
      <c r="EM552" s="23"/>
      <c r="EN552" s="23"/>
      <c r="EO552" s="23"/>
      <c r="EP552" s="23"/>
      <c r="EQ552" s="23"/>
      <c r="ER552" s="23"/>
      <c r="ES552" s="23"/>
      <c r="ET552" s="23"/>
      <c r="EU552" s="23"/>
      <c r="EV552" s="23"/>
      <c r="EW552" s="23"/>
      <c r="EX552" s="23"/>
      <c r="EY552" s="23"/>
      <c r="EZ552" s="23"/>
      <c r="FA552" s="23"/>
      <c r="FB552" s="23"/>
      <c r="FC552" s="23"/>
      <c r="FD552" s="23"/>
      <c r="FE552" s="23"/>
      <c r="FF552" s="23"/>
      <c r="FG552" s="23"/>
      <c r="FH552" s="23"/>
      <c r="FI552" s="23"/>
      <c r="FJ552" s="23"/>
      <c r="FK552" s="23"/>
      <c r="FL552" s="23"/>
      <c r="FM552" s="23"/>
      <c r="FN552" s="23"/>
      <c r="FO552" s="23"/>
      <c r="FP552" s="23"/>
      <c r="FQ552" s="23"/>
      <c r="FR552" s="23"/>
      <c r="FS552" s="23"/>
      <c r="FT552" s="23"/>
      <c r="FU552" s="23"/>
      <c r="FV552" s="23"/>
      <c r="FW552" s="23"/>
      <c r="FX552" s="23"/>
      <c r="FY552" s="23"/>
      <c r="FZ552" s="23"/>
      <c r="GA552" s="23"/>
      <c r="GB552" s="23"/>
      <c r="GC552" s="23"/>
      <c r="GD552" s="23"/>
      <c r="GE552" s="23"/>
      <c r="GF552" s="23"/>
      <c r="GG552" s="23"/>
      <c r="GH552" s="23"/>
      <c r="GI552" s="23"/>
      <c r="GJ552" s="23"/>
      <c r="GK552" s="23"/>
      <c r="GL552" s="23"/>
      <c r="GM552" s="23"/>
      <c r="GN552" s="23"/>
      <c r="GO552" s="23"/>
      <c r="GP552" s="23"/>
      <c r="GQ552" s="23"/>
      <c r="GR552" s="23"/>
      <c r="GS552" s="23"/>
      <c r="GT552" s="23"/>
      <c r="GU552" s="23"/>
      <c r="GV552" s="23"/>
      <c r="GW552" s="23"/>
      <c r="GX552" s="23"/>
      <c r="GY552" s="23"/>
      <c r="GZ552" s="23"/>
      <c r="HA552" s="23"/>
      <c r="HB552" s="23"/>
      <c r="HC552" s="23"/>
      <c r="HD552" s="23"/>
      <c r="HE552" s="23"/>
      <c r="HF552" s="23"/>
      <c r="HG552" s="23"/>
      <c r="HH552" s="23"/>
      <c r="HI552" s="23"/>
      <c r="HJ552" s="23"/>
      <c r="HK552" s="23"/>
      <c r="HL552" s="23"/>
      <c r="HM552" s="23"/>
      <c r="HN552" s="23"/>
      <c r="HO552" s="23"/>
      <c r="HP552" s="23"/>
      <c r="HQ552" s="23"/>
      <c r="HR552" s="23"/>
      <c r="HS552" s="23"/>
      <c r="HT552" s="23"/>
      <c r="HU552" s="23"/>
      <c r="HV552" s="23"/>
      <c r="HW552" s="23"/>
      <c r="HX552" s="23"/>
      <c r="HY552" s="23"/>
      <c r="HZ552" s="23"/>
      <c r="IA552" s="23"/>
      <c r="IB552" s="23"/>
      <c r="IC552" s="23"/>
      <c r="ID552" s="23"/>
      <c r="IE552" s="23"/>
      <c r="IF552" s="23"/>
      <c r="IG552" s="23"/>
      <c r="IH552" s="23"/>
      <c r="II552" s="23"/>
      <c r="IJ552" s="23"/>
    </row>
    <row r="553" spans="1:244" s="12" customFormat="1" ht="14.4" customHeight="1" x14ac:dyDescent="0.3">
      <c r="B553" s="13">
        <v>2</v>
      </c>
      <c r="D553" s="12">
        <v>100</v>
      </c>
      <c r="F553" s="14">
        <v>45030</v>
      </c>
      <c r="G553" s="13" t="s">
        <v>397</v>
      </c>
      <c r="I553" s="15">
        <v>44974</v>
      </c>
      <c r="J553" s="13">
        <f t="shared" si="70"/>
        <v>56</v>
      </c>
      <c r="K553" s="12">
        <f t="shared" si="71"/>
        <v>-1</v>
      </c>
      <c r="L553" s="12">
        <v>57</v>
      </c>
      <c r="M553" s="16" t="s">
        <v>74</v>
      </c>
      <c r="N553" s="12">
        <v>1</v>
      </c>
      <c r="P553" s="12" t="s">
        <v>75</v>
      </c>
      <c r="Q553" s="12" t="s">
        <v>76</v>
      </c>
      <c r="R553" s="12" t="s">
        <v>77</v>
      </c>
      <c r="S553" s="17" t="s">
        <v>109</v>
      </c>
      <c r="T553" s="12">
        <v>28</v>
      </c>
      <c r="V553" s="12">
        <v>3</v>
      </c>
      <c r="W553" s="12" t="s">
        <v>83</v>
      </c>
      <c r="Z553" s="13">
        <v>45</v>
      </c>
      <c r="AA553" s="13">
        <v>1100</v>
      </c>
      <c r="AB553" s="12">
        <v>16</v>
      </c>
      <c r="AC553" s="13">
        <v>-25</v>
      </c>
      <c r="AE553" s="12">
        <v>8</v>
      </c>
      <c r="AF553" s="12">
        <v>9</v>
      </c>
      <c r="AG553" s="12">
        <v>10</v>
      </c>
      <c r="AH553" s="12">
        <v>11</v>
      </c>
      <c r="AJ553" s="13">
        <v>4</v>
      </c>
      <c r="AK553" s="16">
        <f t="shared" ref="AK553:AK563" si="76">SLOPE(AL553:AP553,AL$1:AP$1)*-1000</f>
        <v>1030.57861328125</v>
      </c>
      <c r="AL553" s="12">
        <v>-77.69775390625</v>
      </c>
      <c r="AM553" s="18">
        <v>-81.5277099609375</v>
      </c>
      <c r="AN553" s="18">
        <v>-89.41650390625</v>
      </c>
      <c r="AO553" s="18">
        <v>-91.888427734375</v>
      </c>
      <c r="AP553" s="18">
        <v>-98.2818603515625</v>
      </c>
      <c r="AU553" s="12">
        <f t="shared" si="72"/>
        <v>38</v>
      </c>
      <c r="AV553" s="12">
        <v>19</v>
      </c>
      <c r="AW553" s="12">
        <v>1</v>
      </c>
      <c r="AX553" s="12">
        <v>1</v>
      </c>
      <c r="AY553" s="12" t="s">
        <v>80</v>
      </c>
      <c r="AZ553" s="12">
        <v>720.40002441406205</v>
      </c>
      <c r="BA553" s="12">
        <v>723.40002441406205</v>
      </c>
      <c r="BB553" s="19">
        <v>-28.4899997711181</v>
      </c>
      <c r="BC553" s="18">
        <v>53.712779998779197</v>
      </c>
      <c r="BD553" s="12">
        <v>0.89999997615814198</v>
      </c>
      <c r="BE553" s="12">
        <v>721.29998779296795</v>
      </c>
      <c r="BF553" s="12">
        <v>29.9548435211181</v>
      </c>
      <c r="BG553" s="12">
        <v>2.9000000953674299</v>
      </c>
      <c r="BH553" s="12">
        <v>723.29998779296795</v>
      </c>
      <c r="BI553" s="19" t="s">
        <v>81</v>
      </c>
      <c r="BJ553" s="12">
        <v>26.856389999389599</v>
      </c>
      <c r="BK553" s="12" t="s">
        <v>81</v>
      </c>
      <c r="BL553" s="12" t="s">
        <v>81</v>
      </c>
      <c r="BM553" s="12">
        <v>0.38515701889991799</v>
      </c>
      <c r="BN553" s="12">
        <v>1.02655589580535</v>
      </c>
      <c r="BO553" s="12">
        <v>45.47119140625</v>
      </c>
      <c r="BP553" s="12">
        <v>5.0000000745057997E-2</v>
      </c>
      <c r="BQ553" s="12">
        <v>-17.242431640625</v>
      </c>
      <c r="BR553" s="12">
        <v>1.8500000238418499</v>
      </c>
      <c r="BS553" s="12" t="s">
        <v>81</v>
      </c>
      <c r="BT553" s="12" t="s">
        <v>81</v>
      </c>
      <c r="BU553" s="12" t="s">
        <v>81</v>
      </c>
      <c r="BV553" s="12" t="s">
        <v>81</v>
      </c>
      <c r="BW553" s="12">
        <v>134.16537475585901</v>
      </c>
      <c r="BX553" s="12" t="s">
        <v>82</v>
      </c>
      <c r="BY553" s="12" t="s">
        <v>81</v>
      </c>
      <c r="BZ553" s="12" t="s">
        <v>82</v>
      </c>
      <c r="CA553" s="12" t="s">
        <v>82</v>
      </c>
      <c r="CE553" s="20">
        <v>-18</v>
      </c>
      <c r="CF553" s="21"/>
      <c r="CG553" s="21"/>
      <c r="CH553" s="21"/>
      <c r="CI553" s="21"/>
      <c r="CJ553" s="21"/>
      <c r="CK553" s="21"/>
      <c r="CL553" s="21"/>
      <c r="CO553" s="62"/>
      <c r="CX553" s="22">
        <v>5.2</v>
      </c>
      <c r="CY553" s="23"/>
      <c r="DF553" s="21"/>
      <c r="DH553" s="12" t="s">
        <v>273</v>
      </c>
      <c r="DV553" s="23"/>
      <c r="DW553" s="23"/>
      <c r="DX553" s="23"/>
      <c r="DY553" s="23"/>
      <c r="DZ553" s="23"/>
      <c r="EA553" s="23"/>
      <c r="EB553" s="23"/>
      <c r="EC553" s="12">
        <v>7</v>
      </c>
      <c r="ED553" s="12">
        <v>7</v>
      </c>
      <c r="EE553" s="23"/>
      <c r="EF553" s="21">
        <f t="shared" si="73"/>
        <v>0</v>
      </c>
      <c r="EG553" s="28">
        <v>7</v>
      </c>
      <c r="EH553" s="23"/>
      <c r="EI553" s="23"/>
      <c r="EJ553" s="23"/>
      <c r="EK553" s="23"/>
      <c r="EL553" s="23"/>
      <c r="EM553" s="23"/>
      <c r="EN553" s="23"/>
      <c r="EO553" s="23"/>
      <c r="EP553" s="23"/>
      <c r="EQ553" s="23"/>
      <c r="ER553" s="23"/>
      <c r="ES553" s="23"/>
      <c r="ET553" s="23"/>
      <c r="EU553" s="23"/>
      <c r="EV553" s="23"/>
      <c r="EW553" s="23"/>
      <c r="EX553" s="23"/>
      <c r="EY553" s="23"/>
      <c r="EZ553" s="23"/>
      <c r="FA553" s="23"/>
      <c r="FB553" s="23"/>
      <c r="FC553" s="23"/>
      <c r="FD553" s="23"/>
      <c r="FE553" s="23"/>
      <c r="FF553" s="23"/>
      <c r="FG553" s="23"/>
      <c r="FH553" s="23"/>
      <c r="FI553" s="23"/>
      <c r="FJ553" s="23"/>
      <c r="FK553" s="23"/>
      <c r="FL553" s="23"/>
      <c r="FM553" s="23"/>
      <c r="FN553" s="23"/>
      <c r="FO553" s="23"/>
      <c r="FP553" s="23"/>
      <c r="FQ553" s="23"/>
      <c r="FR553" s="23"/>
      <c r="FS553" s="23"/>
      <c r="FT553" s="23"/>
      <c r="FU553" s="23"/>
      <c r="FV553" s="23"/>
      <c r="FW553" s="23"/>
      <c r="FX553" s="23"/>
      <c r="FY553" s="23"/>
      <c r="FZ553" s="23"/>
      <c r="GA553" s="23"/>
      <c r="GB553" s="23"/>
      <c r="GC553" s="23"/>
      <c r="GD553" s="23"/>
      <c r="GE553" s="23"/>
      <c r="GF553" s="23"/>
      <c r="GG553" s="23"/>
      <c r="GH553" s="23"/>
      <c r="GI553" s="23"/>
      <c r="GJ553" s="23"/>
      <c r="GK553" s="23"/>
      <c r="GL553" s="23"/>
      <c r="GM553" s="23"/>
      <c r="GN553" s="23"/>
      <c r="GO553" s="23"/>
      <c r="GP553" s="23"/>
      <c r="GQ553" s="23"/>
      <c r="GR553" s="23"/>
      <c r="GS553" s="23"/>
      <c r="GT553" s="23"/>
      <c r="GU553" s="23"/>
      <c r="GV553" s="23"/>
      <c r="GW553" s="23"/>
      <c r="GX553" s="23"/>
      <c r="GY553" s="23"/>
      <c r="GZ553" s="23"/>
      <c r="HA553" s="23"/>
      <c r="HB553" s="23"/>
      <c r="HC553" s="23"/>
      <c r="HD553" s="23"/>
      <c r="HE553" s="23"/>
      <c r="HF553" s="23"/>
      <c r="HG553" s="23"/>
      <c r="HH553" s="23"/>
      <c r="HI553" s="23"/>
      <c r="HJ553" s="23"/>
      <c r="HK553" s="23"/>
      <c r="HL553" s="23"/>
      <c r="HM553" s="23"/>
      <c r="HN553" s="23"/>
      <c r="HO553" s="23"/>
      <c r="HP553" s="23"/>
      <c r="HQ553" s="23"/>
      <c r="HR553" s="23"/>
      <c r="HS553" s="23"/>
      <c r="HT553" s="23"/>
      <c r="HU553" s="23"/>
      <c r="HV553" s="23"/>
      <c r="HW553" s="23"/>
      <c r="HX553" s="23"/>
      <c r="HY553" s="23"/>
      <c r="HZ553" s="23"/>
      <c r="IA553" s="23"/>
      <c r="IB553" s="23"/>
      <c r="IC553" s="23"/>
      <c r="ID553" s="23"/>
      <c r="IE553" s="23"/>
      <c r="IF553" s="23"/>
      <c r="IG553" s="23"/>
      <c r="IH553" s="23"/>
      <c r="II553" s="23"/>
      <c r="IJ553" s="23"/>
    </row>
    <row r="554" spans="1:244" s="12" customFormat="1" x14ac:dyDescent="0.3">
      <c r="B554" s="13">
        <v>2</v>
      </c>
      <c r="D554" s="12">
        <v>100</v>
      </c>
      <c r="F554" s="14">
        <v>45030</v>
      </c>
      <c r="G554" s="13" t="s">
        <v>397</v>
      </c>
      <c r="I554" s="15">
        <v>44974</v>
      </c>
      <c r="J554" s="13">
        <f t="shared" si="70"/>
        <v>56</v>
      </c>
      <c r="K554" s="12">
        <f t="shared" si="71"/>
        <v>-1</v>
      </c>
      <c r="L554" s="12">
        <v>57</v>
      </c>
      <c r="M554" s="16" t="s">
        <v>74</v>
      </c>
      <c r="N554" s="12">
        <v>1</v>
      </c>
      <c r="P554" s="12" t="s">
        <v>75</v>
      </c>
      <c r="Q554" s="12" t="s">
        <v>76</v>
      </c>
      <c r="R554" s="12" t="s">
        <v>77</v>
      </c>
      <c r="S554" s="17" t="s">
        <v>109</v>
      </c>
      <c r="T554" s="12">
        <v>28</v>
      </c>
      <c r="V554" s="12">
        <v>6</v>
      </c>
      <c r="W554" s="12" t="s">
        <v>83</v>
      </c>
      <c r="Z554" s="13">
        <v>66</v>
      </c>
      <c r="AA554" s="13">
        <v>1500</v>
      </c>
      <c r="AB554" s="12">
        <v>17</v>
      </c>
      <c r="AC554" s="13">
        <v>-27</v>
      </c>
      <c r="AE554" s="12">
        <v>20</v>
      </c>
      <c r="AF554" s="12">
        <v>21</v>
      </c>
      <c r="AG554" s="12">
        <v>22</v>
      </c>
      <c r="AH554" s="12">
        <v>23</v>
      </c>
      <c r="AJ554" s="13">
        <v>5</v>
      </c>
      <c r="AK554" s="16">
        <f t="shared" si="76"/>
        <v>1912.53662109373</v>
      </c>
      <c r="AL554" s="12">
        <v>-78.033447265625</v>
      </c>
      <c r="AM554" s="18">
        <v>-94.1009521484375</v>
      </c>
      <c r="AN554" s="18">
        <v>-100.814819335937</v>
      </c>
      <c r="AO554" s="18">
        <v>-108.45947265625</v>
      </c>
      <c r="AP554" s="18">
        <v>-118.667602539062</v>
      </c>
      <c r="AU554" s="12">
        <f t="shared" si="72"/>
        <v>16</v>
      </c>
      <c r="AV554" s="12">
        <v>8</v>
      </c>
      <c r="AW554" s="12">
        <v>1</v>
      </c>
      <c r="AX554" s="12">
        <v>1</v>
      </c>
      <c r="AY554" s="12" t="s">
        <v>80</v>
      </c>
      <c r="AZ554" s="12">
        <v>729.09997558593705</v>
      </c>
      <c r="BA554" s="12">
        <v>731.20001220703102</v>
      </c>
      <c r="BB554" s="19">
        <v>-18.399999618530199</v>
      </c>
      <c r="BC554" s="18">
        <v>52.335548400878899</v>
      </c>
      <c r="BD554" s="12">
        <v>0.69999998807907104</v>
      </c>
      <c r="BE554" s="12">
        <v>729.79998779296795</v>
      </c>
      <c r="BF554" s="12">
        <v>31.247900009155199</v>
      </c>
      <c r="BG554" s="12">
        <v>2</v>
      </c>
      <c r="BH554" s="12">
        <v>731.09997558593705</v>
      </c>
      <c r="BI554" s="19" t="s">
        <v>81</v>
      </c>
      <c r="BJ554" s="12">
        <v>26.1677742004394</v>
      </c>
      <c r="BK554" s="12" t="s">
        <v>81</v>
      </c>
      <c r="BL554" s="12" t="s">
        <v>81</v>
      </c>
      <c r="BM554" s="12">
        <v>0.22382514178752899</v>
      </c>
      <c r="BN554" s="12">
        <v>0.65317678451538097</v>
      </c>
      <c r="BO554" s="12">
        <v>63.17138671875</v>
      </c>
      <c r="BP554" s="12">
        <v>5.0000000745057997E-2</v>
      </c>
      <c r="BQ554" s="12">
        <v>-25.634765625</v>
      </c>
      <c r="BR554" s="12">
        <v>1.25</v>
      </c>
      <c r="BS554" s="12" t="s">
        <v>81</v>
      </c>
      <c r="BT554" s="12" t="s">
        <v>81</v>
      </c>
      <c r="BU554" s="12" t="s">
        <v>81</v>
      </c>
      <c r="BV554" s="12" t="s">
        <v>81</v>
      </c>
      <c r="BW554" s="12">
        <v>94.247604370117102</v>
      </c>
      <c r="BX554" s="12" t="s">
        <v>82</v>
      </c>
      <c r="BY554" s="12" t="s">
        <v>81</v>
      </c>
      <c r="BZ554" s="12" t="s">
        <v>82</v>
      </c>
      <c r="CA554" s="12" t="s">
        <v>82</v>
      </c>
      <c r="CE554" s="20">
        <v>-16.8</v>
      </c>
      <c r="CF554" s="21"/>
      <c r="CG554" s="21"/>
      <c r="CH554" s="21"/>
      <c r="CI554" s="21"/>
      <c r="CJ554" s="21"/>
      <c r="CK554" s="21"/>
      <c r="CL554" s="21"/>
      <c r="CO554" s="62"/>
      <c r="CX554" s="22">
        <v>0.32</v>
      </c>
      <c r="CY554" s="21"/>
      <c r="DF554" s="21"/>
      <c r="DH554" s="12" t="s">
        <v>273</v>
      </c>
      <c r="DV554" s="23"/>
      <c r="DW554" s="23"/>
      <c r="DX554" s="23"/>
      <c r="DY554" s="23"/>
      <c r="DZ554" s="23"/>
      <c r="EA554" s="23"/>
      <c r="EB554" s="23"/>
      <c r="EC554" s="32">
        <v>6</v>
      </c>
      <c r="ED554" s="12">
        <v>6</v>
      </c>
      <c r="EE554" s="23"/>
      <c r="EF554" s="21">
        <f t="shared" si="73"/>
        <v>0</v>
      </c>
      <c r="EG554" s="36">
        <v>6</v>
      </c>
      <c r="EH554" s="23"/>
      <c r="EI554" s="23"/>
      <c r="EJ554" s="23"/>
      <c r="EK554" s="23"/>
      <c r="EL554" s="23"/>
      <c r="EM554" s="23"/>
      <c r="EN554" s="23"/>
      <c r="EO554" s="23"/>
      <c r="EP554" s="23"/>
      <c r="EQ554" s="23"/>
      <c r="ER554" s="23"/>
      <c r="ES554" s="23"/>
      <c r="ET554" s="23"/>
      <c r="EU554" s="23"/>
      <c r="EV554" s="23"/>
      <c r="EW554" s="23"/>
      <c r="EX554" s="23"/>
      <c r="EY554" s="23"/>
      <c r="EZ554" s="23"/>
      <c r="FA554" s="23"/>
      <c r="FB554" s="23"/>
      <c r="FC554" s="23"/>
      <c r="FD554" s="23"/>
      <c r="FE554" s="23"/>
      <c r="FF554" s="23"/>
      <c r="FG554" s="23"/>
      <c r="FH554" s="23"/>
      <c r="FI554" s="23"/>
      <c r="FJ554" s="23"/>
      <c r="FK554" s="23"/>
      <c r="FL554" s="23"/>
      <c r="FM554" s="23"/>
      <c r="FN554" s="23"/>
      <c r="FO554" s="23"/>
      <c r="FP554" s="23"/>
      <c r="FQ554" s="23"/>
      <c r="FR554" s="23"/>
      <c r="FS554" s="23"/>
      <c r="FT554" s="23"/>
      <c r="FU554" s="23"/>
      <c r="FV554" s="23"/>
      <c r="FW554" s="23"/>
      <c r="FX554" s="23"/>
      <c r="FY554" s="23"/>
      <c r="FZ554" s="23"/>
      <c r="GA554" s="23"/>
      <c r="GB554" s="23"/>
      <c r="GC554" s="23"/>
      <c r="GD554" s="23"/>
      <c r="GE554" s="23"/>
      <c r="GF554" s="23"/>
      <c r="GG554" s="23"/>
      <c r="GH554" s="23"/>
      <c r="GI554" s="23"/>
      <c r="GJ554" s="23"/>
      <c r="GK554" s="23"/>
      <c r="GL554" s="23"/>
      <c r="GM554" s="23"/>
      <c r="GN554" s="23"/>
      <c r="GO554" s="23"/>
      <c r="GP554" s="23"/>
      <c r="GQ554" s="23"/>
      <c r="GR554" s="23"/>
      <c r="GS554" s="23"/>
      <c r="GT554" s="23"/>
      <c r="GU554" s="23"/>
      <c r="GV554" s="23"/>
      <c r="GW554" s="23"/>
      <c r="GX554" s="23"/>
      <c r="GY554" s="23"/>
      <c r="GZ554" s="23"/>
      <c r="HA554" s="23"/>
      <c r="HB554" s="23"/>
      <c r="HC554" s="23"/>
      <c r="HD554" s="23"/>
      <c r="HE554" s="23"/>
      <c r="HF554" s="23"/>
      <c r="HG554" s="23"/>
      <c r="HH554" s="23"/>
      <c r="HI554" s="23"/>
      <c r="HJ554" s="23"/>
      <c r="HK554" s="23"/>
      <c r="HL554" s="23"/>
      <c r="HM554" s="23"/>
      <c r="HN554" s="23"/>
      <c r="HO554" s="23"/>
      <c r="HP554" s="23"/>
      <c r="HQ554" s="23"/>
      <c r="HR554" s="23"/>
      <c r="HS554" s="23"/>
      <c r="HT554" s="23"/>
      <c r="HU554" s="23"/>
      <c r="HV554" s="23"/>
      <c r="HW554" s="23"/>
      <c r="HX554" s="23"/>
      <c r="HY554" s="23"/>
      <c r="HZ554" s="23"/>
      <c r="IA554" s="23"/>
      <c r="IB554" s="23"/>
      <c r="IC554" s="23"/>
      <c r="ID554" s="23"/>
      <c r="IE554" s="23"/>
      <c r="IF554" s="23"/>
      <c r="IG554" s="23"/>
      <c r="IH554" s="23"/>
      <c r="II554" s="23"/>
      <c r="IJ554" s="23"/>
    </row>
    <row r="555" spans="1:244" s="12" customFormat="1" ht="15" customHeight="1" x14ac:dyDescent="0.3">
      <c r="A555" s="37"/>
      <c r="B555" s="38">
        <v>3</v>
      </c>
      <c r="C555" s="37"/>
      <c r="D555" s="39">
        <v>25</v>
      </c>
      <c r="E555" s="37"/>
      <c r="F555" s="40">
        <v>45061</v>
      </c>
      <c r="G555" s="38" t="s">
        <v>89</v>
      </c>
      <c r="I555" s="15">
        <v>45022</v>
      </c>
      <c r="J555" s="13">
        <f t="shared" si="70"/>
        <v>39</v>
      </c>
      <c r="K555" s="41">
        <f t="shared" si="71"/>
        <v>0</v>
      </c>
      <c r="L555" s="37">
        <v>39</v>
      </c>
      <c r="M555" s="42" t="s">
        <v>105</v>
      </c>
      <c r="N555" s="12">
        <v>1</v>
      </c>
      <c r="O555" s="37" t="s">
        <v>106</v>
      </c>
      <c r="P555" s="37" t="s">
        <v>107</v>
      </c>
      <c r="Q555" s="37" t="s">
        <v>108</v>
      </c>
      <c r="R555" s="12" t="s">
        <v>77</v>
      </c>
      <c r="S555" s="17" t="s">
        <v>109</v>
      </c>
      <c r="T555" s="12">
        <v>28</v>
      </c>
      <c r="U555" s="37">
        <v>3</v>
      </c>
      <c r="V555" s="37">
        <v>4</v>
      </c>
      <c r="W555" s="37" t="s">
        <v>110</v>
      </c>
      <c r="X555" s="37" t="s">
        <v>111</v>
      </c>
      <c r="Y555" s="37">
        <v>4.5999999999999996</v>
      </c>
      <c r="Z555" s="38">
        <v>45.2</v>
      </c>
      <c r="AA555" s="38">
        <v>1900</v>
      </c>
      <c r="AB555" s="37">
        <v>5.5</v>
      </c>
      <c r="AC555" s="38">
        <v>-36</v>
      </c>
      <c r="AD555" s="37">
        <v>-16.899999999999999</v>
      </c>
      <c r="AE555" s="37">
        <v>41</v>
      </c>
      <c r="AF555" s="37">
        <v>42</v>
      </c>
      <c r="AG555" s="37">
        <v>43</v>
      </c>
      <c r="AH555" s="37"/>
      <c r="AI555" s="37"/>
      <c r="AJ555" s="38">
        <v>4</v>
      </c>
      <c r="AK555" s="16">
        <f t="shared" si="76"/>
        <v>1192.3200000000006</v>
      </c>
      <c r="AL555" s="37">
        <v>-65.612799999999993</v>
      </c>
      <c r="AM555" s="43">
        <v>-71.609499999999997</v>
      </c>
      <c r="AN555" s="43">
        <v>-77.712999999999994</v>
      </c>
      <c r="AO555" s="43">
        <v>-92.590299999999999</v>
      </c>
      <c r="AP555" s="43">
        <v>-84.930400000000006</v>
      </c>
      <c r="AQ555" s="37">
        <v>-93.032799999999995</v>
      </c>
      <c r="AR555" s="37"/>
      <c r="AS555" s="37"/>
      <c r="AT555" s="37" t="s">
        <v>112</v>
      </c>
      <c r="AU555" s="12">
        <f t="shared" si="72"/>
        <v>18</v>
      </c>
      <c r="AV555" s="37">
        <v>9</v>
      </c>
      <c r="AW555" s="37">
        <v>1</v>
      </c>
      <c r="AX555" s="37">
        <v>1</v>
      </c>
      <c r="AY555" s="37" t="s">
        <v>80</v>
      </c>
      <c r="AZ555" s="37">
        <v>575.90049999999997</v>
      </c>
      <c r="BA555" s="37">
        <v>579.69910000000004</v>
      </c>
      <c r="BB555" s="44">
        <v>-25.959999079999999</v>
      </c>
      <c r="BC555" s="43">
        <v>68.989784240000006</v>
      </c>
      <c r="BD555" s="37">
        <v>1.699219</v>
      </c>
      <c r="BE555" s="37">
        <v>577.59969999999998</v>
      </c>
      <c r="BF555" s="37">
        <v>-1.0175399999999999</v>
      </c>
      <c r="BG555" s="37">
        <v>0</v>
      </c>
      <c r="BH555" s="37">
        <v>575.90049999999997</v>
      </c>
      <c r="BI555" s="44">
        <v>1.7151350000000001</v>
      </c>
      <c r="BJ555" s="37"/>
      <c r="BK555" s="37"/>
      <c r="BL555" s="37"/>
      <c r="BM555" s="37"/>
      <c r="BN555" s="37"/>
      <c r="BO555" s="37"/>
      <c r="BP555" s="37"/>
      <c r="BQ555" s="37"/>
      <c r="BR555" s="37"/>
      <c r="BS555" s="37"/>
      <c r="BT555" s="37"/>
      <c r="BU555" s="37"/>
      <c r="BV555" s="37"/>
      <c r="BW555" s="37"/>
      <c r="BX555" s="37"/>
      <c r="BY555" s="37"/>
      <c r="BZ555" s="37"/>
      <c r="CA555" s="37"/>
      <c r="CB555" s="37"/>
      <c r="CC555" s="37">
        <v>68</v>
      </c>
      <c r="CD555" s="37" t="s">
        <v>113</v>
      </c>
      <c r="CE555" s="45">
        <v>-32.639000000000003</v>
      </c>
      <c r="CF555" s="46">
        <v>59169.18</v>
      </c>
      <c r="CG555" s="46">
        <v>-0.28599999999999998</v>
      </c>
      <c r="CH555" s="46">
        <v>1.841</v>
      </c>
      <c r="CI555" s="46">
        <v>524.202</v>
      </c>
      <c r="CJ555" s="46">
        <v>2.1560000000000001</v>
      </c>
      <c r="CK555" s="46">
        <v>22.105</v>
      </c>
      <c r="CL555" s="46">
        <v>-13.773999999999999</v>
      </c>
      <c r="CM555" s="37">
        <v>1.5680000000000001</v>
      </c>
      <c r="CN555" s="23"/>
      <c r="CO555" s="62">
        <f t="shared" ref="CO555:CO573" si="77">(CL555*CK555+CN555*CM555)/(CL555+CN555)</f>
        <v>22.105</v>
      </c>
      <c r="CP555" s="37">
        <v>-26.22</v>
      </c>
      <c r="CQ555" s="37">
        <v>403.63499999999999</v>
      </c>
      <c r="CR555" s="37"/>
      <c r="CS555" s="37"/>
      <c r="CT555" s="37"/>
      <c r="CU555" s="37"/>
      <c r="CV555" s="37"/>
      <c r="CW555" s="37"/>
      <c r="CX555" s="34">
        <v>0.54700000000000004</v>
      </c>
      <c r="CY555" s="23"/>
      <c r="CZ555" s="37" t="s">
        <v>114</v>
      </c>
      <c r="DA555" s="37"/>
      <c r="DB555" s="37"/>
      <c r="DC555" s="37"/>
      <c r="DD555" s="37"/>
      <c r="DE555" s="37"/>
      <c r="DH555" s="37"/>
      <c r="DI555" s="37"/>
      <c r="DJ555" s="37"/>
      <c r="DK555" s="37"/>
      <c r="DL555" s="37"/>
      <c r="DM555" s="37"/>
      <c r="DN555" s="37"/>
      <c r="DO555" s="37"/>
      <c r="DP555" s="37"/>
      <c r="DQ555" s="37"/>
      <c r="DR555" s="37"/>
      <c r="DS555" s="37"/>
      <c r="DT555" s="37"/>
      <c r="DU555" s="37"/>
      <c r="DV555" s="37"/>
      <c r="DW555" s="37"/>
      <c r="DX555" s="37"/>
      <c r="DY555" s="37"/>
      <c r="DZ555" s="37"/>
      <c r="EA555" s="37"/>
      <c r="EB555" s="37"/>
      <c r="EC555" s="12">
        <v>7</v>
      </c>
      <c r="ED555" s="12">
        <v>7</v>
      </c>
      <c r="EE555" s="21"/>
      <c r="EF555" s="21">
        <f t="shared" si="73"/>
        <v>0</v>
      </c>
      <c r="EG555" s="28">
        <v>7</v>
      </c>
      <c r="EH555" s="21"/>
      <c r="EI555" s="21"/>
      <c r="EJ555" s="21"/>
      <c r="EK555" s="21"/>
      <c r="EL555" s="21"/>
      <c r="EM555" s="21"/>
      <c r="EN555" s="21"/>
      <c r="EO555" s="21"/>
      <c r="EP555" s="21"/>
      <c r="EQ555" s="21"/>
      <c r="ER555" s="21"/>
      <c r="ES555" s="21"/>
      <c r="ET555" s="21"/>
      <c r="EU555" s="21"/>
      <c r="EV555" s="21"/>
      <c r="EW555" s="21"/>
      <c r="EX555" s="21"/>
      <c r="EY555" s="21"/>
      <c r="EZ555" s="21"/>
      <c r="FA555" s="21"/>
      <c r="FB555" s="21"/>
      <c r="FC555" s="21"/>
      <c r="FD555" s="21"/>
      <c r="FE555" s="21"/>
      <c r="FF555" s="21"/>
      <c r="FG555" s="21"/>
      <c r="FH555" s="21"/>
      <c r="FI555" s="21"/>
      <c r="FJ555" s="21"/>
      <c r="FK555" s="21"/>
      <c r="FL555" s="21"/>
      <c r="FM555" s="21"/>
      <c r="FN555" s="21"/>
      <c r="FO555" s="21"/>
      <c r="FP555" s="21"/>
      <c r="FQ555" s="21"/>
      <c r="FR555" s="21"/>
      <c r="FS555" s="21"/>
      <c r="FT555" s="21"/>
      <c r="FU555" s="21"/>
      <c r="FV555" s="21"/>
      <c r="FW555" s="21"/>
      <c r="FX555" s="21"/>
      <c r="FY555" s="21"/>
      <c r="FZ555" s="21"/>
      <c r="GA555" s="21"/>
      <c r="GB555" s="21"/>
      <c r="GC555" s="21"/>
      <c r="GD555" s="21"/>
      <c r="GE555" s="21"/>
      <c r="GF555" s="21"/>
      <c r="GG555" s="21"/>
      <c r="GH555" s="21"/>
      <c r="GI555" s="21"/>
      <c r="GJ555" s="21"/>
      <c r="GK555" s="21"/>
      <c r="GL555" s="21"/>
      <c r="GM555" s="21"/>
      <c r="GN555" s="21"/>
      <c r="GO555" s="21"/>
      <c r="GP555" s="21"/>
      <c r="GQ555" s="21"/>
      <c r="GR555" s="21"/>
      <c r="GS555" s="21"/>
      <c r="GT555" s="21"/>
      <c r="GU555" s="21"/>
      <c r="GV555" s="21"/>
      <c r="GW555" s="21"/>
      <c r="GX555" s="21"/>
      <c r="GY555" s="21"/>
      <c r="GZ555" s="21"/>
      <c r="HA555" s="21"/>
      <c r="HB555" s="21"/>
      <c r="HC555" s="21"/>
      <c r="HD555" s="21"/>
      <c r="HE555" s="21"/>
      <c r="HF555" s="21"/>
      <c r="HG555" s="21"/>
      <c r="HH555" s="21"/>
      <c r="HI555" s="21"/>
      <c r="HJ555" s="21"/>
      <c r="HK555" s="21"/>
      <c r="HL555" s="21"/>
      <c r="HM555" s="21"/>
      <c r="HN555" s="21"/>
      <c r="HO555" s="21"/>
      <c r="HP555" s="21"/>
      <c r="HQ555" s="21"/>
      <c r="HR555" s="21"/>
      <c r="HS555" s="21"/>
      <c r="HT555" s="21"/>
      <c r="HU555" s="21"/>
      <c r="HV555" s="21"/>
      <c r="HW555" s="21"/>
      <c r="HX555" s="21"/>
      <c r="HY555" s="21"/>
      <c r="HZ555" s="21"/>
      <c r="IA555" s="21"/>
      <c r="IB555" s="21"/>
      <c r="IC555" s="21"/>
      <c r="ID555" s="21"/>
      <c r="IE555" s="21"/>
      <c r="IF555" s="21"/>
      <c r="IG555" s="21"/>
      <c r="IH555" s="21"/>
      <c r="II555" s="21"/>
      <c r="IJ555" s="21"/>
    </row>
    <row r="556" spans="1:244" s="12" customFormat="1" x14ac:dyDescent="0.3">
      <c r="A556" s="37"/>
      <c r="B556" s="47">
        <v>3</v>
      </c>
      <c r="C556" s="37"/>
      <c r="D556" s="39">
        <v>25</v>
      </c>
      <c r="E556" s="37"/>
      <c r="F556" s="40">
        <v>45061</v>
      </c>
      <c r="G556" s="38" t="s">
        <v>89</v>
      </c>
      <c r="I556" s="15">
        <v>45022</v>
      </c>
      <c r="J556" s="13">
        <f t="shared" si="70"/>
        <v>39</v>
      </c>
      <c r="K556" s="41">
        <f t="shared" si="71"/>
        <v>0</v>
      </c>
      <c r="L556" s="37">
        <v>39</v>
      </c>
      <c r="M556" s="42" t="s">
        <v>105</v>
      </c>
      <c r="N556" s="12">
        <v>1</v>
      </c>
      <c r="O556" s="37"/>
      <c r="P556" s="37" t="s">
        <v>107</v>
      </c>
      <c r="Q556" s="37" t="s">
        <v>108</v>
      </c>
      <c r="R556" s="12" t="s">
        <v>77</v>
      </c>
      <c r="S556" s="17" t="s">
        <v>109</v>
      </c>
      <c r="T556" s="12">
        <v>28</v>
      </c>
      <c r="U556" s="37">
        <v>3</v>
      </c>
      <c r="V556" s="37">
        <v>3</v>
      </c>
      <c r="W556" s="37" t="s">
        <v>115</v>
      </c>
      <c r="X556" s="48" t="s">
        <v>116</v>
      </c>
      <c r="Y556" s="48">
        <v>4.4000000000000004</v>
      </c>
      <c r="Z556" s="47">
        <v>43.7</v>
      </c>
      <c r="AA556" s="47">
        <v>1600</v>
      </c>
      <c r="AB556" s="48">
        <v>5.8</v>
      </c>
      <c r="AC556" s="47">
        <v>-38</v>
      </c>
      <c r="AD556" s="48">
        <v>-15.2</v>
      </c>
      <c r="AE556" s="48">
        <v>37</v>
      </c>
      <c r="AF556" s="48">
        <v>38</v>
      </c>
      <c r="AG556" s="48">
        <v>39</v>
      </c>
      <c r="AH556" s="48">
        <v>40</v>
      </c>
      <c r="AI556" s="37"/>
      <c r="AJ556" s="38">
        <v>5</v>
      </c>
      <c r="AK556" s="16">
        <f t="shared" si="76"/>
        <v>1383.0579999999998</v>
      </c>
      <c r="AL556" s="37">
        <v>-69.610600000000005</v>
      </c>
      <c r="AM556" s="43">
        <v>-76.415999999999997</v>
      </c>
      <c r="AN556" s="43">
        <v>-87.417599999999993</v>
      </c>
      <c r="AO556" s="43">
        <v>-91.278099999999995</v>
      </c>
      <c r="AP556" s="43">
        <v>-96.756</v>
      </c>
      <c r="AQ556" s="37">
        <v>-101.86799999999999</v>
      </c>
      <c r="AR556" s="37"/>
      <c r="AS556" s="37"/>
      <c r="AT556" s="37"/>
      <c r="AU556" s="12">
        <f t="shared" si="72"/>
        <v>18</v>
      </c>
      <c r="AV556" s="37">
        <v>9</v>
      </c>
      <c r="AW556" s="37">
        <v>1</v>
      </c>
      <c r="AX556" s="37">
        <v>1</v>
      </c>
      <c r="AY556" s="37" t="s">
        <v>80</v>
      </c>
      <c r="AZ556" s="37">
        <v>667</v>
      </c>
      <c r="BA556" s="37">
        <v>671.09960000000001</v>
      </c>
      <c r="BB556" s="44">
        <v>-25.06999969</v>
      </c>
      <c r="BC556" s="43">
        <v>61.919975280000003</v>
      </c>
      <c r="BD556" s="37">
        <v>1.7998050000000001</v>
      </c>
      <c r="BE556" s="37">
        <v>668.7998</v>
      </c>
      <c r="BF556" s="37">
        <v>3.3567429999999998</v>
      </c>
      <c r="BG556" s="37">
        <v>0</v>
      </c>
      <c r="BH556" s="37">
        <v>667</v>
      </c>
      <c r="BI556" s="44">
        <v>2.0545049999999998</v>
      </c>
      <c r="BJ556" s="37">
        <v>30.959990000000001</v>
      </c>
      <c r="BK556" s="37">
        <v>0.97947099999999998</v>
      </c>
      <c r="BL556" s="37">
        <v>3.033976</v>
      </c>
      <c r="BM556" s="37">
        <v>3.4738869999999999</v>
      </c>
      <c r="BN556" s="37">
        <v>13.57658</v>
      </c>
      <c r="BO556" s="37">
        <v>66.329660000000004</v>
      </c>
      <c r="BP556" s="37">
        <v>1.0498050000000001</v>
      </c>
      <c r="BQ556" s="37">
        <v>-33.701000000000001</v>
      </c>
      <c r="BR556" s="37">
        <v>0.95019500000000001</v>
      </c>
      <c r="BS556" s="37">
        <v>37.808019999999999</v>
      </c>
      <c r="BT556" s="37">
        <v>1.2309509999999999</v>
      </c>
      <c r="BU556" s="37">
        <v>-29.52</v>
      </c>
      <c r="BV556" s="37">
        <v>1.7291080000000001</v>
      </c>
      <c r="BW556" s="37">
        <v>134.06909999999999</v>
      </c>
      <c r="BX556" s="37" t="s">
        <v>82</v>
      </c>
      <c r="BY556" s="37" t="s">
        <v>81</v>
      </c>
      <c r="BZ556" s="37" t="s">
        <v>82</v>
      </c>
      <c r="CA556" s="37" t="s">
        <v>82</v>
      </c>
      <c r="CB556" s="37"/>
      <c r="CC556" s="37">
        <v>383</v>
      </c>
      <c r="CD556" s="37" t="s">
        <v>113</v>
      </c>
      <c r="CE556" s="45">
        <v>-35.061999999999998</v>
      </c>
      <c r="CF556" s="46">
        <v>188571</v>
      </c>
      <c r="CG556" s="46">
        <v>-0.115</v>
      </c>
      <c r="CH556" s="46">
        <v>0.64200000000000002</v>
      </c>
      <c r="CI556" s="46">
        <v>41.292999999999999</v>
      </c>
      <c r="CJ556" s="46">
        <v>0.88900000000000001</v>
      </c>
      <c r="CK556" s="46">
        <v>2.5049999999999999</v>
      </c>
      <c r="CL556" s="46">
        <v>-18.518999999999998</v>
      </c>
      <c r="CM556" s="37">
        <v>0.39200000000000002</v>
      </c>
      <c r="CN556" s="23"/>
      <c r="CO556" s="62">
        <f t="shared" si="77"/>
        <v>2.5049999999999999</v>
      </c>
      <c r="CP556" s="37">
        <v>-99.227000000000004</v>
      </c>
      <c r="CQ556" s="37">
        <v>401.00799999999998</v>
      </c>
      <c r="CR556" s="37"/>
      <c r="CS556" s="37"/>
      <c r="CT556" s="37"/>
      <c r="CU556" s="37"/>
      <c r="CV556" s="37"/>
      <c r="CW556" s="37"/>
      <c r="CX556" s="34">
        <v>1.3029999999999999</v>
      </c>
      <c r="CY556" s="23"/>
      <c r="CZ556" s="37" t="s">
        <v>117</v>
      </c>
      <c r="DA556" s="37"/>
      <c r="DB556" s="37"/>
      <c r="DC556" s="37"/>
      <c r="DD556" s="37"/>
      <c r="DE556" s="37"/>
      <c r="DH556" s="37"/>
      <c r="DI556" s="37"/>
      <c r="DJ556" s="37"/>
      <c r="DK556" s="37"/>
      <c r="DL556" s="37"/>
      <c r="DM556" s="37"/>
      <c r="DN556" s="37"/>
      <c r="DO556" s="37"/>
      <c r="DP556" s="37"/>
      <c r="DQ556" s="37"/>
      <c r="DR556" s="37"/>
      <c r="DS556" s="37"/>
      <c r="DT556" s="37"/>
      <c r="DU556" s="37"/>
      <c r="DV556" s="37"/>
      <c r="DW556" s="37"/>
      <c r="DX556" s="37"/>
      <c r="DY556" s="37"/>
      <c r="DZ556" s="37"/>
      <c r="EA556" s="37"/>
      <c r="EB556" s="37"/>
      <c r="EC556" s="12">
        <v>7</v>
      </c>
      <c r="ED556" s="12">
        <v>7</v>
      </c>
      <c r="EE556" s="21"/>
      <c r="EF556" s="21">
        <f t="shared" si="73"/>
        <v>0</v>
      </c>
      <c r="EG556" s="28">
        <v>7</v>
      </c>
      <c r="EH556" s="21"/>
      <c r="EI556" s="21"/>
      <c r="EJ556" s="21"/>
      <c r="EK556" s="21"/>
      <c r="EL556" s="21"/>
      <c r="EM556" s="21"/>
      <c r="EN556" s="21"/>
      <c r="EO556" s="21"/>
      <c r="EP556" s="21"/>
      <c r="EQ556" s="21"/>
      <c r="ER556" s="21"/>
      <c r="ES556" s="21"/>
      <c r="ET556" s="21"/>
      <c r="EU556" s="21"/>
      <c r="EV556" s="21"/>
      <c r="EW556" s="21"/>
      <c r="EX556" s="21"/>
      <c r="EY556" s="21"/>
      <c r="EZ556" s="21"/>
      <c r="FA556" s="21"/>
      <c r="FB556" s="21"/>
      <c r="FC556" s="21"/>
      <c r="FD556" s="21"/>
      <c r="FE556" s="21"/>
      <c r="FF556" s="21"/>
      <c r="FG556" s="21"/>
      <c r="FH556" s="21"/>
      <c r="FI556" s="21"/>
      <c r="FJ556" s="21"/>
      <c r="FK556" s="21"/>
      <c r="FL556" s="21"/>
      <c r="FM556" s="21"/>
      <c r="FN556" s="21"/>
      <c r="FO556" s="21"/>
      <c r="FP556" s="21"/>
      <c r="FQ556" s="21"/>
      <c r="FR556" s="21"/>
      <c r="FS556" s="21"/>
      <c r="FT556" s="21"/>
      <c r="FU556" s="21"/>
      <c r="FV556" s="21"/>
      <c r="FW556" s="21"/>
      <c r="FX556" s="21"/>
      <c r="FY556" s="21"/>
      <c r="FZ556" s="21"/>
      <c r="GA556" s="21"/>
      <c r="GB556" s="21"/>
      <c r="GC556" s="21"/>
      <c r="GD556" s="21"/>
      <c r="GE556" s="21"/>
      <c r="GF556" s="21"/>
      <c r="GG556" s="21"/>
      <c r="GH556" s="21"/>
      <c r="GI556" s="21"/>
      <c r="GJ556" s="21"/>
      <c r="GK556" s="21"/>
      <c r="GL556" s="21"/>
      <c r="GM556" s="21"/>
      <c r="GN556" s="21"/>
      <c r="GO556" s="21"/>
      <c r="GP556" s="21"/>
      <c r="GQ556" s="21"/>
      <c r="GR556" s="21"/>
      <c r="GS556" s="21"/>
      <c r="GT556" s="21"/>
      <c r="GU556" s="21"/>
      <c r="GV556" s="21"/>
      <c r="GW556" s="21"/>
      <c r="GX556" s="21"/>
      <c r="GY556" s="21"/>
      <c r="GZ556" s="21"/>
      <c r="HA556" s="21"/>
      <c r="HB556" s="21"/>
      <c r="HC556" s="21"/>
      <c r="HD556" s="21"/>
      <c r="HE556" s="21"/>
      <c r="HF556" s="21"/>
      <c r="HG556" s="21"/>
      <c r="HH556" s="21"/>
      <c r="HI556" s="21"/>
      <c r="HJ556" s="21"/>
      <c r="HK556" s="21"/>
      <c r="HL556" s="21"/>
      <c r="HM556" s="21"/>
      <c r="HN556" s="21"/>
      <c r="HO556" s="21"/>
      <c r="HP556" s="21"/>
      <c r="HQ556" s="21"/>
      <c r="HR556" s="21"/>
      <c r="HS556" s="21"/>
      <c r="HT556" s="21"/>
      <c r="HU556" s="21"/>
      <c r="HV556" s="21"/>
      <c r="HW556" s="21"/>
      <c r="HX556" s="21"/>
      <c r="HY556" s="21"/>
      <c r="HZ556" s="21"/>
      <c r="IA556" s="21"/>
      <c r="IB556" s="21"/>
      <c r="IC556" s="21"/>
      <c r="ID556" s="21"/>
      <c r="IE556" s="21"/>
      <c r="IF556" s="21"/>
      <c r="IG556" s="21"/>
      <c r="IH556" s="21"/>
      <c r="II556" s="21"/>
      <c r="IJ556" s="21"/>
    </row>
    <row r="557" spans="1:244" s="12" customFormat="1" ht="15" customHeight="1" x14ac:dyDescent="0.3">
      <c r="A557" s="37"/>
      <c r="B557" s="47">
        <v>3</v>
      </c>
      <c r="C557" s="37"/>
      <c r="D557" s="39">
        <v>25</v>
      </c>
      <c r="E557" s="37"/>
      <c r="F557" s="40">
        <v>45061</v>
      </c>
      <c r="G557" s="38" t="s">
        <v>89</v>
      </c>
      <c r="I557" s="15">
        <v>45022</v>
      </c>
      <c r="J557" s="13">
        <f t="shared" si="70"/>
        <v>39</v>
      </c>
      <c r="K557" s="41">
        <f t="shared" si="71"/>
        <v>0</v>
      </c>
      <c r="L557" s="37">
        <v>39</v>
      </c>
      <c r="M557" s="42" t="s">
        <v>105</v>
      </c>
      <c r="N557" s="12">
        <v>1</v>
      </c>
      <c r="O557" s="37" t="s">
        <v>118</v>
      </c>
      <c r="P557" s="37" t="s">
        <v>107</v>
      </c>
      <c r="Q557" s="37" t="s">
        <v>108</v>
      </c>
      <c r="R557" s="12" t="s">
        <v>77</v>
      </c>
      <c r="S557" s="17" t="s">
        <v>109</v>
      </c>
      <c r="T557" s="12">
        <v>28</v>
      </c>
      <c r="U557" s="37">
        <v>3</v>
      </c>
      <c r="V557" s="37">
        <v>7</v>
      </c>
      <c r="W557" s="37" t="s">
        <v>119</v>
      </c>
      <c r="X557" s="37" t="s">
        <v>120</v>
      </c>
      <c r="Y557" s="37">
        <v>4</v>
      </c>
      <c r="Z557" s="38">
        <v>52.7</v>
      </c>
      <c r="AA557" s="38">
        <v>1400</v>
      </c>
      <c r="AB557" s="37">
        <v>4.9000000000000004</v>
      </c>
      <c r="AC557" s="38">
        <v>-26</v>
      </c>
      <c r="AD557" s="37">
        <v>-24.7</v>
      </c>
      <c r="AE557" s="37">
        <v>50</v>
      </c>
      <c r="AF557" s="37">
        <v>51</v>
      </c>
      <c r="AG557" s="37">
        <v>52</v>
      </c>
      <c r="AH557" s="37">
        <v>53</v>
      </c>
      <c r="AI557" s="37"/>
      <c r="AJ557" s="38">
        <v>7</v>
      </c>
      <c r="AK557" s="16">
        <f t="shared" si="76"/>
        <v>504.14800000000037</v>
      </c>
      <c r="AL557" s="37">
        <v>-77.697800000000001</v>
      </c>
      <c r="AM557" s="43">
        <v>-80.978399999999993</v>
      </c>
      <c r="AN557" s="43">
        <v>-79.116799999999998</v>
      </c>
      <c r="AO557" s="43">
        <v>-85.800200000000004</v>
      </c>
      <c r="AP557" s="43">
        <v>-87.890600000000006</v>
      </c>
      <c r="AQ557" s="37">
        <v>-94.726600000000005</v>
      </c>
      <c r="AR557" s="37"/>
      <c r="AS557" s="37"/>
      <c r="AT557" s="37" t="s">
        <v>121</v>
      </c>
      <c r="AU557" s="12">
        <f t="shared" si="72"/>
        <v>34</v>
      </c>
      <c r="AV557" s="37">
        <v>17</v>
      </c>
      <c r="AW557" s="37">
        <v>1</v>
      </c>
      <c r="AX557" s="37">
        <v>1</v>
      </c>
      <c r="AY557" s="37" t="s">
        <v>80</v>
      </c>
      <c r="AZ557" s="37">
        <v>554.69920000000002</v>
      </c>
      <c r="BA557" s="37">
        <v>559.09960000000001</v>
      </c>
      <c r="BB557" s="44">
        <v>-28.379999160000001</v>
      </c>
      <c r="BC557" s="43">
        <v>72.340568540000007</v>
      </c>
      <c r="BD557" s="37">
        <v>1.7011719999999999</v>
      </c>
      <c r="BE557" s="37">
        <v>556.40039999999999</v>
      </c>
      <c r="BF557" s="37">
        <v>-6.2379999999999998E-2</v>
      </c>
      <c r="BG557" s="37">
        <v>0</v>
      </c>
      <c r="BH557" s="37">
        <v>554.69920000000002</v>
      </c>
      <c r="BI557" s="44">
        <v>2.3164600000000002</v>
      </c>
      <c r="BJ557" s="37">
        <v>36.170279999999998</v>
      </c>
      <c r="BK557" s="37">
        <v>1.013512</v>
      </c>
      <c r="BL557" s="37">
        <v>3.3299720000000002</v>
      </c>
      <c r="BM557" s="37">
        <v>3.0166089999999999</v>
      </c>
      <c r="BN557" s="37">
        <v>17.207909999999998</v>
      </c>
      <c r="BO557" s="37">
        <v>100.03060000000001</v>
      </c>
      <c r="BP557" s="37">
        <v>1.151367</v>
      </c>
      <c r="BQ557" s="37">
        <v>-30.177700000000002</v>
      </c>
      <c r="BR557" s="37">
        <v>1.249023</v>
      </c>
      <c r="BS557" s="37">
        <v>71.174769999999995</v>
      </c>
      <c r="BT557" s="37">
        <v>0.83923099999999995</v>
      </c>
      <c r="BU557" s="37" t="s">
        <v>81</v>
      </c>
      <c r="BV557" s="37" t="s">
        <v>81</v>
      </c>
      <c r="BW557" s="37">
        <v>171.11869999999999</v>
      </c>
      <c r="BX557" s="37" t="s">
        <v>82</v>
      </c>
      <c r="BY557" s="37" t="s">
        <v>81</v>
      </c>
      <c r="BZ557" s="37" t="s">
        <v>82</v>
      </c>
      <c r="CA557" s="37" t="s">
        <v>82</v>
      </c>
      <c r="CB557" s="37"/>
      <c r="CC557" s="37">
        <v>378</v>
      </c>
      <c r="CD557" s="37" t="s">
        <v>113</v>
      </c>
      <c r="CE557" s="45">
        <v>-20.024000000000001</v>
      </c>
      <c r="CF557" s="46">
        <v>127095</v>
      </c>
      <c r="CG557" s="46">
        <v>-0.17899999999999999</v>
      </c>
      <c r="CH557" s="46">
        <v>0.92700000000000005</v>
      </c>
      <c r="CI557" s="46">
        <v>37.545999999999999</v>
      </c>
      <c r="CJ557" s="46">
        <v>1.0429999999999999</v>
      </c>
      <c r="CK557" s="46">
        <v>3.109</v>
      </c>
      <c r="CL557" s="46">
        <v>-16.286999999999999</v>
      </c>
      <c r="CM557" s="37">
        <v>0.71599999999999997</v>
      </c>
      <c r="CN557" s="23"/>
      <c r="CO557" s="62">
        <f t="shared" si="77"/>
        <v>3.109</v>
      </c>
      <c r="CP557" s="37">
        <v>-36.116</v>
      </c>
      <c r="CQ557" s="37">
        <v>409.416</v>
      </c>
      <c r="CR557" s="37"/>
      <c r="CS557" s="37"/>
      <c r="CT557" s="37"/>
      <c r="CU557" s="37"/>
      <c r="CV557" s="37"/>
      <c r="CW557" s="37"/>
      <c r="CX557" s="34">
        <v>1.264</v>
      </c>
      <c r="CY557" s="23"/>
      <c r="CZ557" s="37" t="s">
        <v>122</v>
      </c>
      <c r="DA557" s="37"/>
      <c r="DB557" s="37"/>
      <c r="DC557" s="37"/>
      <c r="DD557" s="37"/>
      <c r="DE557" s="37"/>
      <c r="DH557" s="37"/>
      <c r="DI557" s="37"/>
      <c r="DJ557" s="37"/>
      <c r="DK557" s="37"/>
      <c r="DL557" s="37"/>
      <c r="DM557" s="37"/>
      <c r="DN557" s="37"/>
      <c r="DO557" s="37"/>
      <c r="DP557" s="37"/>
      <c r="DQ557" s="37"/>
      <c r="DR557" s="37"/>
      <c r="DS557" s="37"/>
      <c r="DT557" s="37"/>
      <c r="DU557" s="37"/>
      <c r="DV557" s="37"/>
      <c r="DW557" s="37"/>
      <c r="DX557" s="37"/>
      <c r="DY557" s="37"/>
      <c r="DZ557" s="37"/>
      <c r="EA557" s="37"/>
      <c r="EB557" s="37"/>
      <c r="EC557" s="21">
        <v>9</v>
      </c>
      <c r="ED557" s="21">
        <v>9</v>
      </c>
      <c r="EE557" s="21"/>
      <c r="EF557" s="21">
        <f t="shared" si="73"/>
        <v>0</v>
      </c>
      <c r="EG557" s="24">
        <v>9</v>
      </c>
      <c r="EH557" s="21"/>
      <c r="EI557" s="21"/>
      <c r="EJ557" s="21"/>
      <c r="EK557" s="21"/>
      <c r="EL557" s="21"/>
      <c r="EM557" s="21"/>
      <c r="EN557" s="21"/>
      <c r="EO557" s="21"/>
      <c r="EP557" s="21"/>
      <c r="EQ557" s="21"/>
      <c r="ER557" s="21"/>
      <c r="ES557" s="21"/>
      <c r="ET557" s="21"/>
      <c r="EU557" s="21"/>
      <c r="EV557" s="21"/>
      <c r="EW557" s="21"/>
      <c r="EX557" s="21"/>
      <c r="EY557" s="21"/>
      <c r="EZ557" s="21"/>
      <c r="FA557" s="21"/>
      <c r="FB557" s="21"/>
      <c r="FC557" s="21"/>
      <c r="FD557" s="21"/>
      <c r="FE557" s="21"/>
      <c r="FF557" s="21"/>
      <c r="FG557" s="21"/>
      <c r="FH557" s="21"/>
      <c r="FI557" s="21"/>
      <c r="FJ557" s="21"/>
      <c r="FK557" s="21"/>
      <c r="FL557" s="21"/>
      <c r="FM557" s="21"/>
      <c r="FN557" s="21"/>
      <c r="FO557" s="21"/>
      <c r="FP557" s="21"/>
      <c r="FQ557" s="21"/>
      <c r="FR557" s="21"/>
      <c r="FS557" s="21"/>
      <c r="FT557" s="21"/>
      <c r="FU557" s="21"/>
      <c r="FV557" s="21"/>
      <c r="FW557" s="21"/>
      <c r="FX557" s="21"/>
      <c r="FY557" s="21"/>
      <c r="FZ557" s="21"/>
      <c r="GA557" s="21"/>
      <c r="GB557" s="21"/>
      <c r="GC557" s="21"/>
      <c r="GD557" s="21"/>
      <c r="GE557" s="21"/>
      <c r="GF557" s="21"/>
      <c r="GG557" s="21"/>
      <c r="GH557" s="21"/>
      <c r="GI557" s="21"/>
      <c r="GJ557" s="21"/>
      <c r="GK557" s="21"/>
      <c r="GL557" s="21"/>
      <c r="GM557" s="21"/>
      <c r="GN557" s="21"/>
      <c r="GO557" s="21"/>
      <c r="GP557" s="21"/>
      <c r="GQ557" s="21"/>
      <c r="GR557" s="21"/>
      <c r="GS557" s="21"/>
      <c r="GT557" s="21"/>
      <c r="GU557" s="21"/>
      <c r="GV557" s="21"/>
      <c r="GW557" s="21"/>
      <c r="GX557" s="21"/>
      <c r="GY557" s="21"/>
      <c r="GZ557" s="21"/>
      <c r="HA557" s="21"/>
      <c r="HB557" s="21"/>
      <c r="HC557" s="21"/>
      <c r="HD557" s="21"/>
      <c r="HE557" s="21"/>
      <c r="HF557" s="21"/>
      <c r="HG557" s="21"/>
      <c r="HH557" s="21"/>
      <c r="HI557" s="21"/>
      <c r="HJ557" s="21"/>
      <c r="HK557" s="21"/>
      <c r="HL557" s="21"/>
      <c r="HM557" s="21"/>
      <c r="HN557" s="21"/>
      <c r="HO557" s="21"/>
      <c r="HP557" s="21"/>
      <c r="HQ557" s="21"/>
      <c r="HR557" s="21"/>
      <c r="HS557" s="21"/>
      <c r="HT557" s="21"/>
      <c r="HU557" s="21"/>
      <c r="HV557" s="21"/>
      <c r="HW557" s="21"/>
      <c r="HX557" s="21"/>
      <c r="HY557" s="21"/>
      <c r="HZ557" s="21"/>
      <c r="IA557" s="21"/>
      <c r="IB557" s="21"/>
      <c r="IC557" s="21"/>
      <c r="ID557" s="21"/>
      <c r="IE557" s="21"/>
      <c r="IF557" s="21"/>
      <c r="IG557" s="21"/>
      <c r="IH557" s="21"/>
      <c r="II557" s="21"/>
      <c r="IJ557" s="21"/>
    </row>
    <row r="558" spans="1:244" s="12" customFormat="1" x14ac:dyDescent="0.3">
      <c r="A558" s="37"/>
      <c r="B558" s="38">
        <v>3</v>
      </c>
      <c r="C558" s="37"/>
      <c r="D558" s="39">
        <v>25</v>
      </c>
      <c r="E558" s="37"/>
      <c r="F558" s="40">
        <v>45061</v>
      </c>
      <c r="G558" s="38" t="s">
        <v>89</v>
      </c>
      <c r="I558" s="15">
        <v>45022</v>
      </c>
      <c r="J558" s="13">
        <f t="shared" si="70"/>
        <v>39</v>
      </c>
      <c r="K558" s="41">
        <f t="shared" si="71"/>
        <v>0</v>
      </c>
      <c r="L558" s="37">
        <v>39</v>
      </c>
      <c r="M558" s="16" t="s">
        <v>74</v>
      </c>
      <c r="N558" s="12">
        <v>1</v>
      </c>
      <c r="O558" s="37" t="s">
        <v>123</v>
      </c>
      <c r="P558" s="37" t="s">
        <v>107</v>
      </c>
      <c r="Q558" s="37" t="s">
        <v>108</v>
      </c>
      <c r="R558" s="12" t="s">
        <v>77</v>
      </c>
      <c r="S558" s="17" t="s">
        <v>109</v>
      </c>
      <c r="T558" s="12">
        <v>28</v>
      </c>
      <c r="U558" s="37">
        <v>1</v>
      </c>
      <c r="V558" s="37">
        <v>3</v>
      </c>
      <c r="W558" s="37" t="s">
        <v>124</v>
      </c>
      <c r="X558" s="48" t="s">
        <v>125</v>
      </c>
      <c r="Y558" s="48">
        <v>3.5</v>
      </c>
      <c r="Z558" s="47">
        <v>45.7</v>
      </c>
      <c r="AA558" s="47">
        <v>1000</v>
      </c>
      <c r="AB558" s="48">
        <v>6.2</v>
      </c>
      <c r="AC558" s="47">
        <v>-27</v>
      </c>
      <c r="AD558" s="48">
        <v>-33.1</v>
      </c>
      <c r="AE558" s="48">
        <v>6</v>
      </c>
      <c r="AF558" s="48">
        <v>7</v>
      </c>
      <c r="AG558" s="48">
        <v>8</v>
      </c>
      <c r="AH558" s="48">
        <v>9</v>
      </c>
      <c r="AI558" s="37"/>
      <c r="AJ558" s="38">
        <v>5</v>
      </c>
      <c r="AK558" s="16">
        <f t="shared" si="76"/>
        <v>1440.1259999999997</v>
      </c>
      <c r="AL558" s="37">
        <v>-68.237300000000005</v>
      </c>
      <c r="AM558" s="43">
        <v>-74.981700000000004</v>
      </c>
      <c r="AN558" s="43">
        <v>-85.159300000000002</v>
      </c>
      <c r="AO558" s="43">
        <v>-94.162000000000006</v>
      </c>
      <c r="AP558" s="43">
        <v>-94.650300000000001</v>
      </c>
      <c r="AQ558" s="37">
        <v>-93.429599999999994</v>
      </c>
      <c r="AR558" s="37"/>
      <c r="AS558" s="37"/>
      <c r="AT558" s="37" t="s">
        <v>126</v>
      </c>
      <c r="AU558" s="12">
        <f t="shared" si="72"/>
        <v>24</v>
      </c>
      <c r="AV558" s="37">
        <v>12</v>
      </c>
      <c r="AW558" s="37">
        <v>1</v>
      </c>
      <c r="AX558" s="37">
        <v>1</v>
      </c>
      <c r="AY558" s="37" t="s">
        <v>80</v>
      </c>
      <c r="AZ558" s="37">
        <v>587.7002</v>
      </c>
      <c r="BA558" s="37">
        <v>592.19910000000004</v>
      </c>
      <c r="BB558" s="44">
        <v>-30.11000061</v>
      </c>
      <c r="BC558" s="43">
        <v>66.547988889999999</v>
      </c>
      <c r="BD558" s="37">
        <v>2</v>
      </c>
      <c r="BE558" s="37">
        <v>589.7002</v>
      </c>
      <c r="BF558" s="37">
        <v>0.37062</v>
      </c>
      <c r="BG558" s="37">
        <v>0</v>
      </c>
      <c r="BH558" s="37">
        <v>587.7002</v>
      </c>
      <c r="BI558" s="44">
        <v>2.6244719999999999</v>
      </c>
      <c r="BJ558" s="37">
        <v>33.273989999999998</v>
      </c>
      <c r="BK558" s="37">
        <v>0.95852300000000001</v>
      </c>
      <c r="BL558" s="37">
        <v>3.5829939999999998</v>
      </c>
      <c r="BM558" s="37">
        <v>8.4012360000000008</v>
      </c>
      <c r="BN558" s="37">
        <v>9.1074750000000009</v>
      </c>
      <c r="BO558" s="37">
        <v>59.46602</v>
      </c>
      <c r="BP558" s="37">
        <v>0.94970699999999997</v>
      </c>
      <c r="BQ558" s="37">
        <v>-26.654399999999999</v>
      </c>
      <c r="BR558" s="37">
        <v>1.25</v>
      </c>
      <c r="BS558" s="37">
        <v>50.192729999999997</v>
      </c>
      <c r="BT558" s="37">
        <v>1.098284</v>
      </c>
      <c r="BU558" s="37" t="s">
        <v>81</v>
      </c>
      <c r="BV558" s="37" t="s">
        <v>81</v>
      </c>
      <c r="BW558" s="37">
        <v>173.7971</v>
      </c>
      <c r="BX558" s="37" t="s">
        <v>82</v>
      </c>
      <c r="BY558" s="37" t="s">
        <v>81</v>
      </c>
      <c r="BZ558" s="37" t="s">
        <v>82</v>
      </c>
      <c r="CA558" s="37" t="s">
        <v>82</v>
      </c>
      <c r="CB558" s="37"/>
      <c r="CC558" s="37">
        <v>91</v>
      </c>
      <c r="CD558" s="37" t="s">
        <v>113</v>
      </c>
      <c r="CE558" s="45">
        <v>-22.507000000000001</v>
      </c>
      <c r="CF558" s="46">
        <v>156201</v>
      </c>
      <c r="CG558" s="46">
        <v>-0.374</v>
      </c>
      <c r="CH558" s="46">
        <v>0.747</v>
      </c>
      <c r="CI558" s="46">
        <v>36.548999999999999</v>
      </c>
      <c r="CJ558" s="46">
        <v>1.038</v>
      </c>
      <c r="CK558" s="46">
        <v>2.976</v>
      </c>
      <c r="CL558" s="46">
        <v>-19.436</v>
      </c>
      <c r="CM558" s="37">
        <v>0.57199999999999995</v>
      </c>
      <c r="CN558" s="23"/>
      <c r="CO558" s="62">
        <f t="shared" si="77"/>
        <v>2.976</v>
      </c>
      <c r="CP558" s="37">
        <v>-41.061</v>
      </c>
      <c r="CQ558" s="37">
        <v>417.959</v>
      </c>
      <c r="CR558" s="37"/>
      <c r="CS558" s="37"/>
      <c r="CT558" s="37"/>
      <c r="CU558" s="37"/>
      <c r="CV558" s="37"/>
      <c r="CW558" s="37"/>
      <c r="CX558" s="34">
        <v>0.30499999999999999</v>
      </c>
      <c r="CY558" s="23"/>
      <c r="CZ558" s="37" t="s">
        <v>127</v>
      </c>
      <c r="DA558" s="37"/>
      <c r="DB558" s="37"/>
      <c r="DC558" s="37"/>
      <c r="DD558" s="37"/>
      <c r="DE558" s="37"/>
      <c r="DF558" s="37"/>
      <c r="DH558" s="37"/>
      <c r="DI558" s="37"/>
      <c r="DJ558" s="37"/>
      <c r="DK558" s="37"/>
      <c r="DL558" s="37"/>
      <c r="DM558" s="37"/>
      <c r="DN558" s="37"/>
      <c r="DO558" s="37"/>
      <c r="DP558" s="37"/>
      <c r="DQ558" s="37"/>
      <c r="DR558" s="37"/>
      <c r="DS558" s="37"/>
      <c r="DT558" s="37"/>
      <c r="DU558" s="37"/>
      <c r="DV558" s="37"/>
      <c r="DW558" s="37"/>
      <c r="DX558" s="37"/>
      <c r="DY558" s="37"/>
      <c r="DZ558" s="37"/>
      <c r="EA558" s="37"/>
      <c r="EB558" s="37"/>
      <c r="EC558" s="32">
        <v>6</v>
      </c>
      <c r="ED558" s="12">
        <v>6</v>
      </c>
      <c r="EE558" s="21"/>
      <c r="EF558" s="21">
        <f t="shared" si="73"/>
        <v>0</v>
      </c>
      <c r="EG558" s="36">
        <v>6</v>
      </c>
      <c r="EH558" s="21"/>
      <c r="EI558" s="21"/>
      <c r="EJ558" s="21"/>
      <c r="EK558" s="21"/>
      <c r="EL558" s="21"/>
      <c r="EM558" s="21"/>
      <c r="EN558" s="21"/>
      <c r="EO558" s="21"/>
      <c r="EP558" s="21"/>
      <c r="EQ558" s="21"/>
      <c r="ER558" s="21"/>
      <c r="ES558" s="21"/>
      <c r="ET558" s="21"/>
      <c r="EU558" s="21"/>
      <c r="EV558" s="21"/>
      <c r="EW558" s="21"/>
      <c r="EX558" s="21"/>
      <c r="EY558" s="21"/>
      <c r="EZ558" s="21"/>
      <c r="FA558" s="21"/>
      <c r="FB558" s="21"/>
      <c r="FC558" s="21"/>
      <c r="FD558" s="21"/>
      <c r="FE558" s="21"/>
      <c r="FF558" s="21"/>
      <c r="FG558" s="21"/>
      <c r="FH558" s="21"/>
      <c r="FI558" s="21"/>
      <c r="FJ558" s="21"/>
      <c r="FK558" s="21"/>
      <c r="FL558" s="21"/>
      <c r="FM558" s="21"/>
      <c r="FN558" s="21"/>
      <c r="FO558" s="21"/>
      <c r="FP558" s="21"/>
      <c r="FQ558" s="21"/>
      <c r="FR558" s="21"/>
      <c r="FS558" s="21"/>
      <c r="FT558" s="21"/>
      <c r="FU558" s="21"/>
      <c r="FV558" s="21"/>
      <c r="FW558" s="21"/>
      <c r="FX558" s="21"/>
      <c r="FY558" s="21"/>
      <c r="FZ558" s="21"/>
      <c r="GA558" s="21"/>
      <c r="GB558" s="21"/>
      <c r="GC558" s="21"/>
      <c r="GD558" s="21"/>
      <c r="GE558" s="21"/>
      <c r="GF558" s="21"/>
      <c r="GG558" s="21"/>
      <c r="GH558" s="21"/>
      <c r="GI558" s="21"/>
      <c r="GJ558" s="21"/>
      <c r="GK558" s="21"/>
      <c r="GL558" s="21"/>
      <c r="GM558" s="21"/>
      <c r="GN558" s="21"/>
      <c r="GO558" s="21"/>
      <c r="GP558" s="21"/>
      <c r="GQ558" s="21"/>
      <c r="GR558" s="21"/>
      <c r="GS558" s="21"/>
      <c r="GT558" s="21"/>
      <c r="GU558" s="21"/>
      <c r="GV558" s="21"/>
      <c r="GW558" s="21"/>
      <c r="GX558" s="21"/>
      <c r="GY558" s="21"/>
      <c r="GZ558" s="21"/>
      <c r="HA558" s="21"/>
      <c r="HB558" s="21"/>
      <c r="HC558" s="21"/>
      <c r="HD558" s="21"/>
      <c r="HE558" s="21"/>
      <c r="HF558" s="21"/>
      <c r="HG558" s="21"/>
      <c r="HH558" s="21"/>
      <c r="HI558" s="21"/>
      <c r="HJ558" s="21"/>
      <c r="HK558" s="21"/>
      <c r="HL558" s="21"/>
      <c r="HM558" s="21"/>
      <c r="HN558" s="21"/>
      <c r="HO558" s="21"/>
      <c r="HP558" s="21"/>
      <c r="HQ558" s="21"/>
      <c r="HR558" s="21"/>
      <c r="HS558" s="21"/>
      <c r="HT558" s="21"/>
      <c r="HU558" s="21"/>
      <c r="HV558" s="21"/>
      <c r="HW558" s="21"/>
      <c r="HX558" s="21"/>
      <c r="HY558" s="21"/>
      <c r="HZ558" s="21"/>
      <c r="IA558" s="21"/>
      <c r="IB558" s="21"/>
      <c r="IC558" s="21"/>
      <c r="ID558" s="21"/>
      <c r="IE558" s="21"/>
      <c r="IF558" s="21"/>
      <c r="IG558" s="21"/>
      <c r="IH558" s="21"/>
      <c r="II558" s="21"/>
      <c r="IJ558" s="21"/>
    </row>
    <row r="559" spans="1:244" s="12" customFormat="1" ht="15" customHeight="1" x14ac:dyDescent="0.3">
      <c r="A559" s="37"/>
      <c r="B559" s="47">
        <v>3</v>
      </c>
      <c r="C559" s="37"/>
      <c r="D559" s="39">
        <v>25</v>
      </c>
      <c r="E559" s="37"/>
      <c r="F559" s="40">
        <v>45061</v>
      </c>
      <c r="G559" s="38" t="s">
        <v>89</v>
      </c>
      <c r="I559" s="15">
        <v>45022</v>
      </c>
      <c r="J559" s="13">
        <f t="shared" si="70"/>
        <v>39</v>
      </c>
      <c r="K559" s="41">
        <f t="shared" si="71"/>
        <v>0</v>
      </c>
      <c r="L559" s="37">
        <v>39</v>
      </c>
      <c r="M559" s="16" t="s">
        <v>74</v>
      </c>
      <c r="N559" s="12">
        <v>1</v>
      </c>
      <c r="O559" s="37"/>
      <c r="P559" s="37" t="s">
        <v>107</v>
      </c>
      <c r="Q559" s="37" t="s">
        <v>108</v>
      </c>
      <c r="R559" s="12" t="s">
        <v>77</v>
      </c>
      <c r="S559" s="17" t="s">
        <v>109</v>
      </c>
      <c r="T559" s="12">
        <v>28</v>
      </c>
      <c r="U559" s="37">
        <v>1</v>
      </c>
      <c r="V559" s="37">
        <v>8</v>
      </c>
      <c r="W559" s="37" t="s">
        <v>128</v>
      </c>
      <c r="X559" s="37" t="s">
        <v>129</v>
      </c>
      <c r="Y559" s="37">
        <v>3.7</v>
      </c>
      <c r="Z559" s="38">
        <v>25.5</v>
      </c>
      <c r="AA559" s="38">
        <v>1700</v>
      </c>
      <c r="AB559" s="37">
        <v>11.5</v>
      </c>
      <c r="AC559" s="38">
        <v>-32</v>
      </c>
      <c r="AD559" s="37">
        <v>-16.600000000000001</v>
      </c>
      <c r="AE559" s="37">
        <v>20</v>
      </c>
      <c r="AF559" s="37">
        <v>21</v>
      </c>
      <c r="AG559" s="37">
        <v>22</v>
      </c>
      <c r="AH559" s="37">
        <v>23</v>
      </c>
      <c r="AI559" s="37"/>
      <c r="AJ559" s="38">
        <v>3</v>
      </c>
      <c r="AK559" s="16">
        <f t="shared" si="76"/>
        <v>2162.1619999999998</v>
      </c>
      <c r="AL559" s="37">
        <v>-64.392099999999999</v>
      </c>
      <c r="AM559" s="43">
        <v>-74.966399999999993</v>
      </c>
      <c r="AN559" s="43">
        <v>-84.823599999999999</v>
      </c>
      <c r="AO559" s="43">
        <v>-93.200699999999998</v>
      </c>
      <c r="AP559" s="43">
        <v>-109.32899999999999</v>
      </c>
      <c r="AQ559" s="37">
        <v>-118.881</v>
      </c>
      <c r="AR559" s="37"/>
      <c r="AS559" s="37"/>
      <c r="AT559" s="37"/>
      <c r="AU559" s="12">
        <f t="shared" si="72"/>
        <v>24</v>
      </c>
      <c r="AV559" s="37">
        <v>12</v>
      </c>
      <c r="AW559" s="37">
        <v>1</v>
      </c>
      <c r="AX559" s="37">
        <v>1</v>
      </c>
      <c r="AY559" s="37" t="s">
        <v>80</v>
      </c>
      <c r="AZ559" s="37">
        <v>334.8</v>
      </c>
      <c r="BA559" s="37">
        <v>338.30079999999998</v>
      </c>
      <c r="BB559" s="44">
        <v>-19.870000839999999</v>
      </c>
      <c r="BC559" s="43">
        <v>35.189823150000002</v>
      </c>
      <c r="BD559" s="37">
        <v>1.7001949999999999</v>
      </c>
      <c r="BE559" s="37">
        <v>336.50020000000001</v>
      </c>
      <c r="BF559" s="37">
        <v>12.225350000000001</v>
      </c>
      <c r="BG559" s="37">
        <v>0</v>
      </c>
      <c r="BH559" s="37">
        <v>334.8</v>
      </c>
      <c r="BI559" s="44">
        <v>2.791471</v>
      </c>
      <c r="BJ559" s="37">
        <v>17.594909999999999</v>
      </c>
      <c r="BK559" s="37">
        <v>0.39191500000000001</v>
      </c>
      <c r="BL559" s="37">
        <v>3.183386</v>
      </c>
      <c r="BM559" s="37">
        <v>2.1876920000000002</v>
      </c>
      <c r="BN559" s="37">
        <v>1.622735</v>
      </c>
      <c r="BO559" s="37">
        <v>22.058820000000001</v>
      </c>
      <c r="BP559" s="37">
        <v>0.75</v>
      </c>
      <c r="BQ559" s="37">
        <v>-17.1569</v>
      </c>
      <c r="BR559" s="37">
        <v>1.4501949999999999</v>
      </c>
      <c r="BS559" s="37" t="s">
        <v>81</v>
      </c>
      <c r="BT559" s="37" t="s">
        <v>81</v>
      </c>
      <c r="BU559" s="37" t="s">
        <v>81</v>
      </c>
      <c r="BV559" s="37" t="s">
        <v>81</v>
      </c>
      <c r="BW559" s="37">
        <v>90.082629999999995</v>
      </c>
      <c r="BX559" s="37" t="s">
        <v>82</v>
      </c>
      <c r="BY559" s="37" t="s">
        <v>81</v>
      </c>
      <c r="BZ559" s="37" t="s">
        <v>82</v>
      </c>
      <c r="CA559" s="37" t="s">
        <v>82</v>
      </c>
      <c r="CB559" s="37" t="s">
        <v>130</v>
      </c>
      <c r="CC559" s="37">
        <v>18</v>
      </c>
      <c r="CD559" s="37" t="s">
        <v>113</v>
      </c>
      <c r="CE559" s="45">
        <v>-16.213000000000001</v>
      </c>
      <c r="CF559" s="46">
        <v>143916.20000000001</v>
      </c>
      <c r="CG559" s="46">
        <v>-0.27800000000000002</v>
      </c>
      <c r="CH559" s="46">
        <v>0.71899999999999997</v>
      </c>
      <c r="CI559" s="46">
        <v>25.463999999999999</v>
      </c>
      <c r="CJ559" s="46">
        <v>1.03</v>
      </c>
      <c r="CK559" s="46">
        <v>2.7530000000000001</v>
      </c>
      <c r="CL559" s="46">
        <v>-7.9480000000000004</v>
      </c>
      <c r="CM559" s="37">
        <v>0.53700000000000003</v>
      </c>
      <c r="CN559" s="23"/>
      <c r="CO559" s="62">
        <f t="shared" si="77"/>
        <v>2.7530000000000001</v>
      </c>
      <c r="CP559" s="37">
        <v>-28.433</v>
      </c>
      <c r="CQ559" s="37">
        <v>419.625</v>
      </c>
      <c r="CR559" s="37"/>
      <c r="CS559" s="37"/>
      <c r="CT559" s="37"/>
      <c r="CU559" s="37"/>
      <c r="CV559" s="37"/>
      <c r="CW559" s="37"/>
      <c r="CX559" s="34">
        <v>6.4000000000000001E-2</v>
      </c>
      <c r="CY559" s="23"/>
      <c r="CZ559" s="37" t="s">
        <v>127</v>
      </c>
      <c r="DA559" s="37"/>
      <c r="DB559" s="37"/>
      <c r="DC559" s="37"/>
      <c r="DD559" s="37"/>
      <c r="DE559" s="37"/>
      <c r="DF559" s="37"/>
      <c r="DH559" s="37"/>
      <c r="DI559" s="37"/>
      <c r="DJ559" s="37"/>
      <c r="DK559" s="37"/>
      <c r="DL559" s="37"/>
      <c r="DM559" s="37"/>
      <c r="DN559" s="37"/>
      <c r="DO559" s="37"/>
      <c r="DP559" s="37"/>
      <c r="DQ559" s="37"/>
      <c r="DR559" s="37"/>
      <c r="DS559" s="37"/>
      <c r="DT559" s="37"/>
      <c r="DU559" s="37"/>
      <c r="DV559" s="37"/>
      <c r="DW559" s="37"/>
      <c r="DX559" s="37"/>
      <c r="DY559" s="37"/>
      <c r="DZ559" s="37"/>
      <c r="EA559" s="37"/>
      <c r="EB559" s="37"/>
      <c r="EC559" s="32">
        <v>6</v>
      </c>
      <c r="ED559" s="32">
        <v>6</v>
      </c>
      <c r="EE559" s="32"/>
      <c r="EF559" s="21">
        <f t="shared" si="73"/>
        <v>0</v>
      </c>
      <c r="EG559" s="36">
        <v>6</v>
      </c>
      <c r="EH559" s="32"/>
      <c r="EI559" s="32"/>
      <c r="EJ559" s="32"/>
      <c r="EK559" s="32"/>
      <c r="EL559" s="32"/>
      <c r="EM559" s="32"/>
      <c r="EN559" s="32"/>
      <c r="EO559" s="32"/>
      <c r="EP559" s="32"/>
      <c r="EQ559" s="32"/>
      <c r="ER559" s="32"/>
      <c r="ES559" s="32"/>
      <c r="ET559" s="32"/>
      <c r="EU559" s="32"/>
      <c r="EV559" s="32"/>
      <c r="EW559" s="32"/>
      <c r="EY559" s="32"/>
      <c r="EZ559" s="32"/>
      <c r="FA559" s="32"/>
      <c r="FB559" s="32"/>
      <c r="FC559" s="32"/>
      <c r="FD559" s="32"/>
      <c r="FE559" s="32"/>
      <c r="FF559" s="32"/>
      <c r="FG559" s="32"/>
      <c r="FH559" s="32"/>
      <c r="FI559" s="32"/>
      <c r="FJ559" s="32"/>
      <c r="FK559" s="32"/>
      <c r="FL559" s="32"/>
      <c r="FM559" s="32"/>
      <c r="FN559" s="32"/>
      <c r="FO559" s="32"/>
      <c r="FP559" s="32"/>
      <c r="FQ559" s="32"/>
      <c r="FR559" s="32"/>
      <c r="FS559" s="32"/>
      <c r="FT559" s="32"/>
      <c r="FU559" s="32"/>
      <c r="FV559" s="32"/>
      <c r="FW559" s="32"/>
      <c r="FX559" s="32"/>
      <c r="FY559" s="32"/>
      <c r="FZ559" s="32"/>
      <c r="GA559" s="32"/>
      <c r="GB559" s="32"/>
      <c r="GC559" s="32"/>
      <c r="GD559" s="32"/>
      <c r="GE559" s="32"/>
      <c r="GF559" s="32"/>
      <c r="GG559" s="32"/>
      <c r="GH559" s="32"/>
      <c r="GI559" s="32"/>
      <c r="GJ559" s="32"/>
      <c r="GK559" s="32"/>
      <c r="GL559" s="32"/>
      <c r="GM559" s="32"/>
      <c r="GN559" s="32"/>
      <c r="GO559" s="32"/>
      <c r="GP559" s="32"/>
    </row>
    <row r="560" spans="1:244" s="12" customFormat="1" ht="15" customHeight="1" x14ac:dyDescent="0.3">
      <c r="A560" s="37"/>
      <c r="B560" s="47">
        <v>3</v>
      </c>
      <c r="C560" s="37"/>
      <c r="D560" s="39">
        <v>25</v>
      </c>
      <c r="E560" s="37"/>
      <c r="F560" s="40">
        <v>45061</v>
      </c>
      <c r="G560" s="38" t="s">
        <v>89</v>
      </c>
      <c r="I560" s="15">
        <v>45022</v>
      </c>
      <c r="J560" s="13">
        <f t="shared" si="70"/>
        <v>39</v>
      </c>
      <c r="K560" s="41">
        <f t="shared" si="71"/>
        <v>0</v>
      </c>
      <c r="L560" s="37">
        <v>39</v>
      </c>
      <c r="M560" s="42" t="s">
        <v>105</v>
      </c>
      <c r="N560" s="12">
        <v>1</v>
      </c>
      <c r="O560" s="37"/>
      <c r="P560" s="37" t="s">
        <v>107</v>
      </c>
      <c r="Q560" s="37" t="s">
        <v>108</v>
      </c>
      <c r="R560" s="12" t="s">
        <v>77</v>
      </c>
      <c r="S560" s="17" t="s">
        <v>109</v>
      </c>
      <c r="T560" s="12">
        <v>28</v>
      </c>
      <c r="U560" s="37">
        <v>3</v>
      </c>
      <c r="V560" s="37">
        <v>5</v>
      </c>
      <c r="W560" s="37" t="s">
        <v>131</v>
      </c>
      <c r="X560" s="37" t="s">
        <v>132</v>
      </c>
      <c r="Y560" s="37">
        <v>3.2</v>
      </c>
      <c r="Z560" s="38">
        <v>33.9</v>
      </c>
      <c r="AA560" s="38">
        <v>1400</v>
      </c>
      <c r="AB560" s="37">
        <v>7.4</v>
      </c>
      <c r="AC560" s="38">
        <v>-21</v>
      </c>
      <c r="AD560" s="37">
        <v>-40.299999999999997</v>
      </c>
      <c r="AE560" s="37">
        <v>44</v>
      </c>
      <c r="AF560" s="37">
        <v>45</v>
      </c>
      <c r="AG560" s="37">
        <v>46</v>
      </c>
      <c r="AH560" s="37">
        <v>47</v>
      </c>
      <c r="AI560" s="37"/>
      <c r="AJ560" s="38">
        <v>5</v>
      </c>
      <c r="AK560" s="16">
        <f t="shared" si="76"/>
        <v>1800.8579999999997</v>
      </c>
      <c r="AL560" s="37">
        <v>-68.328900000000004</v>
      </c>
      <c r="AM560" s="43">
        <v>-76.141400000000004</v>
      </c>
      <c r="AN560" s="43">
        <v>-84.106399999999994</v>
      </c>
      <c r="AO560" s="43">
        <v>-96.878100000000003</v>
      </c>
      <c r="AP560" s="43">
        <v>-102.982</v>
      </c>
      <c r="AQ560" s="37">
        <v>-111.542</v>
      </c>
      <c r="AR560" s="37"/>
      <c r="AS560" s="37"/>
      <c r="AT560" s="37"/>
      <c r="AU560" s="12">
        <f t="shared" si="72"/>
        <v>22</v>
      </c>
      <c r="AV560" s="37">
        <v>11</v>
      </c>
      <c r="AW560" s="37">
        <v>1</v>
      </c>
      <c r="AX560" s="37">
        <v>1</v>
      </c>
      <c r="AY560" s="37" t="s">
        <v>80</v>
      </c>
      <c r="AZ560" s="37">
        <v>683.09950000000003</v>
      </c>
      <c r="BA560" s="37">
        <v>687.89959999999996</v>
      </c>
      <c r="BB560" s="44">
        <v>-22.600000380000001</v>
      </c>
      <c r="BC560" s="43">
        <v>51.927391049999997</v>
      </c>
      <c r="BD560" s="37">
        <v>2.1005859999999998</v>
      </c>
      <c r="BE560" s="37">
        <v>685.20010000000002</v>
      </c>
      <c r="BF560" s="37">
        <v>13.65835</v>
      </c>
      <c r="BG560" s="37">
        <v>0</v>
      </c>
      <c r="BH560" s="37">
        <v>683.09950000000003</v>
      </c>
      <c r="BI560" s="44">
        <v>3.248348</v>
      </c>
      <c r="BJ560" s="37">
        <v>25.963699999999999</v>
      </c>
      <c r="BK560" s="37">
        <v>0.77943700000000005</v>
      </c>
      <c r="BL560" s="37">
        <v>4.0277849999999997</v>
      </c>
      <c r="BM560" s="37">
        <v>28.343229999999998</v>
      </c>
      <c r="BN560" s="37">
        <v>4.9208959999999999</v>
      </c>
      <c r="BO560" s="37">
        <v>30.484069999999999</v>
      </c>
      <c r="BP560" s="37">
        <v>1.1503909999999999</v>
      </c>
      <c r="BQ560" s="37">
        <v>-17.922799999999999</v>
      </c>
      <c r="BR560" s="37">
        <v>1.75</v>
      </c>
      <c r="BS560" s="37" t="s">
        <v>81</v>
      </c>
      <c r="BT560" s="37" t="s">
        <v>81</v>
      </c>
      <c r="BU560" s="37" t="s">
        <v>81</v>
      </c>
      <c r="BV560" s="37" t="s">
        <v>81</v>
      </c>
      <c r="BW560" s="37">
        <v>165.8426</v>
      </c>
      <c r="BX560" s="37" t="s">
        <v>82</v>
      </c>
      <c r="BY560" s="37" t="s">
        <v>81</v>
      </c>
      <c r="BZ560" s="37" t="s">
        <v>82</v>
      </c>
      <c r="CA560" s="37" t="s">
        <v>82</v>
      </c>
      <c r="CB560" s="37"/>
      <c r="CC560" s="37">
        <v>31</v>
      </c>
      <c r="CD560" s="37" t="s">
        <v>113</v>
      </c>
      <c r="CE560" s="45">
        <v>-16.928999999999998</v>
      </c>
      <c r="CF560" s="46">
        <v>142996.79999999999</v>
      </c>
      <c r="CG560" s="46">
        <v>0.17399999999999999</v>
      </c>
      <c r="CH560" s="46">
        <v>0.85599999999999998</v>
      </c>
      <c r="CI560" s="46">
        <v>47.296999999999997</v>
      </c>
      <c r="CJ560" s="46">
        <v>0.753</v>
      </c>
      <c r="CK560" s="46">
        <v>4.7610000000000001</v>
      </c>
      <c r="CL560" s="46">
        <v>-30.292999999999999</v>
      </c>
      <c r="CM560" s="37">
        <v>0.64100000000000001</v>
      </c>
      <c r="CN560" s="23"/>
      <c r="CO560" s="62">
        <f t="shared" si="77"/>
        <v>4.7610000000000001</v>
      </c>
      <c r="CP560" s="37">
        <v>-58.540999999999997</v>
      </c>
      <c r="CQ560" s="37">
        <v>403.15</v>
      </c>
      <c r="CR560" s="37"/>
      <c r="CS560" s="37"/>
      <c r="CT560" s="37"/>
      <c r="CU560" s="37"/>
      <c r="CV560" s="37"/>
      <c r="CW560" s="37"/>
      <c r="CX560" s="34">
        <v>0.20200000000000001</v>
      </c>
      <c r="CY560" s="23"/>
      <c r="CZ560" s="37" t="s">
        <v>133</v>
      </c>
      <c r="DA560" s="37"/>
      <c r="DB560" s="37"/>
      <c r="DC560" s="37"/>
      <c r="DD560" s="37"/>
      <c r="DE560" s="37"/>
      <c r="DH560" s="37"/>
      <c r="DI560" s="37"/>
      <c r="DJ560" s="37"/>
      <c r="DK560" s="37"/>
      <c r="DL560" s="37"/>
      <c r="DM560" s="37"/>
      <c r="DN560" s="37"/>
      <c r="DO560" s="37"/>
      <c r="DP560" s="37"/>
      <c r="DQ560" s="37"/>
      <c r="DR560" s="37"/>
      <c r="DS560" s="37"/>
      <c r="DT560" s="37"/>
      <c r="DU560" s="37"/>
      <c r="DV560" s="37"/>
      <c r="DW560" s="37"/>
      <c r="DX560" s="37"/>
      <c r="DY560" s="37"/>
      <c r="DZ560" s="37"/>
      <c r="EA560" s="37"/>
      <c r="EB560" s="37"/>
      <c r="EC560" s="32">
        <v>6</v>
      </c>
      <c r="ED560" s="12">
        <v>6</v>
      </c>
      <c r="EE560" s="21"/>
      <c r="EF560" s="21">
        <f t="shared" si="73"/>
        <v>0</v>
      </c>
      <c r="EG560" s="36">
        <v>6</v>
      </c>
      <c r="EH560" s="21"/>
      <c r="EI560" s="21"/>
      <c r="EJ560" s="21"/>
      <c r="EK560" s="21"/>
      <c r="EL560" s="21"/>
      <c r="EM560" s="21"/>
      <c r="EN560" s="21"/>
      <c r="EO560" s="21"/>
      <c r="EP560" s="21"/>
      <c r="EQ560" s="21"/>
      <c r="ER560" s="21"/>
      <c r="ES560" s="21"/>
      <c r="ET560" s="21"/>
      <c r="EU560" s="21"/>
      <c r="EV560" s="21"/>
      <c r="EW560" s="21"/>
      <c r="EX560" s="21"/>
      <c r="EY560" s="21"/>
      <c r="EZ560" s="21"/>
      <c r="FA560" s="21"/>
      <c r="FB560" s="21"/>
      <c r="FC560" s="21"/>
      <c r="FD560" s="21"/>
      <c r="FE560" s="21"/>
      <c r="FF560" s="21"/>
      <c r="FG560" s="21"/>
      <c r="FH560" s="21"/>
      <c r="FI560" s="21"/>
      <c r="FJ560" s="21"/>
      <c r="FK560" s="21"/>
      <c r="FL560" s="21"/>
      <c r="FM560" s="21"/>
      <c r="FN560" s="21"/>
      <c r="FO560" s="21"/>
      <c r="FP560" s="21"/>
      <c r="FQ560" s="21"/>
      <c r="FR560" s="21"/>
      <c r="FS560" s="21"/>
      <c r="FT560" s="21"/>
      <c r="FU560" s="21"/>
      <c r="FV560" s="21"/>
      <c r="FW560" s="21"/>
      <c r="FX560" s="21"/>
      <c r="FY560" s="21"/>
      <c r="FZ560" s="21"/>
      <c r="GA560" s="21"/>
      <c r="GB560" s="21"/>
      <c r="GC560" s="21"/>
      <c r="GD560" s="21"/>
      <c r="GE560" s="21"/>
      <c r="GF560" s="21"/>
      <c r="GG560" s="21"/>
      <c r="GH560" s="21"/>
      <c r="GI560" s="21"/>
      <c r="GJ560" s="21"/>
      <c r="GK560" s="21"/>
      <c r="GL560" s="21"/>
      <c r="GM560" s="21"/>
      <c r="GN560" s="21"/>
      <c r="GO560" s="21"/>
      <c r="GP560" s="21"/>
      <c r="GQ560" s="21"/>
      <c r="GR560" s="21"/>
      <c r="GS560" s="21"/>
      <c r="GT560" s="21"/>
      <c r="GU560" s="21"/>
      <c r="GV560" s="21"/>
      <c r="GW560" s="21"/>
      <c r="GX560" s="21"/>
      <c r="GY560" s="21"/>
      <c r="GZ560" s="21"/>
      <c r="HA560" s="21"/>
      <c r="HB560" s="21"/>
      <c r="HC560" s="21"/>
      <c r="HD560" s="21"/>
      <c r="HE560" s="21"/>
      <c r="HF560" s="21"/>
      <c r="HG560" s="21"/>
      <c r="HH560" s="21"/>
      <c r="HI560" s="21"/>
      <c r="HJ560" s="21"/>
      <c r="HK560" s="21"/>
      <c r="HL560" s="21"/>
      <c r="HM560" s="21"/>
      <c r="HN560" s="21"/>
      <c r="HO560" s="21"/>
      <c r="HP560" s="21"/>
      <c r="HQ560" s="21"/>
      <c r="HR560" s="21"/>
      <c r="HS560" s="21"/>
      <c r="HT560" s="21"/>
      <c r="HU560" s="21"/>
      <c r="HV560" s="21"/>
      <c r="HW560" s="21"/>
      <c r="HX560" s="21"/>
      <c r="HY560" s="21"/>
      <c r="HZ560" s="21"/>
      <c r="IA560" s="21"/>
      <c r="IB560" s="21"/>
      <c r="IC560" s="21"/>
      <c r="ID560" s="21"/>
      <c r="IE560" s="21"/>
      <c r="IF560" s="21"/>
      <c r="IG560" s="21"/>
      <c r="IH560" s="21"/>
      <c r="II560" s="21"/>
      <c r="IJ560" s="21"/>
    </row>
    <row r="561" spans="1:244" s="12" customFormat="1" ht="15" customHeight="1" x14ac:dyDescent="0.3">
      <c r="A561" s="37"/>
      <c r="B561" s="47">
        <v>3</v>
      </c>
      <c r="C561" s="37"/>
      <c r="D561" s="39">
        <v>25</v>
      </c>
      <c r="E561" s="37"/>
      <c r="F561" s="40">
        <v>45061</v>
      </c>
      <c r="G561" s="38" t="s">
        <v>89</v>
      </c>
      <c r="I561" s="15">
        <v>45022</v>
      </c>
      <c r="J561" s="13">
        <f t="shared" si="70"/>
        <v>39</v>
      </c>
      <c r="K561" s="41">
        <f t="shared" si="71"/>
        <v>0</v>
      </c>
      <c r="L561" s="37">
        <v>39</v>
      </c>
      <c r="M561" s="16" t="s">
        <v>74</v>
      </c>
      <c r="N561" s="12">
        <v>1</v>
      </c>
      <c r="O561" s="37"/>
      <c r="P561" s="37" t="s">
        <v>107</v>
      </c>
      <c r="Q561" s="37" t="s">
        <v>108</v>
      </c>
      <c r="R561" s="12" t="s">
        <v>77</v>
      </c>
      <c r="S561" s="17" t="s">
        <v>109</v>
      </c>
      <c r="T561" s="12">
        <v>28</v>
      </c>
      <c r="U561" s="37">
        <v>1</v>
      </c>
      <c r="V561" s="37">
        <v>4</v>
      </c>
      <c r="W561" s="37" t="s">
        <v>119</v>
      </c>
      <c r="X561" s="37" t="s">
        <v>134</v>
      </c>
      <c r="Y561" s="37">
        <v>3.7</v>
      </c>
      <c r="Z561" s="38">
        <v>43.1</v>
      </c>
      <c r="AA561" s="38">
        <v>1100</v>
      </c>
      <c r="AB561" s="37">
        <v>5.9</v>
      </c>
      <c r="AC561" s="38">
        <v>-30</v>
      </c>
      <c r="AD561" s="37">
        <v>-27.3</v>
      </c>
      <c r="AE561" s="37">
        <v>10</v>
      </c>
      <c r="AF561" s="37">
        <v>11</v>
      </c>
      <c r="AG561" s="37">
        <v>12</v>
      </c>
      <c r="AH561" s="37">
        <v>13</v>
      </c>
      <c r="AI561" s="37"/>
      <c r="AJ561" s="38">
        <v>2</v>
      </c>
      <c r="AK561" s="16">
        <f t="shared" si="76"/>
        <v>2057.7900000000004</v>
      </c>
      <c r="AL561" s="37">
        <v>-70.5261</v>
      </c>
      <c r="AM561" s="43">
        <v>-79.147300000000001</v>
      </c>
      <c r="AN561" s="43">
        <v>-90.103099999999998</v>
      </c>
      <c r="AO561" s="43">
        <v>-102.325</v>
      </c>
      <c r="AP561" s="43">
        <v>-110.38200000000001</v>
      </c>
      <c r="AQ561" s="37">
        <v>-118.896</v>
      </c>
      <c r="AR561" s="37"/>
      <c r="AS561" s="37"/>
      <c r="AT561" s="37"/>
      <c r="AU561" s="12">
        <f t="shared" si="72"/>
        <v>20</v>
      </c>
      <c r="AV561" s="37">
        <v>10</v>
      </c>
      <c r="AW561" s="37">
        <v>1</v>
      </c>
      <c r="AX561" s="37">
        <v>1</v>
      </c>
      <c r="AY561" s="37" t="s">
        <v>80</v>
      </c>
      <c r="AZ561" s="37">
        <v>571.09950000000003</v>
      </c>
      <c r="BA561" s="37">
        <v>576.19910000000004</v>
      </c>
      <c r="BB561" s="44">
        <v>-23.299999239999998</v>
      </c>
      <c r="BC561" s="43">
        <v>44.647045140000003</v>
      </c>
      <c r="BD561" s="37">
        <v>2.3007810000000002</v>
      </c>
      <c r="BE561" s="37">
        <v>573.40030000000002</v>
      </c>
      <c r="BF561" s="37">
        <v>15.02974</v>
      </c>
      <c r="BG561" s="37">
        <v>0</v>
      </c>
      <c r="BH561" s="37">
        <v>571.09950000000003</v>
      </c>
      <c r="BI561" s="44">
        <v>4.3986890000000001</v>
      </c>
      <c r="BJ561" s="37">
        <v>22.323519999999998</v>
      </c>
      <c r="BK561" s="37">
        <v>0.48766399999999999</v>
      </c>
      <c r="BL561" s="37">
        <v>4.8863529999999997</v>
      </c>
      <c r="BM561" s="37">
        <v>1.8452139999999999</v>
      </c>
      <c r="BN561" s="37">
        <v>2.5636480000000001</v>
      </c>
      <c r="BO561" s="37">
        <v>23.665050000000001</v>
      </c>
      <c r="BP561" s="37">
        <v>0.75048800000000004</v>
      </c>
      <c r="BQ561" s="37">
        <v>-12.894399999999999</v>
      </c>
      <c r="BR561" s="37">
        <v>2.2495120000000002</v>
      </c>
      <c r="BS561" s="37" t="s">
        <v>81</v>
      </c>
      <c r="BT561" s="37" t="s">
        <v>81</v>
      </c>
      <c r="BU561" s="37" t="s">
        <v>81</v>
      </c>
      <c r="BV561" s="37" t="s">
        <v>81</v>
      </c>
      <c r="BW561" s="37">
        <v>173.3811</v>
      </c>
      <c r="BX561" s="37" t="s">
        <v>82</v>
      </c>
      <c r="BY561" s="37" t="s">
        <v>81</v>
      </c>
      <c r="BZ561" s="37" t="s">
        <v>82</v>
      </c>
      <c r="CA561" s="37" t="s">
        <v>82</v>
      </c>
      <c r="CB561" s="37"/>
      <c r="CC561" s="37">
        <v>486</v>
      </c>
      <c r="CD561" s="37" t="s">
        <v>113</v>
      </c>
      <c r="CE561" s="45">
        <v>-21.088999999999999</v>
      </c>
      <c r="CF561" s="46">
        <v>160402.9</v>
      </c>
      <c r="CG561" s="46">
        <v>-8.7999999999999995E-2</v>
      </c>
      <c r="CH561" s="46">
        <v>0.92800000000000005</v>
      </c>
      <c r="CI561" s="46">
        <v>46.575000000000003</v>
      </c>
      <c r="CJ561" s="46">
        <v>1.1950000000000001</v>
      </c>
      <c r="CK561" s="46">
        <v>3.9889999999999999</v>
      </c>
      <c r="CL561" s="46">
        <v>-16.803000000000001</v>
      </c>
      <c r="CM561" s="37">
        <v>0.72299999999999998</v>
      </c>
      <c r="CN561" s="23"/>
      <c r="CO561" s="62">
        <f t="shared" si="77"/>
        <v>3.9890000000000003</v>
      </c>
      <c r="CP561" s="37">
        <v>-31.475999999999999</v>
      </c>
      <c r="CQ561" s="37">
        <v>402.7</v>
      </c>
      <c r="CR561" s="37"/>
      <c r="CS561" s="37"/>
      <c r="CT561" s="37"/>
      <c r="CU561" s="37"/>
      <c r="CV561" s="37"/>
      <c r="CW561" s="37"/>
      <c r="CX561" s="34">
        <v>1.6339999999999999</v>
      </c>
      <c r="CY561" s="23"/>
      <c r="CZ561" s="37" t="s">
        <v>127</v>
      </c>
      <c r="DA561" s="37"/>
      <c r="DB561" s="37"/>
      <c r="DC561" s="37"/>
      <c r="DD561" s="37"/>
      <c r="DE561" s="37"/>
      <c r="DF561" s="37"/>
      <c r="DH561" s="37"/>
      <c r="DI561" s="37"/>
      <c r="DJ561" s="37"/>
      <c r="DK561" s="37"/>
      <c r="DL561" s="37"/>
      <c r="DM561" s="37"/>
      <c r="DN561" s="37"/>
      <c r="DO561" s="37"/>
      <c r="DP561" s="37"/>
      <c r="DQ561" s="37"/>
      <c r="DR561" s="37"/>
      <c r="DS561" s="37"/>
      <c r="DT561" s="37"/>
      <c r="DU561" s="37"/>
      <c r="DV561" s="37"/>
      <c r="DW561" s="37"/>
      <c r="DX561" s="37"/>
      <c r="DY561" s="37"/>
      <c r="DZ561" s="37"/>
      <c r="EA561" s="37"/>
      <c r="EB561" s="37"/>
      <c r="EC561" s="12">
        <v>5</v>
      </c>
      <c r="ED561" s="12">
        <v>5</v>
      </c>
      <c r="EF561" s="21">
        <f t="shared" si="73"/>
        <v>0</v>
      </c>
      <c r="EG561" s="28">
        <v>5</v>
      </c>
    </row>
    <row r="562" spans="1:244" s="12" customFormat="1" x14ac:dyDescent="0.3">
      <c r="A562" s="37"/>
      <c r="B562" s="38">
        <v>3</v>
      </c>
      <c r="C562" s="37"/>
      <c r="D562" s="39">
        <v>25</v>
      </c>
      <c r="E562" s="37"/>
      <c r="F562" s="40">
        <v>45061</v>
      </c>
      <c r="G562" s="38" t="s">
        <v>89</v>
      </c>
      <c r="I562" s="15">
        <v>45022</v>
      </c>
      <c r="J562" s="13">
        <f t="shared" si="70"/>
        <v>39</v>
      </c>
      <c r="K562" s="41">
        <f t="shared" si="71"/>
        <v>0</v>
      </c>
      <c r="L562" s="37">
        <v>39</v>
      </c>
      <c r="M562" s="16" t="s">
        <v>74</v>
      </c>
      <c r="N562" s="12">
        <v>1</v>
      </c>
      <c r="O562" s="48" t="s">
        <v>135</v>
      </c>
      <c r="P562" s="37" t="s">
        <v>107</v>
      </c>
      <c r="Q562" s="37" t="s">
        <v>108</v>
      </c>
      <c r="R562" s="12" t="s">
        <v>77</v>
      </c>
      <c r="S562" s="17" t="s">
        <v>109</v>
      </c>
      <c r="T562" s="12">
        <v>28</v>
      </c>
      <c r="U562" s="48">
        <v>1</v>
      </c>
      <c r="V562" s="48">
        <v>1</v>
      </c>
      <c r="W562" s="48" t="s">
        <v>136</v>
      </c>
      <c r="X562" s="48" t="s">
        <v>137</v>
      </c>
      <c r="Y562" s="48">
        <v>3.4</v>
      </c>
      <c r="Z562" s="47">
        <v>21.2</v>
      </c>
      <c r="AA562" s="47">
        <v>1800</v>
      </c>
      <c r="AB562" s="48">
        <v>11.6</v>
      </c>
      <c r="AC562" s="47">
        <v>-35</v>
      </c>
      <c r="AD562" s="48">
        <v>-15.3</v>
      </c>
      <c r="AE562" s="48">
        <v>0</v>
      </c>
      <c r="AF562" s="48">
        <v>1</v>
      </c>
      <c r="AG562" s="48">
        <v>2</v>
      </c>
      <c r="AH562" s="48">
        <v>3</v>
      </c>
      <c r="AI562" s="37"/>
      <c r="AJ562" s="38">
        <v>1</v>
      </c>
      <c r="AK562" s="16">
        <f t="shared" si="76"/>
        <v>2382.1880000000001</v>
      </c>
      <c r="AL562" s="37">
        <v>-70.3125</v>
      </c>
      <c r="AM562" s="43">
        <v>-80.871600000000001</v>
      </c>
      <c r="AN562" s="43">
        <v>-95.2911</v>
      </c>
      <c r="AO562" s="43">
        <v>-106.842</v>
      </c>
      <c r="AP562" s="43">
        <v>-116.88200000000001</v>
      </c>
      <c r="AQ562" s="37">
        <v>-125.29</v>
      </c>
      <c r="AR562" s="37"/>
      <c r="AS562" s="37"/>
      <c r="AT562" s="37"/>
      <c r="AU562" s="12">
        <f t="shared" si="72"/>
        <v>18</v>
      </c>
      <c r="AV562" s="37">
        <v>9</v>
      </c>
      <c r="AW562" s="37">
        <v>1</v>
      </c>
      <c r="AX562" s="37">
        <v>1</v>
      </c>
      <c r="AY562" s="37" t="s">
        <v>80</v>
      </c>
      <c r="AZ562" s="37">
        <v>435.3</v>
      </c>
      <c r="BA562" s="37">
        <v>438.30079999999998</v>
      </c>
      <c r="BB562" s="44">
        <v>-33.770000459999999</v>
      </c>
      <c r="BC562" s="43">
        <v>45.000469209999999</v>
      </c>
      <c r="BD562" s="37">
        <v>1.5</v>
      </c>
      <c r="BE562" s="37">
        <v>436.8</v>
      </c>
      <c r="BF562" s="37">
        <v>32.396709999999999</v>
      </c>
      <c r="BG562" s="37">
        <v>0</v>
      </c>
      <c r="BH562" s="37">
        <v>435.3</v>
      </c>
      <c r="BI562" s="44" t="s">
        <v>81</v>
      </c>
      <c r="BJ562" s="37">
        <v>22.500229999999998</v>
      </c>
      <c r="BK562" s="37" t="s">
        <v>81</v>
      </c>
      <c r="BL562" s="37" t="s">
        <v>81</v>
      </c>
      <c r="BM562" s="37">
        <v>0.99207599999999996</v>
      </c>
      <c r="BN562" s="37">
        <v>1.0874470000000001</v>
      </c>
      <c r="BO562" s="37">
        <v>13.63358</v>
      </c>
      <c r="BP562" s="37">
        <v>0.150391</v>
      </c>
      <c r="BQ562" s="37">
        <v>-9.8604400000000005</v>
      </c>
      <c r="BR562" s="37">
        <v>1.350098</v>
      </c>
      <c r="BS562" s="37" t="s">
        <v>81</v>
      </c>
      <c r="BT562" s="37" t="s">
        <v>81</v>
      </c>
      <c r="BU562" s="37" t="s">
        <v>81</v>
      </c>
      <c r="BV562" s="37" t="s">
        <v>81</v>
      </c>
      <c r="BW562" s="37">
        <v>122.3447</v>
      </c>
      <c r="BX562" s="37" t="s">
        <v>82</v>
      </c>
      <c r="BY562" s="37" t="s">
        <v>81</v>
      </c>
      <c r="BZ562" s="37" t="s">
        <v>82</v>
      </c>
      <c r="CA562" s="37" t="s">
        <v>82</v>
      </c>
      <c r="CB562" s="37"/>
      <c r="CC562" s="37">
        <v>14</v>
      </c>
      <c r="CD562" s="37" t="s">
        <v>113</v>
      </c>
      <c r="CE562" s="45">
        <v>-16.411999999999999</v>
      </c>
      <c r="CF562" s="46">
        <v>144942.79999999999</v>
      </c>
      <c r="CG562" s="46">
        <v>-0.26600000000000001</v>
      </c>
      <c r="CH562" s="46">
        <v>0.70399999999999996</v>
      </c>
      <c r="CI562" s="46">
        <v>20.628</v>
      </c>
      <c r="CJ562" s="46">
        <v>0.72799999999999998</v>
      </c>
      <c r="CK562" s="46">
        <v>2.3319999999999999</v>
      </c>
      <c r="CL562" s="46">
        <v>-10.308</v>
      </c>
      <c r="CM562" s="37">
        <v>0.52900000000000003</v>
      </c>
      <c r="CN562" s="23"/>
      <c r="CO562" s="62">
        <f t="shared" si="77"/>
        <v>2.3319999999999999</v>
      </c>
      <c r="CP562" s="37">
        <v>-70.373999999999995</v>
      </c>
      <c r="CQ562" s="37">
        <v>529.49300000000005</v>
      </c>
      <c r="CR562" s="37"/>
      <c r="CS562" s="37"/>
      <c r="CT562" s="37"/>
      <c r="CU562" s="37"/>
      <c r="CV562" s="37"/>
      <c r="CW562" s="37"/>
      <c r="CX562" s="34">
        <v>5.8999999999999997E-2</v>
      </c>
      <c r="CY562" s="23"/>
      <c r="CZ562" s="37" t="s">
        <v>138</v>
      </c>
      <c r="DA562" s="37"/>
      <c r="DB562" s="37"/>
      <c r="DC562" s="37"/>
      <c r="DD562" s="37"/>
      <c r="DE562" s="37"/>
      <c r="DF562" s="37"/>
      <c r="DH562" s="37"/>
      <c r="DI562" s="37"/>
      <c r="DJ562" s="37"/>
      <c r="DK562" s="37"/>
      <c r="DL562" s="37"/>
      <c r="DM562" s="37"/>
      <c r="DN562" s="37"/>
      <c r="DO562" s="37"/>
      <c r="DP562" s="37"/>
      <c r="DQ562" s="37"/>
      <c r="DR562" s="37"/>
      <c r="DS562" s="37"/>
      <c r="DT562" s="37"/>
      <c r="DU562" s="37"/>
      <c r="DV562" s="37"/>
      <c r="DW562" s="37"/>
      <c r="DX562" s="37"/>
      <c r="DY562" s="37"/>
      <c r="DZ562" s="37"/>
      <c r="EA562" s="37"/>
      <c r="EB562" s="37"/>
      <c r="EC562" s="12">
        <v>4</v>
      </c>
      <c r="ED562" s="12">
        <v>4</v>
      </c>
      <c r="EF562" s="21">
        <f t="shared" si="73"/>
        <v>0</v>
      </c>
      <c r="EG562" s="28">
        <v>4</v>
      </c>
    </row>
    <row r="563" spans="1:244" s="12" customFormat="1" x14ac:dyDescent="0.3">
      <c r="A563" s="37"/>
      <c r="B563" s="38">
        <v>3</v>
      </c>
      <c r="C563" s="37"/>
      <c r="D563" s="39">
        <v>25</v>
      </c>
      <c r="E563" s="37"/>
      <c r="F563" s="40">
        <v>45061</v>
      </c>
      <c r="G563" s="38" t="s">
        <v>89</v>
      </c>
      <c r="I563" s="15">
        <v>45022</v>
      </c>
      <c r="J563" s="13">
        <f t="shared" si="70"/>
        <v>39</v>
      </c>
      <c r="K563" s="41">
        <f t="shared" si="71"/>
        <v>0</v>
      </c>
      <c r="L563" s="37">
        <v>39</v>
      </c>
      <c r="M563" s="16" t="s">
        <v>74</v>
      </c>
      <c r="N563" s="12">
        <v>1</v>
      </c>
      <c r="O563" s="37"/>
      <c r="P563" s="37" t="s">
        <v>107</v>
      </c>
      <c r="Q563" s="37" t="s">
        <v>108</v>
      </c>
      <c r="R563" s="12" t="s">
        <v>77</v>
      </c>
      <c r="S563" s="17" t="s">
        <v>109</v>
      </c>
      <c r="T563" s="12">
        <v>28</v>
      </c>
      <c r="U563" s="37">
        <v>1</v>
      </c>
      <c r="V563" s="37">
        <v>5</v>
      </c>
      <c r="W563" s="37" t="s">
        <v>128</v>
      </c>
      <c r="X563" s="37" t="s">
        <v>139</v>
      </c>
      <c r="Y563" s="37">
        <v>4</v>
      </c>
      <c r="Z563" s="38">
        <v>27.5</v>
      </c>
      <c r="AA563" s="38">
        <v>1200</v>
      </c>
      <c r="AB563" s="37">
        <v>8.9</v>
      </c>
      <c r="AC563" s="38">
        <v>-26</v>
      </c>
      <c r="AD563" s="37">
        <v>-25.7</v>
      </c>
      <c r="AE563" s="37">
        <v>14</v>
      </c>
      <c r="AF563" s="37">
        <v>15</v>
      </c>
      <c r="AG563" s="37">
        <v>16</v>
      </c>
      <c r="AH563" s="37">
        <v>17</v>
      </c>
      <c r="AI563" s="37"/>
      <c r="AJ563" s="38">
        <v>1</v>
      </c>
      <c r="AK563" s="16">
        <f t="shared" si="76"/>
        <v>1911.944</v>
      </c>
      <c r="AL563" s="37">
        <v>-71.594200000000001</v>
      </c>
      <c r="AM563" s="43">
        <v>-82.748400000000004</v>
      </c>
      <c r="AN563" s="43">
        <v>-90.118399999999994</v>
      </c>
      <c r="AO563" s="43">
        <v>-101.532</v>
      </c>
      <c r="AP563" s="43">
        <v>-110.001</v>
      </c>
      <c r="AQ563" s="37">
        <v>-119.247</v>
      </c>
      <c r="AR563" s="37"/>
      <c r="AS563" s="37"/>
      <c r="AT563" s="37"/>
      <c r="AU563" s="12">
        <f t="shared" si="72"/>
        <v>26</v>
      </c>
      <c r="AV563" s="37">
        <v>13</v>
      </c>
      <c r="AW563" s="37">
        <v>1</v>
      </c>
      <c r="AX563" s="37">
        <v>1</v>
      </c>
      <c r="AY563" s="37" t="s">
        <v>80</v>
      </c>
      <c r="AZ563" s="37">
        <v>431.2002</v>
      </c>
      <c r="BA563" s="37">
        <v>435.30079999999998</v>
      </c>
      <c r="BB563" s="44">
        <v>-27.950000760000002</v>
      </c>
      <c r="BC563" s="43">
        <v>44.673633580000001</v>
      </c>
      <c r="BD563" s="37">
        <v>2.0996090000000001</v>
      </c>
      <c r="BE563" s="37">
        <v>433.2998</v>
      </c>
      <c r="BF563" s="37">
        <v>23.494430000000001</v>
      </c>
      <c r="BG563" s="37">
        <v>4</v>
      </c>
      <c r="BH563" s="37">
        <v>435.2002</v>
      </c>
      <c r="BI563" s="44" t="s">
        <v>81</v>
      </c>
      <c r="BJ563" s="37">
        <v>22.336819999999999</v>
      </c>
      <c r="BK563" s="37" t="s">
        <v>81</v>
      </c>
      <c r="BL563" s="37" t="s">
        <v>81</v>
      </c>
      <c r="BM563" s="37">
        <v>2.9752019999999999</v>
      </c>
      <c r="BN563" s="37">
        <v>2.3312119999999998</v>
      </c>
      <c r="BO563" s="37">
        <v>12.13592</v>
      </c>
      <c r="BP563" s="37">
        <v>0.94970699999999997</v>
      </c>
      <c r="BQ563" s="37">
        <v>-14.8665</v>
      </c>
      <c r="BR563" s="37">
        <v>1.350098</v>
      </c>
      <c r="BS563" s="37" t="s">
        <v>81</v>
      </c>
      <c r="BT563" s="37" t="s">
        <v>81</v>
      </c>
      <c r="BU563" s="37" t="s">
        <v>81</v>
      </c>
      <c r="BV563" s="37" t="s">
        <v>81</v>
      </c>
      <c r="BW563" s="37">
        <v>149.22409999999999</v>
      </c>
      <c r="BX563" s="37" t="s">
        <v>82</v>
      </c>
      <c r="BY563" s="37" t="s">
        <v>81</v>
      </c>
      <c r="BZ563" s="37" t="s">
        <v>82</v>
      </c>
      <c r="CA563" s="37" t="s">
        <v>82</v>
      </c>
      <c r="CB563" s="37"/>
      <c r="CC563" s="37">
        <v>31</v>
      </c>
      <c r="CD563" s="37" t="s">
        <v>113</v>
      </c>
      <c r="CE563" s="45">
        <v>-25.457000000000001</v>
      </c>
      <c r="CF563" s="46">
        <v>118533.7</v>
      </c>
      <c r="CG563" s="46">
        <v>-0.26200000000000001</v>
      </c>
      <c r="CH563" s="46">
        <v>0.54</v>
      </c>
      <c r="CI563" s="46">
        <v>32.064</v>
      </c>
      <c r="CJ563" s="46">
        <v>0.82899999999999996</v>
      </c>
      <c r="CK563" s="46">
        <v>2.8919999999999999</v>
      </c>
      <c r="CL563" s="46">
        <v>-19.431999999999999</v>
      </c>
      <c r="CM563" s="37">
        <v>0.34799999999999998</v>
      </c>
      <c r="CN563" s="23"/>
      <c r="CO563" s="62">
        <f t="shared" si="77"/>
        <v>2.8919999999999999</v>
      </c>
      <c r="CP563" s="37">
        <v>-69.697999999999993</v>
      </c>
      <c r="CQ563" s="37">
        <v>410.334</v>
      </c>
      <c r="CR563" s="37"/>
      <c r="CS563" s="37"/>
      <c r="CT563" s="37"/>
      <c r="CU563" s="37"/>
      <c r="CV563" s="37"/>
      <c r="CW563" s="37"/>
      <c r="CX563" s="34">
        <v>0.109</v>
      </c>
      <c r="CY563" s="23"/>
      <c r="CZ563" s="37" t="s">
        <v>127</v>
      </c>
      <c r="DA563" s="37"/>
      <c r="DB563" s="37"/>
      <c r="DC563" s="37"/>
      <c r="DD563" s="37"/>
      <c r="DE563" s="37"/>
      <c r="DF563" s="37"/>
      <c r="DH563" s="37"/>
      <c r="DI563" s="37"/>
      <c r="DJ563" s="37"/>
      <c r="DK563" s="37"/>
      <c r="DL563" s="37"/>
      <c r="DM563" s="37"/>
      <c r="DN563" s="37"/>
      <c r="DO563" s="37"/>
      <c r="DP563" s="37"/>
      <c r="DQ563" s="37"/>
      <c r="DR563" s="37"/>
      <c r="DS563" s="37"/>
      <c r="DT563" s="37"/>
      <c r="DU563" s="37"/>
      <c r="DV563" s="37"/>
      <c r="DW563" s="37"/>
      <c r="DX563" s="37"/>
      <c r="DY563" s="37"/>
      <c r="DZ563" s="37"/>
      <c r="EA563" s="37"/>
      <c r="EB563" s="37"/>
      <c r="EC563" s="12">
        <v>4</v>
      </c>
      <c r="ED563" s="12">
        <v>4</v>
      </c>
      <c r="EF563" s="21">
        <f t="shared" si="73"/>
        <v>0</v>
      </c>
      <c r="EG563" s="28">
        <v>4</v>
      </c>
    </row>
    <row r="564" spans="1:244" s="12" customFormat="1" x14ac:dyDescent="0.3">
      <c r="A564" s="37"/>
      <c r="B564" s="38">
        <v>3</v>
      </c>
      <c r="C564" s="37"/>
      <c r="D564" s="39">
        <v>25</v>
      </c>
      <c r="E564" s="37"/>
      <c r="F564" s="40">
        <v>45061</v>
      </c>
      <c r="G564" s="38" t="s">
        <v>89</v>
      </c>
      <c r="I564" s="15">
        <v>45022</v>
      </c>
      <c r="J564" s="13">
        <f t="shared" si="70"/>
        <v>39</v>
      </c>
      <c r="K564" s="41">
        <f t="shared" si="71"/>
        <v>0</v>
      </c>
      <c r="L564" s="37">
        <v>39</v>
      </c>
      <c r="M564" s="42" t="s">
        <v>105</v>
      </c>
      <c r="N564" s="12">
        <v>1</v>
      </c>
      <c r="O564" s="37" t="s">
        <v>140</v>
      </c>
      <c r="P564" s="37" t="s">
        <v>107</v>
      </c>
      <c r="Q564" s="37" t="s">
        <v>108</v>
      </c>
      <c r="R564" s="12" t="s">
        <v>77</v>
      </c>
      <c r="S564" s="17" t="s">
        <v>109</v>
      </c>
      <c r="T564" s="12">
        <v>28</v>
      </c>
      <c r="U564" s="37">
        <v>3</v>
      </c>
      <c r="V564" s="37">
        <v>6</v>
      </c>
      <c r="W564" s="37" t="s">
        <v>141</v>
      </c>
      <c r="X564" s="37"/>
      <c r="Y564" s="37">
        <v>4.0999999999999996</v>
      </c>
      <c r="Z564" s="38">
        <v>20</v>
      </c>
      <c r="AA564" s="38">
        <v>1000</v>
      </c>
      <c r="AB564" s="37">
        <v>11.6</v>
      </c>
      <c r="AC564" s="38">
        <v>-23</v>
      </c>
      <c r="AD564" s="37">
        <v>-35.1</v>
      </c>
      <c r="AE564" s="37">
        <v>48</v>
      </c>
      <c r="AF564" s="37">
        <v>49</v>
      </c>
      <c r="AG564" s="37"/>
      <c r="AH564" s="37"/>
      <c r="AI564" s="37"/>
      <c r="AJ564" s="38">
        <v>0</v>
      </c>
      <c r="AK564" s="16"/>
      <c r="AL564" s="37"/>
      <c r="AM564" s="43"/>
      <c r="AN564" s="43"/>
      <c r="AO564" s="43"/>
      <c r="AP564" s="43"/>
      <c r="AQ564" s="37"/>
      <c r="AR564" s="37"/>
      <c r="AS564" s="37"/>
      <c r="AT564" s="37"/>
      <c r="AU564" s="12">
        <f t="shared" si="72"/>
        <v>0</v>
      </c>
      <c r="AV564" s="37"/>
      <c r="AW564" s="37"/>
      <c r="AX564" s="37"/>
      <c r="AY564" s="37"/>
      <c r="AZ564" s="37"/>
      <c r="BA564" s="37"/>
      <c r="BB564" s="44"/>
      <c r="BC564" s="43"/>
      <c r="BD564" s="37"/>
      <c r="BE564" s="37"/>
      <c r="BF564" s="37"/>
      <c r="BG564" s="37"/>
      <c r="BH564" s="37"/>
      <c r="BI564" s="44"/>
      <c r="BJ564" s="37"/>
      <c r="BK564" s="37"/>
      <c r="BL564" s="37"/>
      <c r="BM564" s="37"/>
      <c r="BN564" s="37"/>
      <c r="BO564" s="37"/>
      <c r="BP564" s="37"/>
      <c r="BQ564" s="37"/>
      <c r="BR564" s="37"/>
      <c r="BS564" s="37"/>
      <c r="BT564" s="37"/>
      <c r="BU564" s="37"/>
      <c r="BV564" s="37"/>
      <c r="BW564" s="37"/>
      <c r="BX564" s="37"/>
      <c r="BY564" s="37"/>
      <c r="BZ564" s="37"/>
      <c r="CA564" s="37"/>
      <c r="CB564" s="37"/>
      <c r="CC564" s="37">
        <v>16</v>
      </c>
      <c r="CD564" s="37" t="s">
        <v>113</v>
      </c>
      <c r="CE564" s="45">
        <v>-16.581</v>
      </c>
      <c r="CF564" s="46">
        <v>55993.49</v>
      </c>
      <c r="CG564" s="46">
        <v>1.3280000000000001</v>
      </c>
      <c r="CH564" s="46">
        <v>0.92200000000000004</v>
      </c>
      <c r="CI564" s="46">
        <v>37.286000000000001</v>
      </c>
      <c r="CJ564" s="46">
        <v>0.91200000000000003</v>
      </c>
      <c r="CK564" s="46">
        <v>4.359</v>
      </c>
      <c r="CL564" s="46">
        <v>-31.832000000000001</v>
      </c>
      <c r="CM564" s="37">
        <v>0.72099999999999997</v>
      </c>
      <c r="CN564" s="23"/>
      <c r="CO564" s="62">
        <f t="shared" si="77"/>
        <v>4.359</v>
      </c>
      <c r="CP564" s="37">
        <v>-27.324999999999999</v>
      </c>
      <c r="CQ564" s="37">
        <v>543.89099999999996</v>
      </c>
      <c r="CR564" s="37"/>
      <c r="CS564" s="37"/>
      <c r="CT564" s="37"/>
      <c r="CU564" s="37"/>
      <c r="CV564" s="37"/>
      <c r="CW564" s="37"/>
      <c r="CX564" s="34">
        <v>0.16400000000000001</v>
      </c>
      <c r="CY564" s="23"/>
      <c r="CZ564" s="37" t="s">
        <v>114</v>
      </c>
      <c r="DA564" s="37"/>
      <c r="DB564" s="37"/>
      <c r="DC564" s="37"/>
      <c r="DD564" s="37"/>
      <c r="DE564" s="37"/>
      <c r="DH564" s="37"/>
      <c r="DI564" s="37"/>
      <c r="DJ564" s="37"/>
      <c r="DK564" s="37"/>
      <c r="DL564" s="37"/>
      <c r="DM564" s="37"/>
      <c r="DN564" s="37"/>
      <c r="DO564" s="37"/>
      <c r="DP564" s="37"/>
      <c r="DQ564" s="37"/>
      <c r="DR564" s="37"/>
      <c r="DS564" s="37"/>
      <c r="DT564" s="37"/>
      <c r="DU564" s="37"/>
      <c r="DV564" s="37"/>
      <c r="DW564" s="37"/>
      <c r="DX564" s="37"/>
      <c r="DY564" s="37"/>
      <c r="DZ564" s="37"/>
      <c r="EA564" s="37"/>
      <c r="EB564" s="37"/>
      <c r="EC564" s="12">
        <v>2</v>
      </c>
      <c r="ED564" s="12">
        <v>2</v>
      </c>
      <c r="EF564" s="21">
        <f t="shared" si="73"/>
        <v>0</v>
      </c>
      <c r="EG564" s="28">
        <v>2</v>
      </c>
    </row>
    <row r="565" spans="1:244" s="12" customFormat="1" x14ac:dyDescent="0.3">
      <c r="A565" s="37"/>
      <c r="B565" s="38">
        <v>3</v>
      </c>
      <c r="C565" s="37"/>
      <c r="D565" s="39">
        <v>25</v>
      </c>
      <c r="E565" s="48"/>
      <c r="F565" s="40">
        <v>45063</v>
      </c>
      <c r="G565" s="38" t="s">
        <v>89</v>
      </c>
      <c r="I565" s="15">
        <v>45022</v>
      </c>
      <c r="J565" s="13">
        <f t="shared" si="70"/>
        <v>41</v>
      </c>
      <c r="K565" s="41">
        <f t="shared" si="71"/>
        <v>0</v>
      </c>
      <c r="L565" s="37">
        <v>41</v>
      </c>
      <c r="M565" s="16" t="s">
        <v>74</v>
      </c>
      <c r="N565" s="12">
        <v>1</v>
      </c>
      <c r="O565" s="37"/>
      <c r="P565" s="37" t="s">
        <v>107</v>
      </c>
      <c r="Q565" s="37" t="s">
        <v>108</v>
      </c>
      <c r="R565" s="12" t="s">
        <v>77</v>
      </c>
      <c r="S565" s="37" t="s">
        <v>196</v>
      </c>
      <c r="T565" s="12">
        <v>28</v>
      </c>
      <c r="U565" s="37">
        <v>2</v>
      </c>
      <c r="V565" s="37">
        <v>5</v>
      </c>
      <c r="W565" s="37" t="s">
        <v>124</v>
      </c>
      <c r="X565" s="37" t="s">
        <v>197</v>
      </c>
      <c r="Y565" s="37">
        <v>4.9000000000000004</v>
      </c>
      <c r="Z565" s="38">
        <v>19.100000000000001</v>
      </c>
      <c r="AA565" s="38">
        <v>2200</v>
      </c>
      <c r="AB565" s="37">
        <v>12.5</v>
      </c>
      <c r="AC565" s="38">
        <v>-30</v>
      </c>
      <c r="AD565" s="37">
        <v>-22.6</v>
      </c>
      <c r="AE565" s="37">
        <v>32</v>
      </c>
      <c r="AF565" s="37">
        <v>33</v>
      </c>
      <c r="AG565" s="37">
        <v>34</v>
      </c>
      <c r="AH565" s="37">
        <v>35</v>
      </c>
      <c r="AI565" s="37"/>
      <c r="AJ565" s="38">
        <v>2</v>
      </c>
      <c r="AK565" s="16">
        <f t="shared" ref="AK565:AK570" si="78">SLOPE(AL565:AP565,AL$1:AP$1)*-1000</f>
        <v>1835.33</v>
      </c>
      <c r="AL565" s="37">
        <v>-71.975700000000003</v>
      </c>
      <c r="AM565" s="43">
        <v>-80.429100000000005</v>
      </c>
      <c r="AN565" s="43">
        <v>-92.468299999999999</v>
      </c>
      <c r="AO565" s="43">
        <v>-103.89700000000001</v>
      </c>
      <c r="AP565" s="43">
        <v>-106.125</v>
      </c>
      <c r="AQ565" s="37">
        <v>-119.98</v>
      </c>
      <c r="AR565" s="37"/>
      <c r="AS565" s="37"/>
      <c r="AT565" s="37"/>
      <c r="AU565" s="12">
        <f t="shared" si="72"/>
        <v>24</v>
      </c>
      <c r="AV565" s="37">
        <v>12</v>
      </c>
      <c r="AW565" s="37">
        <v>1</v>
      </c>
      <c r="AX565" s="37">
        <v>1</v>
      </c>
      <c r="AY565" s="37" t="s">
        <v>80</v>
      </c>
      <c r="AZ565" s="37">
        <v>375.2002</v>
      </c>
      <c r="BA565" s="37">
        <v>379.30079999999998</v>
      </c>
      <c r="BB565" s="44">
        <v>-22.239999770000001</v>
      </c>
      <c r="BC565" s="43">
        <v>59.059459689999997</v>
      </c>
      <c r="BD565" s="37">
        <v>1.7998050000000001</v>
      </c>
      <c r="BE565" s="37">
        <v>377</v>
      </c>
      <c r="BF565" s="37">
        <v>3.8378999999999999</v>
      </c>
      <c r="BG565" s="37">
        <v>4</v>
      </c>
      <c r="BH565" s="37">
        <v>379.2002</v>
      </c>
      <c r="BI565" s="44">
        <v>2.1297649999999999</v>
      </c>
      <c r="BJ565" s="37">
        <v>29.529730000000001</v>
      </c>
      <c r="BK565" s="37">
        <v>0.952094</v>
      </c>
      <c r="BL565" s="37">
        <v>3.081858</v>
      </c>
      <c r="BM565" s="37">
        <v>2.1538740000000001</v>
      </c>
      <c r="BN565" s="37">
        <v>4.8642729999999998</v>
      </c>
      <c r="BO565" s="37">
        <v>49.632350000000002</v>
      </c>
      <c r="BP565" s="37">
        <v>1.25</v>
      </c>
      <c r="BQ565" s="37">
        <v>-34.160499999999999</v>
      </c>
      <c r="BR565" s="37">
        <v>1.25</v>
      </c>
      <c r="BS565" s="37" t="s">
        <v>81</v>
      </c>
      <c r="BT565" s="37" t="s">
        <v>81</v>
      </c>
      <c r="BU565" s="37">
        <v>-30.462800000000001</v>
      </c>
      <c r="BV565" s="37">
        <v>1.5911150000000001</v>
      </c>
      <c r="BW565" s="37">
        <v>133.85489999999999</v>
      </c>
      <c r="BX565" s="37" t="s">
        <v>82</v>
      </c>
      <c r="BY565" s="37" t="s">
        <v>81</v>
      </c>
      <c r="BZ565" s="37" t="s">
        <v>82</v>
      </c>
      <c r="CA565" s="37" t="s">
        <v>82</v>
      </c>
      <c r="CB565" s="37"/>
      <c r="CC565" s="37">
        <v>24</v>
      </c>
      <c r="CD565" s="37" t="s">
        <v>113</v>
      </c>
      <c r="CE565" s="45">
        <v>-28.158999999999999</v>
      </c>
      <c r="CF565" s="46">
        <v>162043.6</v>
      </c>
      <c r="CG565" s="46">
        <v>-0.32300000000000001</v>
      </c>
      <c r="CH565" s="46">
        <v>1.8440000000000001</v>
      </c>
      <c r="CI565" s="46">
        <v>424.21499999999997</v>
      </c>
      <c r="CJ565" s="46">
        <v>4.21</v>
      </c>
      <c r="CK565" s="46">
        <v>36.902000000000001</v>
      </c>
      <c r="CL565" s="46">
        <v>-22.934000000000001</v>
      </c>
      <c r="CM565" s="37">
        <v>1.464</v>
      </c>
      <c r="CN565" s="23"/>
      <c r="CO565" s="62">
        <f t="shared" si="77"/>
        <v>36.902000000000001</v>
      </c>
      <c r="CP565" s="37">
        <v>-25.288</v>
      </c>
      <c r="CQ565" s="37">
        <v>490.56700000000001</v>
      </c>
      <c r="CR565" s="37"/>
      <c r="CS565" s="37"/>
      <c r="CT565" s="37"/>
      <c r="CU565" s="37"/>
      <c r="CV565" s="37"/>
      <c r="CW565" s="37"/>
      <c r="CX565" s="34">
        <v>8.4000000000000005E-2</v>
      </c>
      <c r="CY565" s="23"/>
      <c r="CZ565" s="37" t="s">
        <v>198</v>
      </c>
      <c r="DA565" s="37"/>
      <c r="DB565" s="37"/>
      <c r="DC565" s="37"/>
      <c r="DD565" s="37"/>
      <c r="DE565" s="37"/>
      <c r="DF565" s="37"/>
      <c r="DH565" s="37"/>
      <c r="DI565" s="37"/>
      <c r="DJ565" s="37"/>
      <c r="DK565" s="37"/>
      <c r="DL565" s="37"/>
      <c r="DM565" s="37"/>
      <c r="DN565" s="37"/>
      <c r="DO565" s="37"/>
      <c r="DP565" s="37"/>
      <c r="DQ565" s="37"/>
      <c r="DR565" s="37"/>
      <c r="DS565" s="37"/>
      <c r="DT565" s="37"/>
      <c r="DU565" s="37"/>
      <c r="DV565" s="37"/>
      <c r="DW565" s="37"/>
      <c r="DX565" s="37"/>
      <c r="DY565" s="37"/>
      <c r="DZ565" s="37"/>
      <c r="EA565" s="37"/>
      <c r="EB565" s="37"/>
      <c r="EC565" s="12">
        <v>4</v>
      </c>
      <c r="ED565" s="12">
        <v>4</v>
      </c>
      <c r="EF565" s="21">
        <f t="shared" si="73"/>
        <v>0</v>
      </c>
      <c r="EG565" s="28">
        <v>4</v>
      </c>
    </row>
    <row r="566" spans="1:244" s="12" customFormat="1" x14ac:dyDescent="0.3">
      <c r="A566" s="37"/>
      <c r="B566" s="47">
        <v>3</v>
      </c>
      <c r="C566" s="37"/>
      <c r="D566" s="39">
        <v>25</v>
      </c>
      <c r="E566" s="48"/>
      <c r="F566" s="40">
        <v>45063</v>
      </c>
      <c r="G566" s="38" t="s">
        <v>89</v>
      </c>
      <c r="I566" s="15">
        <v>45022</v>
      </c>
      <c r="J566" s="13">
        <f t="shared" si="70"/>
        <v>41</v>
      </c>
      <c r="K566" s="41">
        <f t="shared" si="71"/>
        <v>0</v>
      </c>
      <c r="L566" s="37">
        <v>41</v>
      </c>
      <c r="M566" s="16" t="s">
        <v>74</v>
      </c>
      <c r="N566" s="12">
        <v>1</v>
      </c>
      <c r="O566" s="37"/>
      <c r="P566" s="37" t="s">
        <v>107</v>
      </c>
      <c r="Q566" s="37" t="s">
        <v>108</v>
      </c>
      <c r="R566" s="12" t="s">
        <v>77</v>
      </c>
      <c r="S566" s="37" t="s">
        <v>196</v>
      </c>
      <c r="T566" s="12">
        <v>28</v>
      </c>
      <c r="U566" s="37">
        <v>2</v>
      </c>
      <c r="V566" s="37">
        <v>2</v>
      </c>
      <c r="W566" s="37" t="s">
        <v>124</v>
      </c>
      <c r="X566" s="37" t="s">
        <v>116</v>
      </c>
      <c r="Y566" s="37">
        <v>3.4</v>
      </c>
      <c r="Z566" s="38">
        <v>18.7</v>
      </c>
      <c r="AA566" s="38">
        <v>1900</v>
      </c>
      <c r="AB566" s="37">
        <v>13</v>
      </c>
      <c r="AC566" s="38">
        <v>-24</v>
      </c>
      <c r="AD566" s="37">
        <v>-15.3</v>
      </c>
      <c r="AE566" s="37">
        <v>20</v>
      </c>
      <c r="AF566" s="37">
        <v>21</v>
      </c>
      <c r="AG566" s="37">
        <v>22</v>
      </c>
      <c r="AH566" s="37">
        <v>23</v>
      </c>
      <c r="AI566" s="37"/>
      <c r="AJ566" s="38">
        <v>5</v>
      </c>
      <c r="AK566" s="16">
        <f t="shared" si="78"/>
        <v>2002.5620000000001</v>
      </c>
      <c r="AL566" s="37">
        <v>-74.706999999999994</v>
      </c>
      <c r="AM566" s="43">
        <v>-85.250900000000001</v>
      </c>
      <c r="AN566" s="43">
        <v>-87.081900000000005</v>
      </c>
      <c r="AO566" s="43">
        <v>-110.825</v>
      </c>
      <c r="AP566" s="43">
        <v>-111.98399999999999</v>
      </c>
      <c r="AQ566" s="37">
        <v>-121.14</v>
      </c>
      <c r="AR566" s="37"/>
      <c r="AS566" s="37"/>
      <c r="AT566" s="37" t="s">
        <v>199</v>
      </c>
      <c r="AU566" s="12">
        <f t="shared" si="72"/>
        <v>16</v>
      </c>
      <c r="AV566" s="37">
        <v>8</v>
      </c>
      <c r="AW566" s="37">
        <v>1</v>
      </c>
      <c r="AX566" s="37">
        <v>1</v>
      </c>
      <c r="AY566" s="37" t="s">
        <v>80</v>
      </c>
      <c r="AZ566" s="37">
        <v>541.09950000000003</v>
      </c>
      <c r="BA566" s="37">
        <v>545.59960000000001</v>
      </c>
      <c r="BB566" s="44">
        <v>-24.530000690000001</v>
      </c>
      <c r="BC566" s="43">
        <v>65.621917719999999</v>
      </c>
      <c r="BD566" s="37">
        <v>1.9003909999999999</v>
      </c>
      <c r="BE566" s="37">
        <v>542.99990000000003</v>
      </c>
      <c r="BF566" s="37">
        <v>6.7382520000000001</v>
      </c>
      <c r="BG566" s="37">
        <v>0</v>
      </c>
      <c r="BH566" s="37">
        <v>541.09950000000003</v>
      </c>
      <c r="BI566" s="44">
        <v>2.4166340000000002</v>
      </c>
      <c r="BJ566" s="37">
        <v>32.810960000000001</v>
      </c>
      <c r="BK566" s="37">
        <v>0.98443099999999994</v>
      </c>
      <c r="BL566" s="37">
        <v>3.401065</v>
      </c>
      <c r="BM566" s="37">
        <v>4.9604569999999999</v>
      </c>
      <c r="BN566" s="37">
        <v>7.5081499999999997</v>
      </c>
      <c r="BO566" s="37">
        <v>67.248769999999993</v>
      </c>
      <c r="BP566" s="37">
        <v>1.1503909999999999</v>
      </c>
      <c r="BQ566" s="37">
        <v>-31.098299999999998</v>
      </c>
      <c r="BR566" s="37">
        <v>1.350098</v>
      </c>
      <c r="BS566" s="37" t="s">
        <v>81</v>
      </c>
      <c r="BT566" s="37" t="s">
        <v>81</v>
      </c>
      <c r="BU566" s="37" t="s">
        <v>81</v>
      </c>
      <c r="BV566" s="37" t="s">
        <v>81</v>
      </c>
      <c r="BW566" s="37">
        <v>167.71899999999999</v>
      </c>
      <c r="BX566" s="37" t="s">
        <v>82</v>
      </c>
      <c r="BY566" s="37" t="s">
        <v>81</v>
      </c>
      <c r="BZ566" s="37" t="s">
        <v>82</v>
      </c>
      <c r="CA566" s="37" t="s">
        <v>82</v>
      </c>
      <c r="CB566" s="37"/>
      <c r="CC566" s="37">
        <v>119</v>
      </c>
      <c r="CD566" s="37" t="s">
        <v>113</v>
      </c>
      <c r="CE566" s="45">
        <v>-29.838000000000001</v>
      </c>
      <c r="CF566" s="46">
        <v>159070.9</v>
      </c>
      <c r="CG566" s="46">
        <v>9.8000000000000004E-2</v>
      </c>
      <c r="CH566" s="46">
        <v>0.84199999999999997</v>
      </c>
      <c r="CI566" s="46">
        <v>73.319000000000003</v>
      </c>
      <c r="CJ566" s="46">
        <v>1.569</v>
      </c>
      <c r="CK566" s="46">
        <v>5.3630000000000004</v>
      </c>
      <c r="CL566" s="46">
        <v>-13.538</v>
      </c>
      <c r="CM566" s="37">
        <v>0.622</v>
      </c>
      <c r="CN566" s="23"/>
      <c r="CO566" s="62">
        <f t="shared" si="77"/>
        <v>5.3630000000000004</v>
      </c>
      <c r="CP566" s="37">
        <v>-55.328000000000003</v>
      </c>
      <c r="CQ566" s="37">
        <v>400.863</v>
      </c>
      <c r="CR566" s="37"/>
      <c r="CS566" s="37"/>
      <c r="CT566" s="37"/>
      <c r="CU566" s="37"/>
      <c r="CV566" s="37"/>
      <c r="CW566" s="37"/>
      <c r="CX566" s="34">
        <v>0.38100000000000001</v>
      </c>
      <c r="CY566" s="23"/>
      <c r="CZ566" s="37" t="s">
        <v>122</v>
      </c>
      <c r="DA566" s="37"/>
      <c r="DB566" s="37"/>
      <c r="DC566" s="37"/>
      <c r="DD566" s="37"/>
      <c r="DE566" s="37"/>
      <c r="DF566" s="37"/>
      <c r="DH566" s="37"/>
      <c r="DI566" s="37"/>
      <c r="DJ566" s="37"/>
      <c r="DK566" s="37"/>
      <c r="DL566" s="37"/>
      <c r="DM566" s="37"/>
      <c r="DN566" s="37"/>
      <c r="DO566" s="37"/>
      <c r="DP566" s="37"/>
      <c r="DQ566" s="37"/>
      <c r="DR566" s="37"/>
      <c r="DS566" s="37"/>
      <c r="DT566" s="37"/>
      <c r="DU566" s="37"/>
      <c r="DV566" s="37"/>
      <c r="DW566" s="37"/>
      <c r="DX566" s="37"/>
      <c r="DY566" s="37"/>
      <c r="DZ566" s="37"/>
      <c r="EA566" s="37"/>
      <c r="EB566" s="37"/>
      <c r="EC566" s="32">
        <v>6</v>
      </c>
      <c r="ED566" s="12">
        <v>6</v>
      </c>
      <c r="EF566" s="21">
        <f t="shared" si="73"/>
        <v>0</v>
      </c>
      <c r="EG566" s="36">
        <v>6</v>
      </c>
    </row>
    <row r="567" spans="1:244" s="12" customFormat="1" ht="14.4" customHeight="1" x14ac:dyDescent="0.3">
      <c r="A567" s="37"/>
      <c r="B567" s="47">
        <v>3</v>
      </c>
      <c r="C567" s="37"/>
      <c r="D567" s="39">
        <v>25</v>
      </c>
      <c r="E567" s="37"/>
      <c r="F567" s="40">
        <v>45063</v>
      </c>
      <c r="G567" s="38" t="s">
        <v>89</v>
      </c>
      <c r="I567" s="15">
        <v>45022</v>
      </c>
      <c r="J567" s="13">
        <f t="shared" si="70"/>
        <v>41</v>
      </c>
      <c r="K567" s="41">
        <f t="shared" si="71"/>
        <v>0</v>
      </c>
      <c r="L567" s="37">
        <v>41</v>
      </c>
      <c r="M567" s="42" t="s">
        <v>105</v>
      </c>
      <c r="N567" s="12">
        <v>1</v>
      </c>
      <c r="O567" s="37" t="s">
        <v>205</v>
      </c>
      <c r="P567" s="37" t="s">
        <v>107</v>
      </c>
      <c r="Q567" s="37" t="s">
        <v>108</v>
      </c>
      <c r="R567" s="12" t="s">
        <v>77</v>
      </c>
      <c r="S567" s="37" t="s">
        <v>206</v>
      </c>
      <c r="T567" s="12">
        <v>28</v>
      </c>
      <c r="U567" s="37">
        <v>3</v>
      </c>
      <c r="V567" s="37">
        <v>1</v>
      </c>
      <c r="W567" s="37" t="s">
        <v>119</v>
      </c>
      <c r="X567" s="37" t="s">
        <v>132</v>
      </c>
      <c r="Y567" s="37">
        <v>4.3</v>
      </c>
      <c r="Z567" s="38">
        <v>77.7</v>
      </c>
      <c r="AA567" s="38">
        <v>950</v>
      </c>
      <c r="AB567" s="37">
        <v>10.199999999999999</v>
      </c>
      <c r="AC567" s="38">
        <v>-27</v>
      </c>
      <c r="AD567" s="37">
        <v>-46.2</v>
      </c>
      <c r="AE567" s="37">
        <v>41</v>
      </c>
      <c r="AF567" s="37">
        <v>42</v>
      </c>
      <c r="AG567" s="37">
        <v>43</v>
      </c>
      <c r="AH567" s="37"/>
      <c r="AI567" s="37"/>
      <c r="AJ567" s="38">
        <v>5</v>
      </c>
      <c r="AK567" s="16">
        <f t="shared" si="78"/>
        <v>712.89199999999994</v>
      </c>
      <c r="AL567" s="37">
        <v>-70.114099999999993</v>
      </c>
      <c r="AM567" s="43">
        <v>-71.762100000000004</v>
      </c>
      <c r="AN567" s="43">
        <v>-74.752799999999993</v>
      </c>
      <c r="AO567" s="43">
        <v>-79.513499999999993</v>
      </c>
      <c r="AP567" s="43">
        <v>-84.060699999999997</v>
      </c>
      <c r="AQ567" s="37">
        <v>-84.808300000000003</v>
      </c>
      <c r="AR567" s="37"/>
      <c r="AS567" s="37"/>
      <c r="AT567" s="37"/>
      <c r="AU567" s="12">
        <f t="shared" si="72"/>
        <v>46</v>
      </c>
      <c r="AV567" s="37">
        <v>23</v>
      </c>
      <c r="AW567" s="37">
        <v>1</v>
      </c>
      <c r="AX567" s="37">
        <v>1</v>
      </c>
      <c r="AY567" s="37" t="s">
        <v>80</v>
      </c>
      <c r="AZ567" s="37">
        <v>565.59950000000003</v>
      </c>
      <c r="BA567" s="37">
        <v>570.19910000000004</v>
      </c>
      <c r="BB567" s="44">
        <v>-25.68000031</v>
      </c>
      <c r="BC567" s="43">
        <v>60.927803040000001</v>
      </c>
      <c r="BD567" s="37">
        <v>1.800781</v>
      </c>
      <c r="BE567" s="37">
        <v>567.40030000000002</v>
      </c>
      <c r="BF567" s="37">
        <v>11.321479999999999</v>
      </c>
      <c r="BG567" s="37">
        <v>0</v>
      </c>
      <c r="BH567" s="37">
        <v>565.59950000000003</v>
      </c>
      <c r="BI567" s="44">
        <v>2.768964</v>
      </c>
      <c r="BJ567" s="37">
        <v>30.463899999999999</v>
      </c>
      <c r="BK567" s="37">
        <v>0.92047599999999996</v>
      </c>
      <c r="BL567" s="37">
        <v>3.6894399999999998</v>
      </c>
      <c r="BM567" s="37">
        <v>2.6147909999999999</v>
      </c>
      <c r="BN567" s="37">
        <v>3.9223110000000001</v>
      </c>
      <c r="BO567" s="37">
        <v>53.786059999999999</v>
      </c>
      <c r="BP567" s="37">
        <v>1.1503909999999999</v>
      </c>
      <c r="BQ567" s="37">
        <v>-24.816199999999998</v>
      </c>
      <c r="BR567" s="37">
        <v>1.6494139999999999</v>
      </c>
      <c r="BS567" s="37" t="s">
        <v>81</v>
      </c>
      <c r="BT567" s="37" t="s">
        <v>81</v>
      </c>
      <c r="BU567" s="37" t="s">
        <v>81</v>
      </c>
      <c r="BV567" s="37" t="s">
        <v>81</v>
      </c>
      <c r="BW567" s="37">
        <v>174.1617</v>
      </c>
      <c r="BX567" s="37" t="s">
        <v>82</v>
      </c>
      <c r="BY567" s="37" t="s">
        <v>81</v>
      </c>
      <c r="BZ567" s="37" t="s">
        <v>82</v>
      </c>
      <c r="CA567" s="37" t="s">
        <v>82</v>
      </c>
      <c r="CB567" s="37"/>
      <c r="CC567" s="37">
        <v>374</v>
      </c>
      <c r="CD567" s="37" t="s">
        <v>113</v>
      </c>
      <c r="CE567" s="45">
        <v>-18.286000000000001</v>
      </c>
      <c r="CF567" s="46">
        <v>151165.6</v>
      </c>
      <c r="CG567" s="46">
        <v>0.112</v>
      </c>
      <c r="CH567" s="46">
        <v>2.1640000000000001</v>
      </c>
      <c r="CI567" s="46">
        <v>156.51599999999999</v>
      </c>
      <c r="CJ567" s="46">
        <v>1.8819999999999999</v>
      </c>
      <c r="CK567" s="46">
        <v>13.648</v>
      </c>
      <c r="CL567" s="46">
        <v>-42.079000000000001</v>
      </c>
      <c r="CM567" s="37">
        <v>1.7649999999999999</v>
      </c>
      <c r="CN567" s="23"/>
      <c r="CO567" s="62">
        <f t="shared" si="77"/>
        <v>13.647999999999998</v>
      </c>
      <c r="CP567" s="37">
        <v>-27.628</v>
      </c>
      <c r="CQ567" s="37">
        <v>419.74200000000002</v>
      </c>
      <c r="CR567" s="37"/>
      <c r="CS567" s="37"/>
      <c r="CT567" s="37"/>
      <c r="CU567" s="37"/>
      <c r="CV567" s="37"/>
      <c r="CW567" s="37"/>
      <c r="CX567" s="34">
        <v>1.2649999999999999</v>
      </c>
      <c r="CY567" s="23"/>
      <c r="CZ567" s="37" t="s">
        <v>207</v>
      </c>
      <c r="DA567" s="37"/>
      <c r="DB567" s="37"/>
      <c r="DC567" s="37"/>
      <c r="DD567" s="37"/>
      <c r="DE567" s="37"/>
      <c r="DH567" s="37"/>
      <c r="DI567" s="37"/>
      <c r="DJ567" s="37"/>
      <c r="DK567" s="37"/>
      <c r="DL567" s="37"/>
      <c r="DM567" s="37"/>
      <c r="DN567" s="37"/>
      <c r="DO567" s="37"/>
      <c r="DP567" s="37"/>
      <c r="DQ567" s="37"/>
      <c r="DR567" s="37"/>
      <c r="DS567" s="37"/>
      <c r="DT567" s="37"/>
      <c r="DU567" s="37"/>
      <c r="DV567" s="37"/>
      <c r="DW567" s="37"/>
      <c r="DX567" s="37"/>
      <c r="DY567" s="37"/>
      <c r="DZ567" s="37"/>
      <c r="EA567" s="37"/>
      <c r="EB567" s="37"/>
      <c r="EC567" s="12">
        <v>7</v>
      </c>
      <c r="ED567" s="21">
        <v>7</v>
      </c>
      <c r="EE567" s="21"/>
      <c r="EF567" s="21">
        <f t="shared" si="73"/>
        <v>0</v>
      </c>
      <c r="EG567" s="28">
        <v>7</v>
      </c>
      <c r="EH567" s="21"/>
      <c r="EI567" s="21"/>
      <c r="EJ567" s="21"/>
      <c r="EK567" s="21"/>
      <c r="EL567" s="21"/>
      <c r="EM567" s="21"/>
      <c r="EN567" s="21"/>
      <c r="EO567" s="21"/>
      <c r="EP567" s="21"/>
      <c r="EQ567" s="21"/>
      <c r="ER567" s="21"/>
      <c r="ES567" s="21"/>
      <c r="ET567" s="21"/>
      <c r="EU567" s="21"/>
      <c r="EV567" s="21"/>
      <c r="EW567" s="21"/>
      <c r="EX567" s="21"/>
      <c r="EY567" s="21"/>
      <c r="EZ567" s="21"/>
      <c r="FA567" s="21"/>
      <c r="FB567" s="21"/>
      <c r="FC567" s="21"/>
      <c r="FD567" s="21"/>
      <c r="FE567" s="21"/>
      <c r="FF567" s="21"/>
      <c r="FG567" s="21"/>
      <c r="FH567" s="21"/>
      <c r="FI567" s="21"/>
      <c r="FJ567" s="21"/>
      <c r="FK567" s="21"/>
      <c r="FL567" s="21"/>
      <c r="FM567" s="21"/>
      <c r="FN567" s="21"/>
      <c r="FO567" s="21"/>
      <c r="FP567" s="21"/>
      <c r="FQ567" s="21"/>
      <c r="FR567" s="21"/>
      <c r="FS567" s="21"/>
      <c r="FT567" s="21"/>
      <c r="FU567" s="21"/>
      <c r="FV567" s="21"/>
      <c r="FW567" s="21"/>
      <c r="FX567" s="21"/>
      <c r="FY567" s="21"/>
      <c r="FZ567" s="21"/>
      <c r="GA567" s="21"/>
      <c r="GB567" s="21"/>
      <c r="GC567" s="21"/>
      <c r="GD567" s="21"/>
      <c r="GE567" s="21"/>
      <c r="GF567" s="21"/>
      <c r="GG567" s="21"/>
      <c r="GH567" s="21"/>
      <c r="GI567" s="21"/>
      <c r="GJ567" s="21"/>
      <c r="GK567" s="21"/>
      <c r="GL567" s="21"/>
      <c r="GM567" s="21"/>
      <c r="GN567" s="21"/>
      <c r="GO567" s="21"/>
      <c r="GP567" s="21"/>
      <c r="GQ567" s="21"/>
      <c r="GR567" s="21"/>
      <c r="GS567" s="21"/>
      <c r="GT567" s="21"/>
      <c r="GU567" s="21"/>
      <c r="GV567" s="21"/>
      <c r="GW567" s="21"/>
      <c r="GX567" s="21"/>
      <c r="GY567" s="21"/>
      <c r="GZ567" s="21"/>
      <c r="HA567" s="21"/>
      <c r="HB567" s="21"/>
      <c r="HC567" s="21"/>
      <c r="HD567" s="21"/>
      <c r="HE567" s="21"/>
      <c r="HF567" s="21"/>
      <c r="HG567" s="21"/>
      <c r="HH567" s="21"/>
      <c r="HI567" s="21"/>
      <c r="HJ567" s="21"/>
      <c r="HK567" s="21"/>
      <c r="HL567" s="21"/>
      <c r="HM567" s="21"/>
      <c r="HN567" s="21"/>
      <c r="HO567" s="21"/>
      <c r="HP567" s="21"/>
      <c r="HQ567" s="21"/>
      <c r="HR567" s="21"/>
      <c r="HS567" s="21"/>
      <c r="HT567" s="21"/>
      <c r="HU567" s="21"/>
      <c r="HV567" s="21"/>
      <c r="HW567" s="21"/>
      <c r="HX567" s="21"/>
      <c r="HY567" s="21"/>
      <c r="HZ567" s="21"/>
      <c r="IA567" s="21"/>
      <c r="IB567" s="21"/>
      <c r="IC567" s="21"/>
      <c r="ID567" s="21"/>
      <c r="IE567" s="21"/>
      <c r="IF567" s="21"/>
      <c r="IG567" s="21"/>
      <c r="IH567" s="21"/>
      <c r="II567" s="21"/>
      <c r="IJ567" s="21"/>
    </row>
    <row r="568" spans="1:244" s="12" customFormat="1" ht="15" customHeight="1" x14ac:dyDescent="0.3">
      <c r="A568" s="37"/>
      <c r="B568" s="38">
        <v>3</v>
      </c>
      <c r="C568" s="37"/>
      <c r="D568" s="39">
        <v>25</v>
      </c>
      <c r="E568" s="37"/>
      <c r="F568" s="40">
        <v>45063</v>
      </c>
      <c r="G568" s="38" t="s">
        <v>89</v>
      </c>
      <c r="I568" s="15">
        <v>45022</v>
      </c>
      <c r="J568" s="13">
        <f t="shared" si="70"/>
        <v>41</v>
      </c>
      <c r="K568" s="41">
        <f t="shared" si="71"/>
        <v>0</v>
      </c>
      <c r="L568" s="37">
        <v>41</v>
      </c>
      <c r="M568" s="42" t="s">
        <v>105</v>
      </c>
      <c r="N568" s="12">
        <v>1</v>
      </c>
      <c r="O568" s="37" t="s">
        <v>214</v>
      </c>
      <c r="P568" s="37" t="s">
        <v>107</v>
      </c>
      <c r="Q568" s="37" t="s">
        <v>108</v>
      </c>
      <c r="R568" s="12" t="s">
        <v>77</v>
      </c>
      <c r="S568" s="37" t="s">
        <v>196</v>
      </c>
      <c r="T568" s="12">
        <v>28</v>
      </c>
      <c r="U568" s="37">
        <v>1</v>
      </c>
      <c r="V568" s="37">
        <v>2</v>
      </c>
      <c r="W568" s="37" t="s">
        <v>128</v>
      </c>
      <c r="X568" s="37" t="s">
        <v>215</v>
      </c>
      <c r="Y568" s="37">
        <v>4.3</v>
      </c>
      <c r="Z568" s="38">
        <v>46.1</v>
      </c>
      <c r="AA568" s="38">
        <v>1000</v>
      </c>
      <c r="AB568" s="37">
        <v>5.2</v>
      </c>
      <c r="AC568" s="38">
        <v>-31</v>
      </c>
      <c r="AD568" s="37">
        <v>-29.9</v>
      </c>
      <c r="AE568" s="37">
        <v>4</v>
      </c>
      <c r="AF568" s="37">
        <v>5</v>
      </c>
      <c r="AG568" s="37">
        <v>6</v>
      </c>
      <c r="AH568" s="37">
        <v>7</v>
      </c>
      <c r="AI568" s="37"/>
      <c r="AJ568" s="38">
        <v>1</v>
      </c>
      <c r="AK568" s="16">
        <f t="shared" si="78"/>
        <v>1379.0920000000001</v>
      </c>
      <c r="AL568" s="37">
        <v>-68.984999999999999</v>
      </c>
      <c r="AM568" s="43">
        <v>-73.852500000000006</v>
      </c>
      <c r="AN568" s="43">
        <v>-80.886799999999994</v>
      </c>
      <c r="AO568" s="43">
        <v>-89.096100000000007</v>
      </c>
      <c r="AP568" s="43">
        <v>-95.840500000000006</v>
      </c>
      <c r="AQ568" s="37">
        <v>-102.386</v>
      </c>
      <c r="AR568" s="37"/>
      <c r="AS568" s="37"/>
      <c r="AT568" s="37" t="s">
        <v>216</v>
      </c>
      <c r="AU568" s="12">
        <f t="shared" si="72"/>
        <v>52</v>
      </c>
      <c r="AV568" s="37">
        <v>26</v>
      </c>
      <c r="AW568" s="37">
        <v>1</v>
      </c>
      <c r="AX568" s="37">
        <v>1</v>
      </c>
      <c r="AY568" s="37" t="s">
        <v>80</v>
      </c>
      <c r="AZ568" s="37">
        <v>378.5</v>
      </c>
      <c r="BA568" s="37">
        <v>380.90260000000001</v>
      </c>
      <c r="BB568" s="44">
        <v>-19.379999160000001</v>
      </c>
      <c r="BC568" s="43">
        <v>29.496576309999998</v>
      </c>
      <c r="BD568" s="37">
        <v>1.0996090000000001</v>
      </c>
      <c r="BE568" s="37">
        <v>379.59960000000001</v>
      </c>
      <c r="BF568" s="37">
        <v>27.16198</v>
      </c>
      <c r="BG568" s="37">
        <v>2.3007810000000002</v>
      </c>
      <c r="BH568" s="37">
        <v>380.80079999999998</v>
      </c>
      <c r="BI568" s="44" t="s">
        <v>81</v>
      </c>
      <c r="BJ568" s="37">
        <v>14.748290000000001</v>
      </c>
      <c r="BK568" s="37" t="s">
        <v>81</v>
      </c>
      <c r="BL568" s="37" t="s">
        <v>81</v>
      </c>
      <c r="BM568" s="37">
        <v>0.51006099999999999</v>
      </c>
      <c r="BN568" s="37">
        <v>0.74353899999999995</v>
      </c>
      <c r="BO568" s="37">
        <v>5.0551469999999998</v>
      </c>
      <c r="BP568" s="37">
        <v>4.9805000000000002E-2</v>
      </c>
      <c r="BQ568" s="37">
        <v>-3.7560099999999998</v>
      </c>
      <c r="BR568" s="37">
        <v>1.1503909999999999</v>
      </c>
      <c r="BS568" s="37" t="s">
        <v>81</v>
      </c>
      <c r="BT568" s="37" t="s">
        <v>81</v>
      </c>
      <c r="BU568" s="37" t="s">
        <v>81</v>
      </c>
      <c r="BV568" s="37" t="s">
        <v>81</v>
      </c>
      <c r="BW568" s="37">
        <v>68.72296</v>
      </c>
      <c r="BX568" s="37" t="s">
        <v>82</v>
      </c>
      <c r="BY568" s="37" t="s">
        <v>81</v>
      </c>
      <c r="BZ568" s="37" t="s">
        <v>82</v>
      </c>
      <c r="CA568" s="37" t="s">
        <v>82</v>
      </c>
      <c r="CB568" s="37"/>
      <c r="CC568" s="37">
        <v>5</v>
      </c>
      <c r="CD568" s="37" t="s">
        <v>113</v>
      </c>
      <c r="CE568" s="45">
        <v>-14.935</v>
      </c>
      <c r="CF568" s="46">
        <v>172037.2</v>
      </c>
      <c r="CG568" s="46">
        <v>0.311</v>
      </c>
      <c r="CH568" s="46">
        <v>0.72</v>
      </c>
      <c r="CI568" s="46">
        <v>17.102</v>
      </c>
      <c r="CJ568" s="46">
        <v>0.71799999999999997</v>
      </c>
      <c r="CK568" s="46">
        <v>2.0099999999999998</v>
      </c>
      <c r="CL568" s="46">
        <v>-24.701000000000001</v>
      </c>
      <c r="CM568" s="37">
        <v>0.50900000000000001</v>
      </c>
      <c r="CN568" s="23"/>
      <c r="CO568" s="62">
        <f t="shared" si="77"/>
        <v>2.0099999999999998</v>
      </c>
      <c r="CP568" s="37">
        <v>-27.91</v>
      </c>
      <c r="CQ568" s="37">
        <v>496.73</v>
      </c>
      <c r="CR568" s="37"/>
      <c r="CS568" s="37"/>
      <c r="CT568" s="37"/>
      <c r="CU568" s="37"/>
      <c r="CV568" s="37"/>
      <c r="CW568" s="37"/>
      <c r="CX568" s="34">
        <v>1.9E-2</v>
      </c>
      <c r="CY568" s="23"/>
      <c r="CZ568" s="37" t="s">
        <v>122</v>
      </c>
      <c r="DA568" s="37"/>
      <c r="DB568" s="37"/>
      <c r="DC568" s="37"/>
      <c r="DD568" s="37"/>
      <c r="DE568" s="37"/>
      <c r="DH568" s="37"/>
      <c r="DI568" s="37"/>
      <c r="DJ568" s="37"/>
      <c r="DK568" s="37"/>
      <c r="DL568" s="37"/>
      <c r="DM568" s="37"/>
      <c r="DN568" s="37"/>
      <c r="DO568" s="37"/>
      <c r="DP568" s="37"/>
      <c r="DQ568" s="37"/>
      <c r="DR568" s="37"/>
      <c r="DS568" s="37"/>
      <c r="DT568" s="37"/>
      <c r="DU568" s="37"/>
      <c r="DV568" s="37"/>
      <c r="DW568" s="37"/>
      <c r="DX568" s="37"/>
      <c r="DY568" s="37"/>
      <c r="DZ568" s="37"/>
      <c r="EA568" s="37"/>
      <c r="EB568" s="37"/>
      <c r="EC568" s="12">
        <v>4</v>
      </c>
      <c r="ED568" s="12">
        <v>4</v>
      </c>
      <c r="EE568" s="21" t="s">
        <v>217</v>
      </c>
      <c r="EF568" s="21">
        <f t="shared" si="73"/>
        <v>0</v>
      </c>
      <c r="EG568" s="28">
        <v>4</v>
      </c>
      <c r="EH568" s="21"/>
      <c r="EI568" s="21"/>
      <c r="EJ568" s="21"/>
      <c r="EK568" s="21"/>
      <c r="EL568" s="21"/>
      <c r="EM568" s="21"/>
      <c r="EN568" s="21"/>
      <c r="EO568" s="21"/>
      <c r="EP568" s="21"/>
      <c r="EQ568" s="21"/>
      <c r="ER568" s="21"/>
      <c r="ES568" s="21"/>
      <c r="ET568" s="21"/>
      <c r="EU568" s="21"/>
      <c r="EV568" s="21"/>
      <c r="EW568" s="21"/>
      <c r="EX568" s="21"/>
      <c r="EY568" s="21"/>
      <c r="EZ568" s="21"/>
      <c r="FA568" s="21"/>
      <c r="FB568" s="21"/>
      <c r="FC568" s="21"/>
      <c r="FD568" s="21"/>
      <c r="FE568" s="21"/>
      <c r="FF568" s="21"/>
      <c r="FG568" s="21"/>
      <c r="FH568" s="21"/>
      <c r="FI568" s="21"/>
      <c r="FJ568" s="21"/>
      <c r="FK568" s="21"/>
      <c r="FL568" s="21"/>
      <c r="FM568" s="21"/>
      <c r="FN568" s="21"/>
      <c r="FO568" s="21"/>
      <c r="FP568" s="21"/>
      <c r="FQ568" s="21"/>
      <c r="FR568" s="21"/>
      <c r="FS568" s="21"/>
      <c r="FT568" s="21"/>
      <c r="FU568" s="21"/>
      <c r="FV568" s="21"/>
      <c r="FW568" s="21"/>
      <c r="FX568" s="21"/>
      <c r="FY568" s="21"/>
      <c r="FZ568" s="21"/>
      <c r="GA568" s="21"/>
      <c r="GB568" s="21"/>
      <c r="GC568" s="21"/>
      <c r="GD568" s="21"/>
      <c r="GE568" s="21"/>
      <c r="GF568" s="21"/>
      <c r="GG568" s="21"/>
      <c r="GH568" s="21"/>
      <c r="GI568" s="21"/>
      <c r="GJ568" s="21"/>
      <c r="GK568" s="21"/>
      <c r="GL568" s="21"/>
      <c r="GM568" s="21"/>
      <c r="GN568" s="21"/>
      <c r="GO568" s="21"/>
      <c r="GP568" s="21"/>
      <c r="GQ568" s="21"/>
      <c r="GR568" s="21"/>
      <c r="GS568" s="21"/>
      <c r="GT568" s="21"/>
      <c r="GU568" s="21"/>
      <c r="GV568" s="21"/>
      <c r="GW568" s="21"/>
      <c r="GX568" s="21"/>
      <c r="GY568" s="21"/>
      <c r="GZ568" s="21"/>
      <c r="HA568" s="21"/>
      <c r="HB568" s="21"/>
      <c r="HC568" s="21"/>
      <c r="HD568" s="21"/>
      <c r="HE568" s="21"/>
      <c r="HF568" s="21"/>
      <c r="HG568" s="21"/>
      <c r="HH568" s="21"/>
      <c r="HI568" s="21"/>
      <c r="HJ568" s="21"/>
      <c r="HK568" s="21"/>
      <c r="HL568" s="21"/>
      <c r="HM568" s="21"/>
      <c r="HN568" s="21"/>
      <c r="HO568" s="21"/>
      <c r="HP568" s="21"/>
      <c r="HQ568" s="21"/>
      <c r="HR568" s="21"/>
      <c r="HS568" s="21"/>
      <c r="HT568" s="21"/>
      <c r="HU568" s="21"/>
      <c r="HV568" s="21"/>
      <c r="HW568" s="21"/>
      <c r="HX568" s="21"/>
      <c r="HY568" s="21"/>
      <c r="HZ568" s="21"/>
      <c r="IA568" s="21"/>
      <c r="IB568" s="21"/>
      <c r="IC568" s="21"/>
      <c r="ID568" s="21"/>
      <c r="IE568" s="21"/>
      <c r="IF568" s="21"/>
      <c r="IG568" s="21"/>
      <c r="IH568" s="21"/>
      <c r="II568" s="21"/>
      <c r="IJ568" s="21"/>
    </row>
    <row r="569" spans="1:244" s="12" customFormat="1" x14ac:dyDescent="0.3">
      <c r="A569" s="37"/>
      <c r="B569" s="47">
        <v>3</v>
      </c>
      <c r="C569" s="37"/>
      <c r="D569" s="39">
        <v>25</v>
      </c>
      <c r="E569" s="37"/>
      <c r="F569" s="40">
        <v>45063</v>
      </c>
      <c r="G569" s="38" t="s">
        <v>89</v>
      </c>
      <c r="I569" s="15">
        <v>45022</v>
      </c>
      <c r="J569" s="13">
        <f t="shared" si="70"/>
        <v>41</v>
      </c>
      <c r="K569" s="41">
        <f t="shared" si="71"/>
        <v>0</v>
      </c>
      <c r="L569" s="37">
        <v>41</v>
      </c>
      <c r="M569" s="42" t="s">
        <v>105</v>
      </c>
      <c r="N569" s="12">
        <v>1</v>
      </c>
      <c r="O569" s="37"/>
      <c r="P569" s="37" t="s">
        <v>107</v>
      </c>
      <c r="Q569" s="37" t="s">
        <v>108</v>
      </c>
      <c r="R569" s="12" t="s">
        <v>77</v>
      </c>
      <c r="S569" s="37" t="s">
        <v>196</v>
      </c>
      <c r="T569" s="12">
        <v>28</v>
      </c>
      <c r="U569" s="37">
        <v>1</v>
      </c>
      <c r="V569" s="37">
        <v>1</v>
      </c>
      <c r="W569" s="37" t="s">
        <v>218</v>
      </c>
      <c r="X569" s="37" t="s">
        <v>215</v>
      </c>
      <c r="Y569" s="37">
        <v>3.3</v>
      </c>
      <c r="Z569" s="38">
        <v>19.3</v>
      </c>
      <c r="AA569" s="38">
        <v>2000</v>
      </c>
      <c r="AB569" s="37">
        <v>13.6</v>
      </c>
      <c r="AC569" s="38">
        <v>-31</v>
      </c>
      <c r="AD569" s="37">
        <v>-15.8</v>
      </c>
      <c r="AE569" s="37">
        <v>0</v>
      </c>
      <c r="AF569" s="37">
        <v>1</v>
      </c>
      <c r="AG569" s="37">
        <v>2</v>
      </c>
      <c r="AH569" s="37">
        <v>3</v>
      </c>
      <c r="AI569" s="37"/>
      <c r="AJ569" s="38">
        <v>1</v>
      </c>
      <c r="AK569" s="16">
        <f t="shared" si="78"/>
        <v>2727.056</v>
      </c>
      <c r="AL569" s="37">
        <v>-74.264499999999998</v>
      </c>
      <c r="AM569" s="43">
        <v>-89.401200000000003</v>
      </c>
      <c r="AN569" s="43">
        <v>-107.925</v>
      </c>
      <c r="AO569" s="43">
        <v>-118.271</v>
      </c>
      <c r="AP569" s="43">
        <v>-128.006</v>
      </c>
      <c r="AQ569" s="37">
        <v>-145.35499999999999</v>
      </c>
      <c r="AR569" s="37"/>
      <c r="AS569" s="37"/>
      <c r="AT569" s="37" t="s">
        <v>216</v>
      </c>
      <c r="AU569" s="12">
        <f t="shared" si="72"/>
        <v>36</v>
      </c>
      <c r="AV569" s="37">
        <v>18</v>
      </c>
      <c r="AW569" s="37">
        <v>1</v>
      </c>
      <c r="AX569" s="37">
        <v>1</v>
      </c>
      <c r="AY569" s="37" t="s">
        <v>80</v>
      </c>
      <c r="AZ569" s="37">
        <v>278.69920000000002</v>
      </c>
      <c r="BA569" s="37">
        <v>281.40260000000001</v>
      </c>
      <c r="BB569" s="44">
        <v>-24.340000150000002</v>
      </c>
      <c r="BC569" s="43">
        <v>34.838047029999998</v>
      </c>
      <c r="BD569" s="37">
        <v>1.4003909999999999</v>
      </c>
      <c r="BE569" s="37">
        <v>280.09960000000001</v>
      </c>
      <c r="BF569" s="37">
        <v>26.384679999999999</v>
      </c>
      <c r="BG569" s="37">
        <v>0</v>
      </c>
      <c r="BH569" s="37">
        <v>278.69920000000002</v>
      </c>
      <c r="BI569" s="44" t="s">
        <v>81</v>
      </c>
      <c r="BJ569" s="37">
        <v>17.41902</v>
      </c>
      <c r="BK569" s="37" t="s">
        <v>81</v>
      </c>
      <c r="BL569" s="37" t="s">
        <v>81</v>
      </c>
      <c r="BM569" s="37">
        <v>0.67203599999999997</v>
      </c>
      <c r="BN569" s="37">
        <v>0.92902099999999999</v>
      </c>
      <c r="BO569" s="37">
        <v>12.16947</v>
      </c>
      <c r="BP569" s="37">
        <v>5.0781E-2</v>
      </c>
      <c r="BQ569" s="37">
        <v>-6.4603400000000004</v>
      </c>
      <c r="BR569" s="37">
        <v>1.1503909999999999</v>
      </c>
      <c r="BS569" s="37" t="s">
        <v>81</v>
      </c>
      <c r="BT569" s="37" t="s">
        <v>81</v>
      </c>
      <c r="BU569" s="37" t="s">
        <v>81</v>
      </c>
      <c r="BV569" s="37" t="s">
        <v>81</v>
      </c>
      <c r="BW569" s="37">
        <v>87.236469999999997</v>
      </c>
      <c r="BX569" s="37" t="s">
        <v>82</v>
      </c>
      <c r="BY569" s="37" t="s">
        <v>81</v>
      </c>
      <c r="BZ569" s="37" t="s">
        <v>82</v>
      </c>
      <c r="CA569" s="37" t="s">
        <v>82</v>
      </c>
      <c r="CB569" s="37"/>
      <c r="CC569" s="37">
        <v>16</v>
      </c>
      <c r="CD569" s="37" t="s">
        <v>113</v>
      </c>
      <c r="CE569" s="45">
        <v>-20.731000000000002</v>
      </c>
      <c r="CF569" s="46">
        <v>180630.5</v>
      </c>
      <c r="CG569" s="46">
        <v>-0.38500000000000001</v>
      </c>
      <c r="CH569" s="46">
        <v>1.369</v>
      </c>
      <c r="CI569" s="46">
        <v>47.337000000000003</v>
      </c>
      <c r="CJ569" s="46">
        <v>1.179</v>
      </c>
      <c r="CK569" s="46">
        <v>3.8340000000000001</v>
      </c>
      <c r="CL569" s="46">
        <v>-8.593</v>
      </c>
      <c r="CM569" s="37">
        <v>1.2</v>
      </c>
      <c r="CN569" s="23"/>
      <c r="CO569" s="62">
        <f t="shared" si="77"/>
        <v>3.8340000000000005</v>
      </c>
      <c r="CP569" s="37">
        <v>-47.436</v>
      </c>
      <c r="CQ569" s="37">
        <v>406.48099999999999</v>
      </c>
      <c r="CR569" s="37"/>
      <c r="CS569" s="37"/>
      <c r="CT569" s="37"/>
      <c r="CU569" s="37"/>
      <c r="CV569" s="37"/>
      <c r="CW569" s="37"/>
      <c r="CX569" s="34">
        <v>5.7000000000000002E-2</v>
      </c>
      <c r="CY569" s="23"/>
      <c r="CZ569" s="37" t="s">
        <v>219</v>
      </c>
      <c r="DA569" s="37"/>
      <c r="DB569" s="37"/>
      <c r="DC569" s="37"/>
      <c r="DD569" s="37"/>
      <c r="DE569" s="37"/>
      <c r="DH569" s="37"/>
      <c r="DI569" s="37"/>
      <c r="DJ569" s="37"/>
      <c r="DK569" s="37"/>
      <c r="DL569" s="37"/>
      <c r="DM569" s="37"/>
      <c r="DN569" s="37"/>
      <c r="DO569" s="37"/>
      <c r="DP569" s="37"/>
      <c r="DQ569" s="37"/>
      <c r="DR569" s="37"/>
      <c r="DS569" s="37"/>
      <c r="DT569" s="37"/>
      <c r="DU569" s="37"/>
      <c r="DV569" s="37"/>
      <c r="DW569" s="37"/>
      <c r="DX569" s="37"/>
      <c r="DY569" s="37"/>
      <c r="DZ569" s="37"/>
      <c r="EA569" s="37"/>
      <c r="EB569" s="37"/>
      <c r="EC569" s="12">
        <v>4</v>
      </c>
      <c r="ED569" s="12">
        <v>4</v>
      </c>
      <c r="EF569" s="21">
        <f t="shared" si="73"/>
        <v>0</v>
      </c>
      <c r="EG569" s="28">
        <v>4</v>
      </c>
    </row>
    <row r="570" spans="1:244" x14ac:dyDescent="0.3">
      <c r="A570" s="37"/>
      <c r="B570" s="47">
        <v>3</v>
      </c>
      <c r="C570" s="37"/>
      <c r="D570" s="39">
        <v>25</v>
      </c>
      <c r="E570" s="37"/>
      <c r="F570" s="40">
        <v>45063</v>
      </c>
      <c r="G570" s="38" t="s">
        <v>89</v>
      </c>
      <c r="H570" s="12"/>
      <c r="I570" s="15">
        <v>45022</v>
      </c>
      <c r="J570" s="13">
        <f t="shared" si="70"/>
        <v>41</v>
      </c>
      <c r="K570" s="41">
        <f t="shared" si="71"/>
        <v>0</v>
      </c>
      <c r="L570" s="37">
        <v>41</v>
      </c>
      <c r="M570" s="42" t="s">
        <v>105</v>
      </c>
      <c r="N570" s="12">
        <v>1</v>
      </c>
      <c r="O570" s="37" t="s">
        <v>220</v>
      </c>
      <c r="P570" s="37" t="s">
        <v>107</v>
      </c>
      <c r="Q570" s="37" t="s">
        <v>108</v>
      </c>
      <c r="R570" s="12" t="s">
        <v>77</v>
      </c>
      <c r="S570" s="37" t="s">
        <v>196</v>
      </c>
      <c r="T570" s="12">
        <v>28</v>
      </c>
      <c r="U570" s="37">
        <v>1</v>
      </c>
      <c r="V570" s="37">
        <v>5</v>
      </c>
      <c r="W570" s="37" t="s">
        <v>221</v>
      </c>
      <c r="X570" s="37" t="s">
        <v>222</v>
      </c>
      <c r="Y570" s="37">
        <v>3.3</v>
      </c>
      <c r="Z570" s="38">
        <v>22.8</v>
      </c>
      <c r="AA570" s="38">
        <v>1600</v>
      </c>
      <c r="AB570" s="37">
        <v>11</v>
      </c>
      <c r="AC570" s="38">
        <v>-23</v>
      </c>
      <c r="AD570" s="37">
        <v>-26</v>
      </c>
      <c r="AE570" s="37">
        <v>10</v>
      </c>
      <c r="AF570" s="37">
        <v>11</v>
      </c>
      <c r="AG570" s="37">
        <v>13</v>
      </c>
      <c r="AH570" s="37">
        <v>14</v>
      </c>
      <c r="AI570" s="37"/>
      <c r="AJ570" s="38">
        <v>1</v>
      </c>
      <c r="AK570" s="16">
        <f t="shared" si="78"/>
        <v>1993.1060000000002</v>
      </c>
      <c r="AL570" s="37">
        <v>-54.305999999999997</v>
      </c>
      <c r="AM570" s="43">
        <v>-63.949599999999997</v>
      </c>
      <c r="AN570" s="43">
        <v>-72.448700000000002</v>
      </c>
      <c r="AO570" s="43">
        <v>-83.953900000000004</v>
      </c>
      <c r="AP570" s="43">
        <v>-94.131500000000003</v>
      </c>
      <c r="AQ570" s="37">
        <v>-99.9756</v>
      </c>
      <c r="AR570" s="37">
        <v>-104.874</v>
      </c>
      <c r="AS570" s="37">
        <v>-115.11199999999999</v>
      </c>
      <c r="AT570" s="37" t="s">
        <v>216</v>
      </c>
      <c r="AU570" s="12">
        <f t="shared" si="72"/>
        <v>36</v>
      </c>
      <c r="AV570" s="37">
        <v>18</v>
      </c>
      <c r="AW570" s="37">
        <v>1</v>
      </c>
      <c r="AX570" s="37">
        <v>1</v>
      </c>
      <c r="AY570" s="37" t="s">
        <v>80</v>
      </c>
      <c r="AZ570" s="37">
        <v>302.59949999999998</v>
      </c>
      <c r="BA570" s="37">
        <v>305.50009999999997</v>
      </c>
      <c r="BB570" s="44">
        <v>-14.85999966</v>
      </c>
      <c r="BC570" s="43">
        <v>24.991836549999999</v>
      </c>
      <c r="BD570" s="37">
        <v>1.2011719999999999</v>
      </c>
      <c r="BE570" s="37">
        <v>303.80070000000001</v>
      </c>
      <c r="BF570" s="37">
        <v>20.29213</v>
      </c>
      <c r="BG570" s="37">
        <v>0</v>
      </c>
      <c r="BH570" s="37">
        <v>302.59949999999998</v>
      </c>
      <c r="BI570" s="44" t="s">
        <v>81</v>
      </c>
      <c r="BJ570" s="37">
        <v>12.49592</v>
      </c>
      <c r="BK570" s="37" t="s">
        <v>81</v>
      </c>
      <c r="BL570" s="37" t="s">
        <v>81</v>
      </c>
      <c r="BM570" s="37">
        <v>0.69032499999999997</v>
      </c>
      <c r="BN570" s="37">
        <v>0.74388200000000004</v>
      </c>
      <c r="BO570" s="37">
        <v>7.8125</v>
      </c>
      <c r="BP570" s="37">
        <v>4.9805000000000002E-2</v>
      </c>
      <c r="BQ570" s="37">
        <v>-3.9828399999999999</v>
      </c>
      <c r="BR570" s="37">
        <v>1.1494139999999999</v>
      </c>
      <c r="BS570" s="37" t="s">
        <v>81</v>
      </c>
      <c r="BT570" s="37" t="s">
        <v>81</v>
      </c>
      <c r="BU570" s="37" t="s">
        <v>81</v>
      </c>
      <c r="BV570" s="37" t="s">
        <v>81</v>
      </c>
      <c r="BW570" s="37">
        <v>68.592320000000001</v>
      </c>
      <c r="BX570" s="37" t="s">
        <v>82</v>
      </c>
      <c r="BY570" s="37" t="s">
        <v>81</v>
      </c>
      <c r="BZ570" s="37" t="s">
        <v>82</v>
      </c>
      <c r="CA570" s="37" t="s">
        <v>82</v>
      </c>
      <c r="CB570" s="37"/>
      <c r="CC570" s="37">
        <v>42</v>
      </c>
      <c r="CD570" s="37" t="s">
        <v>113</v>
      </c>
      <c r="CE570" s="45">
        <v>-16.73</v>
      </c>
      <c r="CF570" s="46">
        <v>236048.1</v>
      </c>
      <c r="CG570" s="46">
        <v>-0.45800000000000002</v>
      </c>
      <c r="CH570" s="46">
        <v>1.26</v>
      </c>
      <c r="CI570" s="46">
        <v>42.587000000000003</v>
      </c>
      <c r="CJ570" s="46">
        <v>0.65900000000000003</v>
      </c>
      <c r="CK570" s="46">
        <v>3.5249999999999999</v>
      </c>
      <c r="CL570" s="46">
        <v>-21.347999999999999</v>
      </c>
      <c r="CM570" s="37">
        <v>0.8</v>
      </c>
      <c r="CN570" s="23"/>
      <c r="CO570" s="62">
        <f t="shared" si="77"/>
        <v>3.5250000000000004</v>
      </c>
      <c r="CP570" s="37">
        <v>-54.42</v>
      </c>
      <c r="CQ570" s="37">
        <v>391.51</v>
      </c>
      <c r="CR570" s="37"/>
      <c r="CS570" s="37"/>
      <c r="CT570" s="37"/>
      <c r="CU570" s="37"/>
      <c r="CV570" s="37"/>
      <c r="CW570" s="37"/>
      <c r="CX570" s="34">
        <v>0.23100000000000001</v>
      </c>
      <c r="CY570" s="23"/>
      <c r="CZ570" s="37" t="s">
        <v>223</v>
      </c>
      <c r="DA570" s="37"/>
      <c r="DB570" s="37"/>
      <c r="DC570" s="37"/>
      <c r="DD570" s="37"/>
      <c r="DE570" s="37"/>
      <c r="DF570" s="12"/>
      <c r="DG570" s="12"/>
      <c r="DH570" s="37"/>
      <c r="DI570" s="37"/>
      <c r="DJ570" s="37"/>
      <c r="DK570" s="37"/>
      <c r="DL570" s="37"/>
      <c r="DM570" s="37"/>
      <c r="DN570" s="37"/>
      <c r="DO570" s="37"/>
      <c r="DP570" s="37"/>
      <c r="DQ570" s="37"/>
      <c r="DR570" s="37"/>
      <c r="DS570" s="37"/>
      <c r="DT570" s="37"/>
      <c r="DU570" s="37"/>
      <c r="DV570" s="60"/>
      <c r="DW570" s="60"/>
      <c r="DX570" s="37"/>
      <c r="DY570" s="37"/>
      <c r="DZ570" s="37"/>
      <c r="EA570" s="37"/>
      <c r="EB570" s="37"/>
      <c r="EC570" s="12">
        <v>4</v>
      </c>
      <c r="ED570" s="21">
        <v>4</v>
      </c>
      <c r="EE570" s="12"/>
      <c r="EF570" s="21">
        <f t="shared" si="73"/>
        <v>0</v>
      </c>
      <c r="EG570" s="28">
        <v>4</v>
      </c>
      <c r="EH570" s="12"/>
      <c r="EI570" s="12"/>
      <c r="EJ570" s="12"/>
      <c r="EK570" s="12"/>
      <c r="EL570" s="12"/>
      <c r="EM570" s="12"/>
      <c r="EN570" s="12"/>
      <c r="EO570" s="12"/>
      <c r="EP570" s="12"/>
      <c r="EQ570" s="12"/>
      <c r="ER570" s="12"/>
      <c r="ES570" s="12"/>
      <c r="ET570" s="12"/>
      <c r="EU570" s="12"/>
      <c r="EV570" s="12"/>
      <c r="EW570" s="12"/>
      <c r="EX570" s="12"/>
      <c r="EY570" s="12"/>
      <c r="EZ570" s="12"/>
      <c r="FA570" s="12"/>
      <c r="FB570" s="12"/>
      <c r="FC570" s="12"/>
      <c r="FD570" s="12"/>
      <c r="FE570" s="12"/>
      <c r="FF570" s="12"/>
      <c r="FG570" s="12"/>
      <c r="FH570" s="12"/>
      <c r="FI570" s="12"/>
      <c r="FJ570" s="12"/>
      <c r="FK570" s="12"/>
      <c r="FL570" s="12"/>
      <c r="FM570" s="12"/>
      <c r="FN570" s="12"/>
      <c r="FO570" s="12"/>
      <c r="FP570" s="12"/>
      <c r="FQ570" s="12"/>
      <c r="FR570" s="12"/>
      <c r="FS570" s="12"/>
      <c r="FT570" s="12"/>
      <c r="FU570" s="12"/>
      <c r="FV570" s="12"/>
      <c r="FW570" s="12"/>
      <c r="FX570" s="12"/>
      <c r="FY570" s="12"/>
      <c r="FZ570" s="12"/>
      <c r="GA570" s="12"/>
      <c r="GB570" s="12"/>
      <c r="GC570" s="12"/>
      <c r="GD570" s="12"/>
      <c r="GE570" s="12"/>
      <c r="GF570" s="12"/>
      <c r="GG570" s="12"/>
      <c r="GH570" s="12"/>
      <c r="GI570" s="12"/>
      <c r="GJ570" s="12"/>
      <c r="GK570" s="12"/>
      <c r="GL570" s="12"/>
      <c r="GM570" s="12"/>
      <c r="GN570" s="12"/>
      <c r="GO570" s="12"/>
      <c r="GP570" s="12"/>
      <c r="GQ570" s="12"/>
      <c r="GR570" s="12"/>
      <c r="GS570" s="12"/>
      <c r="GT570" s="12"/>
      <c r="GU570" s="12"/>
      <c r="GV570" s="12"/>
      <c r="GW570" s="12"/>
      <c r="GX570" s="12"/>
      <c r="GY570" s="12"/>
      <c r="GZ570" s="12"/>
      <c r="HA570" s="12"/>
      <c r="HB570" s="12"/>
      <c r="HC570" s="12"/>
      <c r="HD570" s="12"/>
      <c r="HE570" s="12"/>
      <c r="HF570" s="12"/>
      <c r="HG570" s="12"/>
      <c r="HH570" s="12"/>
      <c r="HI570" s="12"/>
      <c r="HJ570" s="12"/>
      <c r="HK570" s="12"/>
      <c r="HL570" s="12"/>
      <c r="HM570" s="12"/>
      <c r="HN570" s="12"/>
      <c r="HO570" s="12"/>
      <c r="HP570" s="12"/>
      <c r="HQ570" s="12"/>
      <c r="HR570" s="12"/>
      <c r="HS570" s="12"/>
      <c r="HT570" s="12"/>
      <c r="HU570" s="12"/>
      <c r="HV570" s="12"/>
      <c r="HW570" s="12"/>
      <c r="HX570" s="12"/>
      <c r="HY570" s="12"/>
      <c r="HZ570" s="12"/>
      <c r="IA570" s="12"/>
      <c r="IB570" s="12"/>
      <c r="IC570" s="12"/>
      <c r="ID570" s="12"/>
      <c r="IE570" s="12"/>
      <c r="IF570" s="12"/>
      <c r="IG570" s="12"/>
      <c r="IH570" s="12"/>
      <c r="II570" s="12"/>
      <c r="IJ570" s="12"/>
    </row>
    <row r="571" spans="1:244" s="12" customFormat="1" ht="14.4" customHeight="1" x14ac:dyDescent="0.3">
      <c r="A571" s="37"/>
      <c r="B571" s="38">
        <v>3</v>
      </c>
      <c r="C571" s="37"/>
      <c r="D571" s="39">
        <v>25</v>
      </c>
      <c r="E571" s="48"/>
      <c r="F571" s="40">
        <v>45063</v>
      </c>
      <c r="G571" s="38" t="s">
        <v>89</v>
      </c>
      <c r="I571" s="15">
        <v>45022</v>
      </c>
      <c r="J571" s="13">
        <f t="shared" si="70"/>
        <v>41</v>
      </c>
      <c r="K571" s="41">
        <f t="shared" si="71"/>
        <v>0</v>
      </c>
      <c r="L571" s="37">
        <v>41</v>
      </c>
      <c r="M571" s="16" t="s">
        <v>74</v>
      </c>
      <c r="N571" s="12">
        <v>1</v>
      </c>
      <c r="O571" s="37"/>
      <c r="P571" s="37" t="s">
        <v>107</v>
      </c>
      <c r="Q571" s="37" t="s">
        <v>108</v>
      </c>
      <c r="R571" s="12" t="s">
        <v>77</v>
      </c>
      <c r="S571" s="37" t="s">
        <v>196</v>
      </c>
      <c r="T571" s="12">
        <v>28</v>
      </c>
      <c r="U571" s="37">
        <v>2</v>
      </c>
      <c r="V571" s="37">
        <v>3</v>
      </c>
      <c r="W571" s="37" t="s">
        <v>119</v>
      </c>
      <c r="X571" s="37" t="s">
        <v>139</v>
      </c>
      <c r="Y571" s="37">
        <v>4.0999999999999996</v>
      </c>
      <c r="Z571" s="38">
        <v>22.1</v>
      </c>
      <c r="AA571" s="38">
        <v>1900</v>
      </c>
      <c r="AB571" s="37">
        <v>10.5</v>
      </c>
      <c r="AC571" s="38">
        <v>-26</v>
      </c>
      <c r="AD571" s="37">
        <v>-18.600000000000001</v>
      </c>
      <c r="AE571" s="37">
        <v>24</v>
      </c>
      <c r="AF571" s="37">
        <v>25</v>
      </c>
      <c r="AG571" s="37">
        <v>26</v>
      </c>
      <c r="AH571" s="37">
        <v>27</v>
      </c>
      <c r="AI571" s="37"/>
      <c r="AJ571" s="38">
        <v>1</v>
      </c>
      <c r="AK571" s="16"/>
      <c r="AL571" s="37">
        <v>-69.808999999999997</v>
      </c>
      <c r="AM571" s="43">
        <v>-83.450299999999999</v>
      </c>
      <c r="AN571" s="43">
        <v>-89.981099999999998</v>
      </c>
      <c r="AO571" s="43">
        <v>-76.736500000000007</v>
      </c>
      <c r="AP571" s="43">
        <v>-62.3932</v>
      </c>
      <c r="AQ571" s="37">
        <v>-70.0989</v>
      </c>
      <c r="AR571" s="37"/>
      <c r="AS571" s="37"/>
      <c r="AT571" s="37" t="s">
        <v>224</v>
      </c>
      <c r="AU571" s="12">
        <f t="shared" si="72"/>
        <v>12</v>
      </c>
      <c r="AV571" s="37">
        <v>6</v>
      </c>
      <c r="AW571" s="37">
        <v>1</v>
      </c>
      <c r="AX571" s="37">
        <v>1</v>
      </c>
      <c r="AY571" s="37" t="s">
        <v>80</v>
      </c>
      <c r="AZ571" s="37">
        <v>550.4</v>
      </c>
      <c r="BA571" s="37">
        <v>555.50009999999997</v>
      </c>
      <c r="BB571" s="44">
        <v>-27.979999540000001</v>
      </c>
      <c r="BC571" s="43">
        <v>48.76247025</v>
      </c>
      <c r="BD571" s="37">
        <v>2.2001949999999999</v>
      </c>
      <c r="BE571" s="37">
        <v>552.60019999999997</v>
      </c>
      <c r="BF571" s="37">
        <v>23.31081</v>
      </c>
      <c r="BG571" s="37">
        <v>0</v>
      </c>
      <c r="BH571" s="37">
        <v>550.4</v>
      </c>
      <c r="BI571" s="44" t="s">
        <v>81</v>
      </c>
      <c r="BJ571" s="37">
        <v>24.381239999999998</v>
      </c>
      <c r="BK571" s="37">
        <v>0.108837</v>
      </c>
      <c r="BL571" s="37" t="s">
        <v>81</v>
      </c>
      <c r="BM571" s="37">
        <v>4.1871330000000002</v>
      </c>
      <c r="BN571" s="37">
        <v>2.6802199999999998</v>
      </c>
      <c r="BO571" s="37">
        <v>17.922789999999999</v>
      </c>
      <c r="BP571" s="37">
        <v>0.85009800000000002</v>
      </c>
      <c r="BQ571" s="37">
        <v>-11.489000000000001</v>
      </c>
      <c r="BR571" s="37">
        <v>2.149902</v>
      </c>
      <c r="BS571" s="37" t="s">
        <v>81</v>
      </c>
      <c r="BT571" s="37" t="s">
        <v>81</v>
      </c>
      <c r="BU571" s="37" t="s">
        <v>81</v>
      </c>
      <c r="BV571" s="37" t="s">
        <v>81</v>
      </c>
      <c r="BW571" s="37">
        <v>196.21559999999999</v>
      </c>
      <c r="BX571" s="37" t="s">
        <v>82</v>
      </c>
      <c r="BY571" s="37" t="s">
        <v>81</v>
      </c>
      <c r="BZ571" s="37" t="s">
        <v>82</v>
      </c>
      <c r="CA571" s="37" t="s">
        <v>82</v>
      </c>
      <c r="CB571" s="37" t="s">
        <v>225</v>
      </c>
      <c r="CC571" s="37">
        <v>87</v>
      </c>
      <c r="CD571" s="37" t="s">
        <v>113</v>
      </c>
      <c r="CE571" s="45">
        <v>-24.013999999999999</v>
      </c>
      <c r="CF571" s="46">
        <v>114334.7</v>
      </c>
      <c r="CG571" s="46">
        <v>-0.13700000000000001</v>
      </c>
      <c r="CH571" s="46">
        <v>0.93700000000000006</v>
      </c>
      <c r="CI571" s="46">
        <v>49.134</v>
      </c>
      <c r="CJ571" s="46">
        <v>1.139</v>
      </c>
      <c r="CK571" s="46">
        <v>4.3710000000000004</v>
      </c>
      <c r="CL571" s="46">
        <v>-15.295999999999999</v>
      </c>
      <c r="CM571" s="37">
        <v>0.71099999999999997</v>
      </c>
      <c r="CN571" s="23"/>
      <c r="CO571" s="62">
        <f t="shared" si="77"/>
        <v>4.3710000000000004</v>
      </c>
      <c r="CP571" s="37">
        <v>-46.335000000000001</v>
      </c>
      <c r="CQ571" s="37">
        <v>409.34899999999999</v>
      </c>
      <c r="CR571" s="37"/>
      <c r="CS571" s="37"/>
      <c r="CT571" s="37"/>
      <c r="CU571" s="37"/>
      <c r="CV571" s="37"/>
      <c r="CW571" s="37"/>
      <c r="CX571" s="34">
        <v>0.35599999999999998</v>
      </c>
      <c r="CY571" s="23"/>
      <c r="CZ571" s="37" t="s">
        <v>226</v>
      </c>
      <c r="DA571" s="37"/>
      <c r="DB571" s="37"/>
      <c r="DC571" s="37"/>
      <c r="DD571" s="37"/>
      <c r="DE571" s="37"/>
      <c r="DF571" s="37"/>
      <c r="DH571" s="37"/>
      <c r="DI571" s="37"/>
      <c r="DJ571" s="37"/>
      <c r="DK571" s="37"/>
      <c r="DL571" s="37"/>
      <c r="DM571" s="37"/>
      <c r="DN571" s="37"/>
      <c r="DO571" s="37"/>
      <c r="DP571" s="37"/>
      <c r="DQ571" s="37"/>
      <c r="DR571" s="37"/>
      <c r="DS571" s="37"/>
      <c r="DT571" s="37"/>
      <c r="DU571" s="37"/>
      <c r="DV571" s="37"/>
      <c r="DW571" s="37"/>
      <c r="DX571" s="37"/>
      <c r="DY571" s="37"/>
      <c r="DZ571" s="37"/>
      <c r="EA571" s="37"/>
      <c r="EB571" s="37"/>
      <c r="EC571" s="12">
        <v>4</v>
      </c>
      <c r="ED571" s="12">
        <v>4</v>
      </c>
      <c r="EF571" s="21">
        <f t="shared" si="73"/>
        <v>0</v>
      </c>
      <c r="EG571" s="28">
        <v>4</v>
      </c>
    </row>
    <row r="572" spans="1:244" s="12" customFormat="1" ht="14.4" customHeight="1" x14ac:dyDescent="0.3">
      <c r="A572" s="37"/>
      <c r="B572" s="47">
        <v>3</v>
      </c>
      <c r="C572" s="37"/>
      <c r="D572" s="39">
        <v>25</v>
      </c>
      <c r="E572" s="37"/>
      <c r="F572" s="40">
        <v>45063</v>
      </c>
      <c r="G572" s="38" t="s">
        <v>89</v>
      </c>
      <c r="I572" s="15">
        <v>45022</v>
      </c>
      <c r="J572" s="13">
        <f t="shared" si="70"/>
        <v>41</v>
      </c>
      <c r="K572" s="41">
        <f t="shared" si="71"/>
        <v>0</v>
      </c>
      <c r="L572" s="37">
        <v>41</v>
      </c>
      <c r="M572" s="42" t="s">
        <v>105</v>
      </c>
      <c r="N572" s="12">
        <v>1</v>
      </c>
      <c r="O572" s="37"/>
      <c r="P572" s="37" t="s">
        <v>107</v>
      </c>
      <c r="Q572" s="37" t="s">
        <v>108</v>
      </c>
      <c r="R572" s="12" t="s">
        <v>77</v>
      </c>
      <c r="S572" s="37" t="s">
        <v>196</v>
      </c>
      <c r="T572" s="12">
        <v>28</v>
      </c>
      <c r="U572" s="37">
        <v>3</v>
      </c>
      <c r="V572" s="37">
        <v>3</v>
      </c>
      <c r="W572" s="37" t="s">
        <v>119</v>
      </c>
      <c r="X572" s="37" t="s">
        <v>227</v>
      </c>
      <c r="Y572" s="37">
        <v>3.4</v>
      </c>
      <c r="Z572" s="38">
        <v>31.5</v>
      </c>
      <c r="AA572" s="38">
        <v>1400</v>
      </c>
      <c r="AB572" s="37">
        <v>8.1</v>
      </c>
      <c r="AC572" s="38">
        <v>-30</v>
      </c>
      <c r="AD572" s="37">
        <v>-32.4</v>
      </c>
      <c r="AE572" s="37">
        <v>46</v>
      </c>
      <c r="AF572" s="37">
        <v>47</v>
      </c>
      <c r="AG572" s="37">
        <v>48</v>
      </c>
      <c r="AH572" s="37">
        <v>49</v>
      </c>
      <c r="AI572" s="37"/>
      <c r="AJ572" s="38">
        <v>3</v>
      </c>
      <c r="AK572" s="16">
        <f>SLOPE(AL572:AP572,AL$1:AP$1)*-1000</f>
        <v>1326.2900000000004</v>
      </c>
      <c r="AL572" s="37">
        <v>-67.886399999999995</v>
      </c>
      <c r="AM572" s="43">
        <v>-75.607299999999995</v>
      </c>
      <c r="AN572" s="43">
        <v>-79.284700000000001</v>
      </c>
      <c r="AO572" s="43">
        <v>-86.959800000000001</v>
      </c>
      <c r="AP572" s="43">
        <v>-95.367400000000004</v>
      </c>
      <c r="AQ572" s="37">
        <v>-104.675</v>
      </c>
      <c r="AR572" s="37"/>
      <c r="AS572" s="37"/>
      <c r="AT572" s="37"/>
      <c r="AU572" s="12">
        <f t="shared" si="72"/>
        <v>38</v>
      </c>
      <c r="AV572" s="37">
        <v>19</v>
      </c>
      <c r="AW572" s="37">
        <v>1</v>
      </c>
      <c r="AX572" s="37">
        <v>1</v>
      </c>
      <c r="AY572" s="37" t="s">
        <v>80</v>
      </c>
      <c r="AZ572" s="37">
        <v>397.90050000000002</v>
      </c>
      <c r="BA572" s="37">
        <v>401.19909999999999</v>
      </c>
      <c r="BB572" s="44">
        <v>-23.940000529999999</v>
      </c>
      <c r="BC572" s="43">
        <v>36.238582610000002</v>
      </c>
      <c r="BD572" s="37">
        <v>1.5996090000000001</v>
      </c>
      <c r="BE572" s="37">
        <v>399.50009999999997</v>
      </c>
      <c r="BF572" s="37">
        <v>24.825009999999999</v>
      </c>
      <c r="BG572" s="37">
        <v>0</v>
      </c>
      <c r="BH572" s="37">
        <v>397.90050000000002</v>
      </c>
      <c r="BI572" s="44" t="s">
        <v>81</v>
      </c>
      <c r="BJ572" s="37">
        <v>18.119289999999999</v>
      </c>
      <c r="BK572" s="37" t="s">
        <v>81</v>
      </c>
      <c r="BL572" s="37" t="s">
        <v>81</v>
      </c>
      <c r="BM572" s="37">
        <v>1.416463</v>
      </c>
      <c r="BN572" s="37">
        <v>1.1787639999999999</v>
      </c>
      <c r="BO572" s="37">
        <v>10.87623</v>
      </c>
      <c r="BP572" s="37">
        <v>0.24902299999999999</v>
      </c>
      <c r="BQ572" s="37">
        <v>-10.723000000000001</v>
      </c>
      <c r="BR572" s="37">
        <v>1.5498050000000001</v>
      </c>
      <c r="BS572" s="37" t="s">
        <v>81</v>
      </c>
      <c r="BT572" s="37" t="s">
        <v>81</v>
      </c>
      <c r="BU572" s="37" t="s">
        <v>81</v>
      </c>
      <c r="BV572" s="37" t="s">
        <v>81</v>
      </c>
      <c r="BW572" s="37">
        <v>105.1914</v>
      </c>
      <c r="BX572" s="37" t="s">
        <v>82</v>
      </c>
      <c r="BY572" s="37" t="s">
        <v>81</v>
      </c>
      <c r="BZ572" s="37" t="s">
        <v>82</v>
      </c>
      <c r="CA572" s="37" t="s">
        <v>82</v>
      </c>
      <c r="CB572" s="37"/>
      <c r="CC572" s="37">
        <v>183</v>
      </c>
      <c r="CD572" s="37" t="s">
        <v>113</v>
      </c>
      <c r="CE572" s="45">
        <v>-20.72</v>
      </c>
      <c r="CF572" s="46">
        <v>111564.2</v>
      </c>
      <c r="CG572" s="46">
        <v>0.2</v>
      </c>
      <c r="CH572" s="46">
        <v>1.8169999999999999</v>
      </c>
      <c r="CI572" s="46">
        <v>253.03899999999999</v>
      </c>
      <c r="CJ572" s="46">
        <v>2.431</v>
      </c>
      <c r="CK572" s="46">
        <v>18.974</v>
      </c>
      <c r="CL572" s="46">
        <v>-36.689</v>
      </c>
      <c r="CM572" s="37">
        <v>1.4690000000000001</v>
      </c>
      <c r="CN572" s="23"/>
      <c r="CO572" s="62">
        <f t="shared" si="77"/>
        <v>18.974</v>
      </c>
      <c r="CP572" s="37">
        <v>-20.164000000000001</v>
      </c>
      <c r="CQ572" s="37">
        <v>452.928</v>
      </c>
      <c r="CR572" s="37"/>
      <c r="CS572" s="37"/>
      <c r="CT572" s="37"/>
      <c r="CU572" s="37"/>
      <c r="CV572" s="37"/>
      <c r="CW572" s="37"/>
      <c r="CX572" s="34">
        <v>0.629</v>
      </c>
      <c r="CY572" s="23"/>
      <c r="CZ572" s="37" t="s">
        <v>122</v>
      </c>
      <c r="DA572" s="37"/>
      <c r="DB572" s="37"/>
      <c r="DC572" s="37"/>
      <c r="DD572" s="37"/>
      <c r="DE572" s="37"/>
      <c r="DH572" s="37"/>
      <c r="DI572" s="37"/>
      <c r="DJ572" s="37"/>
      <c r="DK572" s="37"/>
      <c r="DL572" s="37"/>
      <c r="DM572" s="37"/>
      <c r="DN572" s="37"/>
      <c r="DO572" s="37"/>
      <c r="DP572" s="37"/>
      <c r="DQ572" s="37"/>
      <c r="DR572" s="37"/>
      <c r="DS572" s="37"/>
      <c r="DT572" s="37"/>
      <c r="DU572" s="37"/>
      <c r="DV572" s="37"/>
      <c r="DW572" s="37"/>
      <c r="DX572" s="37"/>
      <c r="DY572" s="37"/>
      <c r="DZ572" s="37"/>
      <c r="EA572" s="37"/>
      <c r="EB572" s="37"/>
      <c r="EC572" s="12">
        <v>7</v>
      </c>
      <c r="ED572" s="21">
        <v>7</v>
      </c>
      <c r="EE572" s="21"/>
      <c r="EF572" s="21">
        <f t="shared" si="73"/>
        <v>0</v>
      </c>
      <c r="EG572" s="28">
        <v>7</v>
      </c>
      <c r="EH572" s="21"/>
      <c r="EI572" s="21"/>
      <c r="EJ572" s="21"/>
      <c r="EK572" s="21"/>
      <c r="EL572" s="21"/>
      <c r="EM572" s="21"/>
      <c r="EN572" s="21"/>
      <c r="EO572" s="21"/>
      <c r="EP572" s="21"/>
      <c r="EQ572" s="21"/>
      <c r="ER572" s="21"/>
      <c r="ES572" s="21"/>
      <c r="ET572" s="21"/>
      <c r="EU572" s="21"/>
      <c r="EV572" s="21"/>
      <c r="EW572" s="21"/>
      <c r="EX572" s="21"/>
      <c r="EY572" s="21"/>
      <c r="EZ572" s="21"/>
      <c r="FA572" s="21"/>
      <c r="FB572" s="21"/>
      <c r="FC572" s="21"/>
      <c r="FD572" s="21"/>
      <c r="FE572" s="21"/>
      <c r="FF572" s="21"/>
      <c r="FG572" s="21"/>
      <c r="FH572" s="21"/>
      <c r="FI572" s="21"/>
      <c r="FJ572" s="21"/>
      <c r="FK572" s="21"/>
      <c r="FL572" s="21"/>
      <c r="FM572" s="21"/>
      <c r="FN572" s="21"/>
      <c r="FO572" s="21"/>
      <c r="FP572" s="21"/>
      <c r="FQ572" s="21"/>
      <c r="FR572" s="21"/>
      <c r="FS572" s="21"/>
      <c r="FT572" s="21"/>
      <c r="FU572" s="21"/>
      <c r="FV572" s="21"/>
      <c r="FW572" s="21"/>
      <c r="FX572" s="21"/>
      <c r="FY572" s="21"/>
      <c r="FZ572" s="21"/>
      <c r="GA572" s="21"/>
      <c r="GB572" s="21"/>
      <c r="GC572" s="21"/>
      <c r="GD572" s="21"/>
      <c r="GE572" s="21"/>
      <c r="GF572" s="21"/>
      <c r="GG572" s="21"/>
      <c r="GH572" s="21"/>
      <c r="GI572" s="21"/>
      <c r="GJ572" s="21"/>
      <c r="GK572" s="21"/>
      <c r="GL572" s="21"/>
      <c r="GM572" s="21"/>
      <c r="GN572" s="21"/>
      <c r="GO572" s="21"/>
      <c r="GP572" s="21"/>
      <c r="GQ572" s="21"/>
      <c r="GR572" s="21"/>
      <c r="GS572" s="21"/>
      <c r="GT572" s="21"/>
      <c r="GU572" s="21"/>
      <c r="GV572" s="21"/>
      <c r="GW572" s="21"/>
      <c r="GX572" s="21"/>
      <c r="GY572" s="21"/>
      <c r="GZ572" s="21"/>
      <c r="HA572" s="21"/>
      <c r="HB572" s="21"/>
      <c r="HC572" s="21"/>
      <c r="HD572" s="21"/>
      <c r="HE572" s="21"/>
      <c r="HF572" s="21"/>
      <c r="HG572" s="21"/>
      <c r="HH572" s="21"/>
      <c r="HI572" s="21"/>
      <c r="HJ572" s="21"/>
      <c r="HK572" s="21"/>
      <c r="HL572" s="21"/>
      <c r="HM572" s="21"/>
      <c r="HN572" s="21"/>
      <c r="HO572" s="21"/>
      <c r="HP572" s="21"/>
      <c r="HQ572" s="21"/>
      <c r="HR572" s="21"/>
      <c r="HS572" s="21"/>
      <c r="HT572" s="21"/>
      <c r="HU572" s="21"/>
      <c r="HV572" s="21"/>
      <c r="HW572" s="21"/>
      <c r="HX572" s="21"/>
      <c r="HY572" s="21"/>
      <c r="HZ572" s="21"/>
      <c r="IA572" s="21"/>
      <c r="IB572" s="21"/>
      <c r="IC572" s="21"/>
      <c r="ID572" s="21"/>
      <c r="IE572" s="21"/>
      <c r="IF572" s="21"/>
      <c r="IG572" s="21"/>
      <c r="IH572" s="21"/>
      <c r="II572" s="21"/>
      <c r="IJ572" s="21"/>
    </row>
    <row r="573" spans="1:244" s="12" customFormat="1" x14ac:dyDescent="0.3">
      <c r="A573" s="37"/>
      <c r="B573" s="38">
        <v>3</v>
      </c>
      <c r="C573" s="37"/>
      <c r="D573" s="39">
        <v>25</v>
      </c>
      <c r="E573" s="48"/>
      <c r="F573" s="40">
        <v>45063</v>
      </c>
      <c r="G573" s="38" t="s">
        <v>89</v>
      </c>
      <c r="I573" s="15">
        <v>45022</v>
      </c>
      <c r="J573" s="13">
        <f t="shared" si="70"/>
        <v>41</v>
      </c>
      <c r="K573" s="41">
        <f t="shared" si="71"/>
        <v>0</v>
      </c>
      <c r="L573" s="37">
        <v>41</v>
      </c>
      <c r="M573" s="16" t="s">
        <v>74</v>
      </c>
      <c r="N573" s="12">
        <v>1</v>
      </c>
      <c r="O573" s="37"/>
      <c r="P573" s="37" t="s">
        <v>107</v>
      </c>
      <c r="Q573" s="37" t="s">
        <v>108</v>
      </c>
      <c r="R573" s="12" t="s">
        <v>77</v>
      </c>
      <c r="S573" s="37" t="s">
        <v>196</v>
      </c>
      <c r="T573" s="12">
        <v>28</v>
      </c>
      <c r="U573" s="37">
        <v>2</v>
      </c>
      <c r="V573" s="37">
        <v>1</v>
      </c>
      <c r="W573" s="37" t="s">
        <v>183</v>
      </c>
      <c r="X573" s="37" t="s">
        <v>228</v>
      </c>
      <c r="Y573" s="37">
        <v>3.8</v>
      </c>
      <c r="Z573" s="38">
        <v>51.6</v>
      </c>
      <c r="AA573" s="38">
        <v>1600</v>
      </c>
      <c r="AB573" s="37">
        <v>21.9</v>
      </c>
      <c r="AC573" s="38">
        <v>-31</v>
      </c>
      <c r="AD573" s="37">
        <v>-19.7</v>
      </c>
      <c r="AE573" s="37">
        <v>16</v>
      </c>
      <c r="AF573" s="37">
        <v>17</v>
      </c>
      <c r="AG573" s="37">
        <v>18</v>
      </c>
      <c r="AH573" s="37">
        <v>19</v>
      </c>
      <c r="AI573" s="37"/>
      <c r="AJ573" s="38">
        <v>0</v>
      </c>
      <c r="AK573" s="16">
        <f>SLOPE(AL573:AP573,AL$1:AP$1)*-1000</f>
        <v>3011.8</v>
      </c>
      <c r="AL573" s="37">
        <v>-59.036299999999997</v>
      </c>
      <c r="AM573" s="43">
        <v>-64.880399999999995</v>
      </c>
      <c r="AN573" s="43">
        <v>-86.807299999999998</v>
      </c>
      <c r="AO573" s="43">
        <v>-103.867</v>
      </c>
      <c r="AP573" s="43">
        <v>-114.83799999999999</v>
      </c>
      <c r="AQ573" s="37">
        <v>-121.44499999999999</v>
      </c>
      <c r="AR573" s="37"/>
      <c r="AS573" s="37"/>
      <c r="AT573" s="37"/>
      <c r="AU573" s="12">
        <f t="shared" si="72"/>
        <v>0</v>
      </c>
      <c r="AV573" s="37"/>
      <c r="AW573" s="37"/>
      <c r="AX573" s="37"/>
      <c r="AY573" s="37"/>
      <c r="AZ573" s="37"/>
      <c r="BA573" s="37"/>
      <c r="BB573" s="44"/>
      <c r="BC573" s="43"/>
      <c r="BD573" s="37"/>
      <c r="BE573" s="37"/>
      <c r="BF573" s="37"/>
      <c r="BG573" s="37"/>
      <c r="BH573" s="37"/>
      <c r="BI573" s="44"/>
      <c r="BJ573" s="37"/>
      <c r="BK573" s="37"/>
      <c r="BL573" s="37"/>
      <c r="BM573" s="37"/>
      <c r="BN573" s="37"/>
      <c r="BO573" s="37"/>
      <c r="BP573" s="37"/>
      <c r="BQ573" s="37"/>
      <c r="BR573" s="37"/>
      <c r="BS573" s="37"/>
      <c r="BT573" s="37"/>
      <c r="BU573" s="37"/>
      <c r="BV573" s="37"/>
      <c r="BW573" s="37"/>
      <c r="BX573" s="37"/>
      <c r="BY573" s="37"/>
      <c r="BZ573" s="37"/>
      <c r="CA573" s="37"/>
      <c r="CB573" s="37"/>
      <c r="CC573" s="37">
        <v>3</v>
      </c>
      <c r="CD573" s="37" t="s">
        <v>113</v>
      </c>
      <c r="CE573" s="45">
        <v>-15.279</v>
      </c>
      <c r="CF573" s="46">
        <v>95227.75</v>
      </c>
      <c r="CG573" s="46">
        <v>1.353</v>
      </c>
      <c r="CH573" s="46">
        <v>1.1000000000000001</v>
      </c>
      <c r="CI573" s="46">
        <v>57.426000000000002</v>
      </c>
      <c r="CJ573" s="46">
        <v>0.91400000000000003</v>
      </c>
      <c r="CK573" s="46">
        <v>11.782999999999999</v>
      </c>
      <c r="CL573" s="46">
        <v>-10.651</v>
      </c>
      <c r="CM573" s="37">
        <v>0.30199999999999999</v>
      </c>
      <c r="CN573" s="23"/>
      <c r="CO573" s="62">
        <f t="shared" si="77"/>
        <v>11.782999999999999</v>
      </c>
      <c r="CP573" s="37">
        <v>-90.457999999999998</v>
      </c>
      <c r="CQ573" s="37">
        <v>473.61700000000002</v>
      </c>
      <c r="CR573" s="37"/>
      <c r="CS573" s="37"/>
      <c r="CT573" s="37"/>
      <c r="CU573" s="37"/>
      <c r="CV573" s="37"/>
      <c r="CW573" s="37"/>
      <c r="CX573" s="34">
        <v>3.5999999999999997E-2</v>
      </c>
      <c r="CY573" s="23"/>
      <c r="CZ573" s="37" t="s">
        <v>127</v>
      </c>
      <c r="DA573" s="37"/>
      <c r="DB573" s="37"/>
      <c r="DC573" s="37"/>
      <c r="DD573" s="37"/>
      <c r="DE573" s="37"/>
      <c r="DH573" s="37"/>
      <c r="DI573" s="37"/>
      <c r="DJ573" s="37"/>
      <c r="DK573" s="37"/>
      <c r="DL573" s="37"/>
      <c r="DM573" s="37"/>
      <c r="DN573" s="37"/>
      <c r="DO573" s="37"/>
      <c r="DP573" s="37"/>
      <c r="DQ573" s="37"/>
      <c r="DR573" s="37"/>
      <c r="DS573" s="37"/>
      <c r="DT573" s="37"/>
      <c r="DU573" s="37"/>
      <c r="DV573" s="37"/>
      <c r="DW573" s="37"/>
      <c r="DX573" s="37"/>
      <c r="DY573" s="37"/>
      <c r="DZ573" s="37"/>
      <c r="EA573" s="37"/>
      <c r="EB573" s="37"/>
      <c r="EC573" s="12">
        <v>2</v>
      </c>
      <c r="ED573" s="12">
        <v>2</v>
      </c>
      <c r="EE573" s="12" t="s">
        <v>229</v>
      </c>
      <c r="EF573" s="21">
        <f t="shared" si="73"/>
        <v>0</v>
      </c>
      <c r="EG573" s="28">
        <v>2</v>
      </c>
    </row>
    <row r="574" spans="1:244" s="12" customFormat="1" x14ac:dyDescent="0.3">
      <c r="A574" s="37"/>
      <c r="B574" s="38">
        <v>3</v>
      </c>
      <c r="C574" s="37"/>
      <c r="D574" s="39">
        <v>25</v>
      </c>
      <c r="E574" s="37"/>
      <c r="F574" s="40">
        <v>45063</v>
      </c>
      <c r="G574" s="38" t="s">
        <v>89</v>
      </c>
      <c r="I574" s="15">
        <v>45022</v>
      </c>
      <c r="J574" s="13">
        <f t="shared" si="70"/>
        <v>41</v>
      </c>
      <c r="K574" s="41">
        <f t="shared" si="71"/>
        <v>0</v>
      </c>
      <c r="L574" s="37">
        <v>41</v>
      </c>
      <c r="M574" s="42" t="s">
        <v>105</v>
      </c>
      <c r="N574" s="12">
        <v>1</v>
      </c>
      <c r="O574" s="37"/>
      <c r="P574" s="37" t="s">
        <v>107</v>
      </c>
      <c r="Q574" s="37" t="s">
        <v>108</v>
      </c>
      <c r="R574" s="12" t="s">
        <v>77</v>
      </c>
      <c r="S574" s="37" t="s">
        <v>196</v>
      </c>
      <c r="T574" s="12">
        <v>28</v>
      </c>
      <c r="U574" s="37">
        <v>3</v>
      </c>
      <c r="V574" s="37">
        <v>4</v>
      </c>
      <c r="W574" s="37" t="s">
        <v>200</v>
      </c>
      <c r="X574" s="37" t="s">
        <v>201</v>
      </c>
      <c r="Y574" s="37">
        <v>3.3</v>
      </c>
      <c r="Z574" s="38">
        <v>30.7</v>
      </c>
      <c r="AA574" s="38">
        <v>1800</v>
      </c>
      <c r="AB574" s="37">
        <v>8.5</v>
      </c>
      <c r="AC574" s="38">
        <v>-29</v>
      </c>
      <c r="AD574" s="37">
        <v>-17.600000000000001</v>
      </c>
      <c r="AE574" s="59">
        <v>50</v>
      </c>
      <c r="AF574" s="37">
        <v>51</v>
      </c>
      <c r="AG574" s="37"/>
      <c r="AH574" s="37"/>
      <c r="AI574" s="37"/>
      <c r="AJ574" s="38">
        <v>6</v>
      </c>
      <c r="AK574" s="16"/>
      <c r="AL574" s="37"/>
      <c r="AM574" s="43"/>
      <c r="AN574" s="43"/>
      <c r="AO574" s="43"/>
      <c r="AP574" s="43"/>
      <c r="AQ574" s="37"/>
      <c r="AR574" s="37"/>
      <c r="AS574" s="37"/>
      <c r="AT574" s="37"/>
      <c r="AU574" s="12">
        <f t="shared" si="72"/>
        <v>22</v>
      </c>
      <c r="AV574" s="37">
        <v>11</v>
      </c>
      <c r="AW574" s="37">
        <v>1</v>
      </c>
      <c r="AX574" s="37">
        <v>1</v>
      </c>
      <c r="AY574" s="37" t="s">
        <v>80</v>
      </c>
      <c r="AZ574" s="37">
        <v>618.7002</v>
      </c>
      <c r="BA574" s="37">
        <v>623.30079999999998</v>
      </c>
      <c r="BB574" s="44">
        <v>-20.780000690000001</v>
      </c>
      <c r="BC574" s="43">
        <v>55.661590580000002</v>
      </c>
      <c r="BD574" s="37">
        <v>2.0996090000000001</v>
      </c>
      <c r="BE574" s="37">
        <v>620.7998</v>
      </c>
      <c r="BF574" s="37">
        <v>2.0879829999999999</v>
      </c>
      <c r="BG574" s="37">
        <v>0</v>
      </c>
      <c r="BH574" s="37">
        <v>618.7002</v>
      </c>
      <c r="BI574" s="44">
        <v>2.6123460000000001</v>
      </c>
      <c r="BJ574" s="37">
        <v>27.8308</v>
      </c>
      <c r="BK574" s="37">
        <v>0.91979599999999995</v>
      </c>
      <c r="BL574" s="37">
        <v>3.5321419999999999</v>
      </c>
      <c r="BM574" s="37">
        <v>5.5224710000000004</v>
      </c>
      <c r="BN574" s="37">
        <v>5.6233459999999997</v>
      </c>
      <c r="BO574" s="37">
        <v>33.241419999999998</v>
      </c>
      <c r="BP574" s="37">
        <v>1.25</v>
      </c>
      <c r="BQ574" s="37">
        <v>-27.726700000000001</v>
      </c>
      <c r="BR574" s="37">
        <v>1.25</v>
      </c>
      <c r="BS574" s="37">
        <v>29.541119999999999</v>
      </c>
      <c r="BT574" s="37">
        <v>1.507403</v>
      </c>
      <c r="BU574" s="37">
        <v>-24.954899999999999</v>
      </c>
      <c r="BV574" s="37">
        <v>1.8526499999999999</v>
      </c>
      <c r="BW574" s="37">
        <v>146.40029999999999</v>
      </c>
      <c r="BX574" s="37" t="s">
        <v>82</v>
      </c>
      <c r="BY574" s="37" t="s">
        <v>81</v>
      </c>
      <c r="BZ574" s="37" t="s">
        <v>82</v>
      </c>
      <c r="CA574" s="37" t="s">
        <v>82</v>
      </c>
      <c r="CB574" s="37"/>
      <c r="CC574" s="37"/>
      <c r="CD574" s="37"/>
      <c r="CE574" s="45"/>
      <c r="CF574" s="46"/>
      <c r="CG574" s="46"/>
      <c r="CH574" s="46"/>
      <c r="CI574" s="46"/>
      <c r="CJ574" s="46"/>
      <c r="CK574" s="46"/>
      <c r="CL574" s="46"/>
      <c r="CM574" s="37"/>
      <c r="CN574" s="23"/>
      <c r="CO574" s="62"/>
      <c r="CP574" s="37"/>
      <c r="CQ574" s="37"/>
      <c r="CR574" s="37"/>
      <c r="CS574" s="37"/>
      <c r="CT574" s="37"/>
      <c r="CU574" s="37"/>
      <c r="CV574" s="37"/>
      <c r="CW574" s="37"/>
      <c r="CX574" s="22" t="s">
        <v>85</v>
      </c>
      <c r="CY574" s="12" t="s">
        <v>85</v>
      </c>
      <c r="CZ574" s="37" t="s">
        <v>202</v>
      </c>
      <c r="DA574" s="37"/>
      <c r="DB574" s="37"/>
      <c r="DC574" s="37"/>
      <c r="DD574" s="37"/>
      <c r="DE574" s="37"/>
      <c r="DF574" s="12" t="s">
        <v>203</v>
      </c>
      <c r="DH574" s="37"/>
      <c r="DI574" s="37"/>
      <c r="DJ574" s="37"/>
      <c r="DK574" s="37"/>
      <c r="DL574" s="37"/>
      <c r="DM574" s="37"/>
      <c r="DN574" s="37"/>
      <c r="DO574" s="37"/>
      <c r="DP574" s="37"/>
      <c r="DQ574" s="37"/>
      <c r="DR574" s="37"/>
      <c r="DS574" s="37"/>
      <c r="DT574" s="37"/>
      <c r="DU574" s="37"/>
      <c r="DV574" s="37"/>
      <c r="DW574" s="37"/>
      <c r="DX574" s="37"/>
      <c r="DY574" s="37"/>
      <c r="DZ574" s="37"/>
      <c r="EA574" s="37"/>
      <c r="EB574" s="37"/>
      <c r="EC574" s="12">
        <v>9</v>
      </c>
      <c r="ED574" s="21">
        <v>9</v>
      </c>
      <c r="EF574" s="21">
        <f t="shared" si="73"/>
        <v>0</v>
      </c>
      <c r="EG574" s="28">
        <v>9</v>
      </c>
    </row>
    <row r="575" spans="1:244" s="12" customFormat="1" ht="14.4" customHeight="1" x14ac:dyDescent="0.3">
      <c r="A575" s="37"/>
      <c r="B575" s="47">
        <v>3</v>
      </c>
      <c r="C575" s="37"/>
      <c r="D575" s="39">
        <v>25</v>
      </c>
      <c r="E575" s="37"/>
      <c r="F575" s="40">
        <v>45063</v>
      </c>
      <c r="G575" s="38" t="s">
        <v>89</v>
      </c>
      <c r="I575" s="15">
        <v>45022</v>
      </c>
      <c r="J575" s="13">
        <f t="shared" si="70"/>
        <v>41</v>
      </c>
      <c r="K575" s="41">
        <f t="shared" si="71"/>
        <v>0</v>
      </c>
      <c r="L575" s="37">
        <v>41</v>
      </c>
      <c r="M575" s="42" t="s">
        <v>105</v>
      </c>
      <c r="N575" s="12">
        <v>1</v>
      </c>
      <c r="O575" s="37"/>
      <c r="P575" s="37" t="s">
        <v>107</v>
      </c>
      <c r="Q575" s="37" t="s">
        <v>108</v>
      </c>
      <c r="R575" s="12" t="s">
        <v>77</v>
      </c>
      <c r="S575" s="37" t="s">
        <v>196</v>
      </c>
      <c r="T575" s="12">
        <v>28</v>
      </c>
      <c r="U575" s="37">
        <v>3</v>
      </c>
      <c r="V575" s="37">
        <v>5</v>
      </c>
      <c r="W575" s="37" t="s">
        <v>183</v>
      </c>
      <c r="X575" s="37" t="s">
        <v>111</v>
      </c>
      <c r="Y575" s="37"/>
      <c r="Z575" s="38">
        <v>52.6</v>
      </c>
      <c r="AA575" s="38">
        <v>2000</v>
      </c>
      <c r="AB575" s="37">
        <v>13.7</v>
      </c>
      <c r="AC575" s="38">
        <v>-25</v>
      </c>
      <c r="AD575" s="37">
        <v>-15.8</v>
      </c>
      <c r="AE575" s="37">
        <v>52</v>
      </c>
      <c r="AF575" s="37">
        <v>53</v>
      </c>
      <c r="AG575" s="37"/>
      <c r="AH575" s="37"/>
      <c r="AI575" s="37"/>
      <c r="AJ575" s="38">
        <v>5</v>
      </c>
      <c r="AK575" s="16"/>
      <c r="AL575" s="37"/>
      <c r="AM575" s="43"/>
      <c r="AN575" s="43"/>
      <c r="AO575" s="43"/>
      <c r="AP575" s="43"/>
      <c r="AQ575" s="37"/>
      <c r="AR575" s="37"/>
      <c r="AS575" s="37"/>
      <c r="AT575" s="37"/>
      <c r="AU575" s="12">
        <f t="shared" si="72"/>
        <v>20</v>
      </c>
      <c r="AV575" s="37">
        <v>10</v>
      </c>
      <c r="AW575" s="37">
        <v>1</v>
      </c>
      <c r="AX575" s="37">
        <v>1</v>
      </c>
      <c r="AY575" s="37" t="s">
        <v>80</v>
      </c>
      <c r="AZ575" s="37">
        <v>648.09950000000003</v>
      </c>
      <c r="BA575" s="37">
        <v>652.89959999999996</v>
      </c>
      <c r="BB575" s="44">
        <v>-30.229999540000001</v>
      </c>
      <c r="BC575" s="43">
        <v>76.311546329999999</v>
      </c>
      <c r="BD575" s="37">
        <v>2.1005859999999998</v>
      </c>
      <c r="BE575" s="37">
        <v>650.20010000000002</v>
      </c>
      <c r="BF575" s="37">
        <v>3.0540970000000001</v>
      </c>
      <c r="BG575" s="37">
        <v>0</v>
      </c>
      <c r="BH575" s="37">
        <v>648.09950000000003</v>
      </c>
      <c r="BI575" s="44">
        <v>2.7054779999999998</v>
      </c>
      <c r="BJ575" s="37">
        <v>38.155769999999997</v>
      </c>
      <c r="BK575" s="37">
        <v>1.0290710000000001</v>
      </c>
      <c r="BL575" s="37">
        <v>3.73455</v>
      </c>
      <c r="BM575" s="37">
        <v>23.794930000000001</v>
      </c>
      <c r="BN575" s="37">
        <v>8.2508409999999994</v>
      </c>
      <c r="BO575" s="37">
        <v>68.567959999999999</v>
      </c>
      <c r="BP575" s="37">
        <v>1.250488</v>
      </c>
      <c r="BQ575" s="37">
        <v>-32.7819</v>
      </c>
      <c r="BR575" s="37">
        <v>1.25</v>
      </c>
      <c r="BS575" s="37">
        <v>41.228990000000003</v>
      </c>
      <c r="BT575" s="37">
        <v>1.4148130000000001</v>
      </c>
      <c r="BU575" s="37" t="s">
        <v>81</v>
      </c>
      <c r="BV575" s="37" t="s">
        <v>81</v>
      </c>
      <c r="BW575" s="37">
        <v>215.17320000000001</v>
      </c>
      <c r="BX575" s="37" t="s">
        <v>82</v>
      </c>
      <c r="BY575" s="37" t="s">
        <v>81</v>
      </c>
      <c r="BZ575" s="37" t="s">
        <v>82</v>
      </c>
      <c r="CA575" s="37" t="s">
        <v>82</v>
      </c>
      <c r="CB575" s="37"/>
      <c r="CC575" s="37"/>
      <c r="CD575" s="37"/>
      <c r="CE575" s="45"/>
      <c r="CF575" s="46"/>
      <c r="CG575" s="46"/>
      <c r="CH575" s="46"/>
      <c r="CI575" s="46"/>
      <c r="CJ575" s="46"/>
      <c r="CK575" s="46"/>
      <c r="CL575" s="46"/>
      <c r="CM575" s="37"/>
      <c r="CN575" s="23"/>
      <c r="CO575" s="62"/>
      <c r="CP575" s="37"/>
      <c r="CQ575" s="37"/>
      <c r="CR575" s="37"/>
      <c r="CS575" s="37"/>
      <c r="CT575" s="37"/>
      <c r="CU575" s="37"/>
      <c r="CV575" s="37"/>
      <c r="CW575" s="37"/>
      <c r="CX575" s="34">
        <v>0.01</v>
      </c>
      <c r="CY575" s="23"/>
      <c r="CZ575" s="37" t="s">
        <v>122</v>
      </c>
      <c r="DA575" s="37"/>
      <c r="DB575" s="37"/>
      <c r="DC575" s="37"/>
      <c r="DD575" s="37"/>
      <c r="DE575" s="37"/>
      <c r="DH575" s="37"/>
      <c r="DI575" s="37"/>
      <c r="DJ575" s="37"/>
      <c r="DK575" s="37"/>
      <c r="DL575" s="37"/>
      <c r="DM575" s="37"/>
      <c r="DN575" s="37"/>
      <c r="DO575" s="37"/>
      <c r="DP575" s="37"/>
      <c r="DQ575" s="37"/>
      <c r="DR575" s="37"/>
      <c r="DS575" s="37"/>
      <c r="DT575" s="37"/>
      <c r="DU575" s="37"/>
      <c r="DV575" s="37"/>
      <c r="DW575" s="37"/>
      <c r="DX575" s="37"/>
      <c r="DY575" s="37"/>
      <c r="DZ575" s="37"/>
      <c r="EA575" s="37"/>
      <c r="EB575" s="37"/>
      <c r="EC575" s="32">
        <v>6</v>
      </c>
      <c r="ED575" s="12">
        <v>6</v>
      </c>
      <c r="EE575" s="32" t="s">
        <v>204</v>
      </c>
      <c r="EF575" s="21">
        <f t="shared" si="73"/>
        <v>0</v>
      </c>
      <c r="EG575" s="36">
        <v>6</v>
      </c>
      <c r="EH575" s="32"/>
      <c r="EI575" s="32"/>
      <c r="EJ575" s="32"/>
      <c r="EK575" s="32"/>
      <c r="EL575" s="32"/>
      <c r="EM575" s="32"/>
      <c r="EN575" s="32"/>
      <c r="EO575" s="32"/>
      <c r="EP575" s="32"/>
      <c r="EQ575" s="32"/>
      <c r="ER575" s="32"/>
      <c r="ES575" s="32"/>
      <c r="ET575" s="32"/>
      <c r="EU575" s="32"/>
      <c r="EV575" s="32"/>
      <c r="EW575" s="32"/>
      <c r="EX575" s="32"/>
      <c r="EY575" s="32"/>
      <c r="EZ575" s="32"/>
      <c r="FA575" s="32"/>
      <c r="FB575" s="32"/>
      <c r="FC575" s="32"/>
      <c r="FD575" s="32"/>
      <c r="FE575" s="32"/>
      <c r="FF575" s="32"/>
      <c r="FG575" s="32"/>
      <c r="FH575" s="32"/>
      <c r="FI575" s="32"/>
      <c r="FJ575" s="32"/>
      <c r="FK575" s="32"/>
      <c r="FL575" s="32"/>
      <c r="FM575" s="32"/>
      <c r="FN575" s="32"/>
      <c r="FO575" s="32"/>
      <c r="FP575" s="32"/>
      <c r="FQ575" s="32"/>
      <c r="FR575" s="32"/>
      <c r="FS575" s="32"/>
      <c r="FT575" s="32"/>
      <c r="FU575" s="32"/>
      <c r="FV575" s="32"/>
      <c r="FW575" s="32"/>
      <c r="FX575" s="32"/>
      <c r="FY575" s="32"/>
      <c r="FZ575" s="32"/>
      <c r="GA575" s="32"/>
      <c r="GB575" s="32"/>
      <c r="GC575" s="32"/>
      <c r="GD575" s="32"/>
      <c r="GE575" s="32"/>
      <c r="GF575" s="32"/>
      <c r="GG575" s="32"/>
      <c r="GH575" s="32"/>
      <c r="GI575" s="32"/>
      <c r="GJ575" s="32"/>
      <c r="GK575" s="32"/>
      <c r="GL575" s="32"/>
      <c r="GM575" s="32"/>
      <c r="GN575" s="32"/>
      <c r="GO575" s="32"/>
      <c r="GP575" s="32"/>
      <c r="GQ575" s="32"/>
      <c r="GR575" s="32"/>
      <c r="GS575" s="32"/>
      <c r="GT575" s="32"/>
      <c r="GU575" s="32"/>
      <c r="GV575" s="32"/>
      <c r="GW575" s="32"/>
      <c r="GX575" s="32"/>
      <c r="GY575" s="32"/>
      <c r="GZ575" s="32"/>
      <c r="HA575" s="32"/>
      <c r="HB575" s="32"/>
      <c r="HC575" s="32"/>
      <c r="HD575" s="32"/>
      <c r="HE575" s="32"/>
      <c r="HF575" s="32"/>
      <c r="HG575" s="32"/>
      <c r="HH575" s="32"/>
      <c r="HI575" s="32"/>
      <c r="HJ575" s="32"/>
      <c r="HK575" s="32"/>
      <c r="HL575" s="32"/>
      <c r="HM575" s="32"/>
      <c r="HN575" s="32"/>
      <c r="HO575" s="32"/>
      <c r="HP575" s="32"/>
      <c r="HQ575" s="32"/>
      <c r="HR575" s="32"/>
      <c r="HS575" s="32"/>
      <c r="HT575" s="32"/>
      <c r="HU575" s="32"/>
      <c r="HV575" s="32"/>
      <c r="HW575" s="32"/>
      <c r="HX575" s="32"/>
      <c r="HY575" s="32"/>
      <c r="HZ575" s="32"/>
      <c r="IA575" s="32"/>
      <c r="IB575" s="32"/>
      <c r="IC575" s="32"/>
      <c r="ID575" s="32"/>
      <c r="IE575" s="32"/>
      <c r="IF575" s="32"/>
      <c r="IG575" s="32"/>
      <c r="IH575" s="32"/>
      <c r="II575" s="32"/>
      <c r="IJ575" s="32"/>
    </row>
    <row r="576" spans="1:244" s="12" customFormat="1" ht="15" customHeight="1" x14ac:dyDescent="0.3">
      <c r="A576" s="37"/>
      <c r="B576" s="38">
        <v>3</v>
      </c>
      <c r="C576" s="37"/>
      <c r="D576" s="39">
        <v>25</v>
      </c>
      <c r="E576" s="37"/>
      <c r="F576" s="40">
        <v>45063</v>
      </c>
      <c r="G576" s="38" t="s">
        <v>89</v>
      </c>
      <c r="I576" s="15">
        <v>45022</v>
      </c>
      <c r="J576" s="13">
        <f t="shared" si="70"/>
        <v>41</v>
      </c>
      <c r="K576" s="41">
        <f t="shared" si="71"/>
        <v>0</v>
      </c>
      <c r="L576" s="37">
        <v>41</v>
      </c>
      <c r="M576" s="42" t="s">
        <v>105</v>
      </c>
      <c r="N576" s="12">
        <v>1</v>
      </c>
      <c r="O576" s="37"/>
      <c r="P576" s="37" t="s">
        <v>107</v>
      </c>
      <c r="Q576" s="37" t="s">
        <v>108</v>
      </c>
      <c r="R576" s="12" t="s">
        <v>77</v>
      </c>
      <c r="S576" s="37" t="s">
        <v>196</v>
      </c>
      <c r="T576" s="12">
        <v>28</v>
      </c>
      <c r="U576" s="37">
        <v>3</v>
      </c>
      <c r="V576" s="37">
        <v>6</v>
      </c>
      <c r="W576" s="37" t="s">
        <v>208</v>
      </c>
      <c r="X576" s="37" t="s">
        <v>125</v>
      </c>
      <c r="Y576" s="37">
        <v>4.3</v>
      </c>
      <c r="Z576" s="38">
        <v>30.2</v>
      </c>
      <c r="AA576" s="38">
        <v>2100</v>
      </c>
      <c r="AB576" s="37">
        <v>26.6</v>
      </c>
      <c r="AC576" s="38">
        <v>-25</v>
      </c>
      <c r="AD576" s="37">
        <v>-13.7</v>
      </c>
      <c r="AE576" s="37">
        <v>54</v>
      </c>
      <c r="AF576" s="37">
        <v>55</v>
      </c>
      <c r="AG576" s="37">
        <v>56</v>
      </c>
      <c r="AH576" s="37">
        <v>57</v>
      </c>
      <c r="AI576" s="37"/>
      <c r="AJ576" s="38">
        <v>6</v>
      </c>
      <c r="AK576" s="16">
        <f t="shared" ref="AK576:AK600" si="79">SLOPE(AL576:AP576,AL$1:AP$1)*-1000</f>
        <v>1972.6579999999999</v>
      </c>
      <c r="AL576" s="37">
        <v>-70.434600000000003</v>
      </c>
      <c r="AM576" s="43">
        <v>-84.426900000000003</v>
      </c>
      <c r="AN576" s="43">
        <v>-87.295500000000004</v>
      </c>
      <c r="AO576" s="43">
        <v>-101.059</v>
      </c>
      <c r="AP576" s="43">
        <v>-111.435</v>
      </c>
      <c r="AQ576" s="37">
        <v>-135.22300000000001</v>
      </c>
      <c r="AR576" s="37"/>
      <c r="AS576" s="37"/>
      <c r="AT576" s="37"/>
      <c r="AU576" s="12">
        <f t="shared" si="72"/>
        <v>16</v>
      </c>
      <c r="AV576" s="37">
        <v>8</v>
      </c>
      <c r="AW576" s="37">
        <v>1</v>
      </c>
      <c r="AX576" s="37">
        <v>1</v>
      </c>
      <c r="AY576" s="37" t="s">
        <v>80</v>
      </c>
      <c r="AZ576" s="37">
        <v>593.7002</v>
      </c>
      <c r="BA576" s="37">
        <v>598.69910000000004</v>
      </c>
      <c r="BB576" s="44">
        <v>-24.979999540000001</v>
      </c>
      <c r="BC576" s="43">
        <v>63.020160679999996</v>
      </c>
      <c r="BD576" s="37">
        <v>2.2001949999999999</v>
      </c>
      <c r="BE576" s="37">
        <v>595.90039999999999</v>
      </c>
      <c r="BF576" s="37">
        <v>0.74904300000000001</v>
      </c>
      <c r="BG576" s="37">
        <v>0</v>
      </c>
      <c r="BH576" s="37">
        <v>593.7002</v>
      </c>
      <c r="BI576" s="44">
        <v>2.9838529999999999</v>
      </c>
      <c r="BJ576" s="37">
        <v>31.510079999999999</v>
      </c>
      <c r="BK576" s="37">
        <v>1.004837</v>
      </c>
      <c r="BL576" s="37">
        <v>3.9886889999999999</v>
      </c>
      <c r="BM576" s="37">
        <v>5.0601649999999996</v>
      </c>
      <c r="BN576" s="37">
        <v>8.8011599999999994</v>
      </c>
      <c r="BO576" s="37">
        <v>49.302190000000003</v>
      </c>
      <c r="BP576" s="37">
        <v>1.149902</v>
      </c>
      <c r="BQ576" s="37">
        <v>-23.284300000000002</v>
      </c>
      <c r="BR576" s="37">
        <v>1.0498050000000001</v>
      </c>
      <c r="BS576" s="37">
        <v>40.956440000000001</v>
      </c>
      <c r="BT576" s="37">
        <v>1.302297</v>
      </c>
      <c r="BU576" s="37" t="s">
        <v>81</v>
      </c>
      <c r="BV576" s="37" t="s">
        <v>81</v>
      </c>
      <c r="BW576" s="37">
        <v>186.8819</v>
      </c>
      <c r="BX576" s="37" t="s">
        <v>82</v>
      </c>
      <c r="BY576" s="37" t="s">
        <v>81</v>
      </c>
      <c r="BZ576" s="37" t="s">
        <v>82</v>
      </c>
      <c r="CA576" s="37" t="s">
        <v>82</v>
      </c>
      <c r="CB576" s="37"/>
      <c r="CC576" s="37"/>
      <c r="CD576" s="37"/>
      <c r="CE576" s="45"/>
      <c r="CF576" s="46"/>
      <c r="CG576" s="46"/>
      <c r="CH576" s="46"/>
      <c r="CI576" s="46"/>
      <c r="CJ576" s="46"/>
      <c r="CK576" s="46"/>
      <c r="CL576" s="46"/>
      <c r="CM576" s="37"/>
      <c r="CN576" s="23"/>
      <c r="CO576" s="62"/>
      <c r="CP576" s="37"/>
      <c r="CQ576" s="37"/>
      <c r="CR576" s="37"/>
      <c r="CS576" s="37"/>
      <c r="CT576" s="37"/>
      <c r="CU576" s="37"/>
      <c r="CV576" s="37"/>
      <c r="CW576" s="37"/>
      <c r="CX576" s="34">
        <v>0.40600000000000003</v>
      </c>
      <c r="CY576" s="23"/>
      <c r="CZ576" s="37" t="s">
        <v>209</v>
      </c>
      <c r="DA576" s="37"/>
      <c r="DB576" s="37"/>
      <c r="DC576" s="37"/>
      <c r="DD576" s="37"/>
      <c r="DE576" s="37"/>
      <c r="DH576" s="37"/>
      <c r="DI576" s="37"/>
      <c r="DJ576" s="37"/>
      <c r="DK576" s="37"/>
      <c r="DL576" s="37"/>
      <c r="DM576" s="37"/>
      <c r="DN576" s="37"/>
      <c r="DO576" s="37"/>
      <c r="DP576" s="37"/>
      <c r="DQ576" s="37"/>
      <c r="DR576" s="37"/>
      <c r="DS576" s="37"/>
      <c r="DT576" s="37"/>
      <c r="DU576" s="37"/>
      <c r="DV576" s="37"/>
      <c r="DW576" s="37"/>
      <c r="DX576" s="37"/>
      <c r="DY576" s="37"/>
      <c r="DZ576" s="37"/>
      <c r="EA576" s="37"/>
      <c r="EB576" s="37"/>
      <c r="EC576" s="12">
        <v>8</v>
      </c>
      <c r="ED576" s="12">
        <v>8</v>
      </c>
      <c r="EF576" s="21">
        <f t="shared" si="73"/>
        <v>0</v>
      </c>
      <c r="EG576" s="28">
        <v>8</v>
      </c>
    </row>
    <row r="577" spans="1:244" s="12" customFormat="1" x14ac:dyDescent="0.3">
      <c r="A577" s="37"/>
      <c r="B577" s="38">
        <v>3</v>
      </c>
      <c r="C577" s="37"/>
      <c r="D577" s="39">
        <v>25</v>
      </c>
      <c r="E577" s="48"/>
      <c r="F577" s="40">
        <v>45063</v>
      </c>
      <c r="G577" s="38" t="s">
        <v>89</v>
      </c>
      <c r="I577" s="15">
        <v>45022</v>
      </c>
      <c r="J577" s="13">
        <f t="shared" si="70"/>
        <v>41</v>
      </c>
      <c r="K577" s="41">
        <f t="shared" si="71"/>
        <v>0</v>
      </c>
      <c r="L577" s="37">
        <v>41</v>
      </c>
      <c r="M577" s="16" t="s">
        <v>74</v>
      </c>
      <c r="N577" s="12">
        <v>1</v>
      </c>
      <c r="O577" s="37" t="s">
        <v>210</v>
      </c>
      <c r="P577" s="37" t="s">
        <v>107</v>
      </c>
      <c r="Q577" s="37" t="s">
        <v>108</v>
      </c>
      <c r="R577" s="12" t="s">
        <v>77</v>
      </c>
      <c r="S577" s="37" t="s">
        <v>196</v>
      </c>
      <c r="T577" s="12">
        <v>28</v>
      </c>
      <c r="U577" s="37">
        <v>2</v>
      </c>
      <c r="V577" s="37">
        <v>7</v>
      </c>
      <c r="W577" s="37" t="s">
        <v>183</v>
      </c>
      <c r="X577" s="37" t="s">
        <v>211</v>
      </c>
      <c r="Y577" s="37">
        <v>4.9000000000000004</v>
      </c>
      <c r="Z577" s="38">
        <v>21.7</v>
      </c>
      <c r="AA577" s="38">
        <v>5800</v>
      </c>
      <c r="AB577" s="37">
        <v>12.3</v>
      </c>
      <c r="AC577" s="38">
        <v>-37</v>
      </c>
      <c r="AD577" s="37">
        <v>-7.8</v>
      </c>
      <c r="AE577" s="37">
        <v>37</v>
      </c>
      <c r="AF577" s="37">
        <v>38</v>
      </c>
      <c r="AG577" s="37">
        <v>39</v>
      </c>
      <c r="AH577" s="37">
        <v>40</v>
      </c>
      <c r="AI577" s="37"/>
      <c r="AJ577" s="38">
        <v>1</v>
      </c>
      <c r="AK577" s="16">
        <f t="shared" si="79"/>
        <v>4911.808</v>
      </c>
      <c r="AL577" s="37">
        <v>-69.641099999999994</v>
      </c>
      <c r="AM577" s="43">
        <v>-97.0154</v>
      </c>
      <c r="AN577" s="43">
        <v>-130.661</v>
      </c>
      <c r="AO577" s="43">
        <v>-149.46</v>
      </c>
      <c r="AP577" s="43">
        <v>-166.214</v>
      </c>
      <c r="AQ577" s="37">
        <v>-177.58199999999999</v>
      </c>
      <c r="AR577" s="37"/>
      <c r="AS577" s="37"/>
      <c r="AT577" s="37"/>
      <c r="AU577" s="12">
        <f t="shared" si="72"/>
        <v>30</v>
      </c>
      <c r="AV577" s="37">
        <v>15</v>
      </c>
      <c r="AW577" s="37">
        <v>1</v>
      </c>
      <c r="AX577" s="37">
        <v>1</v>
      </c>
      <c r="AY577" s="37" t="s">
        <v>80</v>
      </c>
      <c r="AZ577" s="37">
        <v>272.19920000000002</v>
      </c>
      <c r="BA577" s="37">
        <v>277.79880000000003</v>
      </c>
      <c r="BB577" s="44">
        <v>-13.210000040000001</v>
      </c>
      <c r="BC577" s="43">
        <v>26.622474669999999</v>
      </c>
      <c r="BD577" s="37">
        <v>2.6015630000000001</v>
      </c>
      <c r="BE577" s="37">
        <v>274.80079999999998</v>
      </c>
      <c r="BF577" s="37">
        <v>16.551670000000001</v>
      </c>
      <c r="BG577" s="37">
        <v>0</v>
      </c>
      <c r="BH577" s="37">
        <v>272.19920000000002</v>
      </c>
      <c r="BI577" s="44" t="s">
        <v>81</v>
      </c>
      <c r="BJ577" s="37">
        <v>13.31124</v>
      </c>
      <c r="BK577" s="37" t="s">
        <v>81</v>
      </c>
      <c r="BL577" s="37" t="s">
        <v>81</v>
      </c>
      <c r="BM577" s="37">
        <v>1.149268</v>
      </c>
      <c r="BN577" s="37">
        <v>2.2302420000000001</v>
      </c>
      <c r="BO577" s="37">
        <v>8.8848040000000008</v>
      </c>
      <c r="BP577" s="37">
        <v>0.45019500000000001</v>
      </c>
      <c r="BQ577" s="37">
        <v>-3.9828399999999999</v>
      </c>
      <c r="BR577" s="37">
        <v>1.749023</v>
      </c>
      <c r="BS577" s="37" t="s">
        <v>81</v>
      </c>
      <c r="BT577" s="37" t="s">
        <v>81</v>
      </c>
      <c r="BU577" s="37" t="s">
        <v>81</v>
      </c>
      <c r="BV577" s="37" t="s">
        <v>81</v>
      </c>
      <c r="BW577" s="37">
        <v>133.12889999999999</v>
      </c>
      <c r="BX577" s="37" t="s">
        <v>82</v>
      </c>
      <c r="BY577" s="37" t="s">
        <v>81</v>
      </c>
      <c r="BZ577" s="37" t="s">
        <v>82</v>
      </c>
      <c r="CA577" s="37" t="s">
        <v>82</v>
      </c>
      <c r="CB577" s="37" t="s">
        <v>212</v>
      </c>
      <c r="CC577" s="37">
        <v>0</v>
      </c>
      <c r="CD577" s="37"/>
      <c r="CE577" s="45"/>
      <c r="CF577" s="46"/>
      <c r="CG577" s="46"/>
      <c r="CH577" s="46"/>
      <c r="CI577" s="46"/>
      <c r="CJ577" s="46"/>
      <c r="CK577" s="46"/>
      <c r="CL577" s="46"/>
      <c r="CM577" s="37"/>
      <c r="CN577" s="23"/>
      <c r="CO577" s="62"/>
      <c r="CP577" s="37"/>
      <c r="CQ577" s="37"/>
      <c r="CR577" s="37"/>
      <c r="CS577" s="37"/>
      <c r="CT577" s="37"/>
      <c r="CU577" s="37"/>
      <c r="CV577" s="37"/>
      <c r="CW577" s="37"/>
      <c r="CX577" s="34">
        <v>0</v>
      </c>
      <c r="CY577" s="17"/>
      <c r="CZ577" s="37" t="s">
        <v>213</v>
      </c>
      <c r="DA577" s="37"/>
      <c r="DB577" s="37"/>
      <c r="DC577" s="37"/>
      <c r="DD577" s="37"/>
      <c r="DE577" s="37"/>
      <c r="DF577" s="37"/>
      <c r="DH577" s="37"/>
      <c r="DI577" s="37"/>
      <c r="DJ577" s="37"/>
      <c r="DK577" s="37"/>
      <c r="DL577" s="37"/>
      <c r="DM577" s="37"/>
      <c r="DN577" s="37"/>
      <c r="DO577" s="37"/>
      <c r="DP577" s="37"/>
      <c r="DQ577" s="37"/>
      <c r="DR577" s="37"/>
      <c r="DS577" s="37"/>
      <c r="DT577" s="37"/>
      <c r="DU577" s="37"/>
      <c r="DV577" s="37"/>
      <c r="DW577" s="37"/>
      <c r="DX577" s="37"/>
      <c r="DY577" s="37"/>
      <c r="DZ577" s="37"/>
      <c r="EA577" s="37"/>
      <c r="EB577" s="37"/>
      <c r="EC577" s="17">
        <v>3</v>
      </c>
      <c r="ED577" s="12">
        <v>3</v>
      </c>
      <c r="EF577" s="21">
        <f t="shared" si="73"/>
        <v>0</v>
      </c>
      <c r="EG577" s="27">
        <v>3</v>
      </c>
    </row>
    <row r="578" spans="1:244" s="12" customFormat="1" x14ac:dyDescent="0.3">
      <c r="A578" s="37"/>
      <c r="B578" s="47">
        <v>3</v>
      </c>
      <c r="C578" s="37"/>
      <c r="D578" s="39">
        <v>25</v>
      </c>
      <c r="E578" s="48"/>
      <c r="F578" s="40">
        <v>45063</v>
      </c>
      <c r="G578" s="38" t="s">
        <v>89</v>
      </c>
      <c r="I578" s="15">
        <v>45022</v>
      </c>
      <c r="J578" s="13">
        <f t="shared" ref="J578:J641" si="80">F578-I578</f>
        <v>41</v>
      </c>
      <c r="K578" s="41">
        <f t="shared" ref="K578:K641" si="81">J578-L578</f>
        <v>0</v>
      </c>
      <c r="L578" s="37">
        <v>41</v>
      </c>
      <c r="M578" s="16" t="s">
        <v>74</v>
      </c>
      <c r="N578" s="12">
        <v>1</v>
      </c>
      <c r="O578" s="37" t="s">
        <v>230</v>
      </c>
      <c r="P578" s="37" t="s">
        <v>107</v>
      </c>
      <c r="Q578" s="37" t="s">
        <v>108</v>
      </c>
      <c r="R578" s="12" t="s">
        <v>77</v>
      </c>
      <c r="S578" s="37" t="s">
        <v>196</v>
      </c>
      <c r="T578" s="12">
        <v>28</v>
      </c>
      <c r="U578" s="37">
        <v>2</v>
      </c>
      <c r="V578" s="37">
        <v>4</v>
      </c>
      <c r="W578" s="37" t="s">
        <v>124</v>
      </c>
      <c r="X578" s="37" t="s">
        <v>228</v>
      </c>
      <c r="Y578" s="37">
        <v>4.5</v>
      </c>
      <c r="Z578" s="38">
        <v>46.8</v>
      </c>
      <c r="AA578" s="38">
        <v>1400</v>
      </c>
      <c r="AB578" s="37">
        <v>14.4</v>
      </c>
      <c r="AC578" s="38">
        <v>-29</v>
      </c>
      <c r="AD578" s="37">
        <v>-19.399999999999999</v>
      </c>
      <c r="AE578" s="59">
        <v>28</v>
      </c>
      <c r="AF578" s="37">
        <v>29</v>
      </c>
      <c r="AG578" s="37">
        <v>30</v>
      </c>
      <c r="AH578" s="37">
        <v>31</v>
      </c>
      <c r="AI578" s="37"/>
      <c r="AJ578" s="38">
        <v>0</v>
      </c>
      <c r="AK578" s="16">
        <f t="shared" si="79"/>
        <v>2550.652</v>
      </c>
      <c r="AL578" s="37">
        <v>-72.067300000000003</v>
      </c>
      <c r="AM578" s="43">
        <v>-75.1648</v>
      </c>
      <c r="AN578" s="43">
        <v>-85.784899999999993</v>
      </c>
      <c r="AO578" s="43">
        <v>-106.628</v>
      </c>
      <c r="AP578" s="43">
        <v>-120.102</v>
      </c>
      <c r="AQ578" s="37">
        <v>-130.18799999999999</v>
      </c>
      <c r="AR578" s="37"/>
      <c r="AS578" s="37"/>
      <c r="AT578" s="37"/>
      <c r="AU578" s="12">
        <f t="shared" ref="AU578:AU641" si="82">AV578*2</f>
        <v>0</v>
      </c>
      <c r="AV578" s="37"/>
      <c r="AW578" s="37"/>
      <c r="AX578" s="37"/>
      <c r="AY578" s="37"/>
      <c r="AZ578" s="37"/>
      <c r="BA578" s="37"/>
      <c r="BB578" s="44"/>
      <c r="BC578" s="43"/>
      <c r="BD578" s="37"/>
      <c r="BE578" s="37"/>
      <c r="BF578" s="37"/>
      <c r="BG578" s="37"/>
      <c r="BH578" s="37"/>
      <c r="BI578" s="44"/>
      <c r="BJ578" s="37"/>
      <c r="BK578" s="37"/>
      <c r="BL578" s="37"/>
      <c r="BM578" s="37"/>
      <c r="BN578" s="37"/>
      <c r="BO578" s="37"/>
      <c r="BP578" s="37"/>
      <c r="BQ578" s="37"/>
      <c r="BR578" s="37"/>
      <c r="BS578" s="37"/>
      <c r="BT578" s="37"/>
      <c r="BU578" s="37"/>
      <c r="BV578" s="37"/>
      <c r="BW578" s="37"/>
      <c r="BX578" s="37"/>
      <c r="BY578" s="37"/>
      <c r="BZ578" s="37"/>
      <c r="CA578" s="37"/>
      <c r="CB578" s="37" t="s">
        <v>231</v>
      </c>
      <c r="CC578" s="37"/>
      <c r="CD578" s="37"/>
      <c r="CE578" s="45"/>
      <c r="CF578" s="46"/>
      <c r="CG578" s="46"/>
      <c r="CH578" s="46"/>
      <c r="CI578" s="46"/>
      <c r="CJ578" s="46"/>
      <c r="CK578" s="46"/>
      <c r="CL578" s="46"/>
      <c r="CM578" s="37"/>
      <c r="CN578" s="23"/>
      <c r="CO578" s="62"/>
      <c r="CP578" s="37"/>
      <c r="CQ578" s="37"/>
      <c r="CR578" s="37"/>
      <c r="CS578" s="37"/>
      <c r="CT578" s="37"/>
      <c r="CU578" s="37"/>
      <c r="CV578" s="37"/>
      <c r="CW578" s="37"/>
      <c r="CX578" s="22" t="s">
        <v>85</v>
      </c>
      <c r="CY578" s="12" t="s">
        <v>85</v>
      </c>
      <c r="CZ578" s="37" t="s">
        <v>232</v>
      </c>
      <c r="DA578" s="37"/>
      <c r="DB578" s="37"/>
      <c r="DC578" s="37"/>
      <c r="DD578" s="37"/>
      <c r="DE578" s="37"/>
      <c r="DF578" s="12" t="s">
        <v>87</v>
      </c>
      <c r="DH578" s="37"/>
      <c r="DI578" s="37"/>
      <c r="DJ578" s="37"/>
      <c r="DK578" s="37"/>
      <c r="DL578" s="37"/>
      <c r="DM578" s="37"/>
      <c r="DN578" s="37"/>
      <c r="DO578" s="37"/>
      <c r="DP578" s="37"/>
      <c r="DQ578" s="37"/>
      <c r="DR578" s="37"/>
      <c r="DS578" s="37"/>
      <c r="DT578" s="37"/>
      <c r="DU578" s="37"/>
      <c r="DV578" s="37"/>
      <c r="DW578" s="37"/>
      <c r="DX578" s="37"/>
      <c r="DY578" s="37"/>
      <c r="DZ578" s="37"/>
      <c r="EA578" s="37"/>
      <c r="EB578" s="37"/>
      <c r="EC578" s="12">
        <v>3</v>
      </c>
      <c r="ED578" s="12">
        <v>3</v>
      </c>
      <c r="EF578" s="21">
        <f t="shared" ref="EF578:EF604" si="83">EC578-ED578</f>
        <v>0</v>
      </c>
      <c r="EG578" s="28">
        <v>3</v>
      </c>
    </row>
    <row r="579" spans="1:244" s="12" customFormat="1" ht="15" customHeight="1" x14ac:dyDescent="0.3">
      <c r="A579" s="37"/>
      <c r="B579" s="38">
        <v>3</v>
      </c>
      <c r="C579" s="37"/>
      <c r="D579" s="39">
        <v>25</v>
      </c>
      <c r="E579" s="48"/>
      <c r="F579" s="40">
        <v>45064</v>
      </c>
      <c r="G579" s="38" t="s">
        <v>89</v>
      </c>
      <c r="I579" s="15">
        <v>45022</v>
      </c>
      <c r="J579" s="13">
        <f t="shared" si="80"/>
        <v>42</v>
      </c>
      <c r="K579" s="41">
        <f t="shared" si="81"/>
        <v>0</v>
      </c>
      <c r="L579" s="37">
        <v>42</v>
      </c>
      <c r="M579" s="16" t="s">
        <v>74</v>
      </c>
      <c r="N579" s="12">
        <v>1</v>
      </c>
      <c r="O579" s="37"/>
      <c r="P579" s="37" t="s">
        <v>107</v>
      </c>
      <c r="Q579" s="37" t="s">
        <v>108</v>
      </c>
      <c r="R579" s="12" t="s">
        <v>77</v>
      </c>
      <c r="S579" s="37" t="s">
        <v>196</v>
      </c>
      <c r="T579" s="12">
        <v>28</v>
      </c>
      <c r="U579" s="37">
        <v>1</v>
      </c>
      <c r="V579" s="37">
        <v>2</v>
      </c>
      <c r="W579" s="37" t="s">
        <v>119</v>
      </c>
      <c r="X579" s="37" t="s">
        <v>116</v>
      </c>
      <c r="Y579" s="37">
        <v>4</v>
      </c>
      <c r="Z579" s="38">
        <v>34.4</v>
      </c>
      <c r="AA579" s="38">
        <v>1700</v>
      </c>
      <c r="AB579" s="37">
        <v>6.9</v>
      </c>
      <c r="AC579" s="38">
        <v>-22</v>
      </c>
      <c r="AD579" s="37">
        <v>-18.100000000000001</v>
      </c>
      <c r="AE579" s="37">
        <v>4</v>
      </c>
      <c r="AF579" s="37">
        <v>5</v>
      </c>
      <c r="AG579" s="37">
        <v>6</v>
      </c>
      <c r="AH579" s="37">
        <v>7</v>
      </c>
      <c r="AI579" s="37"/>
      <c r="AJ579" s="38">
        <v>5</v>
      </c>
      <c r="AK579" s="16">
        <f t="shared" si="79"/>
        <v>1829.8419999999996</v>
      </c>
      <c r="AL579" s="37">
        <v>-69.824200000000005</v>
      </c>
      <c r="AM579" s="43">
        <v>-79.864500000000007</v>
      </c>
      <c r="AN579" s="43">
        <v>-90.621899999999997</v>
      </c>
      <c r="AO579" s="43">
        <v>-100.03700000000001</v>
      </c>
      <c r="AP579" s="43">
        <v>-105.48399999999999</v>
      </c>
      <c r="AQ579" s="37">
        <v>-114.502</v>
      </c>
      <c r="AR579" s="37"/>
      <c r="AS579" s="37"/>
      <c r="AT579" s="37"/>
      <c r="AU579" s="12">
        <f t="shared" si="82"/>
        <v>18</v>
      </c>
      <c r="AV579" s="37">
        <v>9</v>
      </c>
      <c r="AW579" s="37">
        <v>1</v>
      </c>
      <c r="AX579" s="37">
        <v>1</v>
      </c>
      <c r="AY579" s="37" t="s">
        <v>80</v>
      </c>
      <c r="AZ579" s="37">
        <v>636.29999999999995</v>
      </c>
      <c r="BA579" s="37">
        <v>640.59960000000001</v>
      </c>
      <c r="BB579" s="44">
        <v>-27.219999309999999</v>
      </c>
      <c r="BC579" s="43">
        <v>80.44265747</v>
      </c>
      <c r="BD579" s="37">
        <v>1.7001949999999999</v>
      </c>
      <c r="BE579" s="37">
        <v>638.00019999999995</v>
      </c>
      <c r="BF579" s="37">
        <v>0.13564899999999999</v>
      </c>
      <c r="BG579" s="37">
        <v>0</v>
      </c>
      <c r="BH579" s="37">
        <v>636.29999999999995</v>
      </c>
      <c r="BI579" s="44">
        <v>2.0742910000000001</v>
      </c>
      <c r="BJ579" s="37">
        <v>40.221330000000002</v>
      </c>
      <c r="BK579" s="37">
        <v>1.0311840000000001</v>
      </c>
      <c r="BL579" s="37">
        <v>3.1054750000000002</v>
      </c>
      <c r="BM579" s="37">
        <v>1.866797</v>
      </c>
      <c r="BN579" s="37">
        <v>313.10640000000001</v>
      </c>
      <c r="BO579" s="37">
        <v>138.50120000000001</v>
      </c>
      <c r="BP579" s="37">
        <v>1.0502929999999999</v>
      </c>
      <c r="BQ579" s="37">
        <v>-37.924799999999998</v>
      </c>
      <c r="BR579" s="37">
        <v>1.149902</v>
      </c>
      <c r="BS579" s="37">
        <v>73.000950000000003</v>
      </c>
      <c r="BT579" s="37">
        <v>0.87428600000000001</v>
      </c>
      <c r="BU579" s="37" t="s">
        <v>81</v>
      </c>
      <c r="BV579" s="37" t="s">
        <v>81</v>
      </c>
      <c r="BW579" s="37">
        <v>176.2576</v>
      </c>
      <c r="BX579" s="37" t="s">
        <v>82</v>
      </c>
      <c r="BY579" s="37" t="s">
        <v>81</v>
      </c>
      <c r="BZ579" s="37" t="s">
        <v>82</v>
      </c>
      <c r="CA579" s="37" t="s">
        <v>82</v>
      </c>
      <c r="CB579" s="37"/>
      <c r="CC579" s="37">
        <v>560</v>
      </c>
      <c r="CD579" s="37" t="s">
        <v>113</v>
      </c>
      <c r="CE579" s="45">
        <v>-25.577999999999999</v>
      </c>
      <c r="CF579" s="46">
        <v>162334.29999999999</v>
      </c>
      <c r="CG579" s="46">
        <v>0.109</v>
      </c>
      <c r="CH579" s="46">
        <v>1.1000000000000001</v>
      </c>
      <c r="CI579" s="46">
        <v>69.781999999999996</v>
      </c>
      <c r="CJ579" s="46">
        <v>1.5389999999999999</v>
      </c>
      <c r="CK579" s="46">
        <v>5.0359999999999996</v>
      </c>
      <c r="CL579" s="46">
        <v>-18.196999999999999</v>
      </c>
      <c r="CM579" s="37">
        <v>0.85699999999999998</v>
      </c>
      <c r="CN579" s="23"/>
      <c r="CO579" s="62">
        <f>(CL579*CK579+CN579*CM579)/(CL579+CN579)</f>
        <v>5.0359999999999996</v>
      </c>
      <c r="CP579" s="37">
        <v>-34.445</v>
      </c>
      <c r="CQ579" s="37">
        <v>409.21699999999998</v>
      </c>
      <c r="CR579" s="37"/>
      <c r="CS579" s="37"/>
      <c r="CT579" s="37"/>
      <c r="CU579" s="37"/>
      <c r="CV579" s="37"/>
      <c r="CW579" s="37"/>
      <c r="CX579" s="34">
        <v>1.833</v>
      </c>
      <c r="CY579" s="23"/>
      <c r="CZ579" s="37" t="s">
        <v>122</v>
      </c>
      <c r="DA579" s="37"/>
      <c r="DB579" s="37"/>
      <c r="DC579" s="37"/>
      <c r="DD579" s="37"/>
      <c r="DE579" s="37"/>
      <c r="DF579" s="37"/>
      <c r="DH579" s="37"/>
      <c r="DI579" s="37"/>
      <c r="DJ579" s="37"/>
      <c r="DK579" s="37"/>
      <c r="DL579" s="37"/>
      <c r="DM579" s="37"/>
      <c r="DN579" s="37"/>
      <c r="DO579" s="37"/>
      <c r="DP579" s="37"/>
      <c r="DQ579" s="37"/>
      <c r="DR579" s="37"/>
      <c r="DS579" s="37"/>
      <c r="DT579" s="37"/>
      <c r="DU579" s="37"/>
      <c r="DV579" s="37"/>
      <c r="DW579" s="37"/>
      <c r="DX579" s="37"/>
      <c r="DY579" s="37"/>
      <c r="DZ579" s="37"/>
      <c r="EA579" s="37"/>
      <c r="EB579" s="37"/>
      <c r="EC579" s="12">
        <v>7</v>
      </c>
      <c r="ED579" s="12">
        <v>7</v>
      </c>
      <c r="EE579" s="21"/>
      <c r="EF579" s="21">
        <f t="shared" si="83"/>
        <v>0</v>
      </c>
      <c r="EG579" s="28">
        <v>7</v>
      </c>
      <c r="EH579" s="21"/>
      <c r="EI579" s="21"/>
      <c r="EJ579" s="21"/>
      <c r="EK579" s="21"/>
      <c r="EL579" s="21"/>
      <c r="EM579" s="21"/>
      <c r="EN579" s="21"/>
      <c r="EO579" s="21"/>
      <c r="EP579" s="21"/>
      <c r="EQ579" s="21"/>
      <c r="ER579" s="21"/>
      <c r="ES579" s="21"/>
      <c r="ET579" s="21"/>
      <c r="EU579" s="21"/>
      <c r="EV579" s="21"/>
      <c r="EW579" s="21"/>
      <c r="EX579" s="21"/>
      <c r="EY579" s="21"/>
      <c r="EZ579" s="21"/>
      <c r="FA579" s="21"/>
      <c r="FB579" s="21"/>
      <c r="FC579" s="21"/>
      <c r="FD579" s="21"/>
      <c r="FE579" s="21"/>
      <c r="FF579" s="21"/>
      <c r="FG579" s="21"/>
      <c r="FH579" s="21"/>
      <c r="FI579" s="21"/>
      <c r="FJ579" s="21"/>
      <c r="FK579" s="21"/>
      <c r="FL579" s="21"/>
      <c r="FM579" s="21"/>
      <c r="FN579" s="21"/>
      <c r="FO579" s="21"/>
      <c r="FP579" s="21"/>
      <c r="FQ579" s="21"/>
      <c r="FR579" s="21"/>
      <c r="FS579" s="21"/>
      <c r="FT579" s="21"/>
      <c r="FU579" s="21"/>
      <c r="FV579" s="21"/>
      <c r="FW579" s="21"/>
      <c r="FX579" s="21"/>
      <c r="FY579" s="21"/>
      <c r="FZ579" s="21"/>
      <c r="GA579" s="21"/>
      <c r="GB579" s="21"/>
      <c r="GC579" s="21"/>
      <c r="GD579" s="21"/>
      <c r="GE579" s="21"/>
      <c r="GF579" s="21"/>
      <c r="GG579" s="21"/>
      <c r="GH579" s="21"/>
      <c r="GI579" s="21"/>
      <c r="GJ579" s="21"/>
      <c r="GK579" s="21"/>
      <c r="GL579" s="21"/>
      <c r="GM579" s="21"/>
      <c r="GN579" s="21"/>
      <c r="GO579" s="21"/>
      <c r="GP579" s="21"/>
      <c r="GQ579" s="21"/>
      <c r="GR579" s="21"/>
      <c r="GS579" s="21"/>
      <c r="GT579" s="21"/>
      <c r="GU579" s="21"/>
      <c r="GV579" s="21"/>
      <c r="GW579" s="21"/>
      <c r="GX579" s="21"/>
      <c r="GY579" s="21"/>
      <c r="GZ579" s="21"/>
      <c r="HA579" s="21"/>
      <c r="HB579" s="21"/>
      <c r="HC579" s="21"/>
      <c r="HD579" s="21"/>
      <c r="HE579" s="21"/>
      <c r="HF579" s="21"/>
      <c r="HG579" s="21"/>
      <c r="HH579" s="21"/>
      <c r="HI579" s="21"/>
      <c r="HJ579" s="21"/>
      <c r="HK579" s="21"/>
      <c r="HL579" s="21"/>
      <c r="HM579" s="21"/>
      <c r="HN579" s="21"/>
      <c r="HO579" s="21"/>
      <c r="HP579" s="21"/>
      <c r="HQ579" s="21"/>
      <c r="HR579" s="21"/>
      <c r="HS579" s="21"/>
      <c r="HT579" s="21"/>
      <c r="HU579" s="21"/>
      <c r="HV579" s="21"/>
      <c r="HW579" s="21"/>
      <c r="HX579" s="21"/>
      <c r="HY579" s="21"/>
      <c r="HZ579" s="21"/>
      <c r="IA579" s="21"/>
      <c r="IB579" s="21"/>
      <c r="IC579" s="21"/>
      <c r="ID579" s="21"/>
      <c r="IE579" s="21"/>
      <c r="IF579" s="21"/>
      <c r="IG579" s="21"/>
      <c r="IH579" s="21"/>
      <c r="II579" s="21"/>
      <c r="IJ579" s="21"/>
    </row>
    <row r="580" spans="1:244" s="12" customFormat="1" ht="14.4" customHeight="1" x14ac:dyDescent="0.3">
      <c r="A580" s="37"/>
      <c r="B580" s="38">
        <v>3</v>
      </c>
      <c r="C580" s="37"/>
      <c r="D580" s="39">
        <v>25</v>
      </c>
      <c r="E580" s="48"/>
      <c r="F580" s="40">
        <v>45064</v>
      </c>
      <c r="G580" s="38" t="s">
        <v>89</v>
      </c>
      <c r="I580" s="15">
        <v>45022</v>
      </c>
      <c r="J580" s="13">
        <f t="shared" si="80"/>
        <v>42</v>
      </c>
      <c r="K580" s="41">
        <f t="shared" si="81"/>
        <v>0</v>
      </c>
      <c r="L580" s="37">
        <v>42</v>
      </c>
      <c r="M580" s="16" t="s">
        <v>74</v>
      </c>
      <c r="N580" s="12">
        <v>1</v>
      </c>
      <c r="O580" s="37" t="s">
        <v>274</v>
      </c>
      <c r="P580" s="37" t="s">
        <v>107</v>
      </c>
      <c r="Q580" s="37" t="s">
        <v>108</v>
      </c>
      <c r="R580" s="12" t="s">
        <v>77</v>
      </c>
      <c r="S580" s="37" t="s">
        <v>196</v>
      </c>
      <c r="T580" s="12">
        <v>28</v>
      </c>
      <c r="U580" s="37">
        <v>1</v>
      </c>
      <c r="V580" s="37">
        <v>4</v>
      </c>
      <c r="W580" s="37" t="s">
        <v>275</v>
      </c>
      <c r="X580" s="37" t="s">
        <v>227</v>
      </c>
      <c r="Y580" s="37">
        <v>3.5</v>
      </c>
      <c r="Z580" s="38">
        <v>68.099999999999994</v>
      </c>
      <c r="AA580" s="38">
        <v>1100</v>
      </c>
      <c r="AB580" s="37">
        <v>20.2</v>
      </c>
      <c r="AC580" s="38">
        <v>-27</v>
      </c>
      <c r="AD580" s="37">
        <v>-24.9</v>
      </c>
      <c r="AE580" s="37">
        <v>12</v>
      </c>
      <c r="AF580" s="37">
        <v>13</v>
      </c>
      <c r="AG580" s="37">
        <v>14</v>
      </c>
      <c r="AH580" s="37">
        <v>15</v>
      </c>
      <c r="AI580" s="37"/>
      <c r="AJ580" s="38">
        <v>3</v>
      </c>
      <c r="AK580" s="16">
        <f t="shared" si="79"/>
        <v>740.35399999999981</v>
      </c>
      <c r="AL580" s="37">
        <v>-66.604600000000005</v>
      </c>
      <c r="AM580" s="43">
        <v>-67.810100000000006</v>
      </c>
      <c r="AN580" s="43">
        <v>-73.638900000000007</v>
      </c>
      <c r="AO580" s="43">
        <v>-73.150599999999997</v>
      </c>
      <c r="AP580" s="43">
        <v>-82.443200000000004</v>
      </c>
      <c r="AQ580" s="37">
        <v>-82.7637</v>
      </c>
      <c r="AR580" s="37"/>
      <c r="AS580" s="37"/>
      <c r="AT580" s="37" t="s">
        <v>276</v>
      </c>
      <c r="AU580" s="12">
        <f t="shared" si="82"/>
        <v>40</v>
      </c>
      <c r="AV580" s="37">
        <v>20</v>
      </c>
      <c r="AW580" s="37">
        <v>1</v>
      </c>
      <c r="AX580" s="37">
        <v>1</v>
      </c>
      <c r="AY580" s="37" t="s">
        <v>80</v>
      </c>
      <c r="AZ580" s="37">
        <v>520.09950000000003</v>
      </c>
      <c r="BA580" s="37">
        <v>524.50009999999997</v>
      </c>
      <c r="BB580" s="44">
        <v>-25.159999849999998</v>
      </c>
      <c r="BC580" s="43">
        <v>63.45956039</v>
      </c>
      <c r="BD580" s="37">
        <v>1.9003909999999999</v>
      </c>
      <c r="BE580" s="37">
        <v>521.99990000000003</v>
      </c>
      <c r="BF580" s="37">
        <v>0.10506799999999999</v>
      </c>
      <c r="BG580" s="37">
        <v>0</v>
      </c>
      <c r="BH580" s="37">
        <v>520.09950000000003</v>
      </c>
      <c r="BI580" s="44">
        <v>2.3461069999999999</v>
      </c>
      <c r="BJ580" s="37">
        <v>31.729780000000002</v>
      </c>
      <c r="BK580" s="37">
        <v>0.99368000000000001</v>
      </c>
      <c r="BL580" s="37">
        <v>3.3397869999999998</v>
      </c>
      <c r="BM580" s="37">
        <v>12.33175</v>
      </c>
      <c r="BN580" s="37">
        <v>9.0406250000000004</v>
      </c>
      <c r="BO580" s="37">
        <v>63.725490000000001</v>
      </c>
      <c r="BP580" s="37">
        <v>1.0498050000000001</v>
      </c>
      <c r="BQ580" s="37">
        <v>-30.6373</v>
      </c>
      <c r="BR580" s="37">
        <v>0.95019500000000001</v>
      </c>
      <c r="BS580" s="37">
        <v>51.658740000000002</v>
      </c>
      <c r="BT580" s="37">
        <v>1.038937</v>
      </c>
      <c r="BU580" s="37" t="s">
        <v>81</v>
      </c>
      <c r="BV580" s="37" t="s">
        <v>81</v>
      </c>
      <c r="BW580" s="37">
        <v>151.27180000000001</v>
      </c>
      <c r="BX580" s="37" t="s">
        <v>82</v>
      </c>
      <c r="BY580" s="37" t="s">
        <v>81</v>
      </c>
      <c r="BZ580" s="37" t="s">
        <v>82</v>
      </c>
      <c r="CA580" s="37" t="s">
        <v>82</v>
      </c>
      <c r="CB580" s="37"/>
      <c r="CC580" s="37">
        <v>300</v>
      </c>
      <c r="CD580" s="37" t="s">
        <v>113</v>
      </c>
      <c r="CE580" s="45">
        <v>-19.154</v>
      </c>
      <c r="CF580" s="46">
        <v>163812.70000000001</v>
      </c>
      <c r="CG580" s="46">
        <v>6.5000000000000002E-2</v>
      </c>
      <c r="CH580" s="46">
        <v>2.2290000000000001</v>
      </c>
      <c r="CI580" s="46">
        <v>102.759</v>
      </c>
      <c r="CJ580" s="46">
        <v>2.3460000000000001</v>
      </c>
      <c r="CK580" s="46">
        <v>7.883</v>
      </c>
      <c r="CL580" s="46">
        <v>-31.396999999999998</v>
      </c>
      <c r="CM580" s="37">
        <v>1.8380000000000001</v>
      </c>
      <c r="CN580" s="23"/>
      <c r="CO580" s="62">
        <f>(CL580*CK580+CN580*CM580)/(CL580+CN580)</f>
        <v>7.883</v>
      </c>
      <c r="CP580" s="37">
        <v>-16.751000000000001</v>
      </c>
      <c r="CQ580" s="37">
        <v>423.35300000000001</v>
      </c>
      <c r="CR580" s="37"/>
      <c r="CS580" s="37"/>
      <c r="CT580" s="37"/>
      <c r="CU580" s="37"/>
      <c r="CV580" s="37"/>
      <c r="CW580" s="37"/>
      <c r="CX580" s="34">
        <v>0.94899999999999995</v>
      </c>
      <c r="CY580" s="23"/>
      <c r="CZ580" s="37" t="s">
        <v>122</v>
      </c>
      <c r="DA580" s="37"/>
      <c r="DB580" s="37"/>
      <c r="DC580" s="37"/>
      <c r="DD580" s="37"/>
      <c r="DE580" s="37"/>
      <c r="DF580" s="37"/>
      <c r="DH580" s="37"/>
      <c r="DI580" s="37"/>
      <c r="DJ580" s="37"/>
      <c r="DK580" s="37"/>
      <c r="DL580" s="37"/>
      <c r="DM580" s="37"/>
      <c r="DN580" s="37"/>
      <c r="DO580" s="37"/>
      <c r="DP580" s="37"/>
      <c r="DQ580" s="37"/>
      <c r="DR580" s="37"/>
      <c r="DS580" s="37"/>
      <c r="DT580" s="37"/>
      <c r="DU580" s="37"/>
      <c r="DV580" s="37"/>
      <c r="DW580" s="37"/>
      <c r="DX580" s="37"/>
      <c r="DY580" s="37"/>
      <c r="DZ580" s="37"/>
      <c r="EA580" s="37"/>
      <c r="EB580" s="37"/>
      <c r="EC580" s="12">
        <v>7</v>
      </c>
      <c r="ED580" s="12">
        <v>7</v>
      </c>
      <c r="EE580" s="21"/>
      <c r="EF580" s="21">
        <f t="shared" si="83"/>
        <v>0</v>
      </c>
      <c r="EG580" s="28">
        <v>7</v>
      </c>
      <c r="EH580" s="21"/>
      <c r="EI580" s="21"/>
      <c r="EJ580" s="21"/>
      <c r="EK580" s="21"/>
      <c r="EL580" s="21"/>
      <c r="EM580" s="21"/>
      <c r="EN580" s="21"/>
      <c r="EO580" s="21"/>
      <c r="EP580" s="21"/>
      <c r="EQ580" s="21"/>
      <c r="ER580" s="21"/>
      <c r="ES580" s="21"/>
      <c r="ET580" s="21"/>
      <c r="EU580" s="21"/>
      <c r="EV580" s="21"/>
      <c r="EW580" s="21"/>
      <c r="EX580" s="21"/>
      <c r="EY580" s="21"/>
      <c r="EZ580" s="21"/>
      <c r="FA580" s="21"/>
      <c r="FB580" s="21"/>
      <c r="FC580" s="21"/>
      <c r="FD580" s="21"/>
      <c r="FE580" s="21"/>
      <c r="FF580" s="21"/>
      <c r="FG580" s="21"/>
      <c r="FH580" s="21"/>
      <c r="FI580" s="21"/>
      <c r="FJ580" s="21"/>
      <c r="FK580" s="21"/>
      <c r="FL580" s="21"/>
      <c r="FM580" s="21"/>
      <c r="FN580" s="21"/>
      <c r="FO580" s="21"/>
      <c r="FP580" s="21"/>
      <c r="FQ580" s="21"/>
      <c r="FR580" s="21"/>
      <c r="FS580" s="21"/>
      <c r="FT580" s="21"/>
      <c r="FU580" s="21"/>
      <c r="FV580" s="21"/>
      <c r="FW580" s="21"/>
      <c r="FX580" s="21"/>
      <c r="FY580" s="21"/>
      <c r="FZ580" s="21"/>
      <c r="GA580" s="21"/>
      <c r="GB580" s="21"/>
      <c r="GC580" s="21"/>
      <c r="GD580" s="21"/>
      <c r="GE580" s="21"/>
      <c r="GF580" s="21"/>
      <c r="GG580" s="21"/>
      <c r="GH580" s="21"/>
      <c r="GI580" s="21"/>
      <c r="GJ580" s="21"/>
      <c r="GK580" s="21"/>
      <c r="GL580" s="21"/>
      <c r="GM580" s="21"/>
      <c r="GN580" s="21"/>
      <c r="GO580" s="21"/>
      <c r="GP580" s="21"/>
      <c r="GQ580" s="21"/>
      <c r="GR580" s="21"/>
      <c r="GS580" s="21"/>
      <c r="GT580" s="21"/>
      <c r="GU580" s="21"/>
      <c r="GV580" s="21"/>
      <c r="GW580" s="21"/>
      <c r="GX580" s="21"/>
      <c r="GY580" s="21"/>
      <c r="GZ580" s="21"/>
      <c r="HA580" s="21"/>
      <c r="HB580" s="21"/>
      <c r="HC580" s="21"/>
      <c r="HD580" s="21"/>
      <c r="HE580" s="21"/>
      <c r="HF580" s="21"/>
      <c r="HG580" s="21"/>
      <c r="HH580" s="21"/>
      <c r="HI580" s="21"/>
      <c r="HJ580" s="21"/>
      <c r="HK580" s="21"/>
      <c r="HL580" s="21"/>
      <c r="HM580" s="21"/>
      <c r="HN580" s="21"/>
      <c r="HO580" s="21"/>
      <c r="HP580" s="21"/>
      <c r="HQ580" s="21"/>
      <c r="HR580" s="21"/>
      <c r="HS580" s="21"/>
      <c r="HT580" s="21"/>
      <c r="HU580" s="21"/>
      <c r="HV580" s="21"/>
      <c r="HW580" s="21"/>
      <c r="HX580" s="21"/>
      <c r="HY580" s="21"/>
      <c r="HZ580" s="21"/>
      <c r="IA580" s="21"/>
      <c r="IB580" s="21"/>
      <c r="IC580" s="21"/>
      <c r="ID580" s="21"/>
      <c r="IE580" s="21"/>
      <c r="IF580" s="21"/>
      <c r="IG580" s="21"/>
      <c r="IH580" s="21"/>
      <c r="II580" s="21"/>
      <c r="IJ580" s="21"/>
    </row>
    <row r="581" spans="1:244" s="12" customFormat="1" ht="14.4" customHeight="1" x14ac:dyDescent="0.3">
      <c r="A581" s="37"/>
      <c r="B581" s="47">
        <v>3</v>
      </c>
      <c r="C581" s="37"/>
      <c r="D581" s="39">
        <v>25</v>
      </c>
      <c r="E581" s="48"/>
      <c r="F581" s="40">
        <v>45064</v>
      </c>
      <c r="G581" s="38" t="s">
        <v>89</v>
      </c>
      <c r="I581" s="15">
        <v>45022</v>
      </c>
      <c r="J581" s="13">
        <f t="shared" si="80"/>
        <v>42</v>
      </c>
      <c r="K581" s="41">
        <f t="shared" si="81"/>
        <v>0</v>
      </c>
      <c r="L581" s="37">
        <v>42</v>
      </c>
      <c r="M581" s="16" t="s">
        <v>74</v>
      </c>
      <c r="N581" s="12">
        <v>1</v>
      </c>
      <c r="O581" s="37"/>
      <c r="P581" s="37" t="s">
        <v>107</v>
      </c>
      <c r="Q581" s="37" t="s">
        <v>108</v>
      </c>
      <c r="R581" s="12" t="s">
        <v>77</v>
      </c>
      <c r="S581" s="37" t="s">
        <v>196</v>
      </c>
      <c r="T581" s="12">
        <v>28</v>
      </c>
      <c r="U581" s="37">
        <v>1</v>
      </c>
      <c r="V581" s="37">
        <v>3</v>
      </c>
      <c r="W581" s="37" t="s">
        <v>124</v>
      </c>
      <c r="X581" s="37" t="s">
        <v>228</v>
      </c>
      <c r="Y581" s="37">
        <v>3.5</v>
      </c>
      <c r="Z581" s="38">
        <v>37.9</v>
      </c>
      <c r="AA581" s="38">
        <v>1600</v>
      </c>
      <c r="AB581" s="37">
        <v>6.7</v>
      </c>
      <c r="AC581" s="38">
        <v>-28</v>
      </c>
      <c r="AD581" s="37">
        <v>-26.6</v>
      </c>
      <c r="AE581" s="37">
        <v>8</v>
      </c>
      <c r="AF581" s="37">
        <v>9</v>
      </c>
      <c r="AG581" s="37">
        <v>10</v>
      </c>
      <c r="AH581" s="37">
        <v>11</v>
      </c>
      <c r="AI581" s="37"/>
      <c r="AJ581" s="38">
        <v>0</v>
      </c>
      <c r="AK581" s="16">
        <f t="shared" si="79"/>
        <v>1583.2620000000002</v>
      </c>
      <c r="AL581" s="37">
        <v>-69.320700000000002</v>
      </c>
      <c r="AM581" s="43">
        <v>-80.245999999999995</v>
      </c>
      <c r="AN581" s="43">
        <v>-94.741799999999998</v>
      </c>
      <c r="AO581" s="43">
        <v>-85.586500000000001</v>
      </c>
      <c r="AP581" s="43">
        <v>-106.232</v>
      </c>
      <c r="AQ581" s="37">
        <v>-116.547</v>
      </c>
      <c r="AR581" s="37"/>
      <c r="AS581" s="37"/>
      <c r="AT581" s="37"/>
      <c r="AU581" s="12">
        <f t="shared" si="82"/>
        <v>0</v>
      </c>
      <c r="AV581" s="37"/>
      <c r="AW581" s="37"/>
      <c r="AX581" s="37"/>
      <c r="AY581" s="37"/>
      <c r="AZ581" s="37"/>
      <c r="BA581" s="37"/>
      <c r="BB581" s="44"/>
      <c r="BC581" s="43"/>
      <c r="BD581" s="37"/>
      <c r="BE581" s="37"/>
      <c r="BF581" s="37"/>
      <c r="BG581" s="37"/>
      <c r="BH581" s="37"/>
      <c r="BI581" s="44"/>
      <c r="BJ581" s="37"/>
      <c r="BK581" s="37"/>
      <c r="BL581" s="37"/>
      <c r="BM581" s="37"/>
      <c r="BN581" s="37"/>
      <c r="BO581" s="37"/>
      <c r="BP581" s="37"/>
      <c r="BQ581" s="37"/>
      <c r="BR581" s="37"/>
      <c r="BS581" s="37"/>
      <c r="BT581" s="37"/>
      <c r="BU581" s="37"/>
      <c r="BV581" s="37"/>
      <c r="BW581" s="37"/>
      <c r="BX581" s="37"/>
      <c r="BY581" s="37"/>
      <c r="BZ581" s="37"/>
      <c r="CA581" s="37"/>
      <c r="CB581" s="37"/>
      <c r="CC581" s="37">
        <v>94</v>
      </c>
      <c r="CD581" s="37" t="s">
        <v>113</v>
      </c>
      <c r="CE581" s="45">
        <v>-18.998000000000001</v>
      </c>
      <c r="CF581" s="46">
        <v>144878.9</v>
      </c>
      <c r="CG581" s="46">
        <v>0.48899999999999999</v>
      </c>
      <c r="CH581" s="46">
        <v>1.139</v>
      </c>
      <c r="CI581" s="46">
        <v>65.298000000000002</v>
      </c>
      <c r="CJ581" s="46">
        <v>1.01</v>
      </c>
      <c r="CK581" s="46">
        <v>6.2409999999999997</v>
      </c>
      <c r="CL581" s="46">
        <v>-13.877000000000001</v>
      </c>
      <c r="CM581" s="37">
        <v>0.86699999999999999</v>
      </c>
      <c r="CN581" s="23"/>
      <c r="CO581" s="62">
        <f>(CL581*CK581+CN581*CM581)/(CL581+CN581)</f>
        <v>6.2409999999999997</v>
      </c>
      <c r="CP581" s="37">
        <v>-50.841000000000001</v>
      </c>
      <c r="CQ581" s="37">
        <v>394.702</v>
      </c>
      <c r="CR581" s="37"/>
      <c r="CS581" s="37"/>
      <c r="CT581" s="37"/>
      <c r="CU581" s="37"/>
      <c r="CV581" s="37"/>
      <c r="CW581" s="37"/>
      <c r="CX581" s="34">
        <v>0.32300000000000001</v>
      </c>
      <c r="CY581" s="23"/>
      <c r="CZ581" s="37" t="s">
        <v>285</v>
      </c>
      <c r="DA581" s="37"/>
      <c r="DB581" s="37"/>
      <c r="DC581" s="37"/>
      <c r="DD581" s="37"/>
      <c r="DE581" s="37"/>
      <c r="DH581" s="37"/>
      <c r="DI581" s="37"/>
      <c r="DJ581" s="37"/>
      <c r="DK581" s="37"/>
      <c r="DL581" s="37"/>
      <c r="DM581" s="37"/>
      <c r="DN581" s="37"/>
      <c r="DO581" s="37"/>
      <c r="DP581" s="37"/>
      <c r="DQ581" s="37"/>
      <c r="DR581" s="37"/>
      <c r="DS581" s="37"/>
      <c r="DT581" s="37"/>
      <c r="DU581" s="37"/>
      <c r="DV581" s="37"/>
      <c r="DW581" s="37"/>
      <c r="DX581" s="37"/>
      <c r="DY581" s="37"/>
      <c r="DZ581" s="37"/>
      <c r="EA581" s="37"/>
      <c r="EB581" s="37"/>
      <c r="EC581" s="12">
        <v>2</v>
      </c>
      <c r="ED581" s="12">
        <v>2</v>
      </c>
      <c r="EE581" s="21"/>
      <c r="EF581" s="21">
        <f t="shared" si="83"/>
        <v>0</v>
      </c>
      <c r="EG581" s="28">
        <v>2</v>
      </c>
      <c r="EH581" s="21"/>
      <c r="EI581" s="21"/>
      <c r="EJ581" s="21"/>
      <c r="EK581" s="21"/>
      <c r="EL581" s="21"/>
      <c r="EM581" s="21"/>
      <c r="EN581" s="21"/>
      <c r="EO581" s="21"/>
      <c r="EP581" s="21"/>
      <c r="EQ581" s="21"/>
      <c r="ER581" s="21"/>
      <c r="ES581" s="21"/>
      <c r="ET581" s="21"/>
      <c r="EU581" s="21"/>
      <c r="EV581" s="21"/>
      <c r="EW581" s="21"/>
      <c r="EX581" s="21"/>
      <c r="EY581" s="21"/>
      <c r="EZ581" s="21"/>
      <c r="FA581" s="21"/>
      <c r="FB581" s="21"/>
      <c r="FC581" s="21"/>
      <c r="FD581" s="21"/>
      <c r="FE581" s="21"/>
      <c r="FF581" s="21"/>
      <c r="FG581" s="21"/>
      <c r="FH581" s="21"/>
      <c r="FI581" s="21"/>
      <c r="FJ581" s="21"/>
      <c r="FK581" s="21"/>
      <c r="FL581" s="21"/>
      <c r="FM581" s="21"/>
      <c r="FN581" s="21"/>
      <c r="FO581" s="21"/>
      <c r="FP581" s="21"/>
      <c r="FQ581" s="21"/>
      <c r="FR581" s="21"/>
      <c r="FS581" s="21"/>
      <c r="FT581" s="21"/>
      <c r="FU581" s="21"/>
      <c r="FV581" s="21"/>
      <c r="FW581" s="21"/>
      <c r="FX581" s="21"/>
      <c r="FY581" s="21"/>
      <c r="FZ581" s="21"/>
      <c r="GA581" s="21"/>
      <c r="GB581" s="21"/>
      <c r="GC581" s="21"/>
      <c r="GD581" s="21"/>
      <c r="GE581" s="21"/>
      <c r="GF581" s="21"/>
      <c r="GG581" s="21"/>
      <c r="GH581" s="21"/>
      <c r="GI581" s="21"/>
      <c r="GJ581" s="21"/>
      <c r="GK581" s="21"/>
      <c r="GL581" s="21"/>
      <c r="GM581" s="21"/>
      <c r="GN581" s="21"/>
      <c r="GO581" s="21"/>
      <c r="GP581" s="21"/>
      <c r="GQ581" s="21"/>
      <c r="GR581" s="21"/>
      <c r="GS581" s="21"/>
      <c r="GT581" s="21"/>
      <c r="GU581" s="21"/>
      <c r="GV581" s="21"/>
      <c r="GW581" s="21"/>
      <c r="GX581" s="21"/>
      <c r="GY581" s="21"/>
      <c r="GZ581" s="21"/>
      <c r="HA581" s="21"/>
      <c r="HB581" s="21"/>
      <c r="HC581" s="21"/>
      <c r="HD581" s="21"/>
      <c r="HE581" s="21"/>
      <c r="HF581" s="21"/>
      <c r="HG581" s="21"/>
      <c r="HH581" s="21"/>
      <c r="HI581" s="21"/>
      <c r="HJ581" s="21"/>
      <c r="HK581" s="21"/>
      <c r="HL581" s="21"/>
      <c r="HM581" s="21"/>
      <c r="HN581" s="21"/>
      <c r="HO581" s="21"/>
      <c r="HP581" s="21"/>
      <c r="HQ581" s="21"/>
      <c r="HR581" s="21"/>
      <c r="HS581" s="21"/>
      <c r="HT581" s="21"/>
      <c r="HU581" s="21"/>
      <c r="HV581" s="21"/>
      <c r="HW581" s="21"/>
      <c r="HX581" s="21"/>
      <c r="HY581" s="21"/>
      <c r="HZ581" s="21"/>
      <c r="IA581" s="21"/>
      <c r="IB581" s="21"/>
      <c r="IC581" s="21"/>
      <c r="ID581" s="21"/>
      <c r="IE581" s="21"/>
      <c r="IF581" s="21"/>
      <c r="IG581" s="21"/>
      <c r="IH581" s="21"/>
      <c r="II581" s="21"/>
      <c r="IJ581" s="21"/>
    </row>
    <row r="582" spans="1:244" s="12" customFormat="1" ht="14.4" customHeight="1" x14ac:dyDescent="0.3">
      <c r="A582" s="37"/>
      <c r="B582" s="47">
        <v>3</v>
      </c>
      <c r="C582" s="37"/>
      <c r="D582" s="39">
        <v>25</v>
      </c>
      <c r="E582" s="48"/>
      <c r="F582" s="40">
        <v>45064</v>
      </c>
      <c r="G582" s="38" t="s">
        <v>89</v>
      </c>
      <c r="I582" s="15">
        <v>45022</v>
      </c>
      <c r="J582" s="13">
        <f t="shared" si="80"/>
        <v>42</v>
      </c>
      <c r="K582" s="41">
        <f t="shared" si="81"/>
        <v>0</v>
      </c>
      <c r="L582" s="37">
        <v>42</v>
      </c>
      <c r="M582" s="16" t="s">
        <v>74</v>
      </c>
      <c r="N582" s="12">
        <v>1</v>
      </c>
      <c r="O582" s="37" t="s">
        <v>277</v>
      </c>
      <c r="P582" s="37" t="s">
        <v>107</v>
      </c>
      <c r="Q582" s="37" t="s">
        <v>108</v>
      </c>
      <c r="R582" s="12" t="s">
        <v>77</v>
      </c>
      <c r="S582" s="37" t="s">
        <v>196</v>
      </c>
      <c r="T582" s="12">
        <v>28</v>
      </c>
      <c r="U582" s="37">
        <v>1</v>
      </c>
      <c r="V582" s="37">
        <v>5</v>
      </c>
      <c r="W582" s="37" t="s">
        <v>278</v>
      </c>
      <c r="X582" s="37" t="s">
        <v>197</v>
      </c>
      <c r="Y582" s="37">
        <v>2.9</v>
      </c>
      <c r="Z582" s="38">
        <v>60.7</v>
      </c>
      <c r="AA582" s="38">
        <v>1100</v>
      </c>
      <c r="AB582" s="37">
        <v>10.5</v>
      </c>
      <c r="AC582" s="38">
        <v>-26</v>
      </c>
      <c r="AD582" s="37">
        <v>-41.3</v>
      </c>
      <c r="AE582" s="59" t="s">
        <v>279</v>
      </c>
      <c r="AF582" s="37">
        <v>17</v>
      </c>
      <c r="AG582" s="37">
        <v>18</v>
      </c>
      <c r="AH582" s="37"/>
      <c r="AI582" s="37"/>
      <c r="AJ582" s="38">
        <v>2</v>
      </c>
      <c r="AK582" s="16">
        <f t="shared" si="79"/>
        <v>836.18400000000008</v>
      </c>
      <c r="AL582" s="37">
        <v>-81.893900000000002</v>
      </c>
      <c r="AM582" s="43">
        <v>-85.296599999999998</v>
      </c>
      <c r="AN582" s="43">
        <v>-90.347300000000004</v>
      </c>
      <c r="AO582" s="43">
        <v>-94.726600000000005</v>
      </c>
      <c r="AP582" s="43">
        <v>-98.083500000000001</v>
      </c>
      <c r="AQ582" s="37">
        <v>-104.03400000000001</v>
      </c>
      <c r="AR582" s="37"/>
      <c r="AS582" s="37"/>
      <c r="AT582" s="37"/>
      <c r="AU582" s="12">
        <f t="shared" si="82"/>
        <v>52</v>
      </c>
      <c r="AV582" s="37">
        <v>26</v>
      </c>
      <c r="AW582" s="37">
        <v>1</v>
      </c>
      <c r="AX582" s="37">
        <v>1</v>
      </c>
      <c r="AY582" s="37" t="s">
        <v>80</v>
      </c>
      <c r="AZ582" s="37">
        <v>503.59949999999998</v>
      </c>
      <c r="BA582" s="37">
        <v>508.69909999999999</v>
      </c>
      <c r="BB582" s="44">
        <v>-20.690000529999999</v>
      </c>
      <c r="BC582" s="43">
        <v>52.062068940000003</v>
      </c>
      <c r="BD582" s="37">
        <v>2.0996090000000001</v>
      </c>
      <c r="BE582" s="37">
        <v>505.69909999999999</v>
      </c>
      <c r="BF582" s="37">
        <v>8.9865080000000006</v>
      </c>
      <c r="BG582" s="37">
        <v>0</v>
      </c>
      <c r="BH582" s="37">
        <v>503.59949999999998</v>
      </c>
      <c r="BI582" s="44">
        <v>3.3066019999999998</v>
      </c>
      <c r="BJ582" s="37">
        <v>26.031030000000001</v>
      </c>
      <c r="BK582" s="37">
        <v>0.94838599999999995</v>
      </c>
      <c r="BL582" s="37">
        <v>4.254988</v>
      </c>
      <c r="BM582" s="37">
        <v>16.618670000000002</v>
      </c>
      <c r="BN582" s="37">
        <v>5.6880230000000003</v>
      </c>
      <c r="BO582" s="37">
        <v>35.53922</v>
      </c>
      <c r="BP582" s="37">
        <v>1.3505860000000001</v>
      </c>
      <c r="BQ582" s="37">
        <v>-17.309999999999999</v>
      </c>
      <c r="BR582" s="37">
        <v>1.750977</v>
      </c>
      <c r="BS582" s="37" t="s">
        <v>81</v>
      </c>
      <c r="BT582" s="37" t="s">
        <v>81</v>
      </c>
      <c r="BU582" s="37" t="s">
        <v>81</v>
      </c>
      <c r="BV582" s="37" t="s">
        <v>81</v>
      </c>
      <c r="BW582" s="37">
        <v>170.69409999999999</v>
      </c>
      <c r="BX582" s="37" t="s">
        <v>82</v>
      </c>
      <c r="BY582" s="37" t="s">
        <v>81</v>
      </c>
      <c r="BZ582" s="37" t="s">
        <v>82</v>
      </c>
      <c r="CA582" s="37" t="s">
        <v>82</v>
      </c>
      <c r="CB582" s="37"/>
      <c r="CC582" s="37"/>
      <c r="CD582" s="37"/>
      <c r="CE582" s="45"/>
      <c r="CF582" s="46"/>
      <c r="CG582" s="46"/>
      <c r="CH582" s="46"/>
      <c r="CI582" s="46"/>
      <c r="CJ582" s="46"/>
      <c r="CK582" s="46"/>
      <c r="CL582" s="46"/>
      <c r="CM582" s="37"/>
      <c r="CN582" s="23"/>
      <c r="CO582" s="62"/>
      <c r="CP582" s="37"/>
      <c r="CQ582" s="37"/>
      <c r="CR582" s="37"/>
      <c r="CS582" s="37"/>
      <c r="CT582" s="37"/>
      <c r="CU582" s="37"/>
      <c r="CV582" s="37"/>
      <c r="CW582" s="37"/>
      <c r="CX582" s="22" t="s">
        <v>85</v>
      </c>
      <c r="CY582" s="12" t="s">
        <v>85</v>
      </c>
      <c r="CZ582" s="37" t="s">
        <v>280</v>
      </c>
      <c r="DA582" s="37"/>
      <c r="DB582" s="37"/>
      <c r="DC582" s="37"/>
      <c r="DD582" s="37"/>
      <c r="DE582" s="37"/>
      <c r="DF582" s="12" t="s">
        <v>87</v>
      </c>
      <c r="DG582" s="12" t="s">
        <v>281</v>
      </c>
      <c r="DH582" s="37"/>
      <c r="DI582" s="37"/>
      <c r="DJ582" s="37"/>
      <c r="DK582" s="37"/>
      <c r="DL582" s="37"/>
      <c r="DM582" s="37"/>
      <c r="DN582" s="37"/>
      <c r="DO582" s="37"/>
      <c r="DP582" s="37"/>
      <c r="DQ582" s="37"/>
      <c r="DR582" s="37"/>
      <c r="DS582" s="37"/>
      <c r="DT582" s="37"/>
      <c r="DU582" s="37"/>
      <c r="DV582" s="37"/>
      <c r="DW582" s="37"/>
      <c r="DX582" s="37"/>
      <c r="DY582" s="37"/>
      <c r="DZ582" s="37"/>
      <c r="EA582" s="37"/>
      <c r="EB582" s="37"/>
      <c r="EC582" s="12">
        <v>5</v>
      </c>
      <c r="ED582" s="21">
        <v>5</v>
      </c>
      <c r="EE582" s="21"/>
      <c r="EF582" s="21">
        <f t="shared" si="83"/>
        <v>0</v>
      </c>
      <c r="EG582" s="28">
        <v>5</v>
      </c>
      <c r="EH582" s="21"/>
      <c r="EI582" s="21"/>
      <c r="EJ582" s="21"/>
      <c r="EK582" s="21"/>
      <c r="EL582" s="21"/>
      <c r="EM582" s="21"/>
      <c r="EN582" s="21"/>
      <c r="EO582" s="21"/>
      <c r="EP582" s="21"/>
      <c r="EQ582" s="21"/>
      <c r="ER582" s="21"/>
      <c r="ES582" s="21"/>
      <c r="ET582" s="21"/>
      <c r="EU582" s="21"/>
      <c r="EV582" s="21"/>
      <c r="EW582" s="21"/>
      <c r="EX582" s="21"/>
      <c r="EY582" s="21"/>
      <c r="EZ582" s="21"/>
      <c r="FA582" s="21"/>
      <c r="FB582" s="21"/>
      <c r="FC582" s="21"/>
      <c r="FD582" s="21"/>
      <c r="FE582" s="21"/>
      <c r="FF582" s="21"/>
      <c r="FG582" s="21"/>
      <c r="FH582" s="21"/>
      <c r="FI582" s="21"/>
      <c r="FJ582" s="21"/>
      <c r="FK582" s="21"/>
      <c r="FL582" s="21"/>
      <c r="FM582" s="21"/>
      <c r="FN582" s="21"/>
      <c r="FO582" s="21"/>
      <c r="FP582" s="21"/>
      <c r="FQ582" s="21"/>
      <c r="FR582" s="21"/>
      <c r="FS582" s="21"/>
      <c r="FT582" s="21"/>
      <c r="FU582" s="21"/>
      <c r="FV582" s="21"/>
      <c r="FW582" s="21"/>
      <c r="FX582" s="21"/>
      <c r="FY582" s="21"/>
      <c r="FZ582" s="21"/>
      <c r="GA582" s="21"/>
      <c r="GB582" s="21"/>
      <c r="GC582" s="21"/>
      <c r="GD582" s="21"/>
      <c r="GE582" s="21"/>
      <c r="GF582" s="21"/>
      <c r="GG582" s="21"/>
      <c r="GH582" s="21"/>
      <c r="GI582" s="21"/>
      <c r="GJ582" s="21"/>
      <c r="GK582" s="21"/>
      <c r="GL582" s="21"/>
      <c r="GM582" s="21"/>
      <c r="GN582" s="21"/>
      <c r="GO582" s="21"/>
      <c r="GP582" s="21"/>
      <c r="GQ582" s="21"/>
      <c r="GR582" s="21"/>
      <c r="GS582" s="21"/>
      <c r="GT582" s="21"/>
      <c r="GU582" s="21"/>
      <c r="GV582" s="21"/>
      <c r="GW582" s="21"/>
      <c r="GX582" s="21"/>
      <c r="GY582" s="21"/>
      <c r="GZ582" s="21"/>
      <c r="HA582" s="21"/>
      <c r="HB582" s="21"/>
      <c r="HC582" s="21"/>
      <c r="HD582" s="21"/>
      <c r="HE582" s="21"/>
      <c r="HF582" s="21"/>
      <c r="HG582" s="21"/>
      <c r="HH582" s="21"/>
      <c r="HI582" s="21"/>
      <c r="HJ582" s="21"/>
      <c r="HK582" s="21"/>
      <c r="HL582" s="21"/>
      <c r="HM582" s="21"/>
      <c r="HN582" s="21"/>
      <c r="HO582" s="21"/>
      <c r="HP582" s="21"/>
      <c r="HQ582" s="21"/>
      <c r="HR582" s="21"/>
      <c r="HS582" s="21"/>
      <c r="HT582" s="21"/>
      <c r="HU582" s="21"/>
      <c r="HV582" s="21"/>
      <c r="HW582" s="21"/>
      <c r="HX582" s="21"/>
      <c r="HY582" s="21"/>
      <c r="HZ582" s="21"/>
      <c r="IA582" s="21"/>
      <c r="IB582" s="21"/>
      <c r="IC582" s="21"/>
      <c r="ID582" s="21"/>
      <c r="IE582" s="21"/>
      <c r="IF582" s="21"/>
      <c r="IG582" s="21"/>
      <c r="IH582" s="21"/>
      <c r="II582" s="21"/>
      <c r="IJ582" s="21"/>
    </row>
    <row r="583" spans="1:244" s="12" customFormat="1" x14ac:dyDescent="0.3">
      <c r="A583" s="37"/>
      <c r="B583" s="47">
        <v>3</v>
      </c>
      <c r="C583" s="37"/>
      <c r="D583" s="39">
        <v>25</v>
      </c>
      <c r="E583" s="48"/>
      <c r="F583" s="40">
        <v>45064</v>
      </c>
      <c r="G583" s="38" t="s">
        <v>89</v>
      </c>
      <c r="I583" s="15">
        <v>45022</v>
      </c>
      <c r="J583" s="13">
        <f t="shared" si="80"/>
        <v>42</v>
      </c>
      <c r="K583" s="41">
        <f t="shared" si="81"/>
        <v>0</v>
      </c>
      <c r="L583" s="37">
        <v>42</v>
      </c>
      <c r="M583" s="16" t="s">
        <v>74</v>
      </c>
      <c r="N583" s="12">
        <v>1</v>
      </c>
      <c r="O583" s="37" t="s">
        <v>282</v>
      </c>
      <c r="P583" s="37" t="s">
        <v>107</v>
      </c>
      <c r="Q583" s="37" t="s">
        <v>108</v>
      </c>
      <c r="R583" s="12" t="s">
        <v>77</v>
      </c>
      <c r="S583" s="37" t="s">
        <v>196</v>
      </c>
      <c r="T583" s="12">
        <v>28</v>
      </c>
      <c r="U583" s="37">
        <v>1</v>
      </c>
      <c r="V583" s="37">
        <v>1</v>
      </c>
      <c r="W583" s="37" t="s">
        <v>283</v>
      </c>
      <c r="X583" s="37" t="s">
        <v>228</v>
      </c>
      <c r="Y583" s="37">
        <v>4.3</v>
      </c>
      <c r="Z583" s="38">
        <v>28.3</v>
      </c>
      <c r="AA583" s="38">
        <v>950</v>
      </c>
      <c r="AB583" s="37">
        <v>8.5</v>
      </c>
      <c r="AC583" s="38">
        <v>-18</v>
      </c>
      <c r="AD583" s="37">
        <v>-62.5</v>
      </c>
      <c r="AE583" s="37">
        <v>0</v>
      </c>
      <c r="AF583" s="37">
        <v>1</v>
      </c>
      <c r="AG583" s="37">
        <v>2</v>
      </c>
      <c r="AH583" s="37">
        <v>3</v>
      </c>
      <c r="AI583" s="37"/>
      <c r="AJ583" s="38">
        <v>0</v>
      </c>
      <c r="AK583" s="16">
        <f t="shared" si="79"/>
        <v>1330.2440000000001</v>
      </c>
      <c r="AL583" s="37">
        <v>-73.959400000000002</v>
      </c>
      <c r="AM583" s="43">
        <v>-81.695599999999999</v>
      </c>
      <c r="AN583" s="43">
        <v>-88.790899999999993</v>
      </c>
      <c r="AO583" s="43">
        <v>-94.314599999999999</v>
      </c>
      <c r="AP583" s="43">
        <v>-100.90600000000001</v>
      </c>
      <c r="AQ583" s="37">
        <v>-107.956</v>
      </c>
      <c r="AR583" s="37"/>
      <c r="AS583" s="37"/>
      <c r="AT583" s="37" t="s">
        <v>284</v>
      </c>
      <c r="AU583" s="12">
        <f t="shared" si="82"/>
        <v>0</v>
      </c>
      <c r="AV583" s="37"/>
      <c r="AW583" s="37"/>
      <c r="AX583" s="37"/>
      <c r="AY583" s="37"/>
      <c r="AZ583" s="37"/>
      <c r="BA583" s="37"/>
      <c r="BB583" s="44"/>
      <c r="BC583" s="43"/>
      <c r="BD583" s="37"/>
      <c r="BE583" s="37"/>
      <c r="BF583" s="37"/>
      <c r="BG583" s="37"/>
      <c r="BH583" s="37"/>
      <c r="BI583" s="44"/>
      <c r="BJ583" s="37"/>
      <c r="BK583" s="37"/>
      <c r="BL583" s="37"/>
      <c r="BM583" s="37"/>
      <c r="BN583" s="37"/>
      <c r="BO583" s="37"/>
      <c r="BP583" s="37"/>
      <c r="BQ583" s="37"/>
      <c r="BR583" s="37"/>
      <c r="BS583" s="37"/>
      <c r="BT583" s="37"/>
      <c r="BU583" s="37"/>
      <c r="BV583" s="37"/>
      <c r="BW583" s="37"/>
      <c r="BX583" s="37"/>
      <c r="BY583" s="37"/>
      <c r="BZ583" s="37"/>
      <c r="CA583" s="37"/>
      <c r="CB583" s="37"/>
      <c r="CC583" s="37">
        <v>0</v>
      </c>
      <c r="CD583" s="37"/>
      <c r="CE583" s="45"/>
      <c r="CF583" s="46"/>
      <c r="CG583" s="46"/>
      <c r="CH583" s="46"/>
      <c r="CI583" s="46"/>
      <c r="CJ583" s="46"/>
      <c r="CK583" s="46"/>
      <c r="CL583" s="46"/>
      <c r="CM583" s="37"/>
      <c r="CN583" s="23"/>
      <c r="CO583" s="62"/>
      <c r="CP583" s="37"/>
      <c r="CQ583" s="37"/>
      <c r="CR583" s="37"/>
      <c r="CS583" s="37"/>
      <c r="CT583" s="37"/>
      <c r="CU583" s="37"/>
      <c r="CV583" s="37"/>
      <c r="CW583" s="37"/>
      <c r="CX583" s="34">
        <v>0</v>
      </c>
      <c r="CY583" s="23"/>
      <c r="CZ583" s="37" t="s">
        <v>122</v>
      </c>
      <c r="DA583" s="37"/>
      <c r="DB583" s="37"/>
      <c r="DC583" s="37"/>
      <c r="DD583" s="37"/>
      <c r="DE583" s="37"/>
      <c r="DH583" s="37"/>
      <c r="DI583" s="37"/>
      <c r="DJ583" s="37"/>
      <c r="DK583" s="37"/>
      <c r="DL583" s="37"/>
      <c r="DM583" s="37"/>
      <c r="DN583" s="37"/>
      <c r="DO583" s="37"/>
      <c r="DP583" s="37"/>
      <c r="DQ583" s="37"/>
      <c r="DR583" s="37"/>
      <c r="DS583" s="37"/>
      <c r="DT583" s="37"/>
      <c r="DU583" s="37"/>
      <c r="DV583" s="37"/>
      <c r="DW583" s="37"/>
      <c r="DX583" s="37"/>
      <c r="DY583" s="37"/>
      <c r="DZ583" s="37"/>
      <c r="EA583" s="37"/>
      <c r="EB583" s="37"/>
      <c r="EC583" s="12">
        <v>1</v>
      </c>
      <c r="ED583" s="12">
        <v>1</v>
      </c>
      <c r="EE583" s="21"/>
      <c r="EF583" s="21">
        <f t="shared" si="83"/>
        <v>0</v>
      </c>
      <c r="EG583" s="28">
        <v>1</v>
      </c>
      <c r="EH583" s="21"/>
      <c r="EI583" s="21"/>
      <c r="EJ583" s="21"/>
      <c r="EK583" s="21"/>
      <c r="EL583" s="21"/>
      <c r="EM583" s="21"/>
      <c r="EN583" s="21"/>
      <c r="EO583" s="21"/>
      <c r="EP583" s="21"/>
      <c r="EQ583" s="21"/>
      <c r="ER583" s="21"/>
      <c r="ES583" s="21"/>
      <c r="ET583" s="21"/>
      <c r="EU583" s="21"/>
      <c r="EV583" s="21"/>
      <c r="EW583" s="21"/>
      <c r="EX583" s="21"/>
      <c r="EY583" s="21"/>
      <c r="EZ583" s="21"/>
      <c r="FA583" s="21"/>
      <c r="FB583" s="21"/>
      <c r="FC583" s="21"/>
      <c r="FD583" s="21"/>
      <c r="FE583" s="21"/>
      <c r="FF583" s="21"/>
      <c r="FG583" s="21"/>
      <c r="FH583" s="21"/>
      <c r="FI583" s="21"/>
      <c r="FJ583" s="21"/>
      <c r="FK583" s="21"/>
      <c r="FL583" s="21"/>
      <c r="FM583" s="21"/>
      <c r="FN583" s="21"/>
      <c r="FO583" s="21"/>
      <c r="FP583" s="21"/>
      <c r="FQ583" s="21"/>
      <c r="FR583" s="21"/>
      <c r="FS583" s="21"/>
      <c r="FT583" s="21"/>
      <c r="FU583" s="21"/>
      <c r="FV583" s="21"/>
      <c r="FW583" s="21"/>
      <c r="FX583" s="21"/>
      <c r="FY583" s="21"/>
      <c r="FZ583" s="21"/>
      <c r="GA583" s="21"/>
      <c r="GB583" s="21"/>
      <c r="GC583" s="21"/>
      <c r="GD583" s="21"/>
      <c r="GE583" s="21"/>
      <c r="GF583" s="21"/>
      <c r="GG583" s="21"/>
      <c r="GH583" s="21"/>
      <c r="GI583" s="21"/>
      <c r="GJ583" s="21"/>
      <c r="GK583" s="21"/>
      <c r="GL583" s="21"/>
      <c r="GM583" s="21"/>
      <c r="GN583" s="21"/>
      <c r="GO583" s="21"/>
      <c r="GP583" s="21"/>
      <c r="GQ583" s="21"/>
      <c r="GR583" s="21"/>
      <c r="GS583" s="21"/>
      <c r="GT583" s="21"/>
      <c r="GU583" s="21"/>
      <c r="GV583" s="21"/>
      <c r="GW583" s="21"/>
      <c r="GX583" s="21"/>
      <c r="GY583" s="21"/>
      <c r="GZ583" s="21"/>
      <c r="HA583" s="21"/>
      <c r="HB583" s="21"/>
      <c r="HC583" s="21"/>
      <c r="HD583" s="21"/>
      <c r="HE583" s="21"/>
      <c r="HF583" s="21"/>
      <c r="HG583" s="21"/>
      <c r="HH583" s="21"/>
      <c r="HI583" s="21"/>
      <c r="HJ583" s="21"/>
      <c r="HK583" s="21"/>
      <c r="HL583" s="21"/>
      <c r="HM583" s="21"/>
      <c r="HN583" s="21"/>
      <c r="HO583" s="21"/>
      <c r="HP583" s="21"/>
      <c r="HQ583" s="21"/>
      <c r="HR583" s="21"/>
      <c r="HS583" s="21"/>
      <c r="HT583" s="21"/>
      <c r="HU583" s="21"/>
      <c r="HV583" s="21"/>
      <c r="HW583" s="21"/>
      <c r="HX583" s="21"/>
      <c r="HY583" s="21"/>
      <c r="HZ583" s="21"/>
      <c r="IA583" s="21"/>
      <c r="IB583" s="21"/>
      <c r="IC583" s="21"/>
      <c r="ID583" s="21"/>
      <c r="IE583" s="21"/>
      <c r="IF583" s="21"/>
      <c r="IG583" s="21"/>
      <c r="IH583" s="21"/>
      <c r="II583" s="21"/>
      <c r="IJ583" s="21"/>
    </row>
    <row r="584" spans="1:244" s="12" customFormat="1" x14ac:dyDescent="0.3">
      <c r="A584" s="37"/>
      <c r="B584" s="47">
        <v>3</v>
      </c>
      <c r="C584" s="37"/>
      <c r="D584" s="39">
        <v>25</v>
      </c>
      <c r="E584" s="37"/>
      <c r="F584" s="40">
        <v>45076</v>
      </c>
      <c r="G584" s="38" t="s">
        <v>89</v>
      </c>
      <c r="I584" s="15">
        <v>45022</v>
      </c>
      <c r="J584" s="13">
        <f t="shared" si="80"/>
        <v>54</v>
      </c>
      <c r="K584" s="41">
        <f t="shared" si="81"/>
        <v>0</v>
      </c>
      <c r="L584" s="37">
        <v>54</v>
      </c>
      <c r="M584" s="16" t="s">
        <v>74</v>
      </c>
      <c r="N584" s="12">
        <v>1</v>
      </c>
      <c r="O584" s="37" t="s">
        <v>400</v>
      </c>
      <c r="P584" s="37" t="s">
        <v>107</v>
      </c>
      <c r="Q584" s="37" t="s">
        <v>108</v>
      </c>
      <c r="R584" s="12" t="s">
        <v>77</v>
      </c>
      <c r="S584" s="37" t="s">
        <v>196</v>
      </c>
      <c r="T584" s="12">
        <v>28</v>
      </c>
      <c r="U584" s="37">
        <v>1</v>
      </c>
      <c r="V584" s="37">
        <v>2</v>
      </c>
      <c r="W584" s="37" t="s">
        <v>401</v>
      </c>
      <c r="X584" s="37" t="s">
        <v>402</v>
      </c>
      <c r="Y584" s="37">
        <v>3.7</v>
      </c>
      <c r="Z584" s="38">
        <v>27.1</v>
      </c>
      <c r="AA584" s="38">
        <v>1900</v>
      </c>
      <c r="AB584" s="37">
        <v>11.4</v>
      </c>
      <c r="AC584" s="38">
        <v>-30</v>
      </c>
      <c r="AD584" s="37">
        <v>-19.600000000000001</v>
      </c>
      <c r="AE584" s="37">
        <v>4</v>
      </c>
      <c r="AF584" s="37">
        <v>5</v>
      </c>
      <c r="AG584" s="37">
        <v>6</v>
      </c>
      <c r="AH584" s="37">
        <v>7</v>
      </c>
      <c r="AI584" s="37"/>
      <c r="AJ584" s="38">
        <v>12</v>
      </c>
      <c r="AK584" s="16">
        <f t="shared" si="79"/>
        <v>1807.8440000000001</v>
      </c>
      <c r="AL584" s="37">
        <v>-70.587199999999996</v>
      </c>
      <c r="AM584" s="43">
        <v>-80.810500000000005</v>
      </c>
      <c r="AN584" s="43">
        <v>-89.065600000000003</v>
      </c>
      <c r="AO584" s="43">
        <v>-94.757099999999994</v>
      </c>
      <c r="AP584" s="43">
        <v>-108.81</v>
      </c>
      <c r="AQ584" s="37">
        <v>-110.321</v>
      </c>
      <c r="AR584" s="37"/>
      <c r="AS584" s="37"/>
      <c r="AT584" s="37"/>
      <c r="AU584" s="12">
        <f t="shared" si="82"/>
        <v>12</v>
      </c>
      <c r="AV584" s="37">
        <v>6</v>
      </c>
      <c r="AW584" s="37">
        <v>1</v>
      </c>
      <c r="AX584" s="37">
        <v>1</v>
      </c>
      <c r="AY584" s="37" t="s">
        <v>80</v>
      </c>
      <c r="AZ584" s="37">
        <v>579.9</v>
      </c>
      <c r="BA584" s="37">
        <v>583.39959999999996</v>
      </c>
      <c r="BB584" s="44">
        <v>-31.940000529999999</v>
      </c>
      <c r="BC584" s="43">
        <v>89.526672360000006</v>
      </c>
      <c r="BD584" s="37">
        <v>1.399902</v>
      </c>
      <c r="BE584" s="37">
        <v>581.29989999999998</v>
      </c>
      <c r="BF584" s="37">
        <v>-1.8429599999999999</v>
      </c>
      <c r="BG584" s="37">
        <v>3.399902</v>
      </c>
      <c r="BH584" s="37">
        <v>583.29989999999998</v>
      </c>
      <c r="BI584" s="44">
        <v>1.300648</v>
      </c>
      <c r="BJ584" s="37">
        <v>44.763339999999999</v>
      </c>
      <c r="BK584" s="37">
        <v>1.01098</v>
      </c>
      <c r="BL584" s="37">
        <v>2.3116289999999999</v>
      </c>
      <c r="BM584" s="37">
        <v>1.0205439999999999</v>
      </c>
      <c r="BN584" s="37">
        <v>5.5640809999999998</v>
      </c>
      <c r="BO584" s="37">
        <v>281.25</v>
      </c>
      <c r="BP584" s="37">
        <v>1.050049</v>
      </c>
      <c r="BQ584" s="37">
        <v>-66.463399999999993</v>
      </c>
      <c r="BR584" s="37">
        <v>0.650146</v>
      </c>
      <c r="BS584" s="37">
        <v>164.74459999999999</v>
      </c>
      <c r="BT584" s="37">
        <v>0.38432899999999998</v>
      </c>
      <c r="BU584" s="37">
        <v>-54.248100000000001</v>
      </c>
      <c r="BV584" s="37">
        <v>1.335375</v>
      </c>
      <c r="BW584" s="37">
        <v>121.0984</v>
      </c>
      <c r="BX584" s="37" t="s">
        <v>82</v>
      </c>
      <c r="BY584" s="37" t="s">
        <v>81</v>
      </c>
      <c r="BZ584" s="37" t="s">
        <v>82</v>
      </c>
      <c r="CA584" s="37" t="s">
        <v>82</v>
      </c>
      <c r="CB584" s="37"/>
      <c r="CC584" s="37">
        <v>1570</v>
      </c>
      <c r="CD584" s="37" t="s">
        <v>113</v>
      </c>
      <c r="CE584" s="45">
        <v>-41.215000000000003</v>
      </c>
      <c r="CF584" s="46">
        <v>154520.6</v>
      </c>
      <c r="CG584" s="46">
        <v>5.5E-2</v>
      </c>
      <c r="CH584" s="46">
        <v>1.2370000000000001</v>
      </c>
      <c r="CI584" s="46">
        <v>131.334</v>
      </c>
      <c r="CJ584" s="46">
        <v>2.117</v>
      </c>
      <c r="CK584" s="46">
        <v>6.7619999999999996</v>
      </c>
      <c r="CL584" s="46">
        <v>-13.242000000000001</v>
      </c>
      <c r="CM584" s="37">
        <v>0.91600000000000004</v>
      </c>
      <c r="CN584" s="23"/>
      <c r="CO584" s="62">
        <f t="shared" ref="CO584:CO592" si="84">(CL584*CK584+CN584*CM584)/(CL584+CN584)</f>
        <v>6.7619999999999996</v>
      </c>
      <c r="CP584" s="37">
        <v>-57.985999999999997</v>
      </c>
      <c r="CQ584" s="37">
        <v>410.12700000000001</v>
      </c>
      <c r="CR584" s="37"/>
      <c r="CS584" s="37"/>
      <c r="CT584" s="37"/>
      <c r="CU584" s="37"/>
      <c r="CV584" s="37"/>
      <c r="CW584" s="37"/>
      <c r="CX584" s="34">
        <v>5.2240000000000002</v>
      </c>
      <c r="CY584" s="23"/>
      <c r="CZ584" s="37" t="s">
        <v>403</v>
      </c>
      <c r="DA584" s="37"/>
      <c r="DB584" s="37"/>
      <c r="DC584" s="37"/>
      <c r="DD584" s="37"/>
      <c r="DE584" s="37"/>
      <c r="DF584" s="37"/>
      <c r="DH584" s="37"/>
      <c r="DI584" s="37"/>
      <c r="DJ584" s="37"/>
      <c r="DK584" s="37"/>
      <c r="DL584" s="37"/>
      <c r="DM584" s="37"/>
      <c r="DN584" s="37"/>
      <c r="DO584" s="37"/>
      <c r="DP584" s="37"/>
      <c r="DQ584" s="37"/>
      <c r="DR584" s="37"/>
      <c r="DS584" s="37"/>
      <c r="DT584" s="37"/>
      <c r="DU584" s="37"/>
      <c r="DV584" s="37"/>
      <c r="DW584" s="37"/>
      <c r="DX584" s="37"/>
      <c r="DY584" s="37"/>
      <c r="DZ584" s="37"/>
      <c r="EA584" s="37"/>
      <c r="EB584" s="37"/>
      <c r="EC584" s="21">
        <v>9</v>
      </c>
      <c r="ED584" s="21">
        <v>9</v>
      </c>
      <c r="EE584" s="21"/>
      <c r="EF584" s="21">
        <f t="shared" si="83"/>
        <v>0</v>
      </c>
      <c r="EG584" s="24">
        <v>9</v>
      </c>
      <c r="EH584" s="21"/>
      <c r="EI584" s="21"/>
      <c r="EJ584" s="21"/>
      <c r="EK584" s="21"/>
      <c r="EL584" s="21"/>
      <c r="EM584" s="21"/>
      <c r="EN584" s="21"/>
      <c r="EO584" s="21"/>
      <c r="EP584" s="21"/>
      <c r="EQ584" s="21"/>
      <c r="ER584" s="21"/>
      <c r="ES584" s="21"/>
      <c r="ET584" s="21"/>
      <c r="EU584" s="21"/>
      <c r="EV584" s="21"/>
      <c r="EW584" s="21"/>
      <c r="EX584" s="21"/>
      <c r="EY584" s="21"/>
      <c r="EZ584" s="21"/>
      <c r="FA584" s="21"/>
      <c r="FB584" s="21"/>
      <c r="FC584" s="21"/>
      <c r="FD584" s="21"/>
      <c r="FE584" s="21"/>
      <c r="FF584" s="21"/>
      <c r="FG584" s="21"/>
      <c r="FH584" s="21"/>
      <c r="FI584" s="21"/>
      <c r="FJ584" s="21"/>
      <c r="FK584" s="21"/>
      <c r="FL584" s="21"/>
      <c r="FM584" s="21"/>
      <c r="FN584" s="21"/>
      <c r="FO584" s="21"/>
      <c r="FP584" s="21"/>
      <c r="FQ584" s="21"/>
      <c r="FR584" s="21"/>
      <c r="FS584" s="21"/>
      <c r="FT584" s="21"/>
      <c r="FU584" s="21"/>
      <c r="FV584" s="21"/>
      <c r="FW584" s="21"/>
      <c r="FX584" s="21"/>
      <c r="FY584" s="21"/>
      <c r="FZ584" s="21"/>
      <c r="GA584" s="21"/>
      <c r="GB584" s="21"/>
      <c r="GC584" s="21"/>
      <c r="GD584" s="21"/>
      <c r="GE584" s="21"/>
      <c r="GF584" s="21"/>
      <c r="GG584" s="21"/>
      <c r="GH584" s="21"/>
      <c r="GI584" s="21"/>
      <c r="GJ584" s="21"/>
      <c r="GK584" s="21"/>
      <c r="GL584" s="21"/>
      <c r="GM584" s="21"/>
      <c r="GN584" s="21"/>
      <c r="GO584" s="21"/>
      <c r="GP584" s="21"/>
      <c r="GQ584" s="21"/>
      <c r="GR584" s="21"/>
      <c r="GS584" s="21"/>
      <c r="GT584" s="21"/>
      <c r="GU584" s="21"/>
      <c r="GV584" s="21"/>
      <c r="GW584" s="21"/>
      <c r="GX584" s="21"/>
      <c r="GY584" s="21"/>
      <c r="GZ584" s="21"/>
      <c r="HA584" s="21"/>
      <c r="HB584" s="21"/>
      <c r="HC584" s="21"/>
      <c r="HD584" s="21"/>
      <c r="HE584" s="21"/>
      <c r="HF584" s="21"/>
      <c r="HG584" s="21"/>
      <c r="HH584" s="21"/>
      <c r="HI584" s="21"/>
      <c r="HJ584" s="21"/>
      <c r="HK584" s="21"/>
      <c r="HL584" s="21"/>
      <c r="HM584" s="21"/>
      <c r="HN584" s="21"/>
      <c r="HO584" s="21"/>
      <c r="HP584" s="21"/>
      <c r="HQ584" s="21"/>
      <c r="HR584" s="21"/>
      <c r="HS584" s="21"/>
      <c r="HT584" s="21"/>
      <c r="HU584" s="21"/>
      <c r="HV584" s="21"/>
      <c r="HW584" s="21"/>
      <c r="HX584" s="21"/>
      <c r="HY584" s="21"/>
      <c r="HZ584" s="21"/>
      <c r="IA584" s="21"/>
      <c r="IB584" s="21"/>
      <c r="IC584" s="21"/>
      <c r="ID584" s="21"/>
      <c r="IE584" s="21"/>
      <c r="IF584" s="21"/>
      <c r="IG584" s="21"/>
      <c r="IH584" s="21"/>
      <c r="II584" s="21"/>
      <c r="IJ584" s="21"/>
    </row>
    <row r="585" spans="1:244" s="12" customFormat="1" x14ac:dyDescent="0.3">
      <c r="A585" s="37"/>
      <c r="B585" s="38">
        <v>3</v>
      </c>
      <c r="C585" s="37"/>
      <c r="D585" s="39">
        <v>25</v>
      </c>
      <c r="E585" s="37"/>
      <c r="F585" s="40">
        <v>45076</v>
      </c>
      <c r="G585" s="38" t="s">
        <v>89</v>
      </c>
      <c r="I585" s="15">
        <v>45022</v>
      </c>
      <c r="J585" s="13">
        <f t="shared" si="80"/>
        <v>54</v>
      </c>
      <c r="K585" s="41">
        <f t="shared" si="81"/>
        <v>0</v>
      </c>
      <c r="L585" s="37">
        <v>54</v>
      </c>
      <c r="M585" s="16" t="s">
        <v>74</v>
      </c>
      <c r="N585" s="12">
        <v>1</v>
      </c>
      <c r="O585" s="37" t="s">
        <v>404</v>
      </c>
      <c r="P585" s="37" t="s">
        <v>107</v>
      </c>
      <c r="Q585" s="37" t="s">
        <v>108</v>
      </c>
      <c r="R585" s="12" t="s">
        <v>77</v>
      </c>
      <c r="S585" s="37" t="s">
        <v>196</v>
      </c>
      <c r="T585" s="12">
        <v>28</v>
      </c>
      <c r="U585" s="37">
        <v>1</v>
      </c>
      <c r="V585" s="37">
        <v>7</v>
      </c>
      <c r="W585" s="37" t="s">
        <v>405</v>
      </c>
      <c r="X585" s="37" t="s">
        <v>111</v>
      </c>
      <c r="Y585" s="37">
        <v>3.3</v>
      </c>
      <c r="Z585" s="38">
        <v>36.799999999999997</v>
      </c>
      <c r="AA585" s="38">
        <v>1000</v>
      </c>
      <c r="AB585" s="37">
        <v>6.8</v>
      </c>
      <c r="AC585" s="38">
        <v>-34</v>
      </c>
      <c r="AD585" s="37">
        <v>-38.200000000000003</v>
      </c>
      <c r="AE585" s="37">
        <v>21</v>
      </c>
      <c r="AF585" s="37">
        <v>22</v>
      </c>
      <c r="AG585" s="37">
        <v>23</v>
      </c>
      <c r="AH585" s="37">
        <v>24</v>
      </c>
      <c r="AI585" s="37"/>
      <c r="AJ585" s="38">
        <v>4</v>
      </c>
      <c r="AK585" s="16">
        <f t="shared" si="79"/>
        <v>228.27400000000011</v>
      </c>
      <c r="AL585" s="37">
        <v>-69.076499999999996</v>
      </c>
      <c r="AM585" s="43">
        <v>-71.350099999999998</v>
      </c>
      <c r="AN585" s="43">
        <v>-77.941900000000004</v>
      </c>
      <c r="AO585" s="43">
        <v>-67.748999999999995</v>
      </c>
      <c r="AP585" s="43">
        <v>-76.5839</v>
      </c>
      <c r="AQ585" s="37">
        <v>-70.861800000000002</v>
      </c>
      <c r="AR585" s="37"/>
      <c r="AS585" s="37"/>
      <c r="AT585" s="37" t="s">
        <v>406</v>
      </c>
      <c r="AU585" s="12">
        <f t="shared" si="82"/>
        <v>38</v>
      </c>
      <c r="AV585" s="37">
        <v>19</v>
      </c>
      <c r="AW585" s="37">
        <v>1</v>
      </c>
      <c r="AX585" s="37">
        <v>1</v>
      </c>
      <c r="AY585" s="37" t="s">
        <v>80</v>
      </c>
      <c r="AZ585" s="37">
        <v>464.09949999999998</v>
      </c>
      <c r="BA585" s="37">
        <v>467.90260000000001</v>
      </c>
      <c r="BB585" s="44">
        <v>-26.649999619999999</v>
      </c>
      <c r="BC585" s="43">
        <v>67.986061100000001</v>
      </c>
      <c r="BD585" s="37">
        <v>1.800781</v>
      </c>
      <c r="BE585" s="37">
        <v>465.90030000000002</v>
      </c>
      <c r="BF585" s="37">
        <v>-2.0975600000000001</v>
      </c>
      <c r="BG585" s="37">
        <v>3.7011720000000001</v>
      </c>
      <c r="BH585" s="37">
        <v>467.80070000000001</v>
      </c>
      <c r="BI585" s="44">
        <v>1.6427419999999999</v>
      </c>
      <c r="BJ585" s="37">
        <v>33.993029999999997</v>
      </c>
      <c r="BK585" s="37">
        <v>1.0414330000000001</v>
      </c>
      <c r="BL585" s="37">
        <v>2.6841750000000002</v>
      </c>
      <c r="BM585" s="37">
        <v>2.5291579999999998</v>
      </c>
      <c r="BN585" s="37">
        <v>8.4066530000000004</v>
      </c>
      <c r="BO585" s="37">
        <v>79.176680000000005</v>
      </c>
      <c r="BP585" s="37">
        <v>1.1503909999999999</v>
      </c>
      <c r="BQ585" s="37">
        <v>-51.164200000000001</v>
      </c>
      <c r="BR585" s="37">
        <v>0.74902299999999999</v>
      </c>
      <c r="BS585" s="37">
        <v>65.050730000000001</v>
      </c>
      <c r="BT585" s="37">
        <v>0.83562599999999998</v>
      </c>
      <c r="BU585" s="37">
        <v>-44.622500000000002</v>
      </c>
      <c r="BV585" s="37">
        <v>1.24926</v>
      </c>
      <c r="BW585" s="37">
        <v>114.63590000000001</v>
      </c>
      <c r="BX585" s="37" t="s">
        <v>82</v>
      </c>
      <c r="BY585" s="37" t="s">
        <v>81</v>
      </c>
      <c r="BZ585" s="37" t="s">
        <v>82</v>
      </c>
      <c r="CA585" s="37" t="s">
        <v>82</v>
      </c>
      <c r="CB585" s="37"/>
      <c r="CC585" s="37">
        <v>285</v>
      </c>
      <c r="CD585" s="37" t="s">
        <v>113</v>
      </c>
      <c r="CE585" s="45">
        <v>-22.271000000000001</v>
      </c>
      <c r="CF585" s="46">
        <v>213118.1</v>
      </c>
      <c r="CG585" s="46">
        <v>-0.42499999999999999</v>
      </c>
      <c r="CH585" s="46">
        <v>0.94</v>
      </c>
      <c r="CI585" s="46">
        <v>41.828000000000003</v>
      </c>
      <c r="CJ585" s="46">
        <v>1.038</v>
      </c>
      <c r="CK585" s="46">
        <v>3.0030000000000001</v>
      </c>
      <c r="CL585" s="46">
        <v>-22.001000000000001</v>
      </c>
      <c r="CM585" s="37">
        <v>0.69499999999999995</v>
      </c>
      <c r="CN585" s="23"/>
      <c r="CO585" s="62">
        <f t="shared" si="84"/>
        <v>3.0030000000000001</v>
      </c>
      <c r="CP585" s="37">
        <v>-33.314999999999998</v>
      </c>
      <c r="CQ585" s="37">
        <v>407.81900000000002</v>
      </c>
      <c r="CR585" s="37"/>
      <c r="CS585" s="37"/>
      <c r="CT585" s="37"/>
      <c r="CU585" s="37"/>
      <c r="CV585" s="37"/>
      <c r="CW585" s="37"/>
      <c r="CX585" s="34">
        <v>1.38</v>
      </c>
      <c r="CY585" s="23"/>
      <c r="CZ585" s="37" t="s">
        <v>407</v>
      </c>
      <c r="DA585" s="37"/>
      <c r="DB585" s="37"/>
      <c r="DC585" s="37"/>
      <c r="DD585" s="37"/>
      <c r="DE585" s="37"/>
      <c r="DF585" s="37"/>
      <c r="DH585" s="37"/>
      <c r="DI585" s="37"/>
      <c r="DJ585" s="37"/>
      <c r="DK585" s="37"/>
      <c r="DL585" s="37"/>
      <c r="DM585" s="37"/>
      <c r="DN585" s="37"/>
      <c r="DO585" s="37"/>
      <c r="DP585" s="37"/>
      <c r="DQ585" s="37"/>
      <c r="DR585" s="37"/>
      <c r="DS585" s="37"/>
      <c r="DT585" s="37"/>
      <c r="DU585" s="37"/>
      <c r="DV585" s="37"/>
      <c r="DW585" s="37"/>
      <c r="DX585" s="37"/>
      <c r="DY585" s="48"/>
      <c r="DZ585" s="48"/>
      <c r="EA585" s="48"/>
      <c r="EB585" s="48"/>
      <c r="EC585" s="12">
        <v>7</v>
      </c>
      <c r="ED585" s="12">
        <v>7</v>
      </c>
      <c r="EE585" s="33"/>
      <c r="EF585" s="21">
        <f t="shared" si="83"/>
        <v>0</v>
      </c>
      <c r="EG585" s="28">
        <v>7</v>
      </c>
      <c r="EH585" s="33"/>
      <c r="EI585" s="33"/>
      <c r="EJ585" s="33"/>
      <c r="EK585" s="33"/>
      <c r="EL585" s="33"/>
      <c r="EM585" s="33"/>
      <c r="EN585" s="33"/>
      <c r="EO585" s="33"/>
      <c r="EP585" s="33"/>
      <c r="EQ585" s="33"/>
      <c r="ER585" s="33"/>
      <c r="ES585" s="33"/>
      <c r="ET585" s="33"/>
      <c r="EU585" s="33"/>
      <c r="EV585" s="33"/>
      <c r="EW585" s="33"/>
      <c r="EX585" s="33"/>
      <c r="EY585" s="33"/>
      <c r="EZ585" s="33"/>
      <c r="FA585" s="33"/>
      <c r="FB585" s="33"/>
      <c r="FC585" s="33"/>
      <c r="FD585" s="33"/>
      <c r="FE585" s="33"/>
      <c r="FF585" s="33"/>
      <c r="FG585" s="33"/>
      <c r="FH585" s="33"/>
      <c r="FI585" s="33"/>
      <c r="FJ585" s="33"/>
      <c r="FK585" s="33"/>
      <c r="FL585" s="33"/>
      <c r="FM585" s="33"/>
      <c r="FN585" s="33"/>
      <c r="FO585" s="33"/>
      <c r="FP585" s="33"/>
      <c r="FQ585" s="33"/>
      <c r="FR585" s="33"/>
      <c r="FS585" s="33"/>
      <c r="FT585" s="33"/>
      <c r="FU585" s="33"/>
      <c r="FV585" s="33"/>
      <c r="FW585" s="33"/>
      <c r="FX585" s="33"/>
      <c r="FY585" s="33"/>
      <c r="FZ585" s="33"/>
      <c r="GA585" s="33"/>
      <c r="GB585" s="33"/>
      <c r="GC585" s="33"/>
      <c r="GD585" s="33"/>
      <c r="GE585" s="33"/>
      <c r="GF585" s="33"/>
      <c r="GG585" s="33"/>
      <c r="GH585" s="33"/>
      <c r="GI585" s="33"/>
      <c r="GJ585" s="33"/>
      <c r="GK585" s="33"/>
      <c r="GL585" s="33"/>
      <c r="GM585" s="33"/>
      <c r="GN585" s="33"/>
      <c r="GO585" s="33"/>
      <c r="GP585" s="33"/>
      <c r="GQ585" s="33"/>
      <c r="GR585" s="33"/>
      <c r="GS585" s="33"/>
      <c r="GT585" s="33"/>
      <c r="GU585" s="33"/>
      <c r="GV585" s="33"/>
      <c r="GW585" s="33"/>
      <c r="GX585" s="33"/>
      <c r="GY585" s="33"/>
      <c r="GZ585" s="33"/>
      <c r="HA585" s="33"/>
      <c r="HB585" s="33"/>
      <c r="HC585" s="33"/>
      <c r="HD585" s="33"/>
      <c r="HE585" s="33"/>
      <c r="HF585" s="33"/>
      <c r="HG585" s="33"/>
      <c r="HH585" s="33"/>
      <c r="HI585" s="33"/>
      <c r="HJ585" s="33"/>
      <c r="HK585" s="33"/>
      <c r="HL585" s="33"/>
      <c r="HM585" s="33"/>
      <c r="HN585" s="33"/>
      <c r="HO585" s="33"/>
      <c r="HP585" s="33"/>
      <c r="HQ585" s="33"/>
      <c r="HR585" s="33"/>
      <c r="HS585" s="33"/>
      <c r="HT585" s="33"/>
      <c r="HU585" s="33"/>
      <c r="HV585" s="33"/>
      <c r="HW585" s="33"/>
      <c r="HX585" s="33"/>
      <c r="HY585" s="33"/>
      <c r="HZ585" s="33"/>
      <c r="IA585" s="33"/>
      <c r="IB585" s="33"/>
      <c r="IC585" s="33"/>
      <c r="ID585" s="33"/>
      <c r="IE585" s="33"/>
      <c r="IF585" s="33"/>
      <c r="IG585" s="33"/>
      <c r="IH585" s="33"/>
      <c r="II585" s="33"/>
      <c r="IJ585" s="33"/>
    </row>
    <row r="586" spans="1:244" x14ac:dyDescent="0.3">
      <c r="A586" s="37"/>
      <c r="B586" s="38">
        <v>3</v>
      </c>
      <c r="C586" s="37"/>
      <c r="D586" s="39">
        <v>25</v>
      </c>
      <c r="E586" s="37"/>
      <c r="F586" s="40">
        <v>45076</v>
      </c>
      <c r="G586" s="38" t="s">
        <v>89</v>
      </c>
      <c r="H586" s="12"/>
      <c r="I586" s="15">
        <v>45022</v>
      </c>
      <c r="J586" s="13">
        <f t="shared" si="80"/>
        <v>54</v>
      </c>
      <c r="K586" s="41">
        <f t="shared" si="81"/>
        <v>0</v>
      </c>
      <c r="L586" s="37">
        <v>54</v>
      </c>
      <c r="M586" s="42" t="s">
        <v>105</v>
      </c>
      <c r="N586" s="12">
        <v>1</v>
      </c>
      <c r="O586" s="37" t="s">
        <v>411</v>
      </c>
      <c r="P586" s="37" t="s">
        <v>107</v>
      </c>
      <c r="Q586" s="37" t="s">
        <v>108</v>
      </c>
      <c r="R586" s="12" t="s">
        <v>77</v>
      </c>
      <c r="S586" s="37" t="s">
        <v>196</v>
      </c>
      <c r="T586" s="12">
        <v>28</v>
      </c>
      <c r="U586" s="37">
        <v>2</v>
      </c>
      <c r="V586" s="37">
        <v>2</v>
      </c>
      <c r="W586" s="37" t="s">
        <v>412</v>
      </c>
      <c r="X586" s="37" t="s">
        <v>116</v>
      </c>
      <c r="Y586" s="37">
        <v>4.4000000000000004</v>
      </c>
      <c r="Z586" s="38">
        <v>30.6</v>
      </c>
      <c r="AA586" s="38">
        <v>2800</v>
      </c>
      <c r="AB586" s="37">
        <v>7.9</v>
      </c>
      <c r="AC586" s="38">
        <v>-26</v>
      </c>
      <c r="AD586" s="37">
        <v>-14.1</v>
      </c>
      <c r="AE586" s="37">
        <v>29</v>
      </c>
      <c r="AF586" s="37">
        <v>30</v>
      </c>
      <c r="AG586" s="37">
        <v>31</v>
      </c>
      <c r="AH586" s="37"/>
      <c r="AI586" s="37"/>
      <c r="AJ586" s="38">
        <v>5</v>
      </c>
      <c r="AK586" s="16">
        <f t="shared" si="79"/>
        <v>1132.2060000000001</v>
      </c>
      <c r="AL586" s="37">
        <v>-71.517899999999997</v>
      </c>
      <c r="AM586" s="43">
        <v>-71.8536</v>
      </c>
      <c r="AN586" s="43">
        <v>-90.988200000000006</v>
      </c>
      <c r="AO586" s="43">
        <v>-82.656899999999993</v>
      </c>
      <c r="AP586" s="43">
        <v>-94.421400000000006</v>
      </c>
      <c r="AQ586" s="37">
        <v>-80.367999999999995</v>
      </c>
      <c r="AR586" s="37"/>
      <c r="AS586" s="37"/>
      <c r="AT586" s="37" t="s">
        <v>413</v>
      </c>
      <c r="AU586" s="12">
        <f t="shared" si="82"/>
        <v>22</v>
      </c>
      <c r="AV586" s="37">
        <v>11</v>
      </c>
      <c r="AW586" s="37">
        <v>1</v>
      </c>
      <c r="AX586" s="37">
        <v>1</v>
      </c>
      <c r="AY586" s="37" t="s">
        <v>80</v>
      </c>
      <c r="AZ586" s="37">
        <v>333.7002</v>
      </c>
      <c r="BA586" s="37">
        <v>337.89960000000002</v>
      </c>
      <c r="BB586" s="44">
        <v>-25.469999309999999</v>
      </c>
      <c r="BC586" s="43">
        <v>71.017486570000003</v>
      </c>
      <c r="BD586" s="37">
        <v>1.7001949999999999</v>
      </c>
      <c r="BE586" s="37">
        <v>335.40039999999999</v>
      </c>
      <c r="BF586" s="37">
        <v>-0.80562999999999996</v>
      </c>
      <c r="BG586" s="37">
        <v>0</v>
      </c>
      <c r="BH586" s="37">
        <v>333.7002</v>
      </c>
      <c r="BI586" s="44">
        <v>2.0684999999999998</v>
      </c>
      <c r="BJ586" s="37">
        <v>35.508740000000003</v>
      </c>
      <c r="BK586" s="37">
        <v>1.0248170000000001</v>
      </c>
      <c r="BL586" s="37">
        <v>3.0933160000000002</v>
      </c>
      <c r="BM586" s="37">
        <v>3.8452169999999999</v>
      </c>
      <c r="BN586" s="37">
        <v>14.76981</v>
      </c>
      <c r="BO586" s="37">
        <v>106.92400000000001</v>
      </c>
      <c r="BP586" s="37">
        <v>1.0498050000000001</v>
      </c>
      <c r="BQ586" s="37">
        <v>-34.132300000000001</v>
      </c>
      <c r="BR586" s="37">
        <v>1.249512</v>
      </c>
      <c r="BS586" s="37">
        <v>81.812380000000005</v>
      </c>
      <c r="BT586" s="37">
        <v>0.73424</v>
      </c>
      <c r="BU586" s="37" t="s">
        <v>81</v>
      </c>
      <c r="BV586" s="37" t="s">
        <v>81</v>
      </c>
      <c r="BW586" s="37">
        <v>150.39879999999999</v>
      </c>
      <c r="BX586" s="37" t="s">
        <v>82</v>
      </c>
      <c r="BY586" s="37" t="s">
        <v>81</v>
      </c>
      <c r="BZ586" s="37" t="s">
        <v>82</v>
      </c>
      <c r="CA586" s="37" t="s">
        <v>82</v>
      </c>
      <c r="CB586" s="37"/>
      <c r="CC586" s="37">
        <v>102</v>
      </c>
      <c r="CD586" s="37" t="s">
        <v>113</v>
      </c>
      <c r="CE586" s="45">
        <v>-19.829999999999998</v>
      </c>
      <c r="CF586" s="46">
        <v>81895.740000000005</v>
      </c>
      <c r="CG586" s="46">
        <v>-0.14799999999999999</v>
      </c>
      <c r="CH586" s="46">
        <v>1.085</v>
      </c>
      <c r="CI586" s="46">
        <v>60.396999999999998</v>
      </c>
      <c r="CJ586" s="46">
        <v>1.1910000000000001</v>
      </c>
      <c r="CK586" s="46">
        <v>6.5709999999999997</v>
      </c>
      <c r="CL586" s="46">
        <v>-16.661000000000001</v>
      </c>
      <c r="CM586" s="37">
        <v>0.86199999999999999</v>
      </c>
      <c r="CN586" s="23"/>
      <c r="CO586" s="62">
        <f t="shared" si="84"/>
        <v>6.5709999999999997</v>
      </c>
      <c r="CP586" s="37">
        <v>-32.793999999999997</v>
      </c>
      <c r="CQ586" s="37">
        <v>368.78800000000001</v>
      </c>
      <c r="CR586" s="37"/>
      <c r="CS586" s="37"/>
      <c r="CT586" s="37"/>
      <c r="CU586" s="37"/>
      <c r="CV586" s="37"/>
      <c r="CW586" s="37"/>
      <c r="CX586" s="34">
        <v>1.0269999999999999</v>
      </c>
      <c r="CY586" s="23"/>
      <c r="CZ586" s="37" t="s">
        <v>414</v>
      </c>
      <c r="DA586" s="37"/>
      <c r="DB586" s="37"/>
      <c r="DC586" s="37"/>
      <c r="DD586" s="37"/>
      <c r="DE586" s="37"/>
      <c r="DF586" s="12"/>
      <c r="DG586" s="12"/>
      <c r="DH586" s="37"/>
      <c r="DI586" s="37"/>
      <c r="DJ586" s="37"/>
      <c r="DK586" s="37"/>
      <c r="DL586" s="37"/>
      <c r="DM586" s="37"/>
      <c r="DN586" s="37"/>
      <c r="DO586" s="37"/>
      <c r="DP586" s="37"/>
      <c r="DQ586" s="37"/>
      <c r="DR586" s="37"/>
      <c r="DS586" s="37"/>
      <c r="DT586" s="37"/>
      <c r="DU586" s="37"/>
      <c r="DV586" s="37"/>
      <c r="DW586" s="37"/>
      <c r="DX586" s="37"/>
      <c r="DY586" s="37"/>
      <c r="DZ586" s="37"/>
      <c r="EA586" s="37"/>
      <c r="EB586" s="37"/>
      <c r="EC586" s="12">
        <v>7</v>
      </c>
      <c r="ED586" s="12">
        <v>7</v>
      </c>
      <c r="EF586" s="21">
        <f t="shared" si="83"/>
        <v>0</v>
      </c>
      <c r="EG586" s="28">
        <v>7</v>
      </c>
    </row>
    <row r="587" spans="1:244" x14ac:dyDescent="0.3">
      <c r="A587" s="37"/>
      <c r="B587" s="47">
        <v>3</v>
      </c>
      <c r="C587" s="37"/>
      <c r="D587" s="39">
        <v>25</v>
      </c>
      <c r="E587" s="37"/>
      <c r="F587" s="40">
        <v>45076</v>
      </c>
      <c r="G587" s="38" t="s">
        <v>89</v>
      </c>
      <c r="H587" s="12"/>
      <c r="I587" s="15">
        <v>45022</v>
      </c>
      <c r="J587" s="13">
        <f t="shared" si="80"/>
        <v>54</v>
      </c>
      <c r="K587" s="41">
        <f t="shared" si="81"/>
        <v>0</v>
      </c>
      <c r="L587" s="37">
        <v>54</v>
      </c>
      <c r="M587" s="16" t="s">
        <v>74</v>
      </c>
      <c r="N587" s="12">
        <v>1</v>
      </c>
      <c r="O587" s="37" t="s">
        <v>415</v>
      </c>
      <c r="P587" s="37" t="s">
        <v>107</v>
      </c>
      <c r="Q587" s="37" t="s">
        <v>108</v>
      </c>
      <c r="R587" s="12" t="s">
        <v>77</v>
      </c>
      <c r="S587" s="37" t="s">
        <v>196</v>
      </c>
      <c r="T587" s="12">
        <v>28</v>
      </c>
      <c r="U587" s="37">
        <v>1</v>
      </c>
      <c r="V587" s="37">
        <v>6</v>
      </c>
      <c r="W587" s="37" t="s">
        <v>124</v>
      </c>
      <c r="X587" s="37" t="s">
        <v>111</v>
      </c>
      <c r="Y587" s="37">
        <v>4.4000000000000004</v>
      </c>
      <c r="Z587" s="38">
        <v>30.2</v>
      </c>
      <c r="AA587" s="38">
        <v>1400</v>
      </c>
      <c r="AB587" s="37">
        <v>9.8000000000000007</v>
      </c>
      <c r="AC587" s="38">
        <v>-26</v>
      </c>
      <c r="AD587" s="37">
        <v>-18.399999999999999</v>
      </c>
      <c r="AE587" s="37">
        <v>18</v>
      </c>
      <c r="AF587" s="37">
        <v>19</v>
      </c>
      <c r="AG587" s="37">
        <v>20</v>
      </c>
      <c r="AH587" s="37"/>
      <c r="AI587" s="37"/>
      <c r="AJ587" s="38">
        <v>4</v>
      </c>
      <c r="AK587" s="16">
        <f t="shared" si="79"/>
        <v>157.77799999999985</v>
      </c>
      <c r="AL587" s="37">
        <v>-65.4602</v>
      </c>
      <c r="AM587" s="43">
        <v>-60.043300000000002</v>
      </c>
      <c r="AN587" s="43">
        <v>-66.787700000000001</v>
      </c>
      <c r="AO587" s="43">
        <v>-66.711399999999998</v>
      </c>
      <c r="AP587" s="43">
        <v>-66.070599999999999</v>
      </c>
      <c r="AQ587" s="37">
        <v>-70.907600000000002</v>
      </c>
      <c r="AR587" s="37"/>
      <c r="AS587" s="37"/>
      <c r="AT587" s="37" t="s">
        <v>416</v>
      </c>
      <c r="AU587" s="12">
        <f t="shared" si="82"/>
        <v>38</v>
      </c>
      <c r="AV587" s="37">
        <v>19</v>
      </c>
      <c r="AW587" s="37">
        <v>1</v>
      </c>
      <c r="AX587" s="37">
        <v>1</v>
      </c>
      <c r="AY587" s="37" t="s">
        <v>80</v>
      </c>
      <c r="AZ587" s="37">
        <v>442.40050000000002</v>
      </c>
      <c r="BA587" s="37">
        <v>446.50009999999997</v>
      </c>
      <c r="BB587" s="44">
        <v>-36.36000061</v>
      </c>
      <c r="BC587" s="43">
        <v>80.198501590000006</v>
      </c>
      <c r="BD587" s="37">
        <v>1.5996090000000001</v>
      </c>
      <c r="BE587" s="37">
        <v>444.00009999999997</v>
      </c>
      <c r="BF587" s="37">
        <v>-0.10851</v>
      </c>
      <c r="BG587" s="37">
        <v>0</v>
      </c>
      <c r="BH587" s="37">
        <v>442.40050000000002</v>
      </c>
      <c r="BI587" s="44">
        <v>2.1715439999999999</v>
      </c>
      <c r="BJ587" s="37">
        <v>40.099249999999998</v>
      </c>
      <c r="BK587" s="37">
        <v>1.0031589999999999</v>
      </c>
      <c r="BL587" s="37">
        <v>3.1747030000000001</v>
      </c>
      <c r="BM587" s="37">
        <v>1.335021</v>
      </c>
      <c r="BN587" s="37">
        <v>31.9129</v>
      </c>
      <c r="BO587" s="37">
        <v>121.0172</v>
      </c>
      <c r="BP587" s="37">
        <v>1.0498050000000001</v>
      </c>
      <c r="BQ587" s="37">
        <v>-34.313699999999997</v>
      </c>
      <c r="BR587" s="37">
        <v>1.0498050000000001</v>
      </c>
      <c r="BS587" s="37">
        <v>87.730620000000002</v>
      </c>
      <c r="BT587" s="37">
        <v>0.72178600000000004</v>
      </c>
      <c r="BU587" s="37" t="s">
        <v>81</v>
      </c>
      <c r="BV587" s="37" t="s">
        <v>81</v>
      </c>
      <c r="BW587" s="37">
        <v>175.845</v>
      </c>
      <c r="BX587" s="37" t="s">
        <v>82</v>
      </c>
      <c r="BY587" s="37" t="s">
        <v>81</v>
      </c>
      <c r="BZ587" s="37" t="s">
        <v>82</v>
      </c>
      <c r="CA587" s="37" t="s">
        <v>82</v>
      </c>
      <c r="CB587" s="37"/>
      <c r="CC587" s="37">
        <v>53</v>
      </c>
      <c r="CD587" s="37" t="s">
        <v>113</v>
      </c>
      <c r="CE587" s="45">
        <v>-34.314999999999998</v>
      </c>
      <c r="CF587" s="46">
        <v>45221.5</v>
      </c>
      <c r="CG587" s="46">
        <v>0.34799999999999998</v>
      </c>
      <c r="CH587" s="46">
        <v>0.83199999999999996</v>
      </c>
      <c r="CI587" s="46">
        <v>70.301000000000002</v>
      </c>
      <c r="CJ587" s="46">
        <v>1.1839999999999999</v>
      </c>
      <c r="CK587" s="46">
        <v>5.62</v>
      </c>
      <c r="CL587" s="46">
        <v>-17.041</v>
      </c>
      <c r="CM587" s="37">
        <v>0.61</v>
      </c>
      <c r="CN587" s="23"/>
      <c r="CO587" s="62">
        <f t="shared" si="84"/>
        <v>5.62</v>
      </c>
      <c r="CP587" s="37">
        <v>-69.739000000000004</v>
      </c>
      <c r="CQ587" s="37">
        <v>397.34199999999998</v>
      </c>
      <c r="CR587" s="37"/>
      <c r="CS587" s="37"/>
      <c r="CT587" s="37"/>
      <c r="CU587" s="37"/>
      <c r="CV587" s="37"/>
      <c r="CW587" s="37"/>
      <c r="CX587" s="34">
        <v>0.59699999999999998</v>
      </c>
      <c r="CY587" s="23"/>
      <c r="CZ587" s="37" t="s">
        <v>417</v>
      </c>
      <c r="DA587" s="37"/>
      <c r="DB587" s="37"/>
      <c r="DC587" s="37"/>
      <c r="DD587" s="37"/>
      <c r="DE587" s="37"/>
      <c r="DF587" s="37"/>
      <c r="DG587" s="12"/>
      <c r="DH587" s="37"/>
      <c r="DI587" s="37"/>
      <c r="DJ587" s="37"/>
      <c r="DK587" s="37"/>
      <c r="DL587" s="37"/>
      <c r="DM587" s="37"/>
      <c r="DN587" s="37"/>
      <c r="DO587" s="37"/>
      <c r="DP587" s="37"/>
      <c r="DQ587" s="37"/>
      <c r="DR587" s="37"/>
      <c r="DS587" s="37"/>
      <c r="DT587" s="37"/>
      <c r="DU587" s="37"/>
      <c r="DV587" s="37"/>
      <c r="DW587" s="37"/>
      <c r="DX587" s="37"/>
      <c r="DY587" s="37"/>
      <c r="DZ587" s="37"/>
      <c r="EA587" s="37"/>
      <c r="EB587" s="37"/>
      <c r="EC587" s="12">
        <v>7</v>
      </c>
      <c r="ED587" s="12">
        <v>7</v>
      </c>
      <c r="EF587" s="21">
        <f t="shared" si="83"/>
        <v>0</v>
      </c>
      <c r="EG587" s="28">
        <v>7</v>
      </c>
    </row>
    <row r="588" spans="1:244" x14ac:dyDescent="0.3">
      <c r="A588" s="37"/>
      <c r="B588" s="47">
        <v>3</v>
      </c>
      <c r="C588" s="37"/>
      <c r="D588" s="39">
        <v>25</v>
      </c>
      <c r="E588" s="37"/>
      <c r="F588" s="40">
        <v>45076</v>
      </c>
      <c r="G588" s="38" t="s">
        <v>89</v>
      </c>
      <c r="H588" s="12"/>
      <c r="I588" s="15">
        <v>45022</v>
      </c>
      <c r="J588" s="13">
        <f t="shared" si="80"/>
        <v>54</v>
      </c>
      <c r="K588" s="41">
        <f t="shared" si="81"/>
        <v>0</v>
      </c>
      <c r="L588" s="37">
        <v>54</v>
      </c>
      <c r="M588" s="16" t="s">
        <v>74</v>
      </c>
      <c r="N588" s="12">
        <v>1</v>
      </c>
      <c r="O588" s="37"/>
      <c r="P588" s="37" t="s">
        <v>107</v>
      </c>
      <c r="Q588" s="37" t="s">
        <v>108</v>
      </c>
      <c r="R588" s="12" t="s">
        <v>77</v>
      </c>
      <c r="S588" s="37" t="s">
        <v>196</v>
      </c>
      <c r="T588" s="12">
        <v>28</v>
      </c>
      <c r="U588" s="37">
        <v>1</v>
      </c>
      <c r="V588" s="37">
        <v>4</v>
      </c>
      <c r="W588" s="37" t="s">
        <v>418</v>
      </c>
      <c r="X588" s="37" t="s">
        <v>419</v>
      </c>
      <c r="Y588" s="37">
        <v>4.3</v>
      </c>
      <c r="Z588" s="38">
        <v>38.200000000000003</v>
      </c>
      <c r="AA588" s="38">
        <v>2100</v>
      </c>
      <c r="AB588" s="37">
        <v>15.8</v>
      </c>
      <c r="AC588" s="38">
        <v>-40</v>
      </c>
      <c r="AD588" s="37">
        <v>-10.6</v>
      </c>
      <c r="AE588" s="37">
        <v>10</v>
      </c>
      <c r="AF588" s="37">
        <v>11</v>
      </c>
      <c r="AG588" s="37">
        <v>12</v>
      </c>
      <c r="AH588" s="37">
        <v>13</v>
      </c>
      <c r="AI588" s="37"/>
      <c r="AJ588" s="38">
        <v>11</v>
      </c>
      <c r="AK588" s="16">
        <f t="shared" si="79"/>
        <v>2300.1019999999999</v>
      </c>
      <c r="AL588" s="37">
        <v>-70.831299999999999</v>
      </c>
      <c r="AM588" s="43">
        <v>-82.916300000000007</v>
      </c>
      <c r="AN588" s="43">
        <v>-93.826300000000003</v>
      </c>
      <c r="AO588" s="43">
        <v>-100.08199999999999</v>
      </c>
      <c r="AP588" s="43">
        <v>-119.751</v>
      </c>
      <c r="AQ588" s="37">
        <v>-125.015</v>
      </c>
      <c r="AR588" s="37"/>
      <c r="AS588" s="37"/>
      <c r="AT588" s="37"/>
      <c r="AU588" s="12">
        <f t="shared" si="82"/>
        <v>16</v>
      </c>
      <c r="AV588" s="37">
        <v>8</v>
      </c>
      <c r="AW588" s="37">
        <v>1</v>
      </c>
      <c r="AX588" s="37">
        <v>1</v>
      </c>
      <c r="AY588" s="37" t="s">
        <v>80</v>
      </c>
      <c r="AZ588" s="37">
        <v>667.3</v>
      </c>
      <c r="BA588" s="37">
        <v>671.39959999999996</v>
      </c>
      <c r="BB588" s="44">
        <v>-31.11000061</v>
      </c>
      <c r="BC588" s="43">
        <v>63.656997680000003</v>
      </c>
      <c r="BD588" s="37">
        <v>1.7998050000000001</v>
      </c>
      <c r="BE588" s="37">
        <v>669.09979999999996</v>
      </c>
      <c r="BF588" s="37">
        <v>5.6125639999999999</v>
      </c>
      <c r="BG588" s="37">
        <v>0</v>
      </c>
      <c r="BH588" s="37">
        <v>667.3</v>
      </c>
      <c r="BI588" s="44">
        <v>2.45411</v>
      </c>
      <c r="BJ588" s="37">
        <v>31.828499999999998</v>
      </c>
      <c r="BK588" s="37">
        <v>0.89418200000000003</v>
      </c>
      <c r="BL588" s="37">
        <v>3.3482919999999998</v>
      </c>
      <c r="BM588" s="37">
        <v>9.0692210000000006</v>
      </c>
      <c r="BN588" s="37">
        <v>4.125451</v>
      </c>
      <c r="BO588" s="37">
        <v>59.436279999999996</v>
      </c>
      <c r="BP588" s="37">
        <v>0.95019500000000001</v>
      </c>
      <c r="BQ588" s="37">
        <v>-28.645800000000001</v>
      </c>
      <c r="BR588" s="37">
        <v>1.1503909999999999</v>
      </c>
      <c r="BS588" s="37">
        <v>38.645009999999999</v>
      </c>
      <c r="BT588" s="37">
        <v>1.366428</v>
      </c>
      <c r="BU588" s="37" t="s">
        <v>81</v>
      </c>
      <c r="BV588" s="37" t="s">
        <v>81</v>
      </c>
      <c r="BW588" s="37">
        <v>157.6473</v>
      </c>
      <c r="BX588" s="37" t="s">
        <v>82</v>
      </c>
      <c r="BY588" s="37" t="s">
        <v>81</v>
      </c>
      <c r="BZ588" s="37" t="s">
        <v>82</v>
      </c>
      <c r="CA588" s="37" t="s">
        <v>82</v>
      </c>
      <c r="CB588" s="37"/>
      <c r="CC588" s="37">
        <v>60</v>
      </c>
      <c r="CD588" s="37" t="s">
        <v>113</v>
      </c>
      <c r="CE588" s="45">
        <v>-18.588000000000001</v>
      </c>
      <c r="CF588" s="46">
        <v>111691.8</v>
      </c>
      <c r="CG588" s="46">
        <v>0.12</v>
      </c>
      <c r="CH588" s="46">
        <v>1.764</v>
      </c>
      <c r="CI588" s="46">
        <v>69.701999999999998</v>
      </c>
      <c r="CJ588" s="46">
        <v>2.5099999999999998</v>
      </c>
      <c r="CK588" s="46">
        <v>6.7880000000000003</v>
      </c>
      <c r="CL588" s="46">
        <v>-8.3819999999999997</v>
      </c>
      <c r="CM588" s="37">
        <v>1.4930000000000001</v>
      </c>
      <c r="CN588" s="23"/>
      <c r="CO588" s="62">
        <f t="shared" si="84"/>
        <v>6.7880000000000003</v>
      </c>
      <c r="CP588" s="37">
        <v>-38.253</v>
      </c>
      <c r="CQ588" s="37">
        <v>403.43400000000003</v>
      </c>
      <c r="CR588" s="37"/>
      <c r="CS588" s="37"/>
      <c r="CT588" s="37"/>
      <c r="CU588" s="37"/>
      <c r="CV588" s="37"/>
      <c r="CW588" s="37"/>
      <c r="CX588" s="34">
        <v>0.20499999999999999</v>
      </c>
      <c r="CY588" s="23"/>
      <c r="CZ588" s="37" t="s">
        <v>420</v>
      </c>
      <c r="DA588" s="37"/>
      <c r="DB588" s="37"/>
      <c r="DC588" s="37"/>
      <c r="DD588" s="37"/>
      <c r="DE588" s="37"/>
      <c r="DF588" s="37"/>
      <c r="DG588" s="12"/>
      <c r="DH588" s="37"/>
      <c r="DI588" s="37"/>
      <c r="DJ588" s="37"/>
      <c r="DK588" s="37"/>
      <c r="DL588" s="37"/>
      <c r="DM588" s="37"/>
      <c r="DN588" s="37"/>
      <c r="DO588" s="37"/>
      <c r="DP588" s="37"/>
      <c r="DQ588" s="37"/>
      <c r="DR588" s="37"/>
      <c r="DS588" s="37"/>
      <c r="DT588" s="37"/>
      <c r="DU588" s="37"/>
      <c r="DV588" s="37"/>
      <c r="DW588" s="37"/>
      <c r="DX588" s="37"/>
      <c r="DY588" s="37"/>
      <c r="DZ588" s="37"/>
      <c r="EA588" s="37"/>
      <c r="EB588" s="37"/>
      <c r="EC588" s="12">
        <v>8</v>
      </c>
      <c r="ED588" s="12">
        <v>8</v>
      </c>
      <c r="EE588" s="12"/>
      <c r="EF588" s="21">
        <f t="shared" si="83"/>
        <v>0</v>
      </c>
      <c r="EG588" s="28">
        <v>8</v>
      </c>
      <c r="EH588" s="12"/>
      <c r="EI588" s="12"/>
      <c r="EJ588" s="12"/>
      <c r="EK588" s="12"/>
      <c r="EL588" s="12"/>
      <c r="EM588" s="12"/>
      <c r="EN588" s="12"/>
      <c r="EO588" s="12"/>
      <c r="EP588" s="12"/>
      <c r="EQ588" s="12"/>
      <c r="ER588" s="12"/>
      <c r="ES588" s="12"/>
      <c r="ET588" s="12"/>
      <c r="EU588" s="12"/>
      <c r="EV588" s="12"/>
      <c r="EW588" s="12"/>
      <c r="EX588" s="12"/>
      <c r="EY588" s="12"/>
      <c r="EZ588" s="12"/>
      <c r="FA588" s="12"/>
      <c r="FB588" s="12"/>
      <c r="FC588" s="12"/>
      <c r="FD588" s="12"/>
      <c r="FE588" s="12"/>
      <c r="FF588" s="12"/>
      <c r="FG588" s="12"/>
      <c r="FH588" s="12"/>
      <c r="FI588" s="12"/>
      <c r="FJ588" s="12"/>
      <c r="FK588" s="12"/>
      <c r="FL588" s="12"/>
      <c r="FM588" s="12"/>
      <c r="FN588" s="12"/>
      <c r="FO588" s="12"/>
      <c r="FP588" s="12"/>
      <c r="FQ588" s="12"/>
      <c r="FR588" s="12"/>
      <c r="FS588" s="12"/>
      <c r="FT588" s="12"/>
      <c r="FU588" s="12"/>
      <c r="FV588" s="12"/>
      <c r="FW588" s="12"/>
      <c r="FX588" s="12"/>
      <c r="FY588" s="12"/>
      <c r="FZ588" s="12"/>
      <c r="GA588" s="12"/>
      <c r="GB588" s="12"/>
      <c r="GC588" s="12"/>
      <c r="GD588" s="12"/>
      <c r="GE588" s="12"/>
      <c r="GF588" s="12"/>
      <c r="GG588" s="12"/>
      <c r="GH588" s="12"/>
      <c r="GI588" s="12"/>
      <c r="GJ588" s="12"/>
      <c r="GK588" s="12"/>
      <c r="GL588" s="12"/>
      <c r="GM588" s="12"/>
      <c r="GN588" s="12"/>
      <c r="GO588" s="12"/>
      <c r="GP588" s="12"/>
      <c r="GQ588" s="12"/>
      <c r="GR588" s="12"/>
      <c r="GS588" s="12"/>
      <c r="GT588" s="12"/>
      <c r="GU588" s="12"/>
      <c r="GV588" s="12"/>
      <c r="GW588" s="12"/>
      <c r="GX588" s="12"/>
      <c r="GY588" s="12"/>
      <c r="GZ588" s="12"/>
      <c r="HA588" s="12"/>
      <c r="HB588" s="12"/>
      <c r="HC588" s="12"/>
      <c r="HD588" s="12"/>
      <c r="HE588" s="12"/>
      <c r="HF588" s="12"/>
      <c r="HG588" s="12"/>
      <c r="HH588" s="12"/>
      <c r="HI588" s="12"/>
      <c r="HJ588" s="12"/>
      <c r="HK588" s="12"/>
      <c r="HL588" s="12"/>
      <c r="HM588" s="12"/>
      <c r="HN588" s="12"/>
      <c r="HO588" s="12"/>
      <c r="HP588" s="12"/>
      <c r="HQ588" s="12"/>
      <c r="HR588" s="12"/>
      <c r="HS588" s="12"/>
      <c r="HT588" s="12"/>
      <c r="HU588" s="12"/>
      <c r="HV588" s="12"/>
      <c r="HW588" s="12"/>
      <c r="HX588" s="12"/>
      <c r="HY588" s="12"/>
      <c r="HZ588" s="12"/>
      <c r="IA588" s="12"/>
      <c r="IB588" s="12"/>
      <c r="IC588" s="12"/>
      <c r="ID588" s="12"/>
      <c r="IE588" s="12"/>
      <c r="IF588" s="12"/>
      <c r="IG588" s="12"/>
      <c r="IH588" s="12"/>
      <c r="II588" s="12"/>
      <c r="IJ588" s="12"/>
    </row>
    <row r="589" spans="1:244" x14ac:dyDescent="0.3">
      <c r="A589" s="37"/>
      <c r="B589" s="47">
        <v>3</v>
      </c>
      <c r="C589" s="37"/>
      <c r="D589" s="39">
        <v>25</v>
      </c>
      <c r="E589" s="37"/>
      <c r="F589" s="40">
        <v>45076</v>
      </c>
      <c r="G589" s="38" t="s">
        <v>89</v>
      </c>
      <c r="H589" s="12"/>
      <c r="I589" s="15">
        <v>45022</v>
      </c>
      <c r="J589" s="13">
        <f t="shared" si="80"/>
        <v>54</v>
      </c>
      <c r="K589" s="41">
        <f t="shared" si="81"/>
        <v>0</v>
      </c>
      <c r="L589" s="37">
        <v>54</v>
      </c>
      <c r="M589" s="42" t="s">
        <v>105</v>
      </c>
      <c r="N589" s="12">
        <v>1</v>
      </c>
      <c r="O589" s="37"/>
      <c r="P589" s="37" t="s">
        <v>107</v>
      </c>
      <c r="Q589" s="37" t="s">
        <v>108</v>
      </c>
      <c r="R589" s="12" t="s">
        <v>77</v>
      </c>
      <c r="S589" s="37" t="s">
        <v>196</v>
      </c>
      <c r="T589" s="12">
        <v>28</v>
      </c>
      <c r="U589" s="37">
        <v>2</v>
      </c>
      <c r="V589" s="37">
        <v>1</v>
      </c>
      <c r="W589" s="37" t="s">
        <v>421</v>
      </c>
      <c r="X589" s="37" t="s">
        <v>422</v>
      </c>
      <c r="Y589" s="37">
        <v>4.3</v>
      </c>
      <c r="Z589" s="38">
        <v>28.5</v>
      </c>
      <c r="AA589" s="38">
        <v>1500</v>
      </c>
      <c r="AB589" s="37">
        <v>8.3000000000000007</v>
      </c>
      <c r="AC589" s="38">
        <v>-43</v>
      </c>
      <c r="AD589" s="37">
        <v>-14.6</v>
      </c>
      <c r="AE589" s="37">
        <v>25</v>
      </c>
      <c r="AF589" s="37">
        <v>26</v>
      </c>
      <c r="AG589" s="37">
        <v>27</v>
      </c>
      <c r="AH589" s="37">
        <v>28</v>
      </c>
      <c r="AI589" s="37"/>
      <c r="AJ589" s="38">
        <v>2</v>
      </c>
      <c r="AK589" s="16">
        <f t="shared" si="79"/>
        <v>2103.8879999999999</v>
      </c>
      <c r="AL589" s="37">
        <v>-68.054199999999994</v>
      </c>
      <c r="AM589" s="43">
        <v>-78.704800000000006</v>
      </c>
      <c r="AN589" s="43">
        <v>-89.462299999999999</v>
      </c>
      <c r="AO589" s="43">
        <v>-99.151600000000002</v>
      </c>
      <c r="AP589" s="43">
        <v>-110.428</v>
      </c>
      <c r="AQ589" s="37">
        <v>-122.29900000000001</v>
      </c>
      <c r="AR589" s="37"/>
      <c r="AS589" s="37"/>
      <c r="AT589" s="37"/>
      <c r="AU589" s="12">
        <f t="shared" si="82"/>
        <v>40</v>
      </c>
      <c r="AV589" s="37">
        <v>20</v>
      </c>
      <c r="AW589" s="37">
        <v>1</v>
      </c>
      <c r="AX589" s="37">
        <v>1</v>
      </c>
      <c r="AY589" s="37" t="s">
        <v>80</v>
      </c>
      <c r="AZ589" s="37">
        <v>340</v>
      </c>
      <c r="BA589" s="37">
        <v>344.09960000000001</v>
      </c>
      <c r="BB589" s="44">
        <v>-18.13999939</v>
      </c>
      <c r="BC589" s="43">
        <v>39.426010130000002</v>
      </c>
      <c r="BD589" s="37">
        <v>1.800781</v>
      </c>
      <c r="BE589" s="37">
        <v>341.80079999999998</v>
      </c>
      <c r="BF589" s="37">
        <v>5.688828</v>
      </c>
      <c r="BG589" s="37">
        <v>0</v>
      </c>
      <c r="BH589" s="37">
        <v>340</v>
      </c>
      <c r="BI589" s="44">
        <v>2.8301769999999999</v>
      </c>
      <c r="BJ589" s="37">
        <v>19.713010000000001</v>
      </c>
      <c r="BK589" s="37">
        <v>0.81283899999999998</v>
      </c>
      <c r="BL589" s="37">
        <v>3.6430159999999998</v>
      </c>
      <c r="BM589" s="37">
        <v>4616.4549999999999</v>
      </c>
      <c r="BN589" s="37">
        <v>3.2153870000000002</v>
      </c>
      <c r="BO589" s="37">
        <v>31.862749999999998</v>
      </c>
      <c r="BP589" s="37">
        <v>1.0498050000000001</v>
      </c>
      <c r="BQ589" s="37">
        <v>-14.5527</v>
      </c>
      <c r="BR589" s="37">
        <v>1.249023</v>
      </c>
      <c r="BS589" s="37" t="s">
        <v>81</v>
      </c>
      <c r="BT589" s="37" t="s">
        <v>81</v>
      </c>
      <c r="BU589" s="37" t="s">
        <v>81</v>
      </c>
      <c r="BV589" s="37" t="s">
        <v>81</v>
      </c>
      <c r="BW589" s="37">
        <v>105.9798</v>
      </c>
      <c r="BX589" s="37" t="s">
        <v>82</v>
      </c>
      <c r="BY589" s="37" t="s">
        <v>81</v>
      </c>
      <c r="BZ589" s="37" t="s">
        <v>82</v>
      </c>
      <c r="CA589" s="37" t="s">
        <v>82</v>
      </c>
      <c r="CB589" s="37"/>
      <c r="CC589" s="37">
        <v>540</v>
      </c>
      <c r="CD589" s="37" t="s">
        <v>113</v>
      </c>
      <c r="CE589" s="45">
        <v>-26.2</v>
      </c>
      <c r="CF589" s="46">
        <v>153908.70000000001</v>
      </c>
      <c r="CG589" s="46">
        <v>-2.5000000000000001E-2</v>
      </c>
      <c r="CH589" s="46">
        <v>2.593</v>
      </c>
      <c r="CI589" s="46">
        <v>570.59100000000001</v>
      </c>
      <c r="CJ589" s="46">
        <v>7.2720000000000002</v>
      </c>
      <c r="CK589" s="46">
        <v>43.712000000000003</v>
      </c>
      <c r="CL589" s="46">
        <v>-11.795999999999999</v>
      </c>
      <c r="CM589" s="37">
        <v>2.3809999999999998</v>
      </c>
      <c r="CN589" s="23"/>
      <c r="CO589" s="62">
        <f t="shared" si="84"/>
        <v>43.712000000000003</v>
      </c>
      <c r="CP589" s="37">
        <v>-16.395</v>
      </c>
      <c r="CQ589" s="37">
        <v>417.815</v>
      </c>
      <c r="CR589" s="37"/>
      <c r="CS589" s="37"/>
      <c r="CT589" s="37"/>
      <c r="CU589" s="37"/>
      <c r="CV589" s="37"/>
      <c r="CW589" s="37"/>
      <c r="CX589" s="34">
        <v>1.758</v>
      </c>
      <c r="CY589" s="23"/>
      <c r="CZ589" s="37" t="s">
        <v>122</v>
      </c>
      <c r="DA589" s="37"/>
      <c r="DB589" s="37"/>
      <c r="DC589" s="37"/>
      <c r="DD589" s="37"/>
      <c r="DE589" s="37"/>
      <c r="DF589" s="12"/>
      <c r="DG589" s="12"/>
      <c r="DH589" s="37"/>
      <c r="DI589" s="37"/>
      <c r="DJ589" s="37"/>
      <c r="DK589" s="37"/>
      <c r="DL589" s="37"/>
      <c r="DM589" s="37"/>
      <c r="DN589" s="37"/>
      <c r="DO589" s="37"/>
      <c r="DP589" s="37"/>
      <c r="DQ589" s="37"/>
      <c r="DR589" s="37"/>
      <c r="DS589" s="37"/>
      <c r="DT589" s="37"/>
      <c r="DU589" s="37"/>
      <c r="DV589" s="37"/>
      <c r="DW589" s="37"/>
      <c r="DX589" s="37"/>
      <c r="DY589" s="37"/>
      <c r="DZ589" s="37"/>
      <c r="EA589" s="37"/>
      <c r="EB589" s="37"/>
      <c r="EC589" s="12">
        <v>5</v>
      </c>
      <c r="ED589" s="21">
        <v>5</v>
      </c>
      <c r="EF589" s="21">
        <f t="shared" si="83"/>
        <v>0</v>
      </c>
      <c r="EG589" s="28">
        <v>5</v>
      </c>
      <c r="EX589" s="12"/>
      <c r="EY589" s="12"/>
      <c r="EZ589" s="12"/>
      <c r="FA589" s="12"/>
      <c r="FB589" s="12"/>
      <c r="FC589" s="12"/>
      <c r="FD589" s="12"/>
      <c r="FE589" s="12"/>
      <c r="FF589" s="12"/>
      <c r="FG589" s="12"/>
      <c r="FH589" s="12"/>
      <c r="FI589" s="12"/>
      <c r="FJ589" s="12"/>
      <c r="FK589" s="12"/>
      <c r="FL589" s="12"/>
      <c r="FM589" s="12"/>
      <c r="FN589" s="12"/>
      <c r="FO589" s="12"/>
      <c r="FP589" s="12"/>
      <c r="FQ589" s="12"/>
      <c r="FR589" s="12"/>
      <c r="FS589" s="12"/>
      <c r="FT589" s="12"/>
      <c r="FU589" s="12"/>
      <c r="FV589" s="12"/>
      <c r="FW589" s="12"/>
      <c r="FX589" s="12"/>
      <c r="FY589" s="12"/>
      <c r="FZ589" s="12"/>
      <c r="GA589" s="12"/>
      <c r="GB589" s="12"/>
      <c r="GC589" s="12"/>
      <c r="GD589" s="12"/>
      <c r="GE589" s="12"/>
      <c r="GF589" s="12"/>
      <c r="GG589" s="12"/>
      <c r="GH589" s="12"/>
      <c r="GI589" s="12"/>
      <c r="GJ589" s="12"/>
      <c r="GK589" s="12"/>
      <c r="GL589" s="12"/>
      <c r="GM589" s="12"/>
      <c r="GN589" s="12"/>
      <c r="GO589" s="12"/>
      <c r="GP589" s="12"/>
      <c r="GQ589" s="12"/>
      <c r="GR589" s="12"/>
      <c r="GS589" s="12"/>
      <c r="GT589" s="12"/>
      <c r="GU589" s="12"/>
      <c r="GV589" s="12"/>
      <c r="GW589" s="12"/>
      <c r="GX589" s="12"/>
      <c r="GY589" s="12"/>
      <c r="GZ589" s="12"/>
      <c r="HA589" s="12"/>
      <c r="HB589" s="12"/>
      <c r="HC589" s="12"/>
      <c r="HD589" s="12"/>
      <c r="HE589" s="12"/>
      <c r="HF589" s="12"/>
      <c r="HG589" s="12"/>
      <c r="HH589" s="12"/>
      <c r="HI589" s="12"/>
      <c r="HJ589" s="12"/>
      <c r="HK589" s="12"/>
      <c r="HL589" s="12"/>
      <c r="HM589" s="12"/>
      <c r="HN589" s="12"/>
      <c r="HO589" s="12"/>
      <c r="HP589" s="12"/>
      <c r="HQ589" s="12"/>
      <c r="HR589" s="12"/>
      <c r="HS589" s="12"/>
      <c r="HT589" s="12"/>
      <c r="HU589" s="12"/>
      <c r="HV589" s="12"/>
      <c r="HW589" s="12"/>
      <c r="HX589" s="12"/>
      <c r="HY589" s="12"/>
      <c r="HZ589" s="12"/>
      <c r="IA589" s="12"/>
      <c r="IB589" s="12"/>
      <c r="IC589" s="12"/>
      <c r="ID589" s="12"/>
      <c r="IE589" s="12"/>
      <c r="IF589" s="12"/>
      <c r="IG589" s="12"/>
      <c r="IH589" s="12"/>
      <c r="II589" s="12"/>
      <c r="IJ589" s="12"/>
    </row>
    <row r="590" spans="1:244" x14ac:dyDescent="0.3">
      <c r="A590" s="37"/>
      <c r="B590" s="47">
        <v>3</v>
      </c>
      <c r="C590" s="37"/>
      <c r="D590" s="39">
        <v>25</v>
      </c>
      <c r="E590" s="37"/>
      <c r="F590" s="40">
        <v>45076</v>
      </c>
      <c r="G590" s="38" t="s">
        <v>89</v>
      </c>
      <c r="H590" s="12"/>
      <c r="I590" s="15">
        <v>45022</v>
      </c>
      <c r="J590" s="13">
        <f t="shared" si="80"/>
        <v>54</v>
      </c>
      <c r="K590" s="41">
        <f t="shared" si="81"/>
        <v>0</v>
      </c>
      <c r="L590" s="37">
        <v>54</v>
      </c>
      <c r="M590" s="42" t="s">
        <v>105</v>
      </c>
      <c r="N590" s="12">
        <v>1</v>
      </c>
      <c r="O590" s="37"/>
      <c r="P590" s="37" t="s">
        <v>107</v>
      </c>
      <c r="Q590" s="37" t="s">
        <v>108</v>
      </c>
      <c r="R590" s="12" t="s">
        <v>77</v>
      </c>
      <c r="S590" s="37" t="s">
        <v>196</v>
      </c>
      <c r="T590" s="12">
        <v>28</v>
      </c>
      <c r="U590" s="37">
        <v>2</v>
      </c>
      <c r="V590" s="37">
        <v>3</v>
      </c>
      <c r="W590" s="37" t="s">
        <v>423</v>
      </c>
      <c r="X590" s="37" t="s">
        <v>111</v>
      </c>
      <c r="Y590" s="37">
        <v>4</v>
      </c>
      <c r="Z590" s="38">
        <v>30.6</v>
      </c>
      <c r="AA590" s="38">
        <v>1600</v>
      </c>
      <c r="AB590" s="37">
        <v>8.6999999999999993</v>
      </c>
      <c r="AC590" s="38">
        <v>-38</v>
      </c>
      <c r="AD590" s="37">
        <v>-15.5</v>
      </c>
      <c r="AE590" s="37">
        <v>32</v>
      </c>
      <c r="AF590" s="37">
        <v>33</v>
      </c>
      <c r="AG590" s="37">
        <v>34</v>
      </c>
      <c r="AH590" s="37">
        <v>35</v>
      </c>
      <c r="AI590" s="37"/>
      <c r="AJ590" s="38">
        <v>4</v>
      </c>
      <c r="AK590" s="16">
        <f t="shared" si="79"/>
        <v>2058.1040000000003</v>
      </c>
      <c r="AL590" s="37">
        <v>-67.321799999999996</v>
      </c>
      <c r="AM590" s="43">
        <v>-74.310299999999998</v>
      </c>
      <c r="AN590" s="43">
        <v>-90.606700000000004</v>
      </c>
      <c r="AO590" s="43">
        <v>-98.2971</v>
      </c>
      <c r="AP590" s="43">
        <v>-106.78100000000001</v>
      </c>
      <c r="AQ590" s="37">
        <v>-114.685</v>
      </c>
      <c r="AR590" s="37"/>
      <c r="AS590" s="37"/>
      <c r="AT590" s="37"/>
      <c r="AU590" s="12">
        <f t="shared" si="82"/>
        <v>18</v>
      </c>
      <c r="AV590" s="37">
        <v>9</v>
      </c>
      <c r="AW590" s="37">
        <v>1</v>
      </c>
      <c r="AX590" s="37">
        <v>1</v>
      </c>
      <c r="AY590" s="37" t="s">
        <v>80</v>
      </c>
      <c r="AZ590" s="37">
        <v>506.7002</v>
      </c>
      <c r="BA590" s="37">
        <v>512.50109999999995</v>
      </c>
      <c r="BB590" s="44">
        <v>-18.290000920000001</v>
      </c>
      <c r="BC590" s="43">
        <v>45.450645450000003</v>
      </c>
      <c r="BD590" s="37">
        <v>2.2998050000000001</v>
      </c>
      <c r="BE590" s="37">
        <v>509</v>
      </c>
      <c r="BF590" s="37">
        <v>6.2660739999999997</v>
      </c>
      <c r="BG590" s="37">
        <v>0</v>
      </c>
      <c r="BH590" s="37">
        <v>506.7002</v>
      </c>
      <c r="BI590" s="44">
        <v>4.4397060000000002</v>
      </c>
      <c r="BJ590" s="37">
        <v>22.72532</v>
      </c>
      <c r="BK590" s="37">
        <v>0.82206500000000005</v>
      </c>
      <c r="BL590" s="37">
        <v>5.2617710000000004</v>
      </c>
      <c r="BM590" s="37">
        <v>2.39588</v>
      </c>
      <c r="BN590" s="37">
        <v>4.0737639999999997</v>
      </c>
      <c r="BO590" s="37">
        <v>28.974509999999999</v>
      </c>
      <c r="BP590" s="37">
        <v>0.94970699999999997</v>
      </c>
      <c r="BQ590" s="37">
        <v>-11.489000000000001</v>
      </c>
      <c r="BR590" s="37">
        <v>2.0498050000000001</v>
      </c>
      <c r="BS590" s="37" t="s">
        <v>81</v>
      </c>
      <c r="BT590" s="37" t="s">
        <v>81</v>
      </c>
      <c r="BU590" s="37" t="s">
        <v>81</v>
      </c>
      <c r="BV590" s="37" t="s">
        <v>81</v>
      </c>
      <c r="BW590" s="37">
        <v>184.91309999999999</v>
      </c>
      <c r="BX590" s="37" t="s">
        <v>82</v>
      </c>
      <c r="BY590" s="37" t="s">
        <v>81</v>
      </c>
      <c r="BZ590" s="37" t="s">
        <v>82</v>
      </c>
      <c r="CA590" s="37" t="s">
        <v>82</v>
      </c>
      <c r="CB590" s="37"/>
      <c r="CC590" s="37">
        <v>46</v>
      </c>
      <c r="CD590" s="37" t="s">
        <v>113</v>
      </c>
      <c r="CE590" s="45">
        <v>-15.702999999999999</v>
      </c>
      <c r="CF590" s="46">
        <v>146993.70000000001</v>
      </c>
      <c r="CG590" s="46">
        <v>0.33400000000000002</v>
      </c>
      <c r="CH590" s="46">
        <v>1.6930000000000001</v>
      </c>
      <c r="CI590" s="46">
        <v>115.681</v>
      </c>
      <c r="CJ590" s="46">
        <v>1.2170000000000001</v>
      </c>
      <c r="CK590" s="46">
        <v>15.08</v>
      </c>
      <c r="CL590" s="46">
        <v>-12.518000000000001</v>
      </c>
      <c r="CM590" s="37">
        <v>1.448</v>
      </c>
      <c r="CN590" s="23"/>
      <c r="CO590" s="62">
        <f t="shared" si="84"/>
        <v>15.08</v>
      </c>
      <c r="CP590" s="37">
        <v>-43.241</v>
      </c>
      <c r="CQ590" s="37">
        <v>356.86599999999999</v>
      </c>
      <c r="CR590" s="37"/>
      <c r="CS590" s="37"/>
      <c r="CT590" s="37"/>
      <c r="CU590" s="37"/>
      <c r="CV590" s="37"/>
      <c r="CW590" s="37"/>
      <c r="CX590" s="34">
        <v>0.155</v>
      </c>
      <c r="CY590" s="23"/>
      <c r="CZ590" s="37" t="s">
        <v>424</v>
      </c>
      <c r="DA590" s="37"/>
      <c r="DB590" s="37"/>
      <c r="DC590" s="37"/>
      <c r="DD590" s="37"/>
      <c r="DE590" s="37"/>
      <c r="DF590" s="12"/>
      <c r="DG590" s="12"/>
      <c r="DH590" s="37"/>
      <c r="DI590" s="37"/>
      <c r="DJ590" s="37"/>
      <c r="DK590" s="37"/>
      <c r="DL590" s="37"/>
      <c r="DM590" s="37"/>
      <c r="DN590" s="37"/>
      <c r="DO590" s="37"/>
      <c r="DP590" s="37"/>
      <c r="DQ590" s="37"/>
      <c r="DR590" s="37"/>
      <c r="DS590" s="37"/>
      <c r="DT590" s="37"/>
      <c r="DU590" s="37"/>
      <c r="DV590" s="37"/>
      <c r="DW590" s="37"/>
      <c r="DX590" s="37"/>
      <c r="DY590" s="37"/>
      <c r="DZ590" s="37"/>
      <c r="EA590" s="37"/>
      <c r="EB590" s="37"/>
      <c r="EC590" s="32">
        <v>6</v>
      </c>
      <c r="ED590" s="32">
        <v>6</v>
      </c>
      <c r="EE590" s="32"/>
      <c r="EF590" s="21">
        <f t="shared" si="83"/>
        <v>0</v>
      </c>
      <c r="EG590" s="36">
        <v>6</v>
      </c>
      <c r="EH590" s="32"/>
      <c r="EI590" s="32"/>
      <c r="EJ590" s="32"/>
      <c r="EK590" s="32"/>
      <c r="EL590" s="32"/>
      <c r="EM590" s="32"/>
      <c r="EN590" s="32"/>
      <c r="EO590" s="32"/>
      <c r="EP590" s="32"/>
      <c r="EQ590" s="32"/>
      <c r="ER590" s="32"/>
      <c r="ES590" s="32"/>
      <c r="ET590" s="32"/>
      <c r="EU590" s="32"/>
      <c r="EV590" s="32"/>
      <c r="EW590" s="32"/>
      <c r="EX590" s="32"/>
      <c r="EY590" s="32"/>
      <c r="EZ590" s="32"/>
      <c r="FA590" s="32"/>
      <c r="FB590" s="32"/>
      <c r="FC590" s="32"/>
      <c r="FD590" s="32"/>
      <c r="FE590" s="32"/>
      <c r="FF590" s="32"/>
      <c r="FG590" s="32"/>
      <c r="FH590" s="32"/>
      <c r="FI590" s="32"/>
      <c r="FJ590" s="32"/>
      <c r="FK590" s="32"/>
      <c r="FL590" s="32"/>
      <c r="FM590" s="32"/>
      <c r="FN590" s="32"/>
      <c r="FO590" s="32"/>
      <c r="FP590" s="32"/>
      <c r="FQ590" s="32"/>
      <c r="FR590" s="32"/>
      <c r="FS590" s="32"/>
      <c r="FT590" s="32"/>
      <c r="FU590" s="32"/>
      <c r="FV590" s="32"/>
      <c r="FW590" s="32"/>
      <c r="FX590" s="32"/>
      <c r="FY590" s="32"/>
      <c r="FZ590" s="32"/>
      <c r="GA590" s="32"/>
      <c r="GB590" s="32"/>
      <c r="GC590" s="32"/>
      <c r="GD590" s="32"/>
      <c r="GE590" s="32"/>
      <c r="GF590" s="32"/>
      <c r="GG590" s="32"/>
      <c r="GH590" s="32"/>
      <c r="GI590" s="32"/>
      <c r="GJ590" s="32"/>
      <c r="GK590" s="32"/>
      <c r="GL590" s="32"/>
      <c r="GM590" s="32"/>
      <c r="GN590" s="32"/>
      <c r="GO590" s="32"/>
      <c r="GP590" s="32"/>
      <c r="GQ590" s="32"/>
      <c r="GR590" s="32"/>
      <c r="GS590" s="32"/>
      <c r="GT590" s="32"/>
      <c r="GU590" s="32"/>
      <c r="GV590" s="32"/>
      <c r="GW590" s="32"/>
      <c r="GX590" s="32"/>
      <c r="GY590" s="32"/>
      <c r="GZ590" s="32"/>
      <c r="HA590" s="32"/>
      <c r="HB590" s="32"/>
      <c r="HC590" s="32"/>
      <c r="HD590" s="32"/>
      <c r="HE590" s="32"/>
      <c r="HF590" s="32"/>
      <c r="HG590" s="32"/>
      <c r="HH590" s="32"/>
      <c r="HI590" s="32"/>
      <c r="HJ590" s="32"/>
      <c r="HK590" s="32"/>
      <c r="HL590" s="32"/>
      <c r="HM590" s="32"/>
      <c r="HN590" s="32"/>
      <c r="HO590" s="32"/>
      <c r="HP590" s="32"/>
      <c r="HQ590" s="32"/>
      <c r="HR590" s="32"/>
      <c r="HS590" s="32"/>
      <c r="HT590" s="32"/>
      <c r="HU590" s="32"/>
      <c r="HV590" s="32"/>
      <c r="HW590" s="32"/>
      <c r="HX590" s="32"/>
      <c r="HY590" s="32"/>
      <c r="HZ590" s="32"/>
      <c r="IA590" s="32"/>
      <c r="IB590" s="32"/>
      <c r="IC590" s="32"/>
      <c r="ID590" s="32"/>
      <c r="IE590" s="32"/>
      <c r="IF590" s="32"/>
      <c r="IG590" s="32"/>
      <c r="IH590" s="32"/>
      <c r="II590" s="32"/>
      <c r="IJ590" s="32"/>
    </row>
    <row r="591" spans="1:244" x14ac:dyDescent="0.3">
      <c r="A591" s="37"/>
      <c r="B591" s="38">
        <v>3</v>
      </c>
      <c r="C591" s="37"/>
      <c r="D591" s="39">
        <v>25</v>
      </c>
      <c r="E591" s="37"/>
      <c r="F591" s="40">
        <v>45076</v>
      </c>
      <c r="G591" s="38" t="s">
        <v>89</v>
      </c>
      <c r="H591" s="12"/>
      <c r="I591" s="15">
        <v>45022</v>
      </c>
      <c r="J591" s="13">
        <f t="shared" si="80"/>
        <v>54</v>
      </c>
      <c r="K591" s="41">
        <f t="shared" si="81"/>
        <v>0</v>
      </c>
      <c r="L591" s="37">
        <v>54</v>
      </c>
      <c r="M591" s="42" t="s">
        <v>105</v>
      </c>
      <c r="N591" s="12">
        <v>1</v>
      </c>
      <c r="O591" s="37"/>
      <c r="P591" s="37" t="s">
        <v>107</v>
      </c>
      <c r="Q591" s="37" t="s">
        <v>108</v>
      </c>
      <c r="R591" s="12" t="s">
        <v>77</v>
      </c>
      <c r="S591" s="37" t="s">
        <v>196</v>
      </c>
      <c r="T591" s="12">
        <v>28</v>
      </c>
      <c r="U591" s="37">
        <v>2</v>
      </c>
      <c r="V591" s="37">
        <v>4</v>
      </c>
      <c r="W591" s="37" t="s">
        <v>425</v>
      </c>
      <c r="X591" s="37" t="s">
        <v>139</v>
      </c>
      <c r="Y591" s="37">
        <v>3.7</v>
      </c>
      <c r="Z591" s="38">
        <v>30.6</v>
      </c>
      <c r="AA591" s="38">
        <v>1500</v>
      </c>
      <c r="AB591" s="37">
        <v>8.5</v>
      </c>
      <c r="AC591" s="38">
        <v>-33</v>
      </c>
      <c r="AD591" s="37">
        <v>-19.399999999999999</v>
      </c>
      <c r="AE591" s="37">
        <v>36</v>
      </c>
      <c r="AF591" s="37">
        <v>37</v>
      </c>
      <c r="AG591" s="37">
        <v>38</v>
      </c>
      <c r="AH591" s="37">
        <v>39</v>
      </c>
      <c r="AI591" s="37"/>
      <c r="AJ591" s="38">
        <v>1</v>
      </c>
      <c r="AK591" s="16">
        <f t="shared" si="79"/>
        <v>1836.8719999999994</v>
      </c>
      <c r="AL591" s="37">
        <v>-71.197500000000005</v>
      </c>
      <c r="AM591" s="43">
        <v>-81.543000000000006</v>
      </c>
      <c r="AN591" s="43">
        <v>-91.156000000000006</v>
      </c>
      <c r="AO591" s="43">
        <v>-99.563599999999994</v>
      </c>
      <c r="AP591" s="43">
        <v>-108.10899999999999</v>
      </c>
      <c r="AQ591" s="37">
        <v>-107.544</v>
      </c>
      <c r="AR591" s="37"/>
      <c r="AS591" s="37"/>
      <c r="AT591" s="37" t="s">
        <v>426</v>
      </c>
      <c r="AU591" s="12">
        <f t="shared" si="82"/>
        <v>26</v>
      </c>
      <c r="AV591" s="37">
        <v>13</v>
      </c>
      <c r="AW591" s="37">
        <v>1</v>
      </c>
      <c r="AX591" s="37">
        <v>1</v>
      </c>
      <c r="AY591" s="37" t="s">
        <v>80</v>
      </c>
      <c r="AZ591" s="37">
        <v>418</v>
      </c>
      <c r="BA591" s="37">
        <v>422.59960000000001</v>
      </c>
      <c r="BB591" s="44">
        <v>-23.030000690000001</v>
      </c>
      <c r="BC591" s="43">
        <v>39.204315190000003</v>
      </c>
      <c r="BD591" s="37">
        <v>2.0996090000000001</v>
      </c>
      <c r="BE591" s="37">
        <v>420.09960000000001</v>
      </c>
      <c r="BF591" s="37">
        <v>19.016940000000002</v>
      </c>
      <c r="BG591" s="37">
        <v>0</v>
      </c>
      <c r="BH591" s="37">
        <v>418</v>
      </c>
      <c r="BI591" s="44" t="s">
        <v>81</v>
      </c>
      <c r="BJ591" s="37">
        <v>19.602160000000001</v>
      </c>
      <c r="BK591" s="37" t="s">
        <v>81</v>
      </c>
      <c r="BL591" s="37" t="s">
        <v>81</v>
      </c>
      <c r="BM591" s="37">
        <v>1.686037</v>
      </c>
      <c r="BN591" s="37">
        <v>2.6777229999999999</v>
      </c>
      <c r="BO591" s="37">
        <v>15.7767</v>
      </c>
      <c r="BP591" s="37">
        <v>0.64990199999999998</v>
      </c>
      <c r="BQ591" s="37">
        <v>-8.8848000000000003</v>
      </c>
      <c r="BR591" s="37">
        <v>2.3505859999999998</v>
      </c>
      <c r="BS591" s="37" t="s">
        <v>81</v>
      </c>
      <c r="BT591" s="37" t="s">
        <v>81</v>
      </c>
      <c r="BU591" s="37" t="s">
        <v>81</v>
      </c>
      <c r="BV591" s="37" t="s">
        <v>81</v>
      </c>
      <c r="BW591" s="37">
        <v>148.37389999999999</v>
      </c>
      <c r="BX591" s="37" t="s">
        <v>82</v>
      </c>
      <c r="BY591" s="37" t="s">
        <v>81</v>
      </c>
      <c r="BZ591" s="37" t="s">
        <v>82</v>
      </c>
      <c r="CA591" s="37" t="s">
        <v>82</v>
      </c>
      <c r="CB591" s="37"/>
      <c r="CC591" s="37">
        <v>4</v>
      </c>
      <c r="CD591" s="37" t="s">
        <v>113</v>
      </c>
      <c r="CE591" s="45">
        <v>14.153</v>
      </c>
      <c r="CF591" s="46">
        <v>84754.84</v>
      </c>
      <c r="CG591" s="46">
        <v>-1.32</v>
      </c>
      <c r="CH591" s="46">
        <v>1.3620000000000001</v>
      </c>
      <c r="CI591" s="46">
        <v>16.832999999999998</v>
      </c>
      <c r="CJ591" s="46">
        <v>0.40300000000000002</v>
      </c>
      <c r="CK591" s="46">
        <v>1.575</v>
      </c>
      <c r="CL591" s="46">
        <v>-18.577999999999999</v>
      </c>
      <c r="CM591" s="37">
        <v>0.92600000000000005</v>
      </c>
      <c r="CN591" s="23"/>
      <c r="CO591" s="62">
        <f t="shared" si="84"/>
        <v>1.575</v>
      </c>
      <c r="CP591" s="37">
        <v>-89.667000000000002</v>
      </c>
      <c r="CQ591" s="37">
        <v>582.03700000000003</v>
      </c>
      <c r="CR591" s="37"/>
      <c r="CS591" s="37"/>
      <c r="CT591" s="37"/>
      <c r="CU591" s="37"/>
      <c r="CV591" s="37"/>
      <c r="CW591" s="37"/>
      <c r="CX591" s="34">
        <v>0.06</v>
      </c>
      <c r="CY591" s="23"/>
      <c r="CZ591" s="37" t="s">
        <v>427</v>
      </c>
      <c r="DA591" s="37"/>
      <c r="DB591" s="37"/>
      <c r="DC591" s="37"/>
      <c r="DD591" s="37"/>
      <c r="DE591" s="37"/>
      <c r="DF591" s="12"/>
      <c r="DG591" s="12"/>
      <c r="DH591" s="37"/>
      <c r="DI591" s="37"/>
      <c r="DJ591" s="37"/>
      <c r="DK591" s="37"/>
      <c r="DL591" s="37"/>
      <c r="DM591" s="37"/>
      <c r="DN591" s="37"/>
      <c r="DO591" s="37"/>
      <c r="DP591" s="37"/>
      <c r="DQ591" s="37"/>
      <c r="DR591" s="37"/>
      <c r="DS591" s="37"/>
      <c r="DT591" s="37"/>
      <c r="DU591" s="37"/>
      <c r="DV591" s="37"/>
      <c r="DW591" s="37"/>
      <c r="DX591" s="37"/>
      <c r="DY591" s="37"/>
      <c r="DZ591" s="37"/>
      <c r="EA591" s="37"/>
      <c r="EB591" s="37"/>
      <c r="EC591" s="12">
        <v>4</v>
      </c>
      <c r="ED591" s="12">
        <v>4</v>
      </c>
      <c r="EF591" s="21">
        <f t="shared" si="83"/>
        <v>0</v>
      </c>
      <c r="EG591" s="28">
        <v>4</v>
      </c>
    </row>
    <row r="592" spans="1:244" x14ac:dyDescent="0.3">
      <c r="A592" s="37"/>
      <c r="B592" s="38">
        <v>3</v>
      </c>
      <c r="C592" s="37"/>
      <c r="D592" s="39">
        <v>25</v>
      </c>
      <c r="E592" s="37"/>
      <c r="F592" s="40">
        <v>45076</v>
      </c>
      <c r="G592" s="38" t="s">
        <v>89</v>
      </c>
      <c r="H592" s="12"/>
      <c r="I592" s="15">
        <v>45022</v>
      </c>
      <c r="J592" s="13">
        <f t="shared" si="80"/>
        <v>54</v>
      </c>
      <c r="K592" s="41">
        <f t="shared" si="81"/>
        <v>0</v>
      </c>
      <c r="L592" s="37">
        <v>54</v>
      </c>
      <c r="M592" s="16" t="s">
        <v>74</v>
      </c>
      <c r="N592" s="12">
        <v>1</v>
      </c>
      <c r="O592" s="37" t="s">
        <v>428</v>
      </c>
      <c r="P592" s="37" t="s">
        <v>107</v>
      </c>
      <c r="Q592" s="37" t="s">
        <v>108</v>
      </c>
      <c r="R592" s="12" t="s">
        <v>77</v>
      </c>
      <c r="S592" s="37" t="s">
        <v>196</v>
      </c>
      <c r="T592" s="12">
        <v>28</v>
      </c>
      <c r="U592" s="37">
        <v>1</v>
      </c>
      <c r="V592" s="37">
        <v>1</v>
      </c>
      <c r="W592" s="37" t="s">
        <v>124</v>
      </c>
      <c r="X592" s="37" t="s">
        <v>429</v>
      </c>
      <c r="Y592" s="37">
        <v>4.2</v>
      </c>
      <c r="Z592" s="38">
        <v>44.9</v>
      </c>
      <c r="AA592" s="38">
        <v>1300</v>
      </c>
      <c r="AB592" s="37">
        <v>6</v>
      </c>
      <c r="AC592" s="38">
        <v>-43</v>
      </c>
      <c r="AD592" s="37">
        <v>-11.1</v>
      </c>
      <c r="AE592" s="37">
        <v>0</v>
      </c>
      <c r="AF592" s="37">
        <v>1</v>
      </c>
      <c r="AG592" s="37">
        <v>2</v>
      </c>
      <c r="AH592" s="37">
        <v>3</v>
      </c>
      <c r="AI592" s="37"/>
      <c r="AJ592" s="38">
        <v>2</v>
      </c>
      <c r="AK592" s="16">
        <f t="shared" si="79"/>
        <v>1713.8820000000001</v>
      </c>
      <c r="AL592" s="37">
        <v>-71.273799999999994</v>
      </c>
      <c r="AM592" s="43">
        <v>-78.475999999999999</v>
      </c>
      <c r="AN592" s="43">
        <v>-88.699299999999994</v>
      </c>
      <c r="AO592" s="43">
        <v>-98.861699999999999</v>
      </c>
      <c r="AP592" s="43">
        <v>-103.928</v>
      </c>
      <c r="AQ592" s="37">
        <v>-106.003</v>
      </c>
      <c r="AR592" s="37"/>
      <c r="AS592" s="37"/>
      <c r="AT592" s="37"/>
      <c r="AU592" s="12">
        <f t="shared" si="82"/>
        <v>24</v>
      </c>
      <c r="AV592" s="37">
        <v>12</v>
      </c>
      <c r="AW592" s="37">
        <v>1</v>
      </c>
      <c r="AX592" s="37">
        <v>1</v>
      </c>
      <c r="AY592" s="37" t="s">
        <v>80</v>
      </c>
      <c r="AZ592" s="37">
        <v>536</v>
      </c>
      <c r="BA592" s="37">
        <v>538.80079999999998</v>
      </c>
      <c r="BB592" s="44">
        <v>-31.520000459999999</v>
      </c>
      <c r="BC592" s="43">
        <v>42.674175259999998</v>
      </c>
      <c r="BD592" s="37">
        <v>1.2998050000000001</v>
      </c>
      <c r="BE592" s="37">
        <v>537.2998</v>
      </c>
      <c r="BF592" s="37">
        <v>27.094950000000001</v>
      </c>
      <c r="BG592" s="37">
        <v>0</v>
      </c>
      <c r="BH592" s="37">
        <v>536</v>
      </c>
      <c r="BI592" s="44" t="s">
        <v>81</v>
      </c>
      <c r="BJ592" s="37">
        <v>21.33709</v>
      </c>
      <c r="BK592" s="37" t="s">
        <v>81</v>
      </c>
      <c r="BL592" s="37" t="s">
        <v>81</v>
      </c>
      <c r="BM592" s="37">
        <v>0.96733499999999994</v>
      </c>
      <c r="BN592" s="37">
        <v>1.087351</v>
      </c>
      <c r="BO592" s="37">
        <v>18.075980000000001</v>
      </c>
      <c r="BP592" s="37">
        <v>0.25</v>
      </c>
      <c r="BQ592" s="37">
        <v>-11.948499999999999</v>
      </c>
      <c r="BR592" s="37">
        <v>0.95019500000000001</v>
      </c>
      <c r="BS592" s="37" t="s">
        <v>81</v>
      </c>
      <c r="BT592" s="37" t="s">
        <v>81</v>
      </c>
      <c r="BU592" s="37" t="s">
        <v>81</v>
      </c>
      <c r="BV592" s="37" t="s">
        <v>81</v>
      </c>
      <c r="BW592" s="37">
        <v>104.6155</v>
      </c>
      <c r="BX592" s="37" t="s">
        <v>82</v>
      </c>
      <c r="BY592" s="37" t="s">
        <v>81</v>
      </c>
      <c r="BZ592" s="37" t="s">
        <v>82</v>
      </c>
      <c r="CA592" s="37" t="s">
        <v>82</v>
      </c>
      <c r="CB592" s="37" t="s">
        <v>430</v>
      </c>
      <c r="CC592" s="37">
        <v>152</v>
      </c>
      <c r="CD592" s="37" t="s">
        <v>113</v>
      </c>
      <c r="CE592" s="45">
        <v>-17.971</v>
      </c>
      <c r="CF592" s="46">
        <v>130128.6</v>
      </c>
      <c r="CG592" s="46">
        <v>-0.29899999999999999</v>
      </c>
      <c r="CH592" s="46">
        <v>1.272</v>
      </c>
      <c r="CI592" s="46">
        <v>86.114000000000004</v>
      </c>
      <c r="CJ592" s="46">
        <v>1.2390000000000001</v>
      </c>
      <c r="CK592" s="46">
        <v>7.87</v>
      </c>
      <c r="CL592" s="46">
        <v>-6.4109999999999996</v>
      </c>
      <c r="CM592" s="37">
        <v>1.0489999999999999</v>
      </c>
      <c r="CN592" s="23"/>
      <c r="CO592" s="62">
        <f t="shared" si="84"/>
        <v>7.87</v>
      </c>
      <c r="CP592" s="37">
        <v>-22.797000000000001</v>
      </c>
      <c r="CQ592" s="37">
        <v>441.69</v>
      </c>
      <c r="CR592" s="37"/>
      <c r="CS592" s="37"/>
      <c r="CT592" s="37"/>
      <c r="CU592" s="37"/>
      <c r="CV592" s="37"/>
      <c r="CW592" s="37"/>
      <c r="CX592" s="34">
        <v>0.52400000000000002</v>
      </c>
      <c r="CY592" s="23"/>
      <c r="CZ592" s="37" t="s">
        <v>431</v>
      </c>
      <c r="DA592" s="37"/>
      <c r="DB592" s="37"/>
      <c r="DC592" s="37"/>
      <c r="DD592" s="37"/>
      <c r="DE592" s="37"/>
      <c r="DF592" s="37"/>
      <c r="DG592" s="12"/>
      <c r="DH592" s="37"/>
      <c r="DI592" s="37"/>
      <c r="DJ592" s="37"/>
      <c r="DK592" s="37"/>
      <c r="DL592" s="37"/>
      <c r="DM592" s="37"/>
      <c r="DN592" s="37"/>
      <c r="DO592" s="37"/>
      <c r="DP592" s="37"/>
      <c r="DQ592" s="37"/>
      <c r="DR592" s="37"/>
      <c r="DS592" s="37"/>
      <c r="DT592" s="37"/>
      <c r="DU592" s="37"/>
      <c r="DV592" s="37"/>
      <c r="DW592" s="37"/>
      <c r="DX592" s="37"/>
      <c r="DY592" s="37"/>
      <c r="DZ592" s="37"/>
      <c r="EA592" s="37"/>
      <c r="EB592" s="37"/>
      <c r="EC592" s="12">
        <v>5</v>
      </c>
      <c r="ED592" s="12">
        <v>5</v>
      </c>
      <c r="EF592" s="21">
        <f t="shared" si="83"/>
        <v>0</v>
      </c>
      <c r="EG592" s="28">
        <v>5</v>
      </c>
    </row>
    <row r="593" spans="1:244" x14ac:dyDescent="0.3">
      <c r="A593" s="37"/>
      <c r="B593" s="38">
        <v>3</v>
      </c>
      <c r="C593" s="37"/>
      <c r="D593" s="39">
        <v>25</v>
      </c>
      <c r="E593" s="37"/>
      <c r="F593" s="40">
        <v>45076</v>
      </c>
      <c r="G593" s="38" t="s">
        <v>89</v>
      </c>
      <c r="H593" s="12"/>
      <c r="I593" s="15">
        <v>45022</v>
      </c>
      <c r="J593" s="13">
        <f t="shared" si="80"/>
        <v>54</v>
      </c>
      <c r="K593" s="41">
        <f t="shared" si="81"/>
        <v>0</v>
      </c>
      <c r="L593" s="37">
        <v>54</v>
      </c>
      <c r="M593" s="16" t="s">
        <v>74</v>
      </c>
      <c r="N593" s="12">
        <v>1</v>
      </c>
      <c r="O593" s="37" t="s">
        <v>408</v>
      </c>
      <c r="P593" s="37" t="s">
        <v>107</v>
      </c>
      <c r="Q593" s="37" t="s">
        <v>108</v>
      </c>
      <c r="R593" s="12" t="s">
        <v>77</v>
      </c>
      <c r="S593" s="37" t="s">
        <v>196</v>
      </c>
      <c r="T593" s="12">
        <v>28</v>
      </c>
      <c r="U593" s="37">
        <v>1</v>
      </c>
      <c r="V593" s="37">
        <v>5</v>
      </c>
      <c r="W593" s="37" t="s">
        <v>409</v>
      </c>
      <c r="X593" s="37" t="s">
        <v>111</v>
      </c>
      <c r="Y593" s="37">
        <v>4.7</v>
      </c>
      <c r="Z593" s="38">
        <v>63.5</v>
      </c>
      <c r="AA593" s="38">
        <v>680</v>
      </c>
      <c r="AB593" s="37">
        <v>10.8</v>
      </c>
      <c r="AC593" s="38">
        <v>-56</v>
      </c>
      <c r="AD593" s="37">
        <v>-13.6</v>
      </c>
      <c r="AE593" s="59">
        <v>14</v>
      </c>
      <c r="AF593" s="37">
        <v>15</v>
      </c>
      <c r="AG593" s="37">
        <v>16</v>
      </c>
      <c r="AH593" s="37">
        <v>17</v>
      </c>
      <c r="AI593" s="37"/>
      <c r="AJ593" s="38">
        <v>4</v>
      </c>
      <c r="AK593" s="16">
        <f t="shared" si="79"/>
        <v>484.62199999999996</v>
      </c>
      <c r="AL593" s="37">
        <v>-68.8934</v>
      </c>
      <c r="AM593" s="43">
        <v>-71.6858</v>
      </c>
      <c r="AN593" s="43">
        <v>-76.3245</v>
      </c>
      <c r="AO593" s="43">
        <v>-77.880899999999997</v>
      </c>
      <c r="AP593" s="43">
        <v>-77.9114</v>
      </c>
      <c r="AQ593" s="37">
        <v>-84.121700000000004</v>
      </c>
      <c r="AR593" s="37"/>
      <c r="AS593" s="37"/>
      <c r="AT593" s="37"/>
      <c r="AU593" s="12">
        <f t="shared" si="82"/>
        <v>38</v>
      </c>
      <c r="AV593" s="37">
        <v>19</v>
      </c>
      <c r="AW593" s="37">
        <v>1</v>
      </c>
      <c r="AX593" s="37">
        <v>1</v>
      </c>
      <c r="AY593" s="37" t="s">
        <v>80</v>
      </c>
      <c r="AZ593" s="37">
        <v>395.09949999999998</v>
      </c>
      <c r="BA593" s="37">
        <v>398.69909999999999</v>
      </c>
      <c r="BB593" s="44">
        <v>-37.060001370000002</v>
      </c>
      <c r="BC593" s="43">
        <v>66.738342290000006</v>
      </c>
      <c r="BD593" s="37">
        <v>1.7011719999999999</v>
      </c>
      <c r="BE593" s="37">
        <v>396.80070000000001</v>
      </c>
      <c r="BF593" s="37">
        <v>8.0377840000000003</v>
      </c>
      <c r="BG593" s="37">
        <v>3.5</v>
      </c>
      <c r="BH593" s="37">
        <v>398.59949999999998</v>
      </c>
      <c r="BI593" s="44">
        <v>1.8643270000000001</v>
      </c>
      <c r="BJ593" s="37">
        <v>33.369169999999997</v>
      </c>
      <c r="BK593" s="37">
        <v>0.88588500000000003</v>
      </c>
      <c r="BL593" s="37">
        <v>2.7502119999999999</v>
      </c>
      <c r="BM593" s="37">
        <v>3.5209069999999998</v>
      </c>
      <c r="BN593" s="37">
        <v>8.1657960000000003</v>
      </c>
      <c r="BO593" s="37">
        <v>71.384799999999998</v>
      </c>
      <c r="BP593" s="37">
        <v>1.0498050000000001</v>
      </c>
      <c r="BQ593" s="37">
        <v>-43.045299999999997</v>
      </c>
      <c r="BR593" s="37">
        <v>0.64941400000000005</v>
      </c>
      <c r="BS593" s="37" t="s">
        <v>81</v>
      </c>
      <c r="BT593" s="37" t="s">
        <v>81</v>
      </c>
      <c r="BU593" s="37" t="s">
        <v>81</v>
      </c>
      <c r="BV593" s="37" t="s">
        <v>81</v>
      </c>
      <c r="BW593" s="37">
        <v>132.86859999999999</v>
      </c>
      <c r="BX593" s="37" t="s">
        <v>82</v>
      </c>
      <c r="BY593" s="37" t="s">
        <v>81</v>
      </c>
      <c r="BZ593" s="37" t="s">
        <v>82</v>
      </c>
      <c r="CA593" s="37" t="s">
        <v>82</v>
      </c>
      <c r="CB593" s="37"/>
      <c r="CC593" s="37"/>
      <c r="CD593" s="37"/>
      <c r="CE593" s="45"/>
      <c r="CF593" s="46"/>
      <c r="CG593" s="46"/>
      <c r="CH593" s="46"/>
      <c r="CI593" s="46"/>
      <c r="CJ593" s="46"/>
      <c r="CK593" s="46"/>
      <c r="CL593" s="46"/>
      <c r="CM593" s="37"/>
      <c r="CN593" s="23"/>
      <c r="CO593" s="62"/>
      <c r="CP593" s="37"/>
      <c r="CQ593" s="37"/>
      <c r="CR593" s="37"/>
      <c r="CS593" s="37"/>
      <c r="CT593" s="37"/>
      <c r="CU593" s="37"/>
      <c r="CV593" s="37"/>
      <c r="CW593" s="37"/>
      <c r="CX593" s="22" t="s">
        <v>98</v>
      </c>
      <c r="CY593" s="12" t="s">
        <v>98</v>
      </c>
      <c r="CZ593" s="37" t="s">
        <v>410</v>
      </c>
      <c r="DA593" s="37"/>
      <c r="DB593" s="37"/>
      <c r="DC593" s="37"/>
      <c r="DD593" s="37"/>
      <c r="DE593" s="37"/>
      <c r="DF593" s="12" t="s">
        <v>203</v>
      </c>
      <c r="DG593" s="12"/>
      <c r="DH593" s="37"/>
      <c r="DI593" s="37"/>
      <c r="DJ593" s="37"/>
      <c r="DK593" s="37"/>
      <c r="DL593" s="37"/>
      <c r="DM593" s="37"/>
      <c r="DN593" s="37"/>
      <c r="DO593" s="37"/>
      <c r="DP593" s="37"/>
      <c r="DQ593" s="37"/>
      <c r="DR593" s="37"/>
      <c r="DS593" s="37"/>
      <c r="DT593" s="37"/>
      <c r="DU593" s="37"/>
      <c r="DV593" s="37"/>
      <c r="DW593" s="37"/>
      <c r="DX593" s="37"/>
      <c r="DY593" s="37"/>
      <c r="DZ593" s="37"/>
      <c r="EA593" s="37"/>
      <c r="EB593" s="37"/>
      <c r="EC593" s="12">
        <v>6</v>
      </c>
      <c r="ED593" s="21">
        <v>6</v>
      </c>
      <c r="EF593" s="21">
        <f t="shared" si="83"/>
        <v>0</v>
      </c>
      <c r="EG593" s="28">
        <v>6</v>
      </c>
    </row>
    <row r="594" spans="1:244" x14ac:dyDescent="0.3">
      <c r="A594" s="37"/>
      <c r="B594" s="47">
        <v>3</v>
      </c>
      <c r="C594" s="37"/>
      <c r="D594" s="39">
        <v>25</v>
      </c>
      <c r="E594" s="37"/>
      <c r="F594" s="40">
        <v>45077</v>
      </c>
      <c r="G594" s="38" t="s">
        <v>89</v>
      </c>
      <c r="H594" s="12"/>
      <c r="I594" s="15">
        <v>45022</v>
      </c>
      <c r="J594" s="13">
        <f t="shared" si="80"/>
        <v>55</v>
      </c>
      <c r="K594" s="41">
        <f t="shared" si="81"/>
        <v>0</v>
      </c>
      <c r="L594" s="37">
        <v>55</v>
      </c>
      <c r="M594" s="42" t="s">
        <v>105</v>
      </c>
      <c r="N594" s="12">
        <v>1</v>
      </c>
      <c r="O594" s="37" t="s">
        <v>462</v>
      </c>
      <c r="P594" s="37" t="s">
        <v>107</v>
      </c>
      <c r="Q594" s="37" t="s">
        <v>108</v>
      </c>
      <c r="R594" s="12" t="s">
        <v>77</v>
      </c>
      <c r="S594" s="37" t="s">
        <v>196</v>
      </c>
      <c r="T594" s="12">
        <v>28</v>
      </c>
      <c r="U594" s="37">
        <v>1</v>
      </c>
      <c r="V594" s="37">
        <v>2</v>
      </c>
      <c r="W594" s="37" t="s">
        <v>463</v>
      </c>
      <c r="X594" s="37" t="s">
        <v>464</v>
      </c>
      <c r="Y594" s="37">
        <v>4.9000000000000004</v>
      </c>
      <c r="Z594" s="38">
        <v>39.1</v>
      </c>
      <c r="AA594" s="38">
        <v>1000</v>
      </c>
      <c r="AB594" s="37">
        <v>13.3</v>
      </c>
      <c r="AC594" s="38">
        <v>-47</v>
      </c>
      <c r="AD594" s="37">
        <v>-15.2</v>
      </c>
      <c r="AE594" s="37">
        <v>2</v>
      </c>
      <c r="AF594" s="37">
        <v>3</v>
      </c>
      <c r="AG594" s="37">
        <v>4</v>
      </c>
      <c r="AH594" s="37">
        <v>5</v>
      </c>
      <c r="AI594" s="37"/>
      <c r="AJ594" s="38">
        <v>8</v>
      </c>
      <c r="AK594" s="16">
        <f t="shared" si="79"/>
        <v>264.59000000000003</v>
      </c>
      <c r="AL594" s="37">
        <v>-70.114099999999993</v>
      </c>
      <c r="AM594" s="43">
        <v>-71.334800000000001</v>
      </c>
      <c r="AN594" s="43">
        <v>-84.137</v>
      </c>
      <c r="AO594" s="43">
        <v>-85.357699999999994</v>
      </c>
      <c r="AP594" s="43">
        <v>-69.717399999999998</v>
      </c>
      <c r="AQ594" s="37">
        <v>-94.497699999999995</v>
      </c>
      <c r="AR594" s="37"/>
      <c r="AS594" s="37"/>
      <c r="AT594" s="37" t="s">
        <v>465</v>
      </c>
      <c r="AU594" s="12">
        <f t="shared" si="82"/>
        <v>4</v>
      </c>
      <c r="AV594" s="37">
        <v>2</v>
      </c>
      <c r="AW594" s="37">
        <v>1</v>
      </c>
      <c r="AX594" s="37">
        <v>1</v>
      </c>
      <c r="AY594" s="37" t="s">
        <v>80</v>
      </c>
      <c r="AZ594" s="37">
        <v>486.2</v>
      </c>
      <c r="BA594" s="37">
        <v>490.7</v>
      </c>
      <c r="BB594" s="44">
        <v>-16.459999079999999</v>
      </c>
      <c r="BC594" s="43">
        <v>80.10440826</v>
      </c>
      <c r="BD594" s="37">
        <v>1.800049</v>
      </c>
      <c r="BE594" s="37">
        <v>488.00009999999997</v>
      </c>
      <c r="BF594" s="37">
        <v>0.14835400000000001</v>
      </c>
      <c r="BG594" s="37">
        <v>0</v>
      </c>
      <c r="BH594" s="37">
        <v>486.2</v>
      </c>
      <c r="BI594" s="44">
        <v>1.86446</v>
      </c>
      <c r="BJ594" s="37">
        <v>40.052199999999999</v>
      </c>
      <c r="BK594" s="37">
        <v>1.1600060000000001</v>
      </c>
      <c r="BL594" s="37">
        <v>3.0244659999999999</v>
      </c>
      <c r="BM594" s="37">
        <v>1.256874</v>
      </c>
      <c r="BN594" s="37">
        <v>6.2077960000000001</v>
      </c>
      <c r="BO594" s="37">
        <v>137.5153</v>
      </c>
      <c r="BP594" s="37">
        <v>1.2500610000000001</v>
      </c>
      <c r="BQ594" s="37">
        <v>-42.887700000000002</v>
      </c>
      <c r="BR594" s="37">
        <v>0.85003700000000004</v>
      </c>
      <c r="BS594" s="37">
        <v>91.339600000000004</v>
      </c>
      <c r="BT594" s="37">
        <v>0.72684300000000002</v>
      </c>
      <c r="BU594" s="37">
        <v>-34.17</v>
      </c>
      <c r="BV594" s="37">
        <v>1.8868259999999999</v>
      </c>
      <c r="BW594" s="37">
        <v>158.22200000000001</v>
      </c>
      <c r="BX594" s="37" t="s">
        <v>82</v>
      </c>
      <c r="BY594" s="37" t="s">
        <v>81</v>
      </c>
      <c r="BZ594" s="37" t="s">
        <v>82</v>
      </c>
      <c r="CA594" s="37" t="s">
        <v>82</v>
      </c>
      <c r="CB594" s="37" t="s">
        <v>466</v>
      </c>
      <c r="CC594" s="37">
        <v>699</v>
      </c>
      <c r="CD594" s="37" t="s">
        <v>113</v>
      </c>
      <c r="CE594" s="45">
        <v>-25.202999999999999</v>
      </c>
      <c r="CF594" s="46">
        <v>95981.87</v>
      </c>
      <c r="CG594" s="46">
        <v>-0.10100000000000001</v>
      </c>
      <c r="CH594" s="46">
        <v>1.6359999999999999</v>
      </c>
      <c r="CI594" s="46">
        <v>120.857</v>
      </c>
      <c r="CJ594" s="46">
        <v>2.1389999999999998</v>
      </c>
      <c r="CK594" s="46">
        <v>9.2050000000000001</v>
      </c>
      <c r="CL594" s="46">
        <v>-11.912000000000001</v>
      </c>
      <c r="CM594" s="37">
        <v>1.3580000000000001</v>
      </c>
      <c r="CN594" s="23"/>
      <c r="CO594" s="62">
        <f t="shared" ref="CO594:CO599" si="85">(CL594*CK594+CN594*CM594)/(CL594+CN594)</f>
        <v>9.2050000000000001</v>
      </c>
      <c r="CP594" s="37">
        <v>-27.173999999999999</v>
      </c>
      <c r="CQ594" s="37">
        <v>404.99400000000003</v>
      </c>
      <c r="CR594" s="37"/>
      <c r="CS594" s="37"/>
      <c r="CT594" s="37"/>
      <c r="CU594" s="37"/>
      <c r="CV594" s="37"/>
      <c r="CW594" s="37"/>
      <c r="CX594" s="34">
        <v>4.2169999999999996</v>
      </c>
      <c r="CY594" s="23"/>
      <c r="CZ594" s="37" t="s">
        <v>467</v>
      </c>
      <c r="DA594" s="37"/>
      <c r="DB594" s="37"/>
      <c r="DC594" s="37"/>
      <c r="DD594" s="37"/>
      <c r="DE594" s="37"/>
      <c r="DF594" s="12"/>
      <c r="DG594" s="12"/>
      <c r="DH594" s="37"/>
      <c r="DI594" s="37"/>
      <c r="DJ594" s="37"/>
      <c r="DK594" s="37"/>
      <c r="DL594" s="37"/>
      <c r="DM594" s="37"/>
      <c r="DN594" s="37"/>
      <c r="DO594" s="37"/>
      <c r="DP594" s="37"/>
      <c r="DQ594" s="37"/>
      <c r="DR594" s="37"/>
      <c r="DS594" s="37"/>
      <c r="DT594" s="37"/>
      <c r="DU594" s="37"/>
      <c r="DV594" s="37"/>
      <c r="DW594" s="37"/>
      <c r="DX594" s="37"/>
      <c r="DY594" s="37"/>
      <c r="DZ594" s="37"/>
      <c r="EA594" s="37"/>
      <c r="EB594" s="37"/>
      <c r="EC594" s="21">
        <v>9</v>
      </c>
      <c r="ED594" s="21">
        <v>9</v>
      </c>
      <c r="EF594" s="21">
        <f t="shared" si="83"/>
        <v>0</v>
      </c>
      <c r="EG594" s="24">
        <v>9</v>
      </c>
    </row>
    <row r="595" spans="1:244" x14ac:dyDescent="0.3">
      <c r="A595" s="37"/>
      <c r="B595" s="38">
        <v>3</v>
      </c>
      <c r="C595" s="37"/>
      <c r="D595" s="39">
        <v>25</v>
      </c>
      <c r="E595" s="37"/>
      <c r="F595" s="40">
        <v>45077</v>
      </c>
      <c r="G595" s="38" t="s">
        <v>89</v>
      </c>
      <c r="H595" s="12"/>
      <c r="I595" s="15">
        <v>45022</v>
      </c>
      <c r="J595" s="13">
        <f t="shared" si="80"/>
        <v>55</v>
      </c>
      <c r="K595" s="41">
        <f t="shared" si="81"/>
        <v>0</v>
      </c>
      <c r="L595" s="37">
        <v>55</v>
      </c>
      <c r="M595" s="16" t="s">
        <v>74</v>
      </c>
      <c r="N595" s="12">
        <v>1</v>
      </c>
      <c r="O595" s="37" t="s">
        <v>468</v>
      </c>
      <c r="P595" s="37" t="s">
        <v>107</v>
      </c>
      <c r="Q595" s="37" t="s">
        <v>108</v>
      </c>
      <c r="R595" s="12" t="s">
        <v>77</v>
      </c>
      <c r="S595" s="37" t="s">
        <v>196</v>
      </c>
      <c r="T595" s="12">
        <v>28</v>
      </c>
      <c r="U595" s="37">
        <v>2</v>
      </c>
      <c r="V595" s="37">
        <v>4</v>
      </c>
      <c r="W595" s="37" t="s">
        <v>469</v>
      </c>
      <c r="X595" s="37" t="s">
        <v>125</v>
      </c>
      <c r="Y595" s="37">
        <v>4</v>
      </c>
      <c r="Z595" s="38">
        <v>52.6</v>
      </c>
      <c r="AA595" s="38">
        <v>2000</v>
      </c>
      <c r="AB595" s="37">
        <v>11.1</v>
      </c>
      <c r="AC595" s="38">
        <v>-56</v>
      </c>
      <c r="AD595" s="37">
        <v>-3.4</v>
      </c>
      <c r="AE595" s="37">
        <v>28</v>
      </c>
      <c r="AF595" s="37">
        <v>29</v>
      </c>
      <c r="AG595" s="37">
        <v>30</v>
      </c>
      <c r="AH595" s="37">
        <v>31</v>
      </c>
      <c r="AI595" s="37"/>
      <c r="AJ595" s="47">
        <v>5</v>
      </c>
      <c r="AK595" s="16">
        <f t="shared" si="79"/>
        <v>2055.9680000000003</v>
      </c>
      <c r="AL595" s="37">
        <v>-68.527199999999993</v>
      </c>
      <c r="AM595" s="43">
        <v>-79.605099999999993</v>
      </c>
      <c r="AN595" s="43">
        <v>-90.042100000000005</v>
      </c>
      <c r="AO595" s="43">
        <v>-99.639899999999997</v>
      </c>
      <c r="AP595" s="43">
        <v>-109.90900000000001</v>
      </c>
      <c r="AQ595" s="37">
        <v>-108.292</v>
      </c>
      <c r="AR595" s="37"/>
      <c r="AS595" s="37"/>
      <c r="AT595" s="37"/>
      <c r="AU595" s="12">
        <f t="shared" si="82"/>
        <v>14</v>
      </c>
      <c r="AV595" s="37">
        <v>7</v>
      </c>
      <c r="AW595" s="37">
        <v>1</v>
      </c>
      <c r="AX595" s="37">
        <v>1</v>
      </c>
      <c r="AY595" s="37" t="s">
        <v>80</v>
      </c>
      <c r="AZ595" s="37">
        <v>653.29999999999995</v>
      </c>
      <c r="BA595" s="37">
        <v>657.1001</v>
      </c>
      <c r="BB595" s="44">
        <v>-30.659999849999998</v>
      </c>
      <c r="BC595" s="43">
        <v>63.054409030000002</v>
      </c>
      <c r="BD595" s="37">
        <v>1.600098</v>
      </c>
      <c r="BE595" s="37">
        <v>654.90009999999995</v>
      </c>
      <c r="BF595" s="37">
        <v>8.7331199999999995</v>
      </c>
      <c r="BG595" s="37">
        <v>0</v>
      </c>
      <c r="BH595" s="37">
        <v>653.29999999999995</v>
      </c>
      <c r="BI595" s="44">
        <v>2.1230020000000001</v>
      </c>
      <c r="BJ595" s="37">
        <v>31.527200000000001</v>
      </c>
      <c r="BK595" s="37">
        <v>0.86327299999999996</v>
      </c>
      <c r="BL595" s="37">
        <v>2.986275</v>
      </c>
      <c r="BM595" s="37">
        <v>2.215192</v>
      </c>
      <c r="BN595" s="37">
        <v>4.3044099999999998</v>
      </c>
      <c r="BO595" s="37">
        <v>74.847560000000001</v>
      </c>
      <c r="BP595" s="37">
        <v>1.050049</v>
      </c>
      <c r="BQ595" s="37">
        <v>-31.8598</v>
      </c>
      <c r="BR595" s="37">
        <v>1.1501459999999999</v>
      </c>
      <c r="BS595" s="37" t="s">
        <v>81</v>
      </c>
      <c r="BT595" s="37" t="s">
        <v>81</v>
      </c>
      <c r="BU595" s="37" t="s">
        <v>81</v>
      </c>
      <c r="BV595" s="37" t="s">
        <v>81</v>
      </c>
      <c r="BW595" s="37">
        <v>140.93600000000001</v>
      </c>
      <c r="BX595" s="37" t="s">
        <v>82</v>
      </c>
      <c r="BY595" s="37" t="s">
        <v>81</v>
      </c>
      <c r="BZ595" s="37" t="s">
        <v>82</v>
      </c>
      <c r="CA595" s="37" t="s">
        <v>82</v>
      </c>
      <c r="CB595" s="37"/>
      <c r="CC595" s="37">
        <v>288</v>
      </c>
      <c r="CD595" s="37" t="s">
        <v>113</v>
      </c>
      <c r="CE595" s="45">
        <v>-16.922000000000001</v>
      </c>
      <c r="CF595" s="46">
        <v>192279.8</v>
      </c>
      <c r="CG595" s="46">
        <v>-9.1999999999999998E-2</v>
      </c>
      <c r="CH595" s="46">
        <v>1.1299999999999999</v>
      </c>
      <c r="CI595" s="46">
        <v>41.584000000000003</v>
      </c>
      <c r="CJ595" s="46">
        <v>1.117</v>
      </c>
      <c r="CK595" s="46">
        <v>3.8780000000000001</v>
      </c>
      <c r="CL595" s="46">
        <v>-5.04</v>
      </c>
      <c r="CM595" s="37">
        <v>0.92300000000000004</v>
      </c>
      <c r="CN595" s="23"/>
      <c r="CO595" s="62">
        <f t="shared" si="85"/>
        <v>3.8780000000000001</v>
      </c>
      <c r="CP595" s="37">
        <v>-19.850999999999999</v>
      </c>
      <c r="CQ595" s="37">
        <v>390.76400000000001</v>
      </c>
      <c r="CR595" s="37"/>
      <c r="CS595" s="37"/>
      <c r="CT595" s="37"/>
      <c r="CU595" s="37"/>
      <c r="CV595" s="37"/>
      <c r="CW595" s="37"/>
      <c r="CX595" s="34">
        <v>0.74299999999999999</v>
      </c>
      <c r="CY595" s="23"/>
      <c r="CZ595" s="37" t="s">
        <v>122</v>
      </c>
      <c r="DA595" s="37"/>
      <c r="DB595" s="37"/>
      <c r="DC595" s="37"/>
      <c r="DD595" s="37"/>
      <c r="DE595" s="37"/>
      <c r="DF595" s="37"/>
      <c r="DG595" s="12"/>
      <c r="DH595" s="37"/>
      <c r="DI595" s="37"/>
      <c r="DJ595" s="37"/>
      <c r="DK595" s="37"/>
      <c r="DL595" s="37"/>
      <c r="DM595" s="37"/>
      <c r="DN595" s="37"/>
      <c r="DO595" s="37"/>
      <c r="DP595" s="37"/>
      <c r="DQ595" s="37"/>
      <c r="DR595" s="37"/>
      <c r="DS595" s="37"/>
      <c r="DT595" s="37"/>
      <c r="DU595" s="37"/>
      <c r="DV595" s="37"/>
      <c r="DW595" s="37"/>
      <c r="DX595" s="37"/>
      <c r="DY595" s="37"/>
      <c r="DZ595" s="37"/>
      <c r="EA595" s="37"/>
      <c r="EB595" s="37"/>
      <c r="EC595" s="12">
        <v>7</v>
      </c>
      <c r="ED595" s="21">
        <v>7</v>
      </c>
      <c r="EF595" s="21">
        <f t="shared" si="83"/>
        <v>0</v>
      </c>
      <c r="EG595" s="28">
        <v>7</v>
      </c>
    </row>
    <row r="596" spans="1:244" x14ac:dyDescent="0.3">
      <c r="A596" s="37"/>
      <c r="B596" s="47">
        <v>3</v>
      </c>
      <c r="C596" s="37"/>
      <c r="D596" s="39">
        <v>25</v>
      </c>
      <c r="E596" s="37"/>
      <c r="F596" s="40">
        <v>45077</v>
      </c>
      <c r="G596" s="38" t="s">
        <v>89</v>
      </c>
      <c r="H596" s="12"/>
      <c r="I596" s="15">
        <v>45022</v>
      </c>
      <c r="J596" s="13">
        <f t="shared" si="80"/>
        <v>55</v>
      </c>
      <c r="K596" s="41">
        <f t="shared" si="81"/>
        <v>0</v>
      </c>
      <c r="L596" s="37">
        <v>55</v>
      </c>
      <c r="M596" s="42" t="s">
        <v>105</v>
      </c>
      <c r="N596" s="12">
        <v>1</v>
      </c>
      <c r="O596" s="37"/>
      <c r="P596" s="37" t="s">
        <v>107</v>
      </c>
      <c r="Q596" s="37" t="s">
        <v>108</v>
      </c>
      <c r="R596" s="12" t="s">
        <v>77</v>
      </c>
      <c r="S596" s="37" t="s">
        <v>196</v>
      </c>
      <c r="T596" s="12">
        <v>28</v>
      </c>
      <c r="U596" s="37">
        <v>1</v>
      </c>
      <c r="V596" s="37">
        <v>4</v>
      </c>
      <c r="W596" s="37" t="s">
        <v>470</v>
      </c>
      <c r="X596" s="37" t="s">
        <v>197</v>
      </c>
      <c r="Y596" s="37">
        <v>3.4</v>
      </c>
      <c r="Z596" s="38">
        <v>35.200000000000003</v>
      </c>
      <c r="AA596" s="38">
        <v>1000</v>
      </c>
      <c r="AB596" s="37">
        <v>7.2</v>
      </c>
      <c r="AC596" s="38">
        <v>-44</v>
      </c>
      <c r="AD596" s="37">
        <v>-20.2</v>
      </c>
      <c r="AE596" s="37">
        <v>10</v>
      </c>
      <c r="AF596" s="37">
        <v>11</v>
      </c>
      <c r="AG596" s="37">
        <v>12</v>
      </c>
      <c r="AH596" s="37">
        <v>13</v>
      </c>
      <c r="AI596" s="37"/>
      <c r="AJ596" s="38">
        <v>2</v>
      </c>
      <c r="AK596" s="16">
        <f t="shared" si="79"/>
        <v>1294.8599999999992</v>
      </c>
      <c r="AL596" s="37">
        <v>-67.199700000000007</v>
      </c>
      <c r="AM596" s="43">
        <v>-70.297200000000004</v>
      </c>
      <c r="AN596" s="43">
        <v>-79.055800000000005</v>
      </c>
      <c r="AO596" s="43">
        <v>-83.892799999999994</v>
      </c>
      <c r="AP596" s="43">
        <v>-92.773399999999995</v>
      </c>
      <c r="AQ596" s="37">
        <v>-99.197400000000002</v>
      </c>
      <c r="AR596" s="37"/>
      <c r="AS596" s="37"/>
      <c r="AT596" s="37"/>
      <c r="AU596" s="12">
        <f t="shared" si="82"/>
        <v>46</v>
      </c>
      <c r="AV596" s="37">
        <v>23</v>
      </c>
      <c r="AW596" s="37">
        <v>1</v>
      </c>
      <c r="AX596" s="37">
        <v>1</v>
      </c>
      <c r="AY596" s="37" t="s">
        <v>80</v>
      </c>
      <c r="AZ596" s="37">
        <v>359.09949999999998</v>
      </c>
      <c r="BA596" s="37">
        <v>363.00009999999997</v>
      </c>
      <c r="BB596" s="44">
        <v>-25.920000080000001</v>
      </c>
      <c r="BC596" s="43">
        <v>56.834304809999999</v>
      </c>
      <c r="BD596" s="37">
        <v>1.7011719999999999</v>
      </c>
      <c r="BE596" s="37">
        <v>360.80070000000001</v>
      </c>
      <c r="BF596" s="37">
        <v>1.47542</v>
      </c>
      <c r="BG596" s="37">
        <v>0</v>
      </c>
      <c r="BH596" s="37">
        <v>359.09949999999998</v>
      </c>
      <c r="BI596" s="44">
        <v>2.250378</v>
      </c>
      <c r="BJ596" s="37">
        <v>28.417149999999999</v>
      </c>
      <c r="BK596" s="37">
        <v>0.85398300000000005</v>
      </c>
      <c r="BL596" s="37">
        <v>3.1043620000000001</v>
      </c>
      <c r="BM596" s="37">
        <v>50.966259999999998</v>
      </c>
      <c r="BN596" s="37">
        <v>5.7466030000000003</v>
      </c>
      <c r="BO596" s="37">
        <v>53.155639999999998</v>
      </c>
      <c r="BP596" s="37">
        <v>0.95019500000000001</v>
      </c>
      <c r="BQ596" s="37">
        <v>-27.1935</v>
      </c>
      <c r="BR596" s="37">
        <v>0.94921900000000003</v>
      </c>
      <c r="BS596" s="37">
        <v>46.339869999999998</v>
      </c>
      <c r="BT596" s="37">
        <v>1.010813</v>
      </c>
      <c r="BU596" s="37" t="s">
        <v>81</v>
      </c>
      <c r="BV596" s="37" t="s">
        <v>81</v>
      </c>
      <c r="BW596" s="37">
        <v>128.27350000000001</v>
      </c>
      <c r="BX596" s="37" t="s">
        <v>82</v>
      </c>
      <c r="BY596" s="37" t="s">
        <v>81</v>
      </c>
      <c r="BZ596" s="37" t="s">
        <v>82</v>
      </c>
      <c r="CA596" s="37" t="s">
        <v>82</v>
      </c>
      <c r="CB596" s="37"/>
      <c r="CC596" s="37">
        <v>12</v>
      </c>
      <c r="CD596" s="37" t="s">
        <v>113</v>
      </c>
      <c r="CE596" s="45">
        <v>-15.215999999999999</v>
      </c>
      <c r="CF596" s="46">
        <v>83124.899999999994</v>
      </c>
      <c r="CG596" s="46">
        <v>0.23100000000000001</v>
      </c>
      <c r="CH596" s="46">
        <v>0.55800000000000005</v>
      </c>
      <c r="CI596" s="46">
        <v>23.497</v>
      </c>
      <c r="CJ596" s="46">
        <v>0.48299999999999998</v>
      </c>
      <c r="CK596" s="46">
        <v>2.9670000000000001</v>
      </c>
      <c r="CL596" s="46">
        <v>-13.723000000000001</v>
      </c>
      <c r="CM596" s="37">
        <v>0.40100000000000002</v>
      </c>
      <c r="CN596" s="23"/>
      <c r="CO596" s="62">
        <f t="shared" si="85"/>
        <v>2.9670000000000001</v>
      </c>
      <c r="CP596" s="37">
        <v>-52.197000000000003</v>
      </c>
      <c r="CQ596" s="37">
        <v>385.7</v>
      </c>
      <c r="CR596" s="37"/>
      <c r="CS596" s="37"/>
      <c r="CT596" s="37"/>
      <c r="CU596" s="37"/>
      <c r="CV596" s="37"/>
      <c r="CW596" s="37"/>
      <c r="CX596" s="34">
        <v>0.11</v>
      </c>
      <c r="CY596" s="23"/>
      <c r="CZ596" s="37" t="s">
        <v>471</v>
      </c>
      <c r="DA596" s="37"/>
      <c r="DB596" s="37"/>
      <c r="DC596" s="37"/>
      <c r="DD596" s="37"/>
      <c r="DE596" s="37"/>
      <c r="DF596" s="12"/>
      <c r="DG596" s="12"/>
      <c r="DH596" s="37"/>
      <c r="DI596" s="37"/>
      <c r="DJ596" s="37"/>
      <c r="DK596" s="37"/>
      <c r="DL596" s="37"/>
      <c r="DM596" s="37"/>
      <c r="DN596" s="37"/>
      <c r="DO596" s="37"/>
      <c r="DP596" s="37"/>
      <c r="DQ596" s="37"/>
      <c r="DR596" s="37"/>
      <c r="DS596" s="37"/>
      <c r="DT596" s="37"/>
      <c r="DU596" s="37"/>
      <c r="DV596" s="37"/>
      <c r="DW596" s="37"/>
      <c r="DX596" s="37"/>
      <c r="DY596" s="37"/>
      <c r="DZ596" s="37"/>
      <c r="EA596" s="37"/>
      <c r="EB596" s="37"/>
      <c r="EC596" s="12">
        <v>4</v>
      </c>
      <c r="ED596" s="21">
        <v>4</v>
      </c>
      <c r="EF596" s="21">
        <f t="shared" si="83"/>
        <v>0</v>
      </c>
      <c r="EG596" s="28">
        <v>4</v>
      </c>
    </row>
    <row r="597" spans="1:244" x14ac:dyDescent="0.3">
      <c r="A597" s="37"/>
      <c r="B597" s="47">
        <v>3</v>
      </c>
      <c r="C597" s="37"/>
      <c r="D597" s="39">
        <v>25</v>
      </c>
      <c r="E597" s="37"/>
      <c r="F597" s="40">
        <v>45077</v>
      </c>
      <c r="G597" s="38" t="s">
        <v>89</v>
      </c>
      <c r="H597" s="12"/>
      <c r="I597" s="15">
        <v>45022</v>
      </c>
      <c r="J597" s="13">
        <f t="shared" si="80"/>
        <v>55</v>
      </c>
      <c r="K597" s="41">
        <f t="shared" si="81"/>
        <v>0</v>
      </c>
      <c r="L597" s="37">
        <v>55</v>
      </c>
      <c r="M597" s="42" t="s">
        <v>105</v>
      </c>
      <c r="N597" s="12">
        <v>1</v>
      </c>
      <c r="O597" s="37"/>
      <c r="P597" s="37" t="s">
        <v>107</v>
      </c>
      <c r="Q597" s="37" t="s">
        <v>108</v>
      </c>
      <c r="R597" s="12" t="s">
        <v>77</v>
      </c>
      <c r="S597" s="37" t="s">
        <v>196</v>
      </c>
      <c r="T597" s="12">
        <v>28</v>
      </c>
      <c r="U597" s="37">
        <v>3</v>
      </c>
      <c r="V597" s="37">
        <v>1</v>
      </c>
      <c r="W597" s="37" t="s">
        <v>477</v>
      </c>
      <c r="X597" s="37" t="s">
        <v>227</v>
      </c>
      <c r="Y597" s="37">
        <v>4.7</v>
      </c>
      <c r="Z597" s="38">
        <v>24.6</v>
      </c>
      <c r="AA597" s="38">
        <v>2400</v>
      </c>
      <c r="AB597" s="37">
        <v>11.8</v>
      </c>
      <c r="AC597" s="38">
        <v>-22</v>
      </c>
      <c r="AD597" s="37">
        <v>-14.1</v>
      </c>
      <c r="AE597" s="37">
        <v>34</v>
      </c>
      <c r="AF597" s="37">
        <v>35</v>
      </c>
      <c r="AG597" s="37">
        <v>36</v>
      </c>
      <c r="AH597" s="37">
        <v>37</v>
      </c>
      <c r="AI597" s="37"/>
      <c r="AJ597" s="38">
        <v>2</v>
      </c>
      <c r="AK597" s="16">
        <f t="shared" si="79"/>
        <v>3301.9859999999999</v>
      </c>
      <c r="AL597" s="37">
        <v>-67.459100000000007</v>
      </c>
      <c r="AM597" s="43">
        <v>-86.761499999999998</v>
      </c>
      <c r="AN597" s="43">
        <v>-104.492</v>
      </c>
      <c r="AO597" s="43">
        <v>-121.277</v>
      </c>
      <c r="AP597" s="43">
        <v>-132.751</v>
      </c>
      <c r="AQ597" s="37">
        <v>-140.77799999999999</v>
      </c>
      <c r="AR597" s="37"/>
      <c r="AS597" s="37"/>
      <c r="AT597" s="37"/>
      <c r="AU597" s="12">
        <f t="shared" si="82"/>
        <v>12</v>
      </c>
      <c r="AV597" s="37">
        <v>6</v>
      </c>
      <c r="AW597" s="37">
        <v>1</v>
      </c>
      <c r="AX597" s="37">
        <v>1</v>
      </c>
      <c r="AY597" s="37" t="s">
        <v>80</v>
      </c>
      <c r="AZ597" s="37">
        <v>553</v>
      </c>
      <c r="BA597" s="37">
        <v>557.50009999999997</v>
      </c>
      <c r="BB597" s="44">
        <v>-14.710000040000001</v>
      </c>
      <c r="BC597" s="43">
        <v>35.263587950000002</v>
      </c>
      <c r="BD597" s="37">
        <v>2.100098</v>
      </c>
      <c r="BE597" s="37">
        <v>555.1001</v>
      </c>
      <c r="BF597" s="37">
        <v>8.4233790000000006</v>
      </c>
      <c r="BG597" s="37">
        <v>0</v>
      </c>
      <c r="BH597" s="37">
        <v>553</v>
      </c>
      <c r="BI597" s="44">
        <v>3.2513299999999998</v>
      </c>
      <c r="BJ597" s="37">
        <v>17.631789999999999</v>
      </c>
      <c r="BK597" s="37">
        <v>0.65847299999999997</v>
      </c>
      <c r="BL597" s="37">
        <v>3.9098030000000001</v>
      </c>
      <c r="BM597" s="37">
        <v>2.983946</v>
      </c>
      <c r="BN597" s="37">
        <v>3.181813</v>
      </c>
      <c r="BO597" s="37">
        <v>19.96951</v>
      </c>
      <c r="BP597" s="37">
        <v>0.94995099999999999</v>
      </c>
      <c r="BQ597" s="37">
        <v>-13.786799999999999</v>
      </c>
      <c r="BR597" s="37">
        <v>1.649902</v>
      </c>
      <c r="BS597" s="37" t="s">
        <v>81</v>
      </c>
      <c r="BT597" s="37" t="s">
        <v>81</v>
      </c>
      <c r="BU597" s="37" t="s">
        <v>81</v>
      </c>
      <c r="BV597" s="37" t="s">
        <v>81</v>
      </c>
      <c r="BW597" s="37">
        <v>108.8796</v>
      </c>
      <c r="BX597" s="37" t="s">
        <v>82</v>
      </c>
      <c r="BY597" s="37" t="s">
        <v>81</v>
      </c>
      <c r="BZ597" s="37" t="s">
        <v>82</v>
      </c>
      <c r="CA597" s="37" t="s">
        <v>82</v>
      </c>
      <c r="CB597" s="37"/>
      <c r="CC597" s="37">
        <v>6</v>
      </c>
      <c r="CD597" s="37" t="s">
        <v>113</v>
      </c>
      <c r="CE597" s="45">
        <v>-16.088000000000001</v>
      </c>
      <c r="CF597" s="46">
        <v>92759.64</v>
      </c>
      <c r="CG597" s="46">
        <v>1.7090000000000001</v>
      </c>
      <c r="CH597" s="46">
        <v>0.92500000000000004</v>
      </c>
      <c r="CI597" s="46">
        <v>69.617000000000004</v>
      </c>
      <c r="CJ597" s="46">
        <v>0.53200000000000003</v>
      </c>
      <c r="CK597" s="46">
        <v>5.0170000000000003</v>
      </c>
      <c r="CL597" s="46">
        <v>-12.446</v>
      </c>
      <c r="CM597" s="37">
        <v>0.52</v>
      </c>
      <c r="CN597" s="23"/>
      <c r="CO597" s="62">
        <f t="shared" si="85"/>
        <v>5.0170000000000003</v>
      </c>
      <c r="CP597" s="37">
        <v>-30.219000000000001</v>
      </c>
      <c r="CQ597" s="37">
        <v>377.767</v>
      </c>
      <c r="CR597" s="37"/>
      <c r="CS597" s="37"/>
      <c r="CT597" s="37"/>
      <c r="CU597" s="37"/>
      <c r="CV597" s="37"/>
      <c r="CW597" s="37"/>
      <c r="CX597" s="34">
        <v>3.5999999999999997E-2</v>
      </c>
      <c r="CY597" s="23"/>
      <c r="CZ597" s="37" t="s">
        <v>478</v>
      </c>
      <c r="DA597" s="37"/>
      <c r="DB597" s="37"/>
      <c r="DC597" s="37"/>
      <c r="DD597" s="37"/>
      <c r="DE597" s="37"/>
      <c r="DF597" s="12"/>
      <c r="DG597" s="12"/>
      <c r="DH597" s="37"/>
      <c r="DI597" s="37"/>
      <c r="DJ597" s="37"/>
      <c r="DK597" s="37"/>
      <c r="DL597" s="37"/>
      <c r="DM597" s="37"/>
      <c r="DN597" s="37"/>
      <c r="DO597" s="37"/>
      <c r="DP597" s="37"/>
      <c r="DQ597" s="37"/>
      <c r="DR597" s="37"/>
      <c r="DS597" s="37"/>
      <c r="DT597" s="37"/>
      <c r="DU597" s="37"/>
      <c r="DV597" s="81"/>
      <c r="DW597" s="81"/>
      <c r="DX597" s="37"/>
      <c r="DY597" s="37"/>
      <c r="DZ597" s="37"/>
      <c r="EA597" s="37"/>
      <c r="EB597" s="37"/>
      <c r="EC597" s="12">
        <v>4</v>
      </c>
      <c r="ED597" s="12">
        <v>4</v>
      </c>
      <c r="EE597" s="12" t="s">
        <v>479</v>
      </c>
      <c r="EF597" s="21">
        <f t="shared" si="83"/>
        <v>0</v>
      </c>
      <c r="EG597" s="28">
        <v>4</v>
      </c>
      <c r="EH597" s="12"/>
      <c r="EI597" s="12"/>
      <c r="EJ597" s="12"/>
      <c r="EK597" s="12"/>
      <c r="EL597" s="12"/>
      <c r="EM597" s="12"/>
      <c r="EN597" s="12"/>
      <c r="EO597" s="12"/>
      <c r="EP597" s="12"/>
      <c r="EQ597" s="12"/>
      <c r="ER597" s="12"/>
      <c r="ES597" s="12"/>
      <c r="ET597" s="12"/>
      <c r="EU597" s="12"/>
      <c r="EV597" s="12"/>
      <c r="EW597" s="12"/>
      <c r="EX597" s="12"/>
      <c r="EY597" s="12"/>
      <c r="EZ597" s="12"/>
      <c r="FA597" s="12"/>
      <c r="FB597" s="12"/>
      <c r="FC597" s="12"/>
      <c r="FD597" s="12"/>
      <c r="FE597" s="12"/>
      <c r="FF597" s="12"/>
      <c r="FG597" s="12"/>
      <c r="FH597" s="12"/>
      <c r="FI597" s="12"/>
      <c r="FJ597" s="12"/>
      <c r="FK597" s="12"/>
      <c r="FL597" s="12"/>
      <c r="FM597" s="12"/>
      <c r="FN597" s="12"/>
      <c r="FO597" s="12"/>
      <c r="FP597" s="12"/>
      <c r="FQ597" s="12"/>
      <c r="FR597" s="12"/>
      <c r="FS597" s="12"/>
      <c r="FT597" s="12"/>
      <c r="FU597" s="12"/>
      <c r="FV597" s="12"/>
      <c r="FW597" s="12"/>
      <c r="FX597" s="12"/>
      <c r="FY597" s="12"/>
      <c r="FZ597" s="12"/>
      <c r="GA597" s="12"/>
      <c r="GB597" s="12"/>
      <c r="GC597" s="12"/>
      <c r="GD597" s="12"/>
      <c r="GE597" s="12"/>
      <c r="GF597" s="12"/>
      <c r="GG597" s="12"/>
      <c r="GH597" s="12"/>
      <c r="GI597" s="12"/>
      <c r="GJ597" s="12"/>
      <c r="GK597" s="12"/>
      <c r="GL597" s="12"/>
      <c r="GM597" s="12"/>
      <c r="GN597" s="12"/>
      <c r="GO597" s="12"/>
      <c r="GP597" s="12"/>
      <c r="GQ597" s="12"/>
      <c r="GR597" s="12"/>
      <c r="GS597" s="12"/>
      <c r="GT597" s="12"/>
      <c r="GU597" s="12"/>
      <c r="GV597" s="12"/>
      <c r="GW597" s="12"/>
      <c r="GX597" s="12"/>
      <c r="GY597" s="12"/>
      <c r="GZ597" s="12"/>
      <c r="HA597" s="12"/>
      <c r="HB597" s="12"/>
      <c r="HC597" s="12"/>
      <c r="HD597" s="12"/>
      <c r="HE597" s="12"/>
      <c r="HF597" s="12"/>
      <c r="HG597" s="12"/>
      <c r="HH597" s="12"/>
      <c r="HI597" s="12"/>
      <c r="HJ597" s="12"/>
      <c r="HK597" s="12"/>
      <c r="HL597" s="12"/>
      <c r="HM597" s="12"/>
      <c r="HN597" s="12"/>
      <c r="HO597" s="12"/>
      <c r="HP597" s="12"/>
      <c r="HQ597" s="12"/>
      <c r="HR597" s="12"/>
      <c r="HS597" s="12"/>
      <c r="HT597" s="12"/>
      <c r="HU597" s="12"/>
      <c r="HV597" s="12"/>
      <c r="HW597" s="12"/>
      <c r="HX597" s="12"/>
      <c r="HY597" s="12"/>
      <c r="HZ597" s="12"/>
      <c r="IA597" s="12"/>
      <c r="IB597" s="12"/>
      <c r="IC597" s="12"/>
      <c r="ID597" s="12"/>
      <c r="IE597" s="12"/>
      <c r="IF597" s="12"/>
      <c r="IG597" s="12"/>
      <c r="IH597" s="12"/>
      <c r="II597" s="12"/>
      <c r="IJ597" s="12"/>
    </row>
    <row r="598" spans="1:244" x14ac:dyDescent="0.3">
      <c r="A598" s="48"/>
      <c r="B598" s="38">
        <v>3</v>
      </c>
      <c r="C598" s="37"/>
      <c r="D598" s="39">
        <v>25</v>
      </c>
      <c r="E598" s="37"/>
      <c r="F598" s="40">
        <v>45077</v>
      </c>
      <c r="G598" s="38" t="s">
        <v>89</v>
      </c>
      <c r="H598" s="12"/>
      <c r="I598" s="15">
        <v>45022</v>
      </c>
      <c r="J598" s="13">
        <f t="shared" si="80"/>
        <v>55</v>
      </c>
      <c r="K598" s="41">
        <f t="shared" si="81"/>
        <v>0</v>
      </c>
      <c r="L598" s="37">
        <v>55</v>
      </c>
      <c r="M598" s="16" t="s">
        <v>74</v>
      </c>
      <c r="N598" s="12">
        <v>1</v>
      </c>
      <c r="O598" s="48"/>
      <c r="P598" s="37" t="s">
        <v>107</v>
      </c>
      <c r="Q598" s="37" t="s">
        <v>108</v>
      </c>
      <c r="R598" s="12" t="s">
        <v>77</v>
      </c>
      <c r="S598" s="37" t="s">
        <v>196</v>
      </c>
      <c r="T598" s="12">
        <v>28</v>
      </c>
      <c r="U598" s="48">
        <v>2</v>
      </c>
      <c r="V598" s="37">
        <v>2</v>
      </c>
      <c r="W598" s="37" t="s">
        <v>480</v>
      </c>
      <c r="X598" s="48" t="s">
        <v>461</v>
      </c>
      <c r="Y598" s="48">
        <v>4.4000000000000004</v>
      </c>
      <c r="Z598" s="47">
        <v>28.2</v>
      </c>
      <c r="AA598" s="47">
        <v>1000</v>
      </c>
      <c r="AB598" s="48">
        <v>12.2</v>
      </c>
      <c r="AC598" s="47">
        <v>-24</v>
      </c>
      <c r="AD598" s="48">
        <v>-29.5</v>
      </c>
      <c r="AE598" s="48">
        <v>20</v>
      </c>
      <c r="AF598" s="48">
        <v>21</v>
      </c>
      <c r="AG598" s="48">
        <v>22</v>
      </c>
      <c r="AH598" s="48">
        <v>23</v>
      </c>
      <c r="AI598" s="48"/>
      <c r="AJ598" s="47">
        <v>6</v>
      </c>
      <c r="AK598" s="16">
        <f t="shared" si="79"/>
        <v>1295.1640000000002</v>
      </c>
      <c r="AL598" s="37">
        <v>-69.656400000000005</v>
      </c>
      <c r="AM598" s="43">
        <v>-77.270499999999998</v>
      </c>
      <c r="AN598" s="43">
        <v>-89.370699999999999</v>
      </c>
      <c r="AO598" s="43">
        <v>-92.681899999999999</v>
      </c>
      <c r="AP598" s="43">
        <v>-94.329800000000006</v>
      </c>
      <c r="AQ598" s="37">
        <v>-106.018</v>
      </c>
      <c r="AR598" s="37"/>
      <c r="AS598" s="37"/>
      <c r="AT598" s="48"/>
      <c r="AU598" s="12">
        <f t="shared" si="82"/>
        <v>28</v>
      </c>
      <c r="AV598" s="48">
        <v>14</v>
      </c>
      <c r="AW598" s="48">
        <v>1</v>
      </c>
      <c r="AX598" s="48">
        <v>1</v>
      </c>
      <c r="AY598" s="48" t="s">
        <v>80</v>
      </c>
      <c r="AZ598" s="48">
        <v>421.40050000000002</v>
      </c>
      <c r="BA598" s="48">
        <v>426.09960000000001</v>
      </c>
      <c r="BB598" s="82">
        <v>-24.879999160000001</v>
      </c>
      <c r="BC598" s="83">
        <v>52.086421970000004</v>
      </c>
      <c r="BD598" s="48">
        <v>2</v>
      </c>
      <c r="BE598" s="48">
        <v>423.40050000000002</v>
      </c>
      <c r="BF598" s="48">
        <v>11.97106</v>
      </c>
      <c r="BG598" s="48">
        <v>0</v>
      </c>
      <c r="BH598" s="48">
        <v>421.40050000000002</v>
      </c>
      <c r="BI598" s="82">
        <v>3.5529359999999999</v>
      </c>
      <c r="BJ598" s="48">
        <v>26.043209999999998</v>
      </c>
      <c r="BK598" s="48">
        <v>0.74658400000000003</v>
      </c>
      <c r="BL598" s="48">
        <v>4.2995200000000002</v>
      </c>
      <c r="BM598" s="48">
        <v>7.1206180000000003</v>
      </c>
      <c r="BN598" s="48">
        <v>4.3250549999999999</v>
      </c>
      <c r="BO598" s="48">
        <v>32.935049999999997</v>
      </c>
      <c r="BP598" s="48">
        <v>1.1494139999999999</v>
      </c>
      <c r="BQ598" s="48">
        <v>-15.625</v>
      </c>
      <c r="BR598" s="48">
        <v>1.6494139999999999</v>
      </c>
      <c r="BS598" s="48" t="s">
        <v>81</v>
      </c>
      <c r="BT598" s="48" t="s">
        <v>81</v>
      </c>
      <c r="BU598" s="48" t="s">
        <v>81</v>
      </c>
      <c r="BV598" s="48" t="s">
        <v>81</v>
      </c>
      <c r="BW598" s="48">
        <v>170.6951</v>
      </c>
      <c r="BX598" s="48" t="s">
        <v>82</v>
      </c>
      <c r="BY598" s="48" t="s">
        <v>81</v>
      </c>
      <c r="BZ598" s="48" t="s">
        <v>82</v>
      </c>
      <c r="CA598" s="48" t="s">
        <v>82</v>
      </c>
      <c r="CB598" s="48"/>
      <c r="CC598" s="48">
        <v>47</v>
      </c>
      <c r="CD598" s="37" t="s">
        <v>113</v>
      </c>
      <c r="CE598" s="45">
        <v>-17.876000000000001</v>
      </c>
      <c r="CF598" s="46">
        <v>226478.3</v>
      </c>
      <c r="CG598" s="46">
        <v>-0.17799999999999999</v>
      </c>
      <c r="CH598" s="46">
        <v>0.83899999999999997</v>
      </c>
      <c r="CI598" s="46">
        <v>32.250999999999998</v>
      </c>
      <c r="CJ598" s="46">
        <v>1.0980000000000001</v>
      </c>
      <c r="CK598" s="46">
        <v>3.476</v>
      </c>
      <c r="CL598" s="46">
        <v>-27.565000000000001</v>
      </c>
      <c r="CM598" s="37">
        <v>0.629</v>
      </c>
      <c r="CN598" s="23"/>
      <c r="CO598" s="62">
        <f t="shared" si="85"/>
        <v>3.4759999999999995</v>
      </c>
      <c r="CP598" s="37">
        <v>-50.753999999999998</v>
      </c>
      <c r="CQ598" s="37">
        <v>439.78500000000003</v>
      </c>
      <c r="CR598" s="48"/>
      <c r="CS598" s="48"/>
      <c r="CT598" s="48"/>
      <c r="CU598" s="48"/>
      <c r="CV598" s="48"/>
      <c r="CW598" s="37"/>
      <c r="CX598" s="34">
        <v>0.25800000000000001</v>
      </c>
      <c r="CY598" s="23"/>
      <c r="CZ598" s="37" t="s">
        <v>481</v>
      </c>
      <c r="DA598" s="37"/>
      <c r="DB598" s="37"/>
      <c r="DC598" s="37"/>
      <c r="DD598" s="37"/>
      <c r="DE598" s="37"/>
      <c r="DF598" s="37"/>
      <c r="DG598" s="12"/>
      <c r="DH598" s="37"/>
      <c r="DI598" s="37"/>
      <c r="DJ598" s="37"/>
      <c r="DK598" s="37"/>
      <c r="DL598" s="37"/>
      <c r="DM598" s="37"/>
      <c r="DN598" s="37"/>
      <c r="DO598" s="37"/>
      <c r="DP598" s="37"/>
      <c r="DQ598" s="37"/>
      <c r="DR598" s="37"/>
      <c r="DS598" s="37"/>
      <c r="DT598" s="37"/>
      <c r="DU598" s="37"/>
      <c r="DV598" s="37"/>
      <c r="DW598" s="37"/>
      <c r="DX598" s="37"/>
      <c r="DY598" s="37"/>
      <c r="DZ598" s="37"/>
      <c r="EA598" s="37"/>
      <c r="EB598" s="37"/>
      <c r="EC598" s="12">
        <v>8</v>
      </c>
      <c r="ED598" s="12">
        <v>8</v>
      </c>
      <c r="EF598" s="21">
        <f t="shared" si="83"/>
        <v>0</v>
      </c>
      <c r="EG598" s="28">
        <v>8</v>
      </c>
    </row>
    <row r="599" spans="1:244" x14ac:dyDescent="0.3">
      <c r="A599" s="37"/>
      <c r="B599" s="38">
        <v>3</v>
      </c>
      <c r="C599" s="37"/>
      <c r="D599" s="39">
        <v>25</v>
      </c>
      <c r="E599" s="37"/>
      <c r="F599" s="40">
        <v>45077</v>
      </c>
      <c r="G599" s="38" t="s">
        <v>89</v>
      </c>
      <c r="H599" s="12"/>
      <c r="I599" s="15">
        <v>45022</v>
      </c>
      <c r="J599" s="13">
        <f t="shared" si="80"/>
        <v>55</v>
      </c>
      <c r="K599" s="41">
        <f t="shared" si="81"/>
        <v>0</v>
      </c>
      <c r="L599" s="37">
        <v>55</v>
      </c>
      <c r="M599" s="42" t="s">
        <v>105</v>
      </c>
      <c r="N599" s="12">
        <v>1</v>
      </c>
      <c r="O599" s="37" t="s">
        <v>214</v>
      </c>
      <c r="P599" s="37" t="s">
        <v>107</v>
      </c>
      <c r="Q599" s="37" t="s">
        <v>108</v>
      </c>
      <c r="R599" s="12" t="s">
        <v>77</v>
      </c>
      <c r="S599" s="37" t="s">
        <v>196</v>
      </c>
      <c r="T599" s="12">
        <v>28</v>
      </c>
      <c r="U599" s="37">
        <v>3</v>
      </c>
      <c r="V599" s="37">
        <v>2</v>
      </c>
      <c r="W599" s="37" t="s">
        <v>482</v>
      </c>
      <c r="X599" s="37" t="s">
        <v>139</v>
      </c>
      <c r="Y599" s="37">
        <v>3.3</v>
      </c>
      <c r="Z599" s="38">
        <v>44.2</v>
      </c>
      <c r="AA599" s="38">
        <v>1100</v>
      </c>
      <c r="AB599" s="37">
        <v>5.7</v>
      </c>
      <c r="AC599" s="38">
        <v>-38</v>
      </c>
      <c r="AD599" s="37">
        <v>-25</v>
      </c>
      <c r="AE599" s="37" t="s">
        <v>483</v>
      </c>
      <c r="AF599" s="37">
        <v>39</v>
      </c>
      <c r="AG599" s="37">
        <v>40</v>
      </c>
      <c r="AH599" s="37">
        <v>42</v>
      </c>
      <c r="AI599" s="37"/>
      <c r="AJ599" s="47">
        <v>1</v>
      </c>
      <c r="AK599" s="16">
        <f t="shared" si="79"/>
        <v>336.91599999999994</v>
      </c>
      <c r="AL599" s="37">
        <v>-69.824200000000005</v>
      </c>
      <c r="AM599" s="43">
        <v>-72.189300000000003</v>
      </c>
      <c r="AN599" s="43">
        <v>-74.020399999999995</v>
      </c>
      <c r="AO599" s="43">
        <v>-77.590900000000005</v>
      </c>
      <c r="AP599" s="43">
        <v>-75.546300000000002</v>
      </c>
      <c r="AQ599" s="37">
        <v>-80.566400000000002</v>
      </c>
      <c r="AR599" s="37"/>
      <c r="AS599" s="37"/>
      <c r="AT599" s="37" t="s">
        <v>484</v>
      </c>
      <c r="AU599" s="12">
        <f t="shared" si="82"/>
        <v>54</v>
      </c>
      <c r="AV599" s="37">
        <v>27</v>
      </c>
      <c r="AW599" s="37">
        <v>1</v>
      </c>
      <c r="AX599" s="37">
        <v>1</v>
      </c>
      <c r="AY599" s="37" t="s">
        <v>80</v>
      </c>
      <c r="AZ599" s="37">
        <v>293.90050000000002</v>
      </c>
      <c r="BA599" s="37">
        <v>297.59960000000001</v>
      </c>
      <c r="BB599" s="44">
        <v>-27.280000690000001</v>
      </c>
      <c r="BC599" s="43">
        <v>43.057586669999999</v>
      </c>
      <c r="BD599" s="37">
        <v>1.699219</v>
      </c>
      <c r="BE599" s="37">
        <v>295.59969999999998</v>
      </c>
      <c r="BF599" s="37">
        <v>18.185759999999998</v>
      </c>
      <c r="BG599" s="37">
        <v>0</v>
      </c>
      <c r="BH599" s="37">
        <v>293.90050000000002</v>
      </c>
      <c r="BI599" s="44" t="s">
        <v>81</v>
      </c>
      <c r="BJ599" s="37">
        <v>21.528790000000001</v>
      </c>
      <c r="BK599" s="37">
        <v>0.20674899999999999</v>
      </c>
      <c r="BL599" s="37" t="s">
        <v>81</v>
      </c>
      <c r="BM599" s="37">
        <v>1.753916</v>
      </c>
      <c r="BN599" s="37">
        <v>1.727228</v>
      </c>
      <c r="BO599" s="37">
        <v>21.29289</v>
      </c>
      <c r="BP599" s="37">
        <v>0.54980499999999999</v>
      </c>
      <c r="BQ599" s="37">
        <v>-15.1654</v>
      </c>
      <c r="BR599" s="37">
        <v>1.8505860000000001</v>
      </c>
      <c r="BS599" s="37" t="s">
        <v>81</v>
      </c>
      <c r="BT599" s="37" t="s">
        <v>81</v>
      </c>
      <c r="BU599" s="37" t="s">
        <v>81</v>
      </c>
      <c r="BV599" s="37" t="s">
        <v>81</v>
      </c>
      <c r="BW599" s="37">
        <v>124.89360000000001</v>
      </c>
      <c r="BX599" s="37" t="s">
        <v>82</v>
      </c>
      <c r="BY599" s="37" t="s">
        <v>81</v>
      </c>
      <c r="BZ599" s="37" t="s">
        <v>82</v>
      </c>
      <c r="CA599" s="37" t="s">
        <v>82</v>
      </c>
      <c r="CB599" s="37"/>
      <c r="CC599" s="37">
        <v>29</v>
      </c>
      <c r="CD599" s="37" t="s">
        <v>113</v>
      </c>
      <c r="CE599" s="45">
        <v>-15.497999999999999</v>
      </c>
      <c r="CF599" s="46">
        <v>146585.60000000001</v>
      </c>
      <c r="CG599" s="46">
        <v>0.65500000000000003</v>
      </c>
      <c r="CH599" s="46">
        <v>1.371</v>
      </c>
      <c r="CI599" s="46">
        <v>32.091999999999999</v>
      </c>
      <c r="CJ599" s="46">
        <v>0.499</v>
      </c>
      <c r="CK599" s="46">
        <v>3.4169999999999998</v>
      </c>
      <c r="CL599" s="46">
        <v>-17.024999999999999</v>
      </c>
      <c r="CM599" s="37">
        <v>1.0269999999999999</v>
      </c>
      <c r="CN599" s="23"/>
      <c r="CO599" s="62">
        <f t="shared" si="85"/>
        <v>3.4169999999999998</v>
      </c>
      <c r="CP599" s="37">
        <v>-51.841999999999999</v>
      </c>
      <c r="CQ599" s="37">
        <v>372.5</v>
      </c>
      <c r="CR599" s="37"/>
      <c r="CS599" s="37"/>
      <c r="CT599" s="37"/>
      <c r="CU599" s="37"/>
      <c r="CV599" s="37"/>
      <c r="CW599" s="37"/>
      <c r="CX599" s="34">
        <v>0.222</v>
      </c>
      <c r="CY599" s="23"/>
      <c r="CZ599" s="37" t="s">
        <v>485</v>
      </c>
      <c r="DA599" s="37"/>
      <c r="DB599" s="37"/>
      <c r="DC599" s="37"/>
      <c r="DD599" s="37"/>
      <c r="DE599" s="37"/>
      <c r="DF599" s="12"/>
      <c r="DG599" s="12"/>
      <c r="DH599" s="37"/>
      <c r="DI599" s="37"/>
      <c r="DJ599" s="37"/>
      <c r="DK599" s="37"/>
      <c r="DL599" s="37"/>
      <c r="DM599" s="37"/>
      <c r="DN599" s="37"/>
      <c r="DO599" s="37"/>
      <c r="DP599" s="37"/>
      <c r="DQ599" s="37"/>
      <c r="DR599" s="37"/>
      <c r="DS599" s="37"/>
      <c r="DT599" s="37"/>
      <c r="DU599" s="37"/>
      <c r="DV599" s="81"/>
      <c r="DW599" s="81"/>
      <c r="DX599" s="81"/>
      <c r="DY599" s="81"/>
      <c r="DZ599" s="37"/>
      <c r="EA599" s="37"/>
      <c r="EB599" s="37"/>
      <c r="EC599" s="12">
        <v>4</v>
      </c>
      <c r="ED599" s="12">
        <v>4</v>
      </c>
      <c r="EF599" s="21">
        <f t="shared" si="83"/>
        <v>0</v>
      </c>
      <c r="EG599" s="28">
        <v>4</v>
      </c>
    </row>
    <row r="600" spans="1:244" x14ac:dyDescent="0.3">
      <c r="A600" s="37"/>
      <c r="B600" s="47">
        <v>3</v>
      </c>
      <c r="C600" s="37"/>
      <c r="D600" s="39">
        <v>25</v>
      </c>
      <c r="E600" s="37"/>
      <c r="F600" s="40">
        <v>45077</v>
      </c>
      <c r="G600" s="38" t="s">
        <v>89</v>
      </c>
      <c r="H600" s="12"/>
      <c r="I600" s="15">
        <v>45022</v>
      </c>
      <c r="J600" s="13">
        <f t="shared" si="80"/>
        <v>55</v>
      </c>
      <c r="K600" s="41">
        <f t="shared" si="81"/>
        <v>0</v>
      </c>
      <c r="L600" s="37">
        <v>55</v>
      </c>
      <c r="M600" s="16" t="s">
        <v>74</v>
      </c>
      <c r="N600" s="12">
        <v>1</v>
      </c>
      <c r="O600" s="37" t="s">
        <v>214</v>
      </c>
      <c r="P600" s="37" t="s">
        <v>107</v>
      </c>
      <c r="Q600" s="37" t="s">
        <v>108</v>
      </c>
      <c r="R600" s="12" t="s">
        <v>77</v>
      </c>
      <c r="S600" s="37" t="s">
        <v>196</v>
      </c>
      <c r="T600" s="12">
        <v>28</v>
      </c>
      <c r="U600" s="37">
        <v>2</v>
      </c>
      <c r="V600" s="37">
        <v>3</v>
      </c>
      <c r="W600" s="37" t="s">
        <v>460</v>
      </c>
      <c r="X600" s="37" t="s">
        <v>461</v>
      </c>
      <c r="Y600" s="37">
        <v>4.0999999999999996</v>
      </c>
      <c r="Z600" s="38">
        <v>75.5</v>
      </c>
      <c r="AA600" s="38">
        <v>1100</v>
      </c>
      <c r="AB600" s="37">
        <v>7.8</v>
      </c>
      <c r="AC600" s="38">
        <v>-52</v>
      </c>
      <c r="AD600" s="37">
        <v>-11.7</v>
      </c>
      <c r="AE600" s="59">
        <v>24</v>
      </c>
      <c r="AF600" s="37">
        <v>25</v>
      </c>
      <c r="AG600" s="37">
        <v>26</v>
      </c>
      <c r="AH600" s="37">
        <v>27</v>
      </c>
      <c r="AI600" s="37"/>
      <c r="AJ600" s="38">
        <v>6</v>
      </c>
      <c r="AK600" s="16">
        <f t="shared" si="79"/>
        <v>811.76399999999967</v>
      </c>
      <c r="AL600" s="37">
        <v>-70.510900000000007</v>
      </c>
      <c r="AM600" s="43">
        <v>-75.271600000000007</v>
      </c>
      <c r="AN600" s="43">
        <v>-77.392600000000002</v>
      </c>
      <c r="AO600" s="43">
        <v>-80.154399999999995</v>
      </c>
      <c r="AP600" s="43">
        <v>-88.363600000000005</v>
      </c>
      <c r="AQ600" s="37">
        <v>-87.5702</v>
      </c>
      <c r="AR600" s="37"/>
      <c r="AS600" s="37"/>
      <c r="AT600" s="37"/>
      <c r="AU600" s="12">
        <f t="shared" si="82"/>
        <v>52</v>
      </c>
      <c r="AV600" s="37">
        <v>26</v>
      </c>
      <c r="AW600" s="37">
        <v>1</v>
      </c>
      <c r="AX600" s="37">
        <v>1</v>
      </c>
      <c r="AY600" s="37" t="s">
        <v>80</v>
      </c>
      <c r="AZ600" s="37">
        <v>394.80099999999999</v>
      </c>
      <c r="BA600" s="37">
        <v>398.59960000000001</v>
      </c>
      <c r="BB600" s="44">
        <v>-25.709999079999999</v>
      </c>
      <c r="BC600" s="43">
        <v>75.774085999999997</v>
      </c>
      <c r="BD600" s="37">
        <v>1.699219</v>
      </c>
      <c r="BE600" s="37">
        <v>396.50020000000001</v>
      </c>
      <c r="BF600" s="37">
        <v>-0.29098000000000002</v>
      </c>
      <c r="BG600" s="37">
        <v>3.6992189999999998</v>
      </c>
      <c r="BH600" s="37">
        <v>398.50020000000001</v>
      </c>
      <c r="BI600" s="44">
        <v>1.5450189999999999</v>
      </c>
      <c r="BJ600" s="37">
        <v>37.887039999999999</v>
      </c>
      <c r="BK600" s="37">
        <v>1.106711</v>
      </c>
      <c r="BL600" s="37">
        <v>2.6517309999999998</v>
      </c>
      <c r="BM600" s="37">
        <v>0.98808099999999999</v>
      </c>
      <c r="BN600" s="37">
        <v>8.5915780000000002</v>
      </c>
      <c r="BO600" s="37">
        <v>126.8382</v>
      </c>
      <c r="BP600" s="37">
        <v>1.1494139999999999</v>
      </c>
      <c r="BQ600" s="37">
        <v>-53.002499999999998</v>
      </c>
      <c r="BR600" s="37">
        <v>0.64941400000000005</v>
      </c>
      <c r="BS600" s="37">
        <v>44.464840000000002</v>
      </c>
      <c r="BT600" s="37">
        <v>1.1772590000000001</v>
      </c>
      <c r="BU600" s="37">
        <v>-44.312899999999999</v>
      </c>
      <c r="BV600" s="37">
        <v>1.3763339999999999</v>
      </c>
      <c r="BW600" s="37">
        <v>129.32599999999999</v>
      </c>
      <c r="BX600" s="37" t="s">
        <v>82</v>
      </c>
      <c r="BY600" s="37" t="s">
        <v>81</v>
      </c>
      <c r="BZ600" s="37" t="s">
        <v>82</v>
      </c>
      <c r="CA600" s="37" t="s">
        <v>82</v>
      </c>
      <c r="CB600" s="37"/>
      <c r="CC600" s="37"/>
      <c r="CD600" s="37"/>
      <c r="CE600" s="45"/>
      <c r="CF600" s="46"/>
      <c r="CG600" s="46"/>
      <c r="CH600" s="46"/>
      <c r="CI600" s="46"/>
      <c r="CJ600" s="46"/>
      <c r="CK600" s="46"/>
      <c r="CL600" s="46"/>
      <c r="CM600" s="37"/>
      <c r="CN600" s="23"/>
      <c r="CO600" s="62"/>
      <c r="CP600" s="37"/>
      <c r="CQ600" s="37"/>
      <c r="CR600" s="37"/>
      <c r="CS600" s="37"/>
      <c r="CT600" s="37"/>
      <c r="CU600" s="37"/>
      <c r="CV600" s="37"/>
      <c r="CW600" s="37"/>
      <c r="CX600" s="22" t="s">
        <v>98</v>
      </c>
      <c r="CY600" s="12" t="s">
        <v>98</v>
      </c>
      <c r="CZ600" s="37" t="s">
        <v>367</v>
      </c>
      <c r="DA600" s="37"/>
      <c r="DB600" s="37"/>
      <c r="DC600" s="37"/>
      <c r="DD600" s="37"/>
      <c r="DE600" s="37"/>
      <c r="DF600" s="12" t="s">
        <v>87</v>
      </c>
      <c r="DG600" s="12"/>
      <c r="DH600" s="37"/>
      <c r="DI600" s="37"/>
      <c r="DJ600" s="37"/>
      <c r="DK600" s="37"/>
      <c r="DL600" s="37"/>
      <c r="DM600" s="37"/>
      <c r="DN600" s="37"/>
      <c r="DO600" s="37"/>
      <c r="DP600" s="37"/>
      <c r="DQ600" s="37"/>
      <c r="DR600" s="37"/>
      <c r="DS600" s="37"/>
      <c r="DT600" s="37"/>
      <c r="DU600" s="37"/>
      <c r="DV600" s="37"/>
      <c r="DW600" s="37"/>
      <c r="DX600" s="37"/>
      <c r="DY600" s="37"/>
      <c r="DZ600" s="37"/>
      <c r="EA600" s="37"/>
      <c r="EB600" s="37"/>
      <c r="EC600" s="21">
        <v>8</v>
      </c>
      <c r="ED600" s="33">
        <v>8</v>
      </c>
      <c r="EF600" s="21">
        <f t="shared" si="83"/>
        <v>0</v>
      </c>
      <c r="EG600" s="24">
        <v>8</v>
      </c>
    </row>
    <row r="601" spans="1:244" x14ac:dyDescent="0.3">
      <c r="A601" s="37"/>
      <c r="B601" s="38">
        <v>3</v>
      </c>
      <c r="C601" s="37"/>
      <c r="D601" s="39">
        <v>25</v>
      </c>
      <c r="E601" s="37"/>
      <c r="F601" s="40">
        <v>45077</v>
      </c>
      <c r="G601" s="38" t="s">
        <v>89</v>
      </c>
      <c r="H601" s="12"/>
      <c r="I601" s="15">
        <v>45022</v>
      </c>
      <c r="J601" s="13">
        <f t="shared" si="80"/>
        <v>55</v>
      </c>
      <c r="K601" s="41">
        <f t="shared" si="81"/>
        <v>0</v>
      </c>
      <c r="L601" s="37">
        <v>55</v>
      </c>
      <c r="M601" s="42" t="s">
        <v>105</v>
      </c>
      <c r="N601" s="12">
        <v>1</v>
      </c>
      <c r="O601" s="37" t="s">
        <v>415</v>
      </c>
      <c r="P601" s="37" t="s">
        <v>107</v>
      </c>
      <c r="Q601" s="37" t="s">
        <v>108</v>
      </c>
      <c r="R601" s="12" t="s">
        <v>77</v>
      </c>
      <c r="S601" s="37" t="s">
        <v>196</v>
      </c>
      <c r="T601" s="12">
        <v>28</v>
      </c>
      <c r="U601" s="37">
        <v>1</v>
      </c>
      <c r="V601" s="37">
        <v>1</v>
      </c>
      <c r="W601" s="37" t="s">
        <v>472</v>
      </c>
      <c r="X601" s="37" t="s">
        <v>197</v>
      </c>
      <c r="Y601" s="37">
        <v>4.0999999999999996</v>
      </c>
      <c r="Z601" s="38">
        <v>29.4</v>
      </c>
      <c r="AA601" s="38">
        <v>1900</v>
      </c>
      <c r="AB601" s="37">
        <v>8.3000000000000007</v>
      </c>
      <c r="AC601" s="38">
        <v>-46</v>
      </c>
      <c r="AD601" s="37">
        <v>-8.5</v>
      </c>
      <c r="AE601" s="59">
        <v>0</v>
      </c>
      <c r="AF601" s="37">
        <v>1</v>
      </c>
      <c r="AG601" s="37"/>
      <c r="AH601" s="37"/>
      <c r="AI601" s="37"/>
      <c r="AJ601" s="38">
        <v>2</v>
      </c>
      <c r="AK601" s="16"/>
      <c r="AL601" s="37"/>
      <c r="AM601" s="43"/>
      <c r="AN601" s="43"/>
      <c r="AO601" s="43"/>
      <c r="AP601" s="43"/>
      <c r="AQ601" s="37"/>
      <c r="AR601" s="37"/>
      <c r="AS601" s="37"/>
      <c r="AT601" s="37"/>
      <c r="AU601" s="12">
        <f t="shared" si="82"/>
        <v>40</v>
      </c>
      <c r="AV601" s="37">
        <v>20</v>
      </c>
      <c r="AW601" s="37">
        <v>1</v>
      </c>
      <c r="AX601" s="37">
        <v>1</v>
      </c>
      <c r="AY601" s="37" t="s">
        <v>80</v>
      </c>
      <c r="AZ601" s="37">
        <v>324.19920000000002</v>
      </c>
      <c r="BA601" s="37">
        <v>328.00009999999997</v>
      </c>
      <c r="BB601" s="44">
        <v>-32.939998629999998</v>
      </c>
      <c r="BC601" s="43">
        <v>53.99712753</v>
      </c>
      <c r="BD601" s="37">
        <v>1.7011719999999999</v>
      </c>
      <c r="BE601" s="37">
        <v>325.90039999999999</v>
      </c>
      <c r="BF601" s="37">
        <v>11.60821</v>
      </c>
      <c r="BG601" s="37">
        <v>0</v>
      </c>
      <c r="BH601" s="37">
        <v>324.19920000000002</v>
      </c>
      <c r="BI601" s="44">
        <v>2.765069</v>
      </c>
      <c r="BJ601" s="37">
        <v>26.998560000000001</v>
      </c>
      <c r="BK601" s="37">
        <v>0.68246899999999999</v>
      </c>
      <c r="BL601" s="37">
        <v>3.4475370000000001</v>
      </c>
      <c r="BM601" s="37">
        <v>8.7297340000000005</v>
      </c>
      <c r="BN601" s="37">
        <v>3.1004839999999998</v>
      </c>
      <c r="BO601" s="37">
        <v>46.568629999999999</v>
      </c>
      <c r="BP601" s="37">
        <v>0.95019500000000001</v>
      </c>
      <c r="BQ601" s="37">
        <v>-20.527000000000001</v>
      </c>
      <c r="BR601" s="37">
        <v>1.4501949999999999</v>
      </c>
      <c r="BS601" s="37" t="s">
        <v>81</v>
      </c>
      <c r="BT601" s="37" t="s">
        <v>81</v>
      </c>
      <c r="BU601" s="37" t="s">
        <v>81</v>
      </c>
      <c r="BV601" s="37" t="s">
        <v>81</v>
      </c>
      <c r="BW601" s="37">
        <v>140.50970000000001</v>
      </c>
      <c r="BX601" s="37" t="s">
        <v>82</v>
      </c>
      <c r="BY601" s="37" t="s">
        <v>81</v>
      </c>
      <c r="BZ601" s="37" t="s">
        <v>82</v>
      </c>
      <c r="CA601" s="37" t="s">
        <v>82</v>
      </c>
      <c r="CB601" s="37"/>
      <c r="CC601" s="37"/>
      <c r="CD601" s="37"/>
      <c r="CE601" s="45"/>
      <c r="CF601" s="46"/>
      <c r="CG601" s="46"/>
      <c r="CH601" s="46"/>
      <c r="CI601" s="46"/>
      <c r="CJ601" s="46"/>
      <c r="CK601" s="46"/>
      <c r="CL601" s="46"/>
      <c r="CM601" s="37"/>
      <c r="CN601" s="23"/>
      <c r="CO601" s="62"/>
      <c r="CP601" s="37"/>
      <c r="CQ601" s="37"/>
      <c r="CR601" s="37"/>
      <c r="CS601" s="37"/>
      <c r="CT601" s="37"/>
      <c r="CU601" s="37"/>
      <c r="CV601" s="37"/>
      <c r="CW601" s="37"/>
      <c r="CX601" s="22" t="s">
        <v>98</v>
      </c>
      <c r="CY601" s="12" t="s">
        <v>98</v>
      </c>
      <c r="CZ601" s="37" t="s">
        <v>473</v>
      </c>
      <c r="DA601" s="37"/>
      <c r="DB601" s="37"/>
      <c r="DC601" s="37"/>
      <c r="DD601" s="37"/>
      <c r="DE601" s="37"/>
      <c r="DF601" s="12" t="s">
        <v>203</v>
      </c>
      <c r="DG601" s="12"/>
      <c r="DH601" s="37"/>
      <c r="DI601" s="37"/>
      <c r="DJ601" s="37"/>
      <c r="DK601" s="37"/>
      <c r="DL601" s="37"/>
      <c r="DM601" s="37"/>
      <c r="DN601" s="37"/>
      <c r="DO601" s="37"/>
      <c r="DP601" s="37"/>
      <c r="DQ601" s="37"/>
      <c r="DR601" s="37"/>
      <c r="DS601" s="37"/>
      <c r="DT601" s="37"/>
      <c r="DU601" s="37"/>
      <c r="DV601" s="37"/>
      <c r="DW601" s="37"/>
      <c r="DX601" s="37"/>
      <c r="DY601" s="37"/>
      <c r="DZ601" s="37"/>
      <c r="EA601" s="37"/>
      <c r="EB601" s="37"/>
      <c r="EC601" s="37">
        <v>4</v>
      </c>
      <c r="ED601" s="12">
        <v>4</v>
      </c>
      <c r="EE601" s="37"/>
      <c r="EF601" s="21">
        <f t="shared" si="83"/>
        <v>0</v>
      </c>
      <c r="EG601" s="50">
        <v>4</v>
      </c>
      <c r="EH601" s="37"/>
      <c r="EI601" s="37"/>
      <c r="EJ601" s="37"/>
      <c r="EK601" s="37"/>
      <c r="EL601" s="37"/>
      <c r="EM601" s="37"/>
      <c r="EN601" s="37"/>
      <c r="EO601" s="37"/>
      <c r="EP601" s="37"/>
      <c r="EQ601" s="37"/>
      <c r="ER601" s="37"/>
      <c r="ES601" s="37"/>
      <c r="ET601" s="37"/>
      <c r="EU601" s="37"/>
      <c r="EV601" s="37"/>
      <c r="EW601" s="37"/>
      <c r="EX601" s="37"/>
      <c r="EY601" s="37"/>
      <c r="EZ601" s="37"/>
      <c r="FA601" s="37"/>
      <c r="FB601" s="37"/>
      <c r="FC601" s="37"/>
      <c r="FD601" s="37"/>
      <c r="FE601" s="37"/>
      <c r="FF601" s="37"/>
      <c r="FG601" s="37"/>
      <c r="FH601" s="37"/>
      <c r="FI601" s="37"/>
      <c r="FJ601" s="37"/>
      <c r="FK601" s="37"/>
      <c r="FL601" s="37"/>
      <c r="FM601" s="37"/>
      <c r="FN601" s="37"/>
      <c r="FO601" s="37"/>
      <c r="FP601" s="37"/>
      <c r="FQ601" s="37"/>
      <c r="FR601" s="37"/>
      <c r="FS601" s="37"/>
      <c r="FT601" s="37"/>
      <c r="FU601" s="37"/>
      <c r="FV601" s="37"/>
      <c r="FW601" s="37"/>
      <c r="FX601" s="37"/>
      <c r="FY601" s="37"/>
      <c r="FZ601" s="37"/>
      <c r="GA601" s="37"/>
      <c r="GB601" s="37"/>
      <c r="GC601" s="37"/>
      <c r="GD601" s="37"/>
      <c r="GE601" s="37"/>
      <c r="GF601" s="37"/>
      <c r="GG601" s="37"/>
      <c r="GH601" s="37"/>
      <c r="GI601" s="37"/>
      <c r="GJ601" s="37"/>
      <c r="GK601" s="37"/>
      <c r="GL601" s="37"/>
      <c r="GM601" s="37"/>
      <c r="GN601" s="37"/>
      <c r="GO601" s="37"/>
      <c r="GP601" s="37"/>
      <c r="GQ601" s="37"/>
      <c r="GR601" s="37"/>
      <c r="GS601" s="37"/>
      <c r="GT601" s="37"/>
      <c r="GU601" s="37"/>
      <c r="GV601" s="37"/>
      <c r="GW601" s="37"/>
      <c r="GX601" s="37"/>
      <c r="GY601" s="37"/>
      <c r="GZ601" s="37"/>
      <c r="HA601" s="37"/>
      <c r="HB601" s="37"/>
      <c r="HC601" s="37"/>
      <c r="HD601" s="37"/>
      <c r="HE601" s="37"/>
      <c r="HF601" s="37"/>
      <c r="HG601" s="37"/>
      <c r="HH601" s="37"/>
      <c r="HI601" s="37"/>
      <c r="HJ601" s="37"/>
      <c r="HK601" s="37"/>
      <c r="HL601" s="37"/>
      <c r="HM601" s="37"/>
      <c r="HN601" s="37"/>
      <c r="HO601" s="37"/>
      <c r="HP601" s="37"/>
      <c r="HQ601" s="37"/>
      <c r="HR601" s="37"/>
      <c r="HS601" s="37"/>
      <c r="HT601" s="37"/>
      <c r="HU601" s="37"/>
      <c r="HV601" s="37"/>
      <c r="HW601" s="37"/>
    </row>
    <row r="602" spans="1:244" x14ac:dyDescent="0.3">
      <c r="A602" s="37"/>
      <c r="B602" s="47">
        <v>3</v>
      </c>
      <c r="C602" s="37"/>
      <c r="D602" s="39">
        <v>25</v>
      </c>
      <c r="E602" s="37"/>
      <c r="F602" s="40">
        <v>45077</v>
      </c>
      <c r="G602" s="38" t="s">
        <v>89</v>
      </c>
      <c r="H602" s="12"/>
      <c r="I602" s="15">
        <v>45022</v>
      </c>
      <c r="J602" s="13">
        <f t="shared" si="80"/>
        <v>55</v>
      </c>
      <c r="K602" s="41">
        <f t="shared" si="81"/>
        <v>0</v>
      </c>
      <c r="L602" s="37">
        <v>55</v>
      </c>
      <c r="M602" s="16" t="s">
        <v>74</v>
      </c>
      <c r="N602" s="12">
        <v>1</v>
      </c>
      <c r="O602" s="37" t="s">
        <v>474</v>
      </c>
      <c r="P602" s="37" t="s">
        <v>107</v>
      </c>
      <c r="Q602" s="37" t="s">
        <v>108</v>
      </c>
      <c r="R602" s="12" t="s">
        <v>77</v>
      </c>
      <c r="S602" s="37" t="s">
        <v>196</v>
      </c>
      <c r="T602" s="12">
        <v>28</v>
      </c>
      <c r="U602" s="37">
        <v>2</v>
      </c>
      <c r="V602" s="37">
        <v>5</v>
      </c>
      <c r="W602" s="37" t="s">
        <v>475</v>
      </c>
      <c r="X602" s="37" t="s">
        <v>197</v>
      </c>
      <c r="Y602" s="37">
        <v>3.9</v>
      </c>
      <c r="Z602" s="38">
        <v>44.1</v>
      </c>
      <c r="AA602" s="38">
        <v>1600</v>
      </c>
      <c r="AB602" s="37">
        <v>15.5</v>
      </c>
      <c r="AC602" s="38">
        <v>-30</v>
      </c>
      <c r="AD602" s="37">
        <v>-27.9</v>
      </c>
      <c r="AE602" s="59">
        <v>32</v>
      </c>
      <c r="AF602" s="37">
        <v>33</v>
      </c>
      <c r="AG602" s="37"/>
      <c r="AH602" s="37"/>
      <c r="AI602" s="37"/>
      <c r="AJ602" s="47">
        <v>2</v>
      </c>
      <c r="AK602" s="38"/>
      <c r="AL602" s="37"/>
      <c r="AM602" s="43"/>
      <c r="AN602" s="43"/>
      <c r="AO602" s="43"/>
      <c r="AP602" s="43"/>
      <c r="AQ602" s="37"/>
      <c r="AR602" s="37"/>
      <c r="AS602" s="37"/>
      <c r="AT602" s="37"/>
      <c r="AU602" s="12">
        <f t="shared" si="82"/>
        <v>44</v>
      </c>
      <c r="AV602" s="37">
        <v>22</v>
      </c>
      <c r="AW602" s="37">
        <v>1</v>
      </c>
      <c r="AX602" s="37">
        <v>1</v>
      </c>
      <c r="AY602" s="37" t="s">
        <v>80</v>
      </c>
      <c r="AZ602" s="37">
        <v>301.30099999999999</v>
      </c>
      <c r="BA602" s="37">
        <v>305.79880000000003</v>
      </c>
      <c r="BB602" s="44">
        <v>-23.729999540000001</v>
      </c>
      <c r="BC602" s="43">
        <v>49.532611850000002</v>
      </c>
      <c r="BD602" s="37">
        <v>1.8984380000000001</v>
      </c>
      <c r="BE602" s="37">
        <v>303.19940000000003</v>
      </c>
      <c r="BF602" s="37">
        <v>10.54641</v>
      </c>
      <c r="BG602" s="37">
        <v>0</v>
      </c>
      <c r="BH602" s="37">
        <v>301.30099999999999</v>
      </c>
      <c r="BI602" s="44">
        <v>3.1733340000000001</v>
      </c>
      <c r="BJ602" s="37">
        <v>24.766310000000001</v>
      </c>
      <c r="BK602" s="37">
        <v>0.77054500000000004</v>
      </c>
      <c r="BL602" s="37">
        <v>3.9438789999999999</v>
      </c>
      <c r="BM602" s="37">
        <v>20.994499999999999</v>
      </c>
      <c r="BN602" s="37">
        <v>3.7222339999999998</v>
      </c>
      <c r="BO602" s="37">
        <v>36.151960000000003</v>
      </c>
      <c r="BP602" s="37">
        <v>1.0498050000000001</v>
      </c>
      <c r="BQ602" s="37">
        <v>-16.6767</v>
      </c>
      <c r="BR602" s="37">
        <v>1.550781</v>
      </c>
      <c r="BS602" s="37" t="s">
        <v>81</v>
      </c>
      <c r="BT602" s="37" t="s">
        <v>81</v>
      </c>
      <c r="BU602" s="37" t="s">
        <v>81</v>
      </c>
      <c r="BV602" s="37" t="s">
        <v>81</v>
      </c>
      <c r="BW602" s="37">
        <v>150.46979999999999</v>
      </c>
      <c r="BX602" s="37" t="s">
        <v>82</v>
      </c>
      <c r="BY602" s="37" t="s">
        <v>81</v>
      </c>
      <c r="BZ602" s="37" t="s">
        <v>82</v>
      </c>
      <c r="CA602" s="37" t="s">
        <v>82</v>
      </c>
      <c r="CB602" s="37"/>
      <c r="CC602" s="37"/>
      <c r="CD602" s="37"/>
      <c r="CE602" s="45"/>
      <c r="CF602" s="46"/>
      <c r="CG602" s="46"/>
      <c r="CH602" s="46"/>
      <c r="CI602" s="46"/>
      <c r="CJ602" s="46"/>
      <c r="CK602" s="46"/>
      <c r="CL602" s="46"/>
      <c r="CM602" s="37"/>
      <c r="CN602" s="23"/>
      <c r="CO602" s="62"/>
      <c r="CP602" s="37"/>
      <c r="CQ602" s="37"/>
      <c r="CR602" s="37"/>
      <c r="CS602" s="37"/>
      <c r="CT602" s="37"/>
      <c r="CU602" s="37"/>
      <c r="CV602" s="37"/>
      <c r="CW602" s="37"/>
      <c r="CX602" s="22" t="s">
        <v>98</v>
      </c>
      <c r="CY602" s="12" t="s">
        <v>98</v>
      </c>
      <c r="CZ602" s="37" t="s">
        <v>476</v>
      </c>
      <c r="DA602" s="37"/>
      <c r="DB602" s="37"/>
      <c r="DC602" s="37"/>
      <c r="DD602" s="37"/>
      <c r="DE602" s="37"/>
      <c r="DF602" s="12" t="s">
        <v>87</v>
      </c>
      <c r="DG602" s="12"/>
      <c r="DH602" s="37"/>
      <c r="DI602" s="37"/>
      <c r="DJ602" s="37"/>
      <c r="DK602" s="37"/>
      <c r="DL602" s="37"/>
      <c r="DM602" s="37"/>
      <c r="DN602" s="37"/>
      <c r="DO602" s="37"/>
      <c r="DP602" s="37"/>
      <c r="DQ602" s="37"/>
      <c r="DR602" s="37"/>
      <c r="DS602" s="37"/>
      <c r="DT602" s="37"/>
      <c r="DU602" s="37"/>
      <c r="DV602" s="37"/>
      <c r="DW602" s="37"/>
      <c r="DX602" s="37"/>
      <c r="DY602" s="37"/>
      <c r="DZ602" s="37"/>
      <c r="EA602" s="37"/>
      <c r="EB602" s="37"/>
      <c r="EC602" s="37">
        <v>4</v>
      </c>
      <c r="ED602" s="12">
        <v>4</v>
      </c>
      <c r="EE602" s="32"/>
      <c r="EF602" s="21">
        <f t="shared" si="83"/>
        <v>0</v>
      </c>
      <c r="EG602" s="50">
        <v>4</v>
      </c>
      <c r="EH602" s="32"/>
      <c r="EI602" s="32"/>
      <c r="EJ602" s="32"/>
      <c r="EK602" s="32"/>
      <c r="EL602" s="32"/>
      <c r="EM602" s="32"/>
      <c r="EN602" s="32"/>
      <c r="EO602" s="32"/>
      <c r="EP602" s="32"/>
      <c r="EQ602" s="32"/>
      <c r="ER602" s="32"/>
      <c r="ES602" s="32"/>
      <c r="ET602" s="32"/>
      <c r="EU602" s="32"/>
      <c r="EV602" s="32"/>
      <c r="EW602" s="32"/>
      <c r="EX602" s="32"/>
      <c r="EY602" s="32"/>
      <c r="EZ602" s="32"/>
      <c r="FA602" s="32"/>
      <c r="FB602" s="32"/>
      <c r="FC602" s="32"/>
      <c r="FD602" s="32"/>
      <c r="FE602" s="32"/>
      <c r="FF602" s="32"/>
      <c r="FG602" s="32"/>
      <c r="FH602" s="32"/>
      <c r="FI602" s="32"/>
      <c r="FJ602" s="32"/>
      <c r="FK602" s="32"/>
      <c r="FL602" s="32"/>
      <c r="FM602" s="32"/>
      <c r="FN602" s="32"/>
      <c r="FO602" s="12"/>
      <c r="FP602" s="12"/>
      <c r="FQ602" s="12"/>
      <c r="FR602" s="12"/>
      <c r="FS602" s="12"/>
      <c r="FT602" s="12"/>
      <c r="FU602" s="12"/>
      <c r="FV602" s="12"/>
      <c r="FW602" s="12"/>
      <c r="FX602" s="12"/>
      <c r="FY602" s="12"/>
      <c r="FZ602" s="12"/>
      <c r="GA602" s="12"/>
      <c r="GB602" s="12"/>
      <c r="GC602" s="12"/>
      <c r="GD602" s="12"/>
      <c r="GE602" s="12"/>
      <c r="GF602" s="12"/>
      <c r="GG602" s="12"/>
      <c r="GH602" s="12"/>
      <c r="GI602" s="12"/>
      <c r="GJ602" s="12"/>
      <c r="GK602" s="12"/>
      <c r="GL602" s="12"/>
      <c r="GM602" s="12"/>
      <c r="GN602" s="12"/>
      <c r="GO602" s="12"/>
      <c r="GP602" s="12"/>
      <c r="GQ602" s="12"/>
      <c r="GR602" s="12"/>
      <c r="GS602" s="12"/>
      <c r="GT602" s="12"/>
      <c r="GU602" s="12"/>
      <c r="GV602" s="12"/>
      <c r="GW602" s="12"/>
      <c r="GX602" s="12"/>
      <c r="GY602" s="12"/>
      <c r="GZ602" s="12"/>
      <c r="HA602" s="12"/>
      <c r="HB602" s="12"/>
      <c r="HC602" s="12"/>
      <c r="HD602" s="12"/>
      <c r="HE602" s="12"/>
      <c r="HF602" s="12"/>
      <c r="HG602" s="12"/>
      <c r="HH602" s="12"/>
      <c r="HI602" s="12"/>
      <c r="HJ602" s="12"/>
      <c r="HK602" s="12"/>
      <c r="HL602" s="12"/>
      <c r="HM602" s="12"/>
      <c r="HN602" s="12"/>
      <c r="HO602" s="12"/>
      <c r="HP602" s="12"/>
      <c r="HQ602" s="12"/>
      <c r="HR602" s="12"/>
      <c r="HS602" s="12"/>
      <c r="HT602" s="12"/>
      <c r="HU602" s="12"/>
      <c r="HV602" s="12"/>
      <c r="HW602" s="12"/>
      <c r="HX602" s="12"/>
      <c r="HY602" s="12"/>
      <c r="HZ602" s="12"/>
      <c r="IA602" s="12"/>
      <c r="IB602" s="12"/>
      <c r="IC602" s="12"/>
      <c r="ID602" s="12"/>
      <c r="IE602" s="12"/>
      <c r="IF602" s="12"/>
      <c r="IG602" s="12"/>
      <c r="IH602" s="12"/>
      <c r="II602" s="12"/>
      <c r="IJ602" s="12"/>
    </row>
    <row r="603" spans="1:244" x14ac:dyDescent="0.3">
      <c r="A603" s="48"/>
      <c r="B603" s="38">
        <v>3</v>
      </c>
      <c r="C603" s="37"/>
      <c r="D603" s="39">
        <v>25</v>
      </c>
      <c r="E603" s="37"/>
      <c r="F603" s="40">
        <v>45077</v>
      </c>
      <c r="G603" s="38" t="s">
        <v>89</v>
      </c>
      <c r="H603" s="12"/>
      <c r="I603" s="15">
        <v>45022</v>
      </c>
      <c r="J603" s="13">
        <f t="shared" si="80"/>
        <v>55</v>
      </c>
      <c r="K603" s="41">
        <f t="shared" si="81"/>
        <v>0</v>
      </c>
      <c r="L603" s="37">
        <v>55</v>
      </c>
      <c r="M603" s="42" t="s">
        <v>105</v>
      </c>
      <c r="N603" s="12">
        <v>1</v>
      </c>
      <c r="O603" s="48" t="s">
        <v>486</v>
      </c>
      <c r="P603" s="37" t="s">
        <v>107</v>
      </c>
      <c r="Q603" s="37" t="s">
        <v>108</v>
      </c>
      <c r="R603" s="12" t="s">
        <v>77</v>
      </c>
      <c r="S603" s="37" t="s">
        <v>196</v>
      </c>
      <c r="T603" s="12">
        <v>28</v>
      </c>
      <c r="U603" s="48">
        <v>1</v>
      </c>
      <c r="V603" s="37">
        <v>5</v>
      </c>
      <c r="W603" s="37" t="s">
        <v>487</v>
      </c>
      <c r="X603" s="48" t="s">
        <v>488</v>
      </c>
      <c r="Y603" s="48">
        <v>3.7</v>
      </c>
      <c r="Z603" s="47">
        <v>48.7</v>
      </c>
      <c r="AA603" s="47">
        <v>2200</v>
      </c>
      <c r="AB603" s="48">
        <v>4.9000000000000004</v>
      </c>
      <c r="AC603" s="47">
        <v>-48</v>
      </c>
      <c r="AD603" s="48">
        <v>-7.2</v>
      </c>
      <c r="AE603" s="84" t="s">
        <v>489</v>
      </c>
      <c r="AF603" s="48">
        <v>15</v>
      </c>
      <c r="AG603" s="48">
        <v>16</v>
      </c>
      <c r="AH603" s="48">
        <v>18</v>
      </c>
      <c r="AI603" s="48"/>
      <c r="AJ603" s="47">
        <v>5</v>
      </c>
      <c r="AK603" s="16">
        <f>SLOPE(AL603:AP603,AL$1:AP$1)*-1000</f>
        <v>2860.402</v>
      </c>
      <c r="AL603" s="37">
        <v>-68.801900000000003</v>
      </c>
      <c r="AM603" s="43">
        <v>-84.381100000000004</v>
      </c>
      <c r="AN603" s="43">
        <v>-96.435500000000005</v>
      </c>
      <c r="AO603" s="43">
        <v>-112.259</v>
      </c>
      <c r="AP603" s="43">
        <v>-126.373</v>
      </c>
      <c r="AQ603" s="37">
        <v>-136.49</v>
      </c>
      <c r="AR603" s="37"/>
      <c r="AS603" s="37"/>
      <c r="AT603" s="48"/>
      <c r="AU603" s="12">
        <f t="shared" si="82"/>
        <v>30</v>
      </c>
      <c r="AV603" s="48">
        <v>15</v>
      </c>
      <c r="AW603" s="48">
        <v>1</v>
      </c>
      <c r="AX603" s="48">
        <v>1</v>
      </c>
      <c r="AY603" s="48" t="s">
        <v>80</v>
      </c>
      <c r="AZ603" s="48">
        <v>649.30100000000004</v>
      </c>
      <c r="BA603" s="48">
        <v>654.90260000000001</v>
      </c>
      <c r="BB603" s="82">
        <v>-16.520000459999999</v>
      </c>
      <c r="BC603" s="83">
        <v>38.67576218</v>
      </c>
      <c r="BD603" s="48">
        <v>2.1992189999999998</v>
      </c>
      <c r="BE603" s="48">
        <v>651.50019999999995</v>
      </c>
      <c r="BF603" s="48">
        <v>10.935280000000001</v>
      </c>
      <c r="BG603" s="48">
        <v>0</v>
      </c>
      <c r="BH603" s="48">
        <v>649.30100000000004</v>
      </c>
      <c r="BI603" s="82" t="s">
        <v>81</v>
      </c>
      <c r="BJ603" s="48">
        <v>19.337879999999998</v>
      </c>
      <c r="BK603" s="48">
        <v>0.68942199999999998</v>
      </c>
      <c r="BL603" s="48" t="s">
        <v>81</v>
      </c>
      <c r="BM603" s="48">
        <v>4.0270479999999997</v>
      </c>
      <c r="BN603" s="48">
        <v>4.7323630000000003</v>
      </c>
      <c r="BO603" s="48">
        <v>20.883410000000001</v>
      </c>
      <c r="BP603" s="48">
        <v>0.94921900000000003</v>
      </c>
      <c r="BQ603" s="48">
        <v>-8.5637000000000008</v>
      </c>
      <c r="BR603" s="48">
        <v>2.25</v>
      </c>
      <c r="BS603" s="48" t="s">
        <v>81</v>
      </c>
      <c r="BT603" s="48" t="s">
        <v>81</v>
      </c>
      <c r="BU603" s="48" t="s">
        <v>81</v>
      </c>
      <c r="BV603" s="48" t="s">
        <v>81</v>
      </c>
      <c r="BW603" s="48">
        <v>160.33459999999999</v>
      </c>
      <c r="BX603" s="48" t="s">
        <v>82</v>
      </c>
      <c r="BY603" s="48" t="s">
        <v>81</v>
      </c>
      <c r="BZ603" s="48" t="s">
        <v>82</v>
      </c>
      <c r="CA603" s="48" t="s">
        <v>82</v>
      </c>
      <c r="CB603" s="48" t="s">
        <v>490</v>
      </c>
      <c r="CC603" s="48"/>
      <c r="CD603" s="48"/>
      <c r="CE603" s="85"/>
      <c r="CF603" s="86"/>
      <c r="CG603" s="86"/>
      <c r="CH603" s="86"/>
      <c r="CI603" s="86"/>
      <c r="CJ603" s="86"/>
      <c r="CK603" s="86"/>
      <c r="CL603" s="86"/>
      <c r="CM603" s="48"/>
      <c r="CN603" s="23"/>
      <c r="CO603" s="62"/>
      <c r="CP603" s="48"/>
      <c r="CQ603" s="48"/>
      <c r="CR603" s="48"/>
      <c r="CS603" s="48"/>
      <c r="CT603" s="48"/>
      <c r="CU603" s="48"/>
      <c r="CV603" s="48"/>
      <c r="CW603" s="37"/>
      <c r="CX603" s="22" t="s">
        <v>85</v>
      </c>
      <c r="CY603" s="12" t="s">
        <v>85</v>
      </c>
      <c r="CZ603" s="37" t="s">
        <v>491</v>
      </c>
      <c r="DA603" s="37"/>
      <c r="DB603" s="37"/>
      <c r="DC603" s="37"/>
      <c r="DD603" s="37"/>
      <c r="DE603" s="37"/>
      <c r="DF603" s="12" t="s">
        <v>87</v>
      </c>
      <c r="DG603" s="12"/>
      <c r="DH603" s="37"/>
      <c r="DI603" s="37"/>
      <c r="DJ603" s="37"/>
      <c r="DK603" s="37"/>
      <c r="DL603" s="37"/>
      <c r="DM603" s="37"/>
      <c r="DN603" s="37"/>
      <c r="DO603" s="37"/>
      <c r="DP603" s="37"/>
      <c r="DQ603" s="37"/>
      <c r="DR603" s="37"/>
      <c r="DS603" s="37"/>
      <c r="DT603" s="37"/>
      <c r="DU603" s="37"/>
      <c r="DV603" s="81"/>
      <c r="DW603" s="81"/>
      <c r="DX603" s="81"/>
      <c r="DY603" s="81"/>
      <c r="DZ603" s="48"/>
      <c r="EA603" s="48"/>
      <c r="EB603" s="48"/>
      <c r="EC603" s="12">
        <v>7</v>
      </c>
      <c r="ED603" s="12">
        <v>7</v>
      </c>
      <c r="EE603" s="12"/>
      <c r="EF603" s="21">
        <f t="shared" si="83"/>
        <v>0</v>
      </c>
      <c r="EG603" s="28">
        <v>7</v>
      </c>
      <c r="EH603" s="12"/>
      <c r="EI603" s="12"/>
      <c r="EJ603" s="12"/>
      <c r="EK603" s="12"/>
      <c r="EL603" s="12"/>
      <c r="EM603" s="12"/>
      <c r="EN603" s="12"/>
      <c r="EO603" s="12"/>
      <c r="EP603" s="12"/>
      <c r="EQ603" s="12"/>
      <c r="ER603" s="12"/>
      <c r="ES603" s="12"/>
      <c r="ET603" s="12"/>
      <c r="EU603" s="12"/>
      <c r="EV603" s="12"/>
      <c r="EW603" s="12"/>
      <c r="EX603" s="12"/>
      <c r="EY603" s="12"/>
      <c r="EZ603" s="12"/>
      <c r="FA603" s="12"/>
      <c r="FB603" s="12"/>
      <c r="FC603" s="12"/>
      <c r="FD603" s="12"/>
      <c r="FE603" s="12"/>
      <c r="FF603" s="12"/>
      <c r="FG603" s="12"/>
      <c r="FH603" s="12"/>
      <c r="FI603" s="12"/>
      <c r="FJ603" s="12"/>
      <c r="FK603" s="12"/>
      <c r="FL603" s="12"/>
      <c r="FM603" s="12"/>
      <c r="FN603" s="12"/>
      <c r="FO603" s="12"/>
      <c r="FP603" s="12"/>
      <c r="FQ603" s="12"/>
      <c r="FR603" s="12"/>
      <c r="FS603" s="12"/>
      <c r="FT603" s="12"/>
      <c r="FU603" s="12"/>
      <c r="FV603" s="12"/>
      <c r="FW603" s="12"/>
      <c r="FX603" s="12"/>
      <c r="FY603" s="12"/>
      <c r="FZ603" s="12"/>
      <c r="GA603" s="12"/>
      <c r="GB603" s="12"/>
      <c r="GC603" s="12"/>
      <c r="GD603" s="12"/>
      <c r="GE603" s="12"/>
      <c r="GF603" s="12"/>
      <c r="GG603" s="12"/>
      <c r="GH603" s="12"/>
      <c r="GI603" s="12"/>
      <c r="GJ603" s="12"/>
      <c r="GK603" s="12"/>
      <c r="GL603" s="12"/>
      <c r="GM603" s="12"/>
      <c r="GN603" s="12"/>
      <c r="GO603" s="12"/>
      <c r="GP603" s="12"/>
      <c r="GQ603" s="12"/>
      <c r="GR603" s="12"/>
      <c r="GS603" s="12"/>
      <c r="GT603" s="12"/>
      <c r="GU603" s="12"/>
      <c r="GV603" s="12"/>
      <c r="GW603" s="12"/>
      <c r="GX603" s="12"/>
      <c r="GY603" s="12"/>
      <c r="GZ603" s="12"/>
      <c r="HA603" s="12"/>
      <c r="HB603" s="12"/>
      <c r="HC603" s="12"/>
      <c r="HD603" s="12"/>
      <c r="HE603" s="12"/>
      <c r="HF603" s="12"/>
      <c r="HG603" s="12"/>
      <c r="HH603" s="12"/>
      <c r="HI603" s="12"/>
      <c r="HJ603" s="12"/>
      <c r="HK603" s="12"/>
      <c r="HL603" s="12"/>
      <c r="HM603" s="12"/>
      <c r="HN603" s="12"/>
      <c r="HO603" s="12"/>
      <c r="HP603" s="12"/>
      <c r="HQ603" s="12"/>
      <c r="HR603" s="12"/>
      <c r="HS603" s="12"/>
      <c r="HT603" s="12"/>
      <c r="HU603" s="12"/>
      <c r="HV603" s="12"/>
      <c r="HW603" s="12"/>
      <c r="HX603" s="12"/>
      <c r="HY603" s="12"/>
      <c r="HZ603" s="12"/>
      <c r="IA603" s="12"/>
      <c r="IB603" s="12"/>
      <c r="IC603" s="12"/>
      <c r="ID603" s="12"/>
      <c r="IE603" s="12"/>
      <c r="IF603" s="12"/>
      <c r="IG603" s="12"/>
      <c r="IH603" s="12"/>
      <c r="II603" s="12"/>
      <c r="IJ603" s="12"/>
    </row>
    <row r="604" spans="1:244" x14ac:dyDescent="0.3">
      <c r="A604" s="37"/>
      <c r="B604" s="38">
        <v>3</v>
      </c>
      <c r="C604" s="37"/>
      <c r="D604" s="39">
        <v>25</v>
      </c>
      <c r="E604" s="37"/>
      <c r="F604" s="40">
        <v>45077</v>
      </c>
      <c r="G604" s="38" t="s">
        <v>89</v>
      </c>
      <c r="H604" s="12"/>
      <c r="I604" s="15">
        <v>45022</v>
      </c>
      <c r="J604" s="13">
        <f t="shared" si="80"/>
        <v>55</v>
      </c>
      <c r="K604" s="41">
        <f t="shared" si="81"/>
        <v>0</v>
      </c>
      <c r="L604" s="37">
        <v>55</v>
      </c>
      <c r="M604" s="42" t="s">
        <v>105</v>
      </c>
      <c r="N604" s="12">
        <v>1</v>
      </c>
      <c r="O604" s="37" t="s">
        <v>492</v>
      </c>
      <c r="P604" s="37" t="s">
        <v>107</v>
      </c>
      <c r="Q604" s="37" t="s">
        <v>108</v>
      </c>
      <c r="R604" s="12" t="s">
        <v>77</v>
      </c>
      <c r="S604" s="37" t="s">
        <v>196</v>
      </c>
      <c r="T604" s="12">
        <v>28</v>
      </c>
      <c r="U604" s="37">
        <v>1</v>
      </c>
      <c r="V604" s="37">
        <v>3</v>
      </c>
      <c r="W604" s="37" t="s">
        <v>493</v>
      </c>
      <c r="X604" s="37" t="s">
        <v>228</v>
      </c>
      <c r="Y604" s="37">
        <v>5</v>
      </c>
      <c r="Z604" s="38">
        <v>28.5</v>
      </c>
      <c r="AA604" s="38">
        <v>1300</v>
      </c>
      <c r="AB604" s="37">
        <v>9.6</v>
      </c>
      <c r="AC604" s="38">
        <v>-34</v>
      </c>
      <c r="AD604" s="37">
        <v>-24.7</v>
      </c>
      <c r="AE604" s="37" t="s">
        <v>494</v>
      </c>
      <c r="AF604" s="37">
        <v>7</v>
      </c>
      <c r="AG604" s="37">
        <v>8</v>
      </c>
      <c r="AH604" s="37"/>
      <c r="AI604" s="37"/>
      <c r="AJ604" s="38">
        <v>0</v>
      </c>
      <c r="AK604" s="16">
        <f>SLOPE(AL604:AP604,AL$1:AP$1)*-1000</f>
        <v>1635.1119999999996</v>
      </c>
      <c r="AL604" s="37">
        <v>-72.204599999999999</v>
      </c>
      <c r="AM604" s="43">
        <v>-79.193100000000001</v>
      </c>
      <c r="AN604" s="43">
        <v>-89.416499999999999</v>
      </c>
      <c r="AO604" s="43">
        <v>-93.627899999999997</v>
      </c>
      <c r="AP604" s="43">
        <v>-105.86499999999999</v>
      </c>
      <c r="AQ604" s="37">
        <v>-108.627</v>
      </c>
      <c r="AR604" s="37"/>
      <c r="AS604" s="37"/>
      <c r="AT604" s="37"/>
      <c r="AU604" s="12">
        <f t="shared" si="82"/>
        <v>0</v>
      </c>
      <c r="AV604" s="37"/>
      <c r="AW604" s="37"/>
      <c r="AX604" s="37"/>
      <c r="AY604" s="37"/>
      <c r="AZ604" s="37"/>
      <c r="BA604" s="37"/>
      <c r="BB604" s="44"/>
      <c r="BC604" s="43"/>
      <c r="BD604" s="37"/>
      <c r="BE604" s="37"/>
      <c r="BF604" s="37"/>
      <c r="BG604" s="37"/>
      <c r="BH604" s="37"/>
      <c r="BI604" s="44"/>
      <c r="BJ604" s="37"/>
      <c r="BK604" s="37"/>
      <c r="BL604" s="37"/>
      <c r="BM604" s="37"/>
      <c r="BN604" s="37"/>
      <c r="BO604" s="37"/>
      <c r="BP604" s="37"/>
      <c r="BQ604" s="37"/>
      <c r="BR604" s="37"/>
      <c r="BS604" s="37"/>
      <c r="BT604" s="37"/>
      <c r="BU604" s="37"/>
      <c r="BV604" s="37"/>
      <c r="BW604" s="37"/>
      <c r="BX604" s="37"/>
      <c r="BY604" s="37"/>
      <c r="BZ604" s="37"/>
      <c r="CA604" s="37"/>
      <c r="CB604" s="37"/>
      <c r="CC604" s="37"/>
      <c r="CD604" s="37"/>
      <c r="CE604" s="45"/>
      <c r="CF604" s="46"/>
      <c r="CG604" s="46"/>
      <c r="CH604" s="46"/>
      <c r="CI604" s="46"/>
      <c r="CJ604" s="46"/>
      <c r="CK604" s="46"/>
      <c r="CL604" s="46"/>
      <c r="CM604" s="37"/>
      <c r="CN604" s="37"/>
      <c r="CO604" s="62"/>
      <c r="CP604" s="37"/>
      <c r="CQ604" s="37"/>
      <c r="CR604" s="37"/>
      <c r="CS604" s="37"/>
      <c r="CT604" s="37"/>
      <c r="CU604" s="37"/>
      <c r="CV604" s="37"/>
      <c r="CW604" s="37"/>
      <c r="CX604" s="34">
        <v>0</v>
      </c>
      <c r="CY604" s="23"/>
      <c r="CZ604" s="37" t="s">
        <v>495</v>
      </c>
      <c r="DA604" s="37"/>
      <c r="DB604" s="37"/>
      <c r="DC604" s="37"/>
      <c r="DD604" s="37"/>
      <c r="DE604" s="37"/>
      <c r="DF604" s="12"/>
      <c r="DG604" s="12"/>
      <c r="DH604" s="37"/>
      <c r="DI604" s="37"/>
      <c r="DJ604" s="37"/>
      <c r="DK604" s="37"/>
      <c r="DL604" s="37"/>
      <c r="DM604" s="37"/>
      <c r="DN604" s="37"/>
      <c r="DO604" s="37"/>
      <c r="DP604" s="37"/>
      <c r="DQ604" s="37"/>
      <c r="DR604" s="37"/>
      <c r="DS604" s="37"/>
      <c r="DT604" s="37"/>
      <c r="DU604" s="37"/>
      <c r="DV604" s="37"/>
      <c r="DW604" s="37"/>
      <c r="DX604" s="37"/>
      <c r="DY604" s="37"/>
      <c r="DZ604" s="37"/>
      <c r="EA604" s="37"/>
      <c r="EB604" s="37"/>
      <c r="EC604" s="12">
        <v>1</v>
      </c>
      <c r="ED604" s="12">
        <v>1</v>
      </c>
      <c r="EF604" s="21">
        <f t="shared" si="83"/>
        <v>0</v>
      </c>
      <c r="EG604" s="28">
        <v>1</v>
      </c>
    </row>
    <row r="605" spans="1:244" x14ac:dyDescent="0.3">
      <c r="A605" s="12"/>
      <c r="B605" s="61">
        <v>2</v>
      </c>
      <c r="C605" s="12"/>
      <c r="D605" s="12"/>
      <c r="E605" s="12"/>
      <c r="F605" s="14">
        <v>45245</v>
      </c>
      <c r="G605" s="22" t="s">
        <v>103</v>
      </c>
      <c r="H605" s="12"/>
      <c r="I605" s="14">
        <v>45204</v>
      </c>
      <c r="J605" s="22">
        <f t="shared" si="80"/>
        <v>41</v>
      </c>
      <c r="K605" s="12"/>
      <c r="L605" s="12">
        <f t="shared" ref="L605:L636" si="86">J605</f>
        <v>41</v>
      </c>
      <c r="M605" s="22" t="s">
        <v>233</v>
      </c>
      <c r="N605" s="12">
        <v>1</v>
      </c>
      <c r="O605" s="12"/>
      <c r="P605" s="12" t="s">
        <v>75</v>
      </c>
      <c r="Q605" s="12" t="s">
        <v>76</v>
      </c>
      <c r="R605" s="12" t="s">
        <v>234</v>
      </c>
      <c r="S605" s="12" t="s">
        <v>235</v>
      </c>
      <c r="T605" s="12">
        <v>28</v>
      </c>
      <c r="U605" s="12"/>
      <c r="V605" s="12">
        <v>1</v>
      </c>
      <c r="W605" s="12" t="s">
        <v>104</v>
      </c>
      <c r="X605" s="12"/>
      <c r="Y605" s="12"/>
      <c r="Z605" s="22">
        <v>22</v>
      </c>
      <c r="AA605" s="22">
        <v>3000</v>
      </c>
      <c r="AB605" s="12">
        <v>12</v>
      </c>
      <c r="AC605" s="22">
        <v>-15</v>
      </c>
      <c r="AD605" s="12"/>
      <c r="AE605" s="12">
        <v>33</v>
      </c>
      <c r="AF605" s="30">
        <v>34</v>
      </c>
      <c r="AG605" s="12">
        <v>35</v>
      </c>
      <c r="AH605" s="12">
        <v>36</v>
      </c>
      <c r="AI605" s="12"/>
      <c r="AJ605" s="22">
        <v>0</v>
      </c>
      <c r="AK605" s="22">
        <f t="shared" ref="AK605:AK636" si="87">SLOPE(AL605:AQ605, AL$1:AQ$1)*-1000</f>
        <v>632.76018415178567</v>
      </c>
      <c r="AL605">
        <v>-64.0869140625</v>
      </c>
      <c r="AM605">
        <v>-66.40625</v>
      </c>
      <c r="AN605">
        <v>-71.2738037109375</v>
      </c>
      <c r="AO605">
        <v>-74.3408203125</v>
      </c>
      <c r="AP605">
        <v>-74.676513671875</v>
      </c>
      <c r="AQ605">
        <v>-80.657958984375</v>
      </c>
      <c r="AR605"/>
      <c r="AS605" s="12"/>
      <c r="AT605" s="12"/>
      <c r="AU605" s="12">
        <f t="shared" si="82"/>
        <v>0</v>
      </c>
      <c r="AV605" s="62"/>
      <c r="AW605" s="12"/>
      <c r="AX605" s="12"/>
      <c r="AY605" s="12"/>
      <c r="AZ605" s="12"/>
      <c r="BA605" s="12"/>
      <c r="BB605" s="62"/>
      <c r="BC605" s="62"/>
      <c r="BD605" s="12"/>
      <c r="BE605" s="12"/>
      <c r="BF605" s="12"/>
      <c r="BG605" s="12"/>
      <c r="BH605" s="12"/>
      <c r="BI605" s="6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63">
        <v>30</v>
      </c>
      <c r="CC605"/>
      <c r="CD605"/>
      <c r="CE605" s="63"/>
      <c r="CF605"/>
      <c r="CG605"/>
      <c r="CH605"/>
      <c r="CI605"/>
      <c r="CJ605"/>
      <c r="CK605"/>
      <c r="CL605"/>
      <c r="CM605"/>
      <c r="CN605"/>
      <c r="CO605" s="62"/>
      <c r="CP605"/>
      <c r="CQ605"/>
      <c r="CR605"/>
      <c r="CS605"/>
      <c r="CT605"/>
      <c r="CU605"/>
      <c r="CV605"/>
      <c r="CW605"/>
      <c r="CX605" s="22">
        <v>3.5</v>
      </c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2"/>
      <c r="DL605" s="12"/>
      <c r="DM605" s="12"/>
      <c r="DN605" s="12"/>
      <c r="DO605" s="12"/>
      <c r="DP605" s="12"/>
      <c r="DQ605" s="12"/>
      <c r="DR605" s="12"/>
      <c r="DS605" s="12"/>
      <c r="DT605" s="12"/>
      <c r="DU605" s="12"/>
      <c r="DV605" s="12"/>
      <c r="DW605" s="12"/>
      <c r="DX605" s="12"/>
      <c r="DY605" s="12"/>
      <c r="DZ605" s="12"/>
      <c r="EA605" s="12"/>
      <c r="EB605" s="12"/>
      <c r="EC605" s="12"/>
      <c r="ED605" s="12"/>
      <c r="EE605" s="12"/>
      <c r="EF605" s="12"/>
      <c r="EG605" s="22">
        <v>3</v>
      </c>
      <c r="EH605" s="12"/>
      <c r="EI605" s="12"/>
      <c r="EJ605" s="12"/>
      <c r="EK605" s="12"/>
      <c r="EL605" s="12"/>
      <c r="EM605" s="12"/>
      <c r="EN605" s="12"/>
      <c r="EO605" s="12"/>
      <c r="EP605" s="12"/>
      <c r="EQ605" s="12"/>
      <c r="ER605" s="12"/>
      <c r="ES605" s="12"/>
      <c r="ET605" s="12"/>
      <c r="EU605" s="12"/>
      <c r="EV605" s="12"/>
      <c r="EW605" s="12"/>
      <c r="EX605" s="12"/>
      <c r="EY605" s="12"/>
      <c r="EZ605" s="12"/>
      <c r="FA605" s="12"/>
      <c r="FB605" s="12"/>
      <c r="FC605" s="12"/>
      <c r="FD605" s="12"/>
      <c r="FE605" s="12"/>
      <c r="FF605" s="12"/>
      <c r="FG605" s="12"/>
      <c r="FH605" s="12"/>
      <c r="FI605" s="12"/>
      <c r="FJ605" s="12"/>
      <c r="FK605" s="12"/>
      <c r="FL605" s="12"/>
      <c r="FM605" s="12"/>
      <c r="FN605" s="12"/>
      <c r="FO605" s="12"/>
      <c r="FP605" s="12"/>
      <c r="FQ605" s="12"/>
      <c r="FR605" s="12"/>
      <c r="FS605" s="12"/>
      <c r="FT605" s="12"/>
      <c r="FU605" s="12"/>
      <c r="FV605" s="12"/>
      <c r="FW605" s="12"/>
      <c r="FX605" s="12"/>
      <c r="FY605" s="12"/>
      <c r="FZ605" s="12"/>
      <c r="GA605" s="12"/>
      <c r="GB605" s="12"/>
      <c r="GC605" s="12"/>
      <c r="GD605" s="12"/>
      <c r="GE605" s="12"/>
      <c r="GF605" s="12"/>
      <c r="GG605" s="12"/>
      <c r="GH605" s="12"/>
      <c r="GI605" s="12"/>
      <c r="GJ605" s="12"/>
      <c r="GK605" s="12"/>
      <c r="GL605" s="12"/>
      <c r="GM605" s="12"/>
      <c r="GN605" s="12"/>
      <c r="GO605" s="12"/>
      <c r="GP605" s="12"/>
      <c r="GQ605" s="12"/>
      <c r="GR605" s="12"/>
      <c r="GS605" s="12"/>
      <c r="GT605" s="12"/>
      <c r="GU605" s="12"/>
      <c r="GV605" s="12"/>
      <c r="GW605" s="12"/>
      <c r="GX605" s="12"/>
      <c r="GY605" s="12"/>
      <c r="GZ605" s="12"/>
      <c r="HA605" s="12"/>
      <c r="HB605" s="12"/>
      <c r="HC605" s="12"/>
      <c r="HD605" s="12"/>
      <c r="HE605" s="12"/>
      <c r="HF605" s="12"/>
      <c r="HG605" s="12"/>
      <c r="HH605" s="12"/>
      <c r="HI605" s="12"/>
      <c r="HJ605" s="12"/>
      <c r="HK605" s="12"/>
      <c r="HL605" s="12"/>
      <c r="HM605" s="12"/>
      <c r="HN605" s="12"/>
      <c r="HO605" s="12"/>
      <c r="HP605" s="12"/>
      <c r="HQ605" s="12"/>
      <c r="HR605" s="12"/>
      <c r="HS605" s="12"/>
      <c r="HT605" s="12"/>
      <c r="HU605" s="12"/>
      <c r="HV605" s="12"/>
      <c r="HW605" s="12"/>
      <c r="HX605" s="12"/>
      <c r="HY605" s="12"/>
      <c r="HZ605" s="12"/>
      <c r="IA605" s="12"/>
      <c r="IB605" s="12"/>
      <c r="IC605" s="12"/>
      <c r="ID605" s="12"/>
      <c r="IE605" s="12"/>
      <c r="IF605" s="12"/>
      <c r="IG605" s="12"/>
      <c r="IH605" s="12"/>
      <c r="II605" s="12"/>
      <c r="IJ605" s="12"/>
    </row>
    <row r="606" spans="1:244" x14ac:dyDescent="0.3">
      <c r="A606" s="12"/>
      <c r="B606" s="61">
        <v>2</v>
      </c>
      <c r="C606" s="12"/>
      <c r="D606" s="12"/>
      <c r="E606" s="12"/>
      <c r="F606" s="14">
        <v>45245</v>
      </c>
      <c r="G606" s="22" t="s">
        <v>103</v>
      </c>
      <c r="H606" s="12"/>
      <c r="I606" s="14">
        <v>45204</v>
      </c>
      <c r="J606" s="22">
        <f t="shared" si="80"/>
        <v>41</v>
      </c>
      <c r="K606" s="12"/>
      <c r="L606" s="12">
        <f t="shared" si="86"/>
        <v>41</v>
      </c>
      <c r="M606" s="22" t="s">
        <v>236</v>
      </c>
      <c r="N606" s="12">
        <v>1</v>
      </c>
      <c r="O606" s="12"/>
      <c r="P606" s="12" t="s">
        <v>75</v>
      </c>
      <c r="Q606" s="12" t="s">
        <v>76</v>
      </c>
      <c r="R606" s="12" t="s">
        <v>234</v>
      </c>
      <c r="S606" s="12" t="s">
        <v>235</v>
      </c>
      <c r="T606" s="12">
        <v>28</v>
      </c>
      <c r="U606" s="12"/>
      <c r="V606" s="12">
        <v>1</v>
      </c>
      <c r="W606" s="12" t="s">
        <v>83</v>
      </c>
      <c r="X606" s="12"/>
      <c r="Y606" s="12"/>
      <c r="Z606" s="22">
        <v>24</v>
      </c>
      <c r="AA606" s="22">
        <v>1600</v>
      </c>
      <c r="AB606" s="12">
        <v>12</v>
      </c>
      <c r="AC606" s="22">
        <v>-36</v>
      </c>
      <c r="AD606" s="12"/>
      <c r="AE606" s="12">
        <v>0</v>
      </c>
      <c r="AF606" s="30">
        <v>1</v>
      </c>
      <c r="AG606" s="12">
        <v>2</v>
      </c>
      <c r="AH606" s="12">
        <v>3</v>
      </c>
      <c r="AI606" s="12"/>
      <c r="AJ606" s="22">
        <v>7</v>
      </c>
      <c r="AK606" s="22">
        <f t="shared" si="87"/>
        <v>912.21400669641423</v>
      </c>
      <c r="AL606">
        <v>-70.404052734375</v>
      </c>
      <c r="AM606">
        <v>-83.282470703125</v>
      </c>
      <c r="AN606">
        <v>-93.5211181640625</v>
      </c>
      <c r="AO606">
        <v>-86.090087890625</v>
      </c>
      <c r="AP606">
        <v>-69.671630859375</v>
      </c>
      <c r="AQ606">
        <v>-111.984252929687</v>
      </c>
      <c r="AR606"/>
      <c r="AS606" s="12"/>
      <c r="AT606" s="12"/>
      <c r="AU606" s="12">
        <f t="shared" si="82"/>
        <v>20</v>
      </c>
      <c r="AV606" s="62">
        <v>10</v>
      </c>
      <c r="AW606" s="12">
        <v>1</v>
      </c>
      <c r="AX606" s="12">
        <v>1</v>
      </c>
      <c r="AY606" s="12" t="s">
        <v>80</v>
      </c>
      <c r="AZ606" s="12">
        <v>486.7001953125</v>
      </c>
      <c r="BA606" s="12">
        <v>491.50109863281199</v>
      </c>
      <c r="BB606" s="62">
        <v>-40.049999237060497</v>
      </c>
      <c r="BC606" s="62">
        <v>59.169261932372997</v>
      </c>
      <c r="BD606" s="12">
        <v>2.2998046875</v>
      </c>
      <c r="BE606" s="12">
        <v>489</v>
      </c>
      <c r="BF606" s="12">
        <v>31.840770721435501</v>
      </c>
      <c r="BG606" s="12">
        <v>0</v>
      </c>
      <c r="BH606" s="12">
        <v>486.7001953125</v>
      </c>
      <c r="BI606" s="62"/>
      <c r="BJ606" s="12">
        <v>29.584630966186499</v>
      </c>
      <c r="BK606" s="12" t="s">
        <v>81</v>
      </c>
      <c r="BL606" s="12" t="s">
        <v>81</v>
      </c>
      <c r="BM606" s="12">
        <v>1.7460789680480899</v>
      </c>
      <c r="BN606" s="12">
        <v>2.3279232978820801</v>
      </c>
      <c r="BO606" s="12">
        <v>19.1482849121093</v>
      </c>
      <c r="BP606" s="12">
        <v>0.849609375</v>
      </c>
      <c r="BQ606" s="12">
        <v>-12.714460372924799</v>
      </c>
      <c r="BR606" s="12">
        <v>2.25</v>
      </c>
      <c r="BS606" s="12" t="s">
        <v>81</v>
      </c>
      <c r="BT606" s="12" t="s">
        <v>81</v>
      </c>
      <c r="BU606" s="12" t="s">
        <v>81</v>
      </c>
      <c r="BV606" s="12" t="s">
        <v>81</v>
      </c>
      <c r="BW606" s="12">
        <v>238.23880004882801</v>
      </c>
      <c r="BX606" s="12" t="s">
        <v>82</v>
      </c>
      <c r="BY606" s="12" t="s">
        <v>81</v>
      </c>
      <c r="BZ606" s="12" t="s">
        <v>82</v>
      </c>
      <c r="CA606" s="12" t="s">
        <v>82</v>
      </c>
      <c r="CB606" s="63">
        <v>38</v>
      </c>
      <c r="CC606" s="12"/>
      <c r="CD606" s="12"/>
      <c r="CE606" s="63"/>
      <c r="CF606" s="12"/>
      <c r="CG606" s="12"/>
      <c r="CH606" s="12"/>
      <c r="CI606" s="12"/>
      <c r="CJ606" s="12"/>
      <c r="CK606" s="12"/>
      <c r="CL606" s="12"/>
      <c r="CM606" s="12"/>
      <c r="CN606" s="12"/>
      <c r="CO606" s="62"/>
      <c r="CP606" s="12"/>
      <c r="CQ606" s="12"/>
      <c r="CR606" s="12"/>
      <c r="CS606" s="12"/>
      <c r="CT606" s="12"/>
      <c r="CU606" s="12"/>
      <c r="CV606" s="12"/>
      <c r="CW606" s="12"/>
      <c r="CX606" s="22">
        <v>1.5</v>
      </c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2"/>
      <c r="DL606" s="12"/>
      <c r="DM606" s="12"/>
      <c r="DN606" s="12"/>
      <c r="DO606" s="12"/>
      <c r="DP606" s="12"/>
      <c r="DQ606" s="12"/>
      <c r="DR606" s="12"/>
      <c r="DS606" s="12"/>
      <c r="DT606" s="12"/>
      <c r="DU606" s="12"/>
      <c r="DV606" s="12"/>
      <c r="DW606" s="12"/>
      <c r="DX606" s="12"/>
      <c r="DY606" s="12"/>
      <c r="DZ606" s="12"/>
      <c r="EA606" s="12"/>
      <c r="EB606" s="12"/>
      <c r="EC606" s="12"/>
      <c r="ED606" s="12"/>
      <c r="EE606" s="12"/>
      <c r="EF606" s="12"/>
      <c r="EG606" s="22">
        <v>9</v>
      </c>
      <c r="EH606" s="12"/>
      <c r="EI606" s="12"/>
      <c r="EJ606" s="12"/>
      <c r="EK606" s="12"/>
      <c r="EL606" s="12"/>
      <c r="EM606" s="12"/>
      <c r="EN606" s="12"/>
      <c r="EO606" s="12"/>
      <c r="EP606" s="12"/>
      <c r="EQ606" s="12"/>
      <c r="ER606" s="12"/>
      <c r="ES606" s="12"/>
      <c r="ET606" s="12"/>
      <c r="EU606" s="12"/>
      <c r="EV606" s="12"/>
      <c r="EW606" s="12"/>
      <c r="EX606" s="12"/>
      <c r="EY606" s="12"/>
      <c r="EZ606" s="12"/>
      <c r="FA606" s="12"/>
      <c r="FB606" s="12"/>
      <c r="FC606" s="12"/>
      <c r="FD606" s="12"/>
      <c r="FE606" s="12"/>
      <c r="FF606" s="12"/>
      <c r="FG606" s="12"/>
      <c r="FH606" s="12"/>
      <c r="FI606" s="12"/>
      <c r="FJ606" s="12"/>
      <c r="FK606" s="12"/>
      <c r="FL606" s="12"/>
      <c r="FM606" s="12"/>
      <c r="FN606" s="12"/>
      <c r="FO606" s="12"/>
      <c r="FP606" s="12"/>
      <c r="FQ606" s="12"/>
      <c r="FR606" s="12"/>
      <c r="FS606" s="12"/>
      <c r="FT606" s="12"/>
      <c r="FU606" s="12"/>
      <c r="FV606" s="12"/>
      <c r="FW606" s="12"/>
      <c r="FX606" s="12"/>
      <c r="FY606" s="12"/>
      <c r="FZ606" s="12"/>
      <c r="GA606" s="12"/>
      <c r="GB606" s="12"/>
      <c r="GC606" s="12"/>
      <c r="GD606" s="12"/>
      <c r="GE606" s="12"/>
      <c r="GF606" s="12"/>
      <c r="GG606" s="12"/>
      <c r="GH606" s="12"/>
      <c r="GI606" s="12"/>
      <c r="GJ606" s="12"/>
      <c r="GK606" s="12"/>
      <c r="GL606" s="12"/>
      <c r="GM606" s="12"/>
      <c r="GN606" s="12"/>
      <c r="GO606" s="12"/>
      <c r="GP606" s="12"/>
      <c r="GQ606" s="12"/>
      <c r="GR606" s="12"/>
      <c r="GS606" s="12"/>
      <c r="GT606" s="12"/>
      <c r="GU606" s="12"/>
      <c r="GV606" s="12"/>
      <c r="GW606" s="12"/>
      <c r="GX606" s="12"/>
      <c r="GY606" s="12"/>
      <c r="GZ606" s="12"/>
      <c r="HA606" s="12"/>
      <c r="HB606" s="12"/>
      <c r="HC606" s="12"/>
      <c r="HD606" s="12"/>
      <c r="HE606" s="12"/>
      <c r="HF606" s="12"/>
      <c r="HG606" s="12"/>
      <c r="HH606" s="12"/>
      <c r="HI606" s="12"/>
      <c r="HJ606" s="12"/>
      <c r="HK606" s="12"/>
      <c r="HL606" s="12"/>
      <c r="HM606" s="12"/>
      <c r="HN606" s="12"/>
      <c r="HO606" s="12"/>
      <c r="HP606" s="12"/>
      <c r="HQ606" s="12"/>
      <c r="HR606" s="12"/>
      <c r="HS606" s="12"/>
      <c r="HT606" s="12"/>
      <c r="HU606" s="12"/>
      <c r="HV606" s="12"/>
      <c r="HW606" s="12"/>
      <c r="HX606" s="12"/>
      <c r="HY606" s="12"/>
      <c r="HZ606" s="12"/>
      <c r="IA606" s="12"/>
      <c r="IB606" s="12"/>
      <c r="IC606" s="12"/>
      <c r="ID606" s="12"/>
      <c r="IE606" s="12"/>
      <c r="IF606" s="12"/>
      <c r="IG606" s="12"/>
      <c r="IH606" s="12"/>
      <c r="II606" s="12"/>
      <c r="IJ606" s="12"/>
    </row>
    <row r="607" spans="1:244" x14ac:dyDescent="0.3">
      <c r="A607" s="12"/>
      <c r="B607" s="22">
        <v>2</v>
      </c>
      <c r="C607" s="12"/>
      <c r="D607" s="12"/>
      <c r="E607" s="12"/>
      <c r="F607" s="14">
        <v>45245</v>
      </c>
      <c r="G607" s="22" t="s">
        <v>103</v>
      </c>
      <c r="H607" s="12"/>
      <c r="I607" s="14">
        <v>45204</v>
      </c>
      <c r="J607" s="22">
        <f t="shared" si="80"/>
        <v>41</v>
      </c>
      <c r="K607" s="12"/>
      <c r="L607" s="12">
        <f t="shared" si="86"/>
        <v>41</v>
      </c>
      <c r="M607" s="22" t="s">
        <v>233</v>
      </c>
      <c r="N607" s="12">
        <v>1</v>
      </c>
      <c r="O607" s="12"/>
      <c r="P607" s="12" t="s">
        <v>75</v>
      </c>
      <c r="Q607" s="12" t="s">
        <v>76</v>
      </c>
      <c r="R607" s="12" t="s">
        <v>234</v>
      </c>
      <c r="S607" s="12" t="s">
        <v>235</v>
      </c>
      <c r="T607" s="12">
        <v>28</v>
      </c>
      <c r="U607" s="12"/>
      <c r="V607" s="12">
        <v>2</v>
      </c>
      <c r="W607" s="12" t="s">
        <v>83</v>
      </c>
      <c r="X607" s="12"/>
      <c r="Y607" s="12"/>
      <c r="Z607" s="22">
        <v>36</v>
      </c>
      <c r="AA607" s="22">
        <v>2000</v>
      </c>
      <c r="AB607" s="12">
        <v>18</v>
      </c>
      <c r="AC607" s="22">
        <v>-34</v>
      </c>
      <c r="AD607" s="12"/>
      <c r="AE607" s="12">
        <v>37</v>
      </c>
      <c r="AF607" s="30">
        <v>38</v>
      </c>
      <c r="AG607" s="12">
        <v>39</v>
      </c>
      <c r="AH607" s="12">
        <v>40</v>
      </c>
      <c r="AI607" s="12"/>
      <c r="AJ607" s="22">
        <v>7</v>
      </c>
      <c r="AK607" s="22">
        <f t="shared" si="87"/>
        <v>2242.5188337053487</v>
      </c>
      <c r="AL607">
        <v>-78.5369873046875</v>
      </c>
      <c r="AM607">
        <v>-88.226318359375</v>
      </c>
      <c r="AN607">
        <v>-95.1080322265625</v>
      </c>
      <c r="AO607">
        <v>-111.75537109375</v>
      </c>
      <c r="AP607">
        <v>-116.470336914062</v>
      </c>
      <c r="AQ607">
        <v>-136.749267578125</v>
      </c>
      <c r="AR607"/>
      <c r="AS607" s="12"/>
      <c r="AT607" s="12"/>
      <c r="AU607" s="12">
        <f t="shared" si="82"/>
        <v>18</v>
      </c>
      <c r="AV607" s="62">
        <v>9</v>
      </c>
      <c r="AW607" s="12">
        <v>1</v>
      </c>
      <c r="AX607" s="12">
        <v>1</v>
      </c>
      <c r="AY607" s="12" t="s">
        <v>80</v>
      </c>
      <c r="AZ607" s="12">
        <v>524.79998779296795</v>
      </c>
      <c r="BA607" s="12">
        <v>528.89959716796795</v>
      </c>
      <c r="BB607" s="62">
        <v>-45.310001373291001</v>
      </c>
      <c r="BC607" s="62">
        <v>71.372009277343693</v>
      </c>
      <c r="BD607" s="12">
        <v>1.7001953125</v>
      </c>
      <c r="BE607" s="12">
        <v>526.50018310546795</v>
      </c>
      <c r="BF607" s="12">
        <v>25.122621536254801</v>
      </c>
      <c r="BG607" s="12">
        <v>0</v>
      </c>
      <c r="BH607" s="12">
        <v>524.79998779296795</v>
      </c>
      <c r="BI607" s="62"/>
      <c r="BJ607" s="12">
        <v>35.686004638671797</v>
      </c>
      <c r="BK607" s="12">
        <v>0.60666042566299405</v>
      </c>
      <c r="BL607" s="12" t="s">
        <v>81</v>
      </c>
      <c r="BM607" s="12">
        <v>4.9490041732787997</v>
      </c>
      <c r="BN607" s="12">
        <v>3.3357708454132</v>
      </c>
      <c r="BO607" s="12">
        <v>56.219364166259702</v>
      </c>
      <c r="BP607" s="12">
        <v>0.9501953125</v>
      </c>
      <c r="BQ607" s="12">
        <v>-20.0674018859863</v>
      </c>
      <c r="BR607" s="12">
        <v>1.0498046875</v>
      </c>
      <c r="BS607" s="12" t="s">
        <v>81</v>
      </c>
      <c r="BT607" s="12" t="s">
        <v>81</v>
      </c>
      <c r="BU607" s="12" t="s">
        <v>81</v>
      </c>
      <c r="BV607" s="12" t="s">
        <v>81</v>
      </c>
      <c r="BW607" s="12">
        <v>212.97877502441401</v>
      </c>
      <c r="BX607" s="12" t="s">
        <v>82</v>
      </c>
      <c r="BY607" s="12" t="s">
        <v>81</v>
      </c>
      <c r="BZ607" s="12" t="s">
        <v>82</v>
      </c>
      <c r="CA607" s="12" t="s">
        <v>82</v>
      </c>
      <c r="CB607" s="63">
        <v>20</v>
      </c>
      <c r="CC607"/>
      <c r="CD607"/>
      <c r="CE607" s="63"/>
      <c r="CF607"/>
      <c r="CG607"/>
      <c r="CH607"/>
      <c r="CI607"/>
      <c r="CJ607"/>
      <c r="CK607"/>
      <c r="CL607"/>
      <c r="CM607"/>
      <c r="CN607"/>
      <c r="CO607" s="62"/>
      <c r="CP607"/>
      <c r="CQ607"/>
      <c r="CR607"/>
      <c r="CS607"/>
      <c r="CT607"/>
      <c r="CU607"/>
      <c r="CV607"/>
      <c r="CW607"/>
      <c r="CX607" s="22">
        <v>4</v>
      </c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2"/>
      <c r="DL607" s="12"/>
      <c r="DM607" s="12"/>
      <c r="DN607" s="12"/>
      <c r="DO607" s="12"/>
      <c r="DP607" s="12"/>
      <c r="DQ607" s="12"/>
      <c r="DR607" s="12"/>
      <c r="DS607" s="12"/>
      <c r="DT607" s="12"/>
      <c r="DU607" s="12"/>
      <c r="DV607" s="12"/>
      <c r="DW607" s="12"/>
      <c r="DX607" s="12"/>
      <c r="DY607" s="12"/>
      <c r="DZ607" s="12"/>
      <c r="EA607" s="12"/>
      <c r="EB607" s="12"/>
      <c r="EC607" s="12"/>
      <c r="ED607" s="12"/>
      <c r="EE607" s="12"/>
      <c r="EF607" s="12"/>
      <c r="EG607" s="22">
        <v>9</v>
      </c>
      <c r="EH607" s="12"/>
      <c r="EI607" s="12"/>
      <c r="EJ607" s="12"/>
      <c r="EK607" s="12"/>
      <c r="EL607" s="12"/>
      <c r="EM607" s="12"/>
      <c r="EN607" s="12"/>
      <c r="EO607" s="12"/>
      <c r="EP607" s="12"/>
      <c r="EQ607" s="12"/>
      <c r="ER607" s="12"/>
      <c r="ES607" s="12"/>
      <c r="ET607" s="12"/>
      <c r="EU607" s="12"/>
      <c r="EV607" s="12"/>
      <c r="EW607" s="12"/>
      <c r="EX607" s="12"/>
      <c r="EY607" s="12"/>
      <c r="EZ607" s="12"/>
      <c r="FA607" s="12"/>
      <c r="FB607" s="12"/>
      <c r="FC607" s="12"/>
      <c r="FD607" s="12"/>
      <c r="FE607" s="12"/>
      <c r="FF607" s="12"/>
      <c r="FG607" s="12"/>
      <c r="FH607" s="12"/>
      <c r="FI607" s="12"/>
      <c r="FJ607" s="12"/>
      <c r="FK607" s="12"/>
      <c r="FL607" s="12"/>
      <c r="FM607" s="12"/>
      <c r="FN607" s="12"/>
      <c r="FO607" s="12"/>
      <c r="FP607" s="12"/>
      <c r="FQ607" s="12"/>
      <c r="FR607" s="12"/>
      <c r="FS607" s="12"/>
      <c r="FT607" s="12"/>
      <c r="FU607" s="12"/>
      <c r="FV607" s="12"/>
      <c r="FW607" s="12"/>
      <c r="FX607" s="12"/>
      <c r="FY607" s="12"/>
      <c r="FZ607" s="12"/>
      <c r="GA607" s="12"/>
      <c r="GB607" s="12"/>
      <c r="GC607" s="12"/>
      <c r="GD607" s="12"/>
      <c r="GE607" s="12"/>
      <c r="GF607" s="12"/>
      <c r="GG607" s="12"/>
      <c r="GH607" s="12"/>
      <c r="GI607" s="12"/>
      <c r="GJ607" s="12"/>
      <c r="GK607" s="12"/>
      <c r="GL607" s="12"/>
      <c r="GM607" s="12"/>
      <c r="GN607" s="12"/>
      <c r="GO607" s="12"/>
      <c r="GP607" s="12"/>
      <c r="GQ607" s="12"/>
      <c r="GR607" s="12"/>
      <c r="GS607" s="12"/>
      <c r="GT607" s="12"/>
      <c r="GU607" s="12"/>
      <c r="GV607" s="12"/>
      <c r="GW607" s="12"/>
      <c r="GX607" s="12"/>
      <c r="GY607" s="12"/>
      <c r="GZ607" s="12"/>
      <c r="HA607" s="12"/>
      <c r="HB607" s="12"/>
      <c r="HC607" s="12"/>
      <c r="HD607" s="12"/>
      <c r="HE607" s="12"/>
      <c r="HF607" s="12"/>
      <c r="HG607" s="12"/>
      <c r="HH607" s="12"/>
      <c r="HI607" s="12"/>
      <c r="HJ607" s="12"/>
      <c r="HK607" s="12"/>
      <c r="HL607" s="12"/>
      <c r="HM607" s="12"/>
      <c r="HN607" s="12"/>
      <c r="HO607" s="12"/>
      <c r="HP607" s="12"/>
      <c r="HQ607" s="12"/>
      <c r="HR607" s="12"/>
      <c r="HS607" s="12"/>
      <c r="HT607" s="12"/>
      <c r="HU607" s="12"/>
      <c r="HV607" s="12"/>
      <c r="HW607" s="12"/>
      <c r="HX607" s="12"/>
      <c r="HY607" s="12"/>
      <c r="HZ607" s="12"/>
      <c r="IA607" s="12"/>
      <c r="IB607" s="12"/>
      <c r="IC607" s="12"/>
      <c r="ID607" s="12"/>
      <c r="IE607" s="12"/>
      <c r="IF607" s="12"/>
      <c r="IG607" s="12"/>
      <c r="IH607" s="12"/>
      <c r="II607" s="12"/>
      <c r="IJ607" s="12"/>
    </row>
    <row r="608" spans="1:244" x14ac:dyDescent="0.3">
      <c r="A608" s="12"/>
      <c r="B608" s="61">
        <v>2</v>
      </c>
      <c r="C608" s="12"/>
      <c r="D608" s="12"/>
      <c r="E608" s="12"/>
      <c r="F608" s="14">
        <v>45245</v>
      </c>
      <c r="G608" s="22" t="s">
        <v>103</v>
      </c>
      <c r="H608" s="12"/>
      <c r="I608" s="14">
        <v>45204</v>
      </c>
      <c r="J608" s="22">
        <f t="shared" si="80"/>
        <v>41</v>
      </c>
      <c r="K608" s="12"/>
      <c r="L608" s="12">
        <f t="shared" si="86"/>
        <v>41</v>
      </c>
      <c r="M608" s="22" t="s">
        <v>236</v>
      </c>
      <c r="N608" s="12">
        <v>1</v>
      </c>
      <c r="O608" s="12"/>
      <c r="P608" s="12" t="s">
        <v>75</v>
      </c>
      <c r="Q608" s="12" t="s">
        <v>76</v>
      </c>
      <c r="R608" s="12" t="s">
        <v>234</v>
      </c>
      <c r="S608" s="12" t="s">
        <v>235</v>
      </c>
      <c r="T608" s="12">
        <v>28</v>
      </c>
      <c r="U608" s="12"/>
      <c r="V608" s="12">
        <v>2</v>
      </c>
      <c r="W608" s="12" t="s">
        <v>83</v>
      </c>
      <c r="X608" s="12"/>
      <c r="Y608" s="12"/>
      <c r="Z608" s="22">
        <v>40</v>
      </c>
      <c r="AA608" s="22">
        <v>2000</v>
      </c>
      <c r="AB608" s="12">
        <v>6</v>
      </c>
      <c r="AC608" s="22">
        <v>-43</v>
      </c>
      <c r="AD608" s="12"/>
      <c r="AE608" s="12">
        <v>4</v>
      </c>
      <c r="AF608" s="30">
        <v>5</v>
      </c>
      <c r="AG608" s="12">
        <v>6</v>
      </c>
      <c r="AH608" s="12">
        <v>7</v>
      </c>
      <c r="AI608" s="12"/>
      <c r="AJ608" s="22">
        <v>5</v>
      </c>
      <c r="AK608" s="22">
        <f t="shared" si="87"/>
        <v>2060.8084542410629</v>
      </c>
      <c r="AL608">
        <v>-76.446533203125</v>
      </c>
      <c r="AM608">
        <v>-83.8623046875</v>
      </c>
      <c r="AN608">
        <v>-96.282958984375</v>
      </c>
      <c r="AO608">
        <v>-108.3984375</v>
      </c>
      <c r="AP608">
        <v>-117.233276367187</v>
      </c>
      <c r="AQ608">
        <v>-126.129150390625</v>
      </c>
      <c r="AR608"/>
      <c r="AS608" s="12"/>
      <c r="AT608" s="12"/>
      <c r="AU608" s="12">
        <f t="shared" si="82"/>
        <v>26</v>
      </c>
      <c r="AV608" s="62">
        <v>13</v>
      </c>
      <c r="AW608" s="12">
        <v>1</v>
      </c>
      <c r="AX608" s="12">
        <v>1</v>
      </c>
      <c r="AY608" s="12" t="s">
        <v>80</v>
      </c>
      <c r="AZ608" s="12">
        <v>599.09948730468705</v>
      </c>
      <c r="BA608" s="12">
        <v>603.099609375</v>
      </c>
      <c r="BB608" s="62">
        <v>-39.119998931884702</v>
      </c>
      <c r="BC608" s="62">
        <v>72.109504699707003</v>
      </c>
      <c r="BD608" s="12">
        <v>1.6005859375</v>
      </c>
      <c r="BE608" s="12">
        <v>600.70007324218705</v>
      </c>
      <c r="BF608" s="12">
        <v>19.283575057983299</v>
      </c>
      <c r="BG608" s="12">
        <v>0</v>
      </c>
      <c r="BH608" s="12">
        <v>599.09948730468705</v>
      </c>
      <c r="BI608" s="62">
        <v>2.6220672130584699</v>
      </c>
      <c r="BJ608" s="12">
        <v>36.054752349853501</v>
      </c>
      <c r="BK608" s="12">
        <v>0.82149893045425404</v>
      </c>
      <c r="BL608" s="12">
        <v>3.4435660839080802</v>
      </c>
      <c r="BM608" s="12">
        <v>1.67675745487213</v>
      </c>
      <c r="BN608" s="12">
        <v>5.1079349517822203</v>
      </c>
      <c r="BO608" s="12">
        <v>81.765777587890597</v>
      </c>
      <c r="BP608" s="12">
        <v>1.05029296875</v>
      </c>
      <c r="BQ608" s="12">
        <v>-25.582107543945298</v>
      </c>
      <c r="BR608" s="12">
        <v>1.349609375</v>
      </c>
      <c r="BS608" s="12" t="s">
        <v>81</v>
      </c>
      <c r="BT608" s="12" t="s">
        <v>81</v>
      </c>
      <c r="BU608" s="12" t="s">
        <v>81</v>
      </c>
      <c r="BV608" s="12" t="s">
        <v>81</v>
      </c>
      <c r="BW608" s="12">
        <v>188.80018615722599</v>
      </c>
      <c r="BX608" s="12" t="s">
        <v>82</v>
      </c>
      <c r="BY608" s="12" t="s">
        <v>81</v>
      </c>
      <c r="BZ608" s="12" t="s">
        <v>82</v>
      </c>
      <c r="CA608" s="12" t="s">
        <v>82</v>
      </c>
      <c r="CB608" s="63">
        <v>28</v>
      </c>
      <c r="CC608" s="12"/>
      <c r="CD608" s="12"/>
      <c r="CE608" s="64"/>
      <c r="CF608" s="12"/>
      <c r="CG608" s="12"/>
      <c r="CH608" s="12"/>
      <c r="CI608" s="12"/>
      <c r="CJ608" s="12"/>
      <c r="CK608" s="12"/>
      <c r="CL608" s="12"/>
      <c r="CM608" s="12"/>
      <c r="CN608" s="12"/>
      <c r="CO608" s="62"/>
      <c r="CP608" s="12"/>
      <c r="CQ608" s="12"/>
      <c r="CR608" s="12"/>
      <c r="CS608" s="12"/>
      <c r="CT608" s="12"/>
      <c r="CU608" s="12"/>
      <c r="CV608" s="12"/>
      <c r="CW608" s="12"/>
      <c r="CX608" s="22">
        <v>0.37</v>
      </c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2"/>
      <c r="DL608" s="12"/>
      <c r="DM608" s="12"/>
      <c r="DN608" s="12"/>
      <c r="DO608" s="12"/>
      <c r="DP608" s="12"/>
      <c r="DQ608" s="12"/>
      <c r="DR608" s="12"/>
      <c r="DS608" s="12"/>
      <c r="DT608" s="12"/>
      <c r="DU608" s="12"/>
      <c r="DV608" s="12"/>
      <c r="DW608" s="12"/>
      <c r="DX608" s="12"/>
      <c r="DY608" s="12"/>
      <c r="DZ608" s="12"/>
      <c r="EA608" s="12"/>
      <c r="EB608" s="12"/>
      <c r="EC608" s="12"/>
      <c r="ED608" s="12"/>
      <c r="EE608" s="12"/>
      <c r="EF608" s="12"/>
      <c r="EG608" s="22">
        <v>6</v>
      </c>
      <c r="EH608" s="12"/>
      <c r="EI608" s="12"/>
      <c r="EJ608" s="12"/>
      <c r="EK608" s="12"/>
      <c r="EL608" s="12"/>
      <c r="EM608" s="12"/>
      <c r="EN608" s="12"/>
      <c r="EO608" s="12"/>
      <c r="EP608" s="12"/>
      <c r="EQ608" s="12"/>
      <c r="ER608" s="12"/>
      <c r="ES608" s="12"/>
      <c r="ET608" s="12"/>
      <c r="EU608" s="12"/>
      <c r="EV608" s="12"/>
      <c r="EW608" s="12"/>
      <c r="EX608" s="12"/>
      <c r="EY608" s="12"/>
      <c r="EZ608" s="12"/>
      <c r="FA608" s="12"/>
      <c r="FB608" s="12"/>
      <c r="FC608" s="12"/>
      <c r="FD608" s="12"/>
      <c r="FE608" s="12"/>
      <c r="FF608" s="12"/>
      <c r="FG608" s="12"/>
      <c r="FH608" s="12"/>
      <c r="FI608" s="12"/>
      <c r="FJ608" s="12"/>
      <c r="FK608" s="12"/>
      <c r="FL608" s="12"/>
      <c r="FM608" s="12"/>
      <c r="FN608" s="12"/>
      <c r="FO608" s="12"/>
      <c r="FP608" s="12"/>
      <c r="FQ608" s="12"/>
      <c r="FR608" s="12"/>
      <c r="FS608" s="12"/>
      <c r="FT608" s="12"/>
      <c r="FU608" s="12"/>
      <c r="FV608" s="12"/>
      <c r="FW608" s="12"/>
      <c r="FX608" s="12"/>
      <c r="FY608" s="12"/>
      <c r="FZ608" s="12"/>
      <c r="GA608" s="12"/>
      <c r="GB608" s="12"/>
      <c r="GC608" s="12"/>
      <c r="GD608" s="12"/>
      <c r="GE608" s="12"/>
      <c r="GF608" s="12"/>
      <c r="GG608" s="12"/>
      <c r="GH608" s="12"/>
      <c r="GI608" s="12"/>
      <c r="GJ608" s="12"/>
      <c r="GK608" s="12"/>
      <c r="GL608" s="12"/>
      <c r="GM608" s="12"/>
      <c r="GN608" s="12"/>
      <c r="GO608" s="12"/>
      <c r="GP608" s="12"/>
      <c r="GQ608" s="12"/>
      <c r="GR608" s="12"/>
      <c r="GS608" s="12"/>
      <c r="GT608" s="12"/>
      <c r="GU608" s="12"/>
      <c r="GV608" s="12"/>
      <c r="GW608" s="12"/>
      <c r="GX608" s="12"/>
      <c r="GY608" s="12"/>
      <c r="GZ608" s="12"/>
      <c r="HA608" s="12"/>
      <c r="HB608" s="12"/>
      <c r="HC608" s="12"/>
      <c r="HD608" s="12"/>
      <c r="HE608" s="12"/>
      <c r="HF608" s="12"/>
      <c r="HG608" s="12"/>
      <c r="HH608" s="12"/>
      <c r="HI608" s="12"/>
      <c r="HJ608" s="12"/>
      <c r="HK608" s="12"/>
      <c r="HL608" s="12"/>
      <c r="HM608" s="12"/>
      <c r="HN608" s="12"/>
      <c r="HO608" s="12"/>
      <c r="HP608" s="12"/>
      <c r="HQ608" s="12"/>
      <c r="HR608" s="12"/>
      <c r="HS608" s="12"/>
      <c r="HT608" s="12"/>
      <c r="HU608" s="12"/>
      <c r="HV608" s="12"/>
      <c r="HW608" s="12"/>
      <c r="HX608" s="12"/>
      <c r="HY608" s="12"/>
      <c r="HZ608" s="12"/>
      <c r="IA608" s="12"/>
      <c r="IB608" s="12"/>
      <c r="IC608" s="12"/>
      <c r="ID608" s="12"/>
      <c r="IE608" s="12"/>
      <c r="IF608" s="12"/>
      <c r="IG608" s="12"/>
      <c r="IH608" s="12"/>
      <c r="II608" s="12"/>
      <c r="IJ608" s="12"/>
    </row>
    <row r="609" spans="1:244" x14ac:dyDescent="0.3">
      <c r="A609" s="12"/>
      <c r="B609" s="22">
        <v>2</v>
      </c>
      <c r="C609" s="12"/>
      <c r="D609" s="12"/>
      <c r="E609" s="12"/>
      <c r="F609" s="14">
        <v>45245</v>
      </c>
      <c r="G609" s="22" t="s">
        <v>103</v>
      </c>
      <c r="H609" s="12"/>
      <c r="I609" s="14">
        <v>45204</v>
      </c>
      <c r="J609" s="22">
        <f t="shared" si="80"/>
        <v>41</v>
      </c>
      <c r="K609" s="12"/>
      <c r="L609" s="12">
        <f t="shared" si="86"/>
        <v>41</v>
      </c>
      <c r="M609" s="22" t="s">
        <v>233</v>
      </c>
      <c r="N609" s="12">
        <v>1</v>
      </c>
      <c r="O609" s="12"/>
      <c r="P609" s="12" t="s">
        <v>75</v>
      </c>
      <c r="Q609" s="12" t="s">
        <v>76</v>
      </c>
      <c r="R609" s="12" t="s">
        <v>234</v>
      </c>
      <c r="S609" s="12" t="s">
        <v>235</v>
      </c>
      <c r="T609" s="12">
        <v>28</v>
      </c>
      <c r="U609" s="12"/>
      <c r="V609" s="12">
        <v>3</v>
      </c>
      <c r="W609" s="12" t="s">
        <v>83</v>
      </c>
      <c r="X609" s="12"/>
      <c r="Y609" s="12"/>
      <c r="Z609" s="22">
        <v>24</v>
      </c>
      <c r="AA609" s="22">
        <v>1000</v>
      </c>
      <c r="AB609" s="12">
        <v>14</v>
      </c>
      <c r="AC609" s="22">
        <v>-19</v>
      </c>
      <c r="AD609" s="12"/>
      <c r="AE609" s="12">
        <v>41</v>
      </c>
      <c r="AF609" s="30">
        <v>42</v>
      </c>
      <c r="AG609" s="12">
        <v>43</v>
      </c>
      <c r="AH609" s="12">
        <v>44</v>
      </c>
      <c r="AI609" s="12"/>
      <c r="AJ609" s="22">
        <v>0</v>
      </c>
      <c r="AK609" s="22">
        <f t="shared" si="87"/>
        <v>989.29268973214289</v>
      </c>
      <c r="AL609">
        <v>-79.7271728515625</v>
      </c>
      <c r="AM609">
        <v>-75.13427734375</v>
      </c>
      <c r="AN609">
        <v>-75.347900390625</v>
      </c>
      <c r="AO609">
        <v>-84.716796875</v>
      </c>
      <c r="AP609">
        <v>-99.9908447265625</v>
      </c>
      <c r="AQ609">
        <v>-97.564697265625</v>
      </c>
      <c r="AR609"/>
      <c r="AS609" s="12"/>
      <c r="AT609" s="12"/>
      <c r="AU609" s="12">
        <f t="shared" si="82"/>
        <v>0</v>
      </c>
      <c r="AV609" s="62"/>
      <c r="AW609" s="12"/>
      <c r="AX609" s="12"/>
      <c r="AY609" s="12"/>
      <c r="AZ609" s="12"/>
      <c r="BA609" s="12"/>
      <c r="BB609" s="62"/>
      <c r="BC609" s="62"/>
      <c r="BD609" s="12"/>
      <c r="BE609" s="12"/>
      <c r="BF609" s="12"/>
      <c r="BG609" s="12"/>
      <c r="BH609" s="12"/>
      <c r="BI609" s="6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63">
        <v>19</v>
      </c>
      <c r="CC609"/>
      <c r="CD609"/>
      <c r="CE609" s="63"/>
      <c r="CF609"/>
      <c r="CG609"/>
      <c r="CH609"/>
      <c r="CI609"/>
      <c r="CJ609"/>
      <c r="CK609"/>
      <c r="CL609"/>
      <c r="CM609"/>
      <c r="CN609"/>
      <c r="CO609" s="62"/>
      <c r="CP609"/>
      <c r="CQ609"/>
      <c r="CR609"/>
      <c r="CS609"/>
      <c r="CT609"/>
      <c r="CU609"/>
      <c r="CV609"/>
      <c r="CW609"/>
      <c r="CX609" s="22">
        <v>0.73</v>
      </c>
      <c r="CY609" s="12"/>
      <c r="CZ609" s="12"/>
      <c r="DA609" s="12"/>
      <c r="DB609" s="12"/>
      <c r="DC609" s="12"/>
      <c r="DD609" s="12"/>
      <c r="DE609" s="12" t="s">
        <v>99</v>
      </c>
      <c r="DF609" s="12" t="s">
        <v>237</v>
      </c>
      <c r="DG609" s="12"/>
      <c r="DH609" s="12"/>
      <c r="DI609" s="12"/>
      <c r="DJ609" s="12"/>
      <c r="DK609" s="12"/>
      <c r="DL609" s="12"/>
      <c r="DM609" s="12"/>
      <c r="DN609" s="12"/>
      <c r="DO609" s="12"/>
      <c r="DP609" s="12"/>
      <c r="DQ609" s="12"/>
      <c r="DR609" s="12"/>
      <c r="DS609" s="12"/>
      <c r="DT609" s="12"/>
      <c r="DU609" s="12"/>
      <c r="DV609" s="12"/>
      <c r="DW609" s="12"/>
      <c r="DX609" s="12"/>
      <c r="DY609" s="12"/>
      <c r="DZ609" s="12"/>
      <c r="EA609" s="12"/>
      <c r="EB609" s="12"/>
      <c r="EC609" s="12"/>
      <c r="ED609" s="12"/>
      <c r="EE609" s="12"/>
      <c r="EF609" s="12"/>
      <c r="EG609" s="22">
        <v>3</v>
      </c>
      <c r="EH609" s="12"/>
      <c r="EI609" s="12"/>
      <c r="EJ609" s="12"/>
      <c r="EK609" s="12"/>
      <c r="EL609" s="12"/>
      <c r="EM609" s="12"/>
      <c r="EN609" s="12"/>
      <c r="EO609" s="12"/>
      <c r="EP609" s="12"/>
      <c r="EQ609" s="12"/>
      <c r="ER609" s="12"/>
      <c r="ES609" s="12"/>
      <c r="ET609" s="12"/>
      <c r="EU609" s="12"/>
      <c r="EV609" s="12"/>
      <c r="EW609" s="12"/>
      <c r="EX609" s="12"/>
      <c r="EY609" s="12"/>
      <c r="EZ609" s="12"/>
      <c r="FA609" s="12"/>
      <c r="FB609" s="12"/>
      <c r="FC609" s="12"/>
      <c r="FD609" s="12"/>
      <c r="FE609" s="12"/>
      <c r="FF609" s="12"/>
      <c r="FG609" s="12"/>
      <c r="FH609" s="12"/>
      <c r="FI609" s="12"/>
      <c r="FJ609" s="12"/>
      <c r="FK609" s="12"/>
      <c r="FL609" s="12"/>
      <c r="FM609" s="12"/>
      <c r="FN609" s="12"/>
      <c r="FO609" s="12"/>
      <c r="FP609" s="12"/>
      <c r="FQ609" s="12"/>
      <c r="FR609" s="12"/>
      <c r="FS609" s="12"/>
      <c r="FT609" s="12"/>
      <c r="FU609" s="12"/>
      <c r="FV609" s="12"/>
      <c r="FW609" s="12"/>
      <c r="FX609" s="12"/>
      <c r="FY609" s="12"/>
      <c r="FZ609" s="12"/>
      <c r="GA609" s="12"/>
      <c r="GB609" s="12"/>
      <c r="GC609" s="12"/>
      <c r="GD609" s="12"/>
      <c r="GE609" s="12"/>
      <c r="GF609" s="12"/>
      <c r="GG609" s="12"/>
      <c r="GH609" s="12"/>
      <c r="GI609" s="12"/>
      <c r="GJ609" s="12"/>
      <c r="GK609" s="12"/>
      <c r="GL609" s="12"/>
      <c r="GM609" s="12"/>
      <c r="GN609" s="12"/>
      <c r="GO609" s="12"/>
      <c r="GP609" s="12"/>
      <c r="GQ609" s="12"/>
      <c r="GR609" s="12"/>
      <c r="GS609" s="12"/>
      <c r="GT609" s="12"/>
      <c r="GU609" s="12"/>
      <c r="GV609" s="12"/>
      <c r="GW609" s="12"/>
      <c r="GX609" s="12"/>
      <c r="GY609" s="12"/>
      <c r="GZ609" s="12"/>
      <c r="HA609" s="12"/>
      <c r="HB609" s="12"/>
      <c r="HC609" s="12"/>
      <c r="HD609" s="12"/>
      <c r="HE609" s="12"/>
      <c r="HF609" s="12"/>
      <c r="HG609" s="12"/>
      <c r="HH609" s="12"/>
      <c r="HI609" s="12"/>
      <c r="HJ609" s="12"/>
      <c r="HK609" s="12"/>
      <c r="HL609" s="12"/>
      <c r="HM609" s="12"/>
      <c r="HN609" s="12"/>
      <c r="HO609" s="12"/>
      <c r="HP609" s="12"/>
      <c r="HQ609" s="12"/>
      <c r="HR609" s="12"/>
      <c r="HS609" s="12"/>
      <c r="HT609" s="12"/>
      <c r="HU609" s="12"/>
      <c r="HV609" s="12"/>
      <c r="HW609" s="12"/>
      <c r="HX609" s="12"/>
      <c r="HY609" s="12"/>
      <c r="HZ609" s="12"/>
      <c r="IA609" s="12"/>
      <c r="IB609" s="12"/>
      <c r="IC609" s="12"/>
      <c r="ID609" s="12"/>
      <c r="IE609" s="12"/>
      <c r="IF609" s="12"/>
      <c r="IG609" s="12"/>
      <c r="IH609" s="12"/>
      <c r="II609" s="12"/>
      <c r="IJ609" s="12"/>
    </row>
    <row r="610" spans="1:244" x14ac:dyDescent="0.3">
      <c r="A610" s="12"/>
      <c r="B610" s="22">
        <v>2</v>
      </c>
      <c r="C610" s="12"/>
      <c r="D610" s="12"/>
      <c r="E610" s="12"/>
      <c r="F610" s="14">
        <v>45245</v>
      </c>
      <c r="G610" s="22" t="s">
        <v>103</v>
      </c>
      <c r="H610" s="12"/>
      <c r="I610" s="14">
        <v>45204</v>
      </c>
      <c r="J610" s="22">
        <f t="shared" si="80"/>
        <v>41</v>
      </c>
      <c r="K610" s="12"/>
      <c r="L610" s="12">
        <f t="shared" si="86"/>
        <v>41</v>
      </c>
      <c r="M610" s="22" t="s">
        <v>236</v>
      </c>
      <c r="N610" s="12">
        <v>1</v>
      </c>
      <c r="O610" s="12"/>
      <c r="P610" s="12" t="s">
        <v>75</v>
      </c>
      <c r="Q610" s="12" t="s">
        <v>76</v>
      </c>
      <c r="R610" s="12" t="s">
        <v>234</v>
      </c>
      <c r="S610" s="12" t="s">
        <v>235</v>
      </c>
      <c r="T610" s="12">
        <v>28</v>
      </c>
      <c r="U610" s="12"/>
      <c r="V610" s="12">
        <v>3</v>
      </c>
      <c r="W610" s="12" t="s">
        <v>83</v>
      </c>
      <c r="X610" s="12"/>
      <c r="Y610" s="12"/>
      <c r="Z610" s="22">
        <v>23</v>
      </c>
      <c r="AA610" s="22">
        <v>1500</v>
      </c>
      <c r="AB610" s="12">
        <v>13</v>
      </c>
      <c r="AC610" s="22">
        <v>-24</v>
      </c>
      <c r="AD610" s="12"/>
      <c r="AE610" s="12">
        <v>8</v>
      </c>
      <c r="AF610" s="30">
        <v>9</v>
      </c>
      <c r="AG610" s="12">
        <v>10</v>
      </c>
      <c r="AH610" s="12">
        <v>11</v>
      </c>
      <c r="AI610" s="12"/>
      <c r="AJ610" s="22">
        <v>7</v>
      </c>
      <c r="AK610" s="22">
        <f t="shared" si="87"/>
        <v>1320.1904296874859</v>
      </c>
      <c r="AL610">
        <v>-80.8258056640625</v>
      </c>
      <c r="AM610">
        <v>-93.7957763671875</v>
      </c>
      <c r="AN610">
        <v>-90.484619140625</v>
      </c>
      <c r="AO610">
        <v>-101.6845703125</v>
      </c>
      <c r="AP610">
        <v>-108.88671875</v>
      </c>
      <c r="AQ610">
        <v>-115.737915039062</v>
      </c>
      <c r="AR610"/>
      <c r="AS610" s="12"/>
      <c r="AT610" s="12"/>
      <c r="AU610" s="12">
        <f t="shared" si="82"/>
        <v>22</v>
      </c>
      <c r="AV610" s="62">
        <v>11</v>
      </c>
      <c r="AW610" s="12">
        <v>1</v>
      </c>
      <c r="AX610" s="12">
        <v>1</v>
      </c>
      <c r="AY610" s="12" t="s">
        <v>80</v>
      </c>
      <c r="AZ610" s="12">
        <v>433.90051269531199</v>
      </c>
      <c r="BA610" s="12">
        <v>438.19909667968699</v>
      </c>
      <c r="BB610" s="62">
        <v>-40.799999237060497</v>
      </c>
      <c r="BC610" s="62">
        <v>69.013504028320298</v>
      </c>
      <c r="BD610" s="12">
        <v>1.8994140625</v>
      </c>
      <c r="BE610" s="12">
        <v>435.79992675781199</v>
      </c>
      <c r="BF610" s="12">
        <v>15.943432807922299</v>
      </c>
      <c r="BG610" s="12">
        <v>0</v>
      </c>
      <c r="BH610" s="12">
        <v>433.90051269531199</v>
      </c>
      <c r="BI610" s="62">
        <v>3.3048214912414502</v>
      </c>
      <c r="BJ610" s="12">
        <v>34.506752014160099</v>
      </c>
      <c r="BK610" s="12">
        <v>0.76443552970886197</v>
      </c>
      <c r="BL610" s="12">
        <v>4.0692572593688903</v>
      </c>
      <c r="BM610" s="12">
        <v>9.3454866409301705</v>
      </c>
      <c r="BN610" s="12">
        <v>4.7658333778381303</v>
      </c>
      <c r="BO610" s="12">
        <v>55.2184448242187</v>
      </c>
      <c r="BP610" s="12">
        <v>0.94970703125</v>
      </c>
      <c r="BQ610" s="12">
        <v>-20.526960372924801</v>
      </c>
      <c r="BR610" s="12">
        <v>1.4501953125</v>
      </c>
      <c r="BS610" s="12" t="s">
        <v>81</v>
      </c>
      <c r="BT610" s="12" t="s">
        <v>81</v>
      </c>
      <c r="BU610" s="12" t="s">
        <v>81</v>
      </c>
      <c r="BV610" s="12" t="s">
        <v>81</v>
      </c>
      <c r="BW610" s="12">
        <v>207.01242065429599</v>
      </c>
      <c r="BX610" s="12" t="s">
        <v>82</v>
      </c>
      <c r="BY610" s="12" t="s">
        <v>81</v>
      </c>
      <c r="BZ610" s="12" t="s">
        <v>82</v>
      </c>
      <c r="CA610" s="12" t="s">
        <v>82</v>
      </c>
      <c r="CB610" s="63">
        <v>20</v>
      </c>
      <c r="CC610" s="12"/>
      <c r="CD610" s="12"/>
      <c r="CE610" s="63"/>
      <c r="CF610" s="12"/>
      <c r="CG610" s="12"/>
      <c r="CH610" s="12"/>
      <c r="CI610" s="12"/>
      <c r="CJ610" s="12"/>
      <c r="CK610" s="12"/>
      <c r="CL610" s="12"/>
      <c r="CM610" s="12"/>
      <c r="CN610" s="12"/>
      <c r="CO610" s="62"/>
      <c r="CP610" s="12"/>
      <c r="CQ610" s="12"/>
      <c r="CR610" s="12"/>
      <c r="CS610" s="12"/>
      <c r="CT610" s="12"/>
      <c r="CU610" s="12"/>
      <c r="CV610" s="12"/>
      <c r="CW610" s="12"/>
      <c r="CX610" s="22">
        <v>0.59</v>
      </c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2"/>
      <c r="DL610" s="12"/>
      <c r="DM610" s="12"/>
      <c r="DN610" s="12"/>
      <c r="DO610" s="12"/>
      <c r="DP610" s="12"/>
      <c r="DQ610" s="12"/>
      <c r="DR610" s="12"/>
      <c r="DS610" s="12"/>
      <c r="DT610" s="12"/>
      <c r="DU610" s="12"/>
      <c r="DV610" s="12"/>
      <c r="DW610" s="12"/>
      <c r="DX610" s="12"/>
      <c r="DY610" s="12"/>
      <c r="DZ610" s="12"/>
      <c r="EA610" s="12"/>
      <c r="EB610" s="12"/>
      <c r="EC610" s="12"/>
      <c r="ED610" s="12"/>
      <c r="EE610" s="12"/>
      <c r="EF610" s="12"/>
      <c r="EG610" s="22">
        <v>9</v>
      </c>
      <c r="EH610" s="12"/>
      <c r="EI610" s="12"/>
      <c r="EJ610" s="12"/>
      <c r="EK610" s="12"/>
      <c r="EL610" s="12"/>
      <c r="EM610" s="12"/>
      <c r="EN610" s="12"/>
      <c r="EO610" s="12"/>
      <c r="EP610" s="12"/>
      <c r="EQ610" s="12"/>
      <c r="ER610" s="12"/>
      <c r="ES610" s="12"/>
      <c r="ET610" s="12"/>
      <c r="EU610" s="12"/>
      <c r="EV610" s="12"/>
      <c r="EW610" s="12"/>
      <c r="EX610" s="12"/>
      <c r="EY610" s="12"/>
      <c r="EZ610" s="12"/>
      <c r="FA610" s="12"/>
      <c r="FB610" s="12"/>
      <c r="FC610" s="12"/>
      <c r="FD610" s="12"/>
      <c r="FE610" s="12"/>
      <c r="FF610" s="12"/>
      <c r="FG610" s="12"/>
      <c r="FH610" s="12"/>
      <c r="FI610" s="12"/>
      <c r="FJ610" s="12"/>
      <c r="FK610" s="12"/>
      <c r="FL610" s="12"/>
      <c r="FM610" s="12"/>
      <c r="FN610" s="12"/>
      <c r="FO610" s="12"/>
      <c r="FP610" s="12"/>
      <c r="FQ610" s="12"/>
      <c r="FR610" s="12"/>
      <c r="FS610" s="12"/>
      <c r="FT610" s="12"/>
      <c r="FU610" s="12"/>
      <c r="FV610" s="12"/>
      <c r="FW610" s="12"/>
      <c r="FX610" s="12"/>
      <c r="FY610" s="12"/>
      <c r="FZ610" s="12"/>
      <c r="GA610" s="12"/>
      <c r="GB610" s="12"/>
      <c r="GC610" s="12"/>
      <c r="GD610" s="12"/>
      <c r="GE610" s="12"/>
      <c r="GF610" s="12"/>
      <c r="GG610" s="12"/>
      <c r="GH610" s="12"/>
      <c r="GI610" s="12"/>
      <c r="GJ610" s="12"/>
      <c r="GK610" s="12"/>
      <c r="GL610" s="12"/>
      <c r="GM610" s="12"/>
      <c r="GN610" s="12"/>
      <c r="GO610" s="12"/>
      <c r="GP610" s="12"/>
      <c r="GQ610" s="12"/>
      <c r="GR610" s="12"/>
      <c r="GS610" s="12"/>
      <c r="GT610" s="12"/>
      <c r="GU610" s="12"/>
      <c r="GV610" s="12"/>
      <c r="GW610" s="12"/>
      <c r="GX610" s="12"/>
      <c r="GY610" s="12"/>
      <c r="GZ610" s="12"/>
      <c r="HA610" s="12"/>
      <c r="HB610" s="12"/>
      <c r="HC610" s="12"/>
      <c r="HD610" s="12"/>
      <c r="HE610" s="12"/>
      <c r="HF610" s="12"/>
      <c r="HG610" s="12"/>
      <c r="HH610" s="12"/>
      <c r="HI610" s="12"/>
      <c r="HJ610" s="12"/>
      <c r="HK610" s="12"/>
      <c r="HL610" s="12"/>
      <c r="HM610" s="12"/>
      <c r="HN610" s="12"/>
      <c r="HO610" s="12"/>
      <c r="HP610" s="12"/>
      <c r="HQ610" s="12"/>
      <c r="HR610" s="12"/>
      <c r="HS610" s="12"/>
      <c r="HT610" s="12"/>
      <c r="HU610" s="12"/>
      <c r="HV610" s="12"/>
      <c r="HW610" s="12"/>
      <c r="HX610" s="12"/>
      <c r="HY610" s="12"/>
      <c r="HZ610" s="12"/>
      <c r="IA610" s="12"/>
      <c r="IB610" s="12"/>
      <c r="IC610" s="12"/>
      <c r="ID610" s="12"/>
      <c r="IE610" s="12"/>
      <c r="IF610" s="12"/>
      <c r="IG610" s="12"/>
      <c r="IH610" s="12"/>
      <c r="II610" s="12"/>
      <c r="IJ610" s="12"/>
    </row>
    <row r="611" spans="1:244" x14ac:dyDescent="0.3">
      <c r="A611" s="12"/>
      <c r="B611" s="22">
        <v>2</v>
      </c>
      <c r="C611" s="12"/>
      <c r="D611" s="12"/>
      <c r="E611" s="12"/>
      <c r="F611" s="14">
        <v>45245</v>
      </c>
      <c r="G611" s="22" t="s">
        <v>103</v>
      </c>
      <c r="H611" s="12"/>
      <c r="I611" s="14">
        <v>45204</v>
      </c>
      <c r="J611" s="22">
        <f t="shared" si="80"/>
        <v>41</v>
      </c>
      <c r="K611" s="12"/>
      <c r="L611" s="12">
        <f t="shared" si="86"/>
        <v>41</v>
      </c>
      <c r="M611" s="22" t="s">
        <v>233</v>
      </c>
      <c r="N611" s="12">
        <v>1</v>
      </c>
      <c r="O611" s="12"/>
      <c r="P611" s="12" t="s">
        <v>75</v>
      </c>
      <c r="Q611" s="12" t="s">
        <v>76</v>
      </c>
      <c r="R611" s="12" t="s">
        <v>234</v>
      </c>
      <c r="S611" s="12" t="s">
        <v>235</v>
      </c>
      <c r="T611" s="12">
        <v>28</v>
      </c>
      <c r="U611" s="12"/>
      <c r="V611" s="12">
        <v>4</v>
      </c>
      <c r="W611" s="12" t="s">
        <v>84</v>
      </c>
      <c r="X611" s="12"/>
      <c r="Y611" s="12"/>
      <c r="Z611" s="22">
        <v>18</v>
      </c>
      <c r="AA611" s="22">
        <v>3000</v>
      </c>
      <c r="AB611" s="12">
        <v>14</v>
      </c>
      <c r="AC611" s="22">
        <v>-28</v>
      </c>
      <c r="AD611" s="12"/>
      <c r="AE611" s="12">
        <v>45</v>
      </c>
      <c r="AF611" s="30">
        <v>46</v>
      </c>
      <c r="AG611" s="12">
        <v>47</v>
      </c>
      <c r="AH611" s="12">
        <v>48</v>
      </c>
      <c r="AI611" s="12"/>
      <c r="AJ611" s="22">
        <v>6</v>
      </c>
      <c r="AK611" s="22">
        <f t="shared" si="87"/>
        <v>2544.9044363839198</v>
      </c>
      <c r="AL611">
        <v>-80.078125</v>
      </c>
      <c r="AM611">
        <v>-90.057373046875</v>
      </c>
      <c r="AN611">
        <v>-103.347778320312</v>
      </c>
      <c r="AO611">
        <v>-115.890502929687</v>
      </c>
      <c r="AP611">
        <v>-131.79016113281199</v>
      </c>
      <c r="AQ611">
        <v>-141.6015625</v>
      </c>
      <c r="AR611"/>
      <c r="AS611" s="12"/>
      <c r="AT611" s="12"/>
      <c r="AU611" s="12">
        <f t="shared" si="82"/>
        <v>12</v>
      </c>
      <c r="AV611" s="62">
        <v>6</v>
      </c>
      <c r="AW611" s="12">
        <v>1</v>
      </c>
      <c r="AX611" s="12">
        <v>1</v>
      </c>
      <c r="AY611" s="12" t="s">
        <v>80</v>
      </c>
      <c r="AZ611" s="12">
        <v>568.40002441406205</v>
      </c>
      <c r="BA611" s="12">
        <v>572.50012207031205</v>
      </c>
      <c r="BB611" s="62">
        <v>-44.880001068115199</v>
      </c>
      <c r="BC611" s="62">
        <v>69.522941589355398</v>
      </c>
      <c r="BD611" s="12">
        <v>1.89990234375</v>
      </c>
      <c r="BE611" s="12">
        <v>570.29992675781205</v>
      </c>
      <c r="BF611" s="12">
        <v>21.762933731079102</v>
      </c>
      <c r="BG611" s="12">
        <v>0</v>
      </c>
      <c r="BH611" s="12">
        <v>568.40002441406205</v>
      </c>
      <c r="BI611" s="62">
        <v>3.2985260486602699</v>
      </c>
      <c r="BJ611" s="12">
        <v>34.761470794677699</v>
      </c>
      <c r="BK611" s="12">
        <v>0.63741827011108398</v>
      </c>
      <c r="BL611" s="12">
        <v>3.9359443187713601</v>
      </c>
      <c r="BM611" s="12">
        <v>6.4490804672241202</v>
      </c>
      <c r="BN611" s="12">
        <v>4.3179783821105904</v>
      </c>
      <c r="BO611" s="12">
        <v>47.713413238525298</v>
      </c>
      <c r="BP611" s="12">
        <v>0.949951171875</v>
      </c>
      <c r="BQ611" s="12">
        <v>-21.341463088989201</v>
      </c>
      <c r="BR611" s="12">
        <v>1.350341796875</v>
      </c>
      <c r="BS611" s="12" t="s">
        <v>81</v>
      </c>
      <c r="BT611" s="12" t="s">
        <v>81</v>
      </c>
      <c r="BU611" s="12" t="s">
        <v>81</v>
      </c>
      <c r="BV611" s="12" t="s">
        <v>81</v>
      </c>
      <c r="BW611" s="12">
        <v>204.69953918457</v>
      </c>
      <c r="BX611" s="12" t="s">
        <v>82</v>
      </c>
      <c r="BY611" s="12" t="s">
        <v>81</v>
      </c>
      <c r="BZ611" s="12" t="s">
        <v>82</v>
      </c>
      <c r="CA611" s="12" t="s">
        <v>82</v>
      </c>
      <c r="CB611" s="63">
        <v>10</v>
      </c>
      <c r="CC611"/>
      <c r="CD611"/>
      <c r="CE611" s="63"/>
      <c r="CF611"/>
      <c r="CG611"/>
      <c r="CH611"/>
      <c r="CI611"/>
      <c r="CJ611"/>
      <c r="CK611"/>
      <c r="CL611"/>
      <c r="CM611"/>
      <c r="CN611"/>
      <c r="CO611" s="62"/>
      <c r="CP611"/>
      <c r="CQ611"/>
      <c r="CR611"/>
      <c r="CS611"/>
      <c r="CT611"/>
      <c r="CU611"/>
      <c r="CV611"/>
      <c r="CW611"/>
      <c r="CX611" s="22">
        <v>0.23</v>
      </c>
      <c r="CY611" s="12"/>
      <c r="CZ611" s="12"/>
      <c r="DA611" s="12"/>
      <c r="DB611" s="12"/>
      <c r="DC611" s="12"/>
      <c r="DD611" s="12"/>
      <c r="DE611" s="12" t="s">
        <v>238</v>
      </c>
      <c r="DF611" s="12"/>
      <c r="DG611" s="12"/>
      <c r="DH611" s="12"/>
      <c r="DI611" s="12"/>
      <c r="DJ611" s="12"/>
      <c r="DK611" s="12"/>
      <c r="DL611" s="12"/>
      <c r="DM611" s="12"/>
      <c r="DN611" s="12"/>
      <c r="DO611" s="12"/>
      <c r="DP611" s="12"/>
      <c r="DQ611" s="12"/>
      <c r="DR611" s="12"/>
      <c r="DS611" s="12"/>
      <c r="DT611" s="12"/>
      <c r="DU611" s="12"/>
      <c r="DV611" s="12"/>
      <c r="DW611" s="12"/>
      <c r="DX611" s="12"/>
      <c r="DY611" s="12"/>
      <c r="DZ611" s="12"/>
      <c r="EA611" s="12"/>
      <c r="EB611" s="12"/>
      <c r="EC611" s="12"/>
      <c r="ED611" s="12"/>
      <c r="EE611" s="12"/>
      <c r="EF611" s="12"/>
      <c r="EG611" s="22">
        <v>8</v>
      </c>
      <c r="EH611" s="12"/>
      <c r="EI611" s="12"/>
      <c r="EJ611" s="12"/>
      <c r="EK611" s="12"/>
      <c r="EL611" s="12"/>
      <c r="EM611" s="12"/>
      <c r="EN611" s="12"/>
      <c r="EO611" s="12"/>
      <c r="EP611" s="12"/>
      <c r="EQ611" s="12"/>
      <c r="ER611" s="12"/>
      <c r="ES611" s="12"/>
      <c r="ET611" s="12"/>
      <c r="EU611" s="12"/>
      <c r="EV611" s="12"/>
      <c r="EW611" s="12"/>
      <c r="EX611" s="12"/>
      <c r="EY611" s="12"/>
      <c r="EZ611" s="12"/>
      <c r="FA611" s="12"/>
      <c r="FB611" s="12"/>
      <c r="FC611" s="12"/>
      <c r="FD611" s="12"/>
      <c r="FE611" s="12"/>
      <c r="FF611" s="12"/>
      <c r="FG611" s="12"/>
      <c r="FH611" s="12"/>
      <c r="FI611" s="12"/>
      <c r="FJ611" s="12"/>
      <c r="FK611" s="12"/>
      <c r="FL611" s="12"/>
      <c r="FM611" s="12"/>
      <c r="FN611" s="12"/>
      <c r="FO611" s="12"/>
      <c r="FP611" s="12"/>
      <c r="FQ611" s="12"/>
      <c r="FR611" s="12"/>
      <c r="FS611" s="12"/>
      <c r="FT611" s="12"/>
      <c r="FU611" s="12"/>
      <c r="FV611" s="12"/>
      <c r="FW611" s="12"/>
      <c r="FX611" s="12"/>
      <c r="FY611" s="12"/>
      <c r="FZ611" s="12"/>
      <c r="GA611" s="12"/>
      <c r="GB611" s="12"/>
      <c r="GC611" s="12"/>
      <c r="GD611" s="12"/>
      <c r="GE611" s="12"/>
      <c r="GF611" s="12"/>
      <c r="GG611" s="12"/>
      <c r="GH611" s="12"/>
      <c r="GI611" s="12"/>
      <c r="GJ611" s="12"/>
      <c r="GK611" s="12"/>
      <c r="GL611" s="12"/>
      <c r="GM611" s="12"/>
      <c r="GN611" s="12"/>
      <c r="GO611" s="12"/>
      <c r="GP611" s="12"/>
      <c r="GQ611" s="12"/>
      <c r="GR611" s="12"/>
      <c r="GS611" s="12"/>
      <c r="GT611" s="12"/>
      <c r="GU611" s="12"/>
      <c r="GV611" s="12"/>
      <c r="GW611" s="12"/>
      <c r="GX611" s="12"/>
      <c r="GY611" s="12"/>
      <c r="GZ611" s="12"/>
      <c r="HA611" s="12"/>
      <c r="HB611" s="12"/>
      <c r="HC611" s="12"/>
      <c r="HD611" s="12"/>
      <c r="HE611" s="12"/>
      <c r="HF611" s="12"/>
      <c r="HG611" s="12"/>
      <c r="HH611" s="12"/>
      <c r="HI611" s="12"/>
      <c r="HJ611" s="12"/>
      <c r="HK611" s="12"/>
      <c r="HL611" s="12"/>
      <c r="HM611" s="12"/>
      <c r="HN611" s="12"/>
      <c r="HO611" s="12"/>
      <c r="HP611" s="12"/>
      <c r="HQ611" s="12"/>
      <c r="HR611" s="12"/>
      <c r="HS611" s="12"/>
      <c r="HT611" s="12"/>
      <c r="HU611" s="12"/>
      <c r="HV611" s="12"/>
      <c r="HW611" s="12"/>
      <c r="HX611" s="12"/>
      <c r="HY611" s="12"/>
      <c r="HZ611" s="12"/>
      <c r="IA611" s="12"/>
      <c r="IB611" s="12"/>
      <c r="IC611" s="12"/>
      <c r="ID611" s="12"/>
      <c r="IE611" s="12"/>
      <c r="IF611" s="12"/>
      <c r="IG611" s="12"/>
      <c r="IH611" s="12"/>
      <c r="II611" s="12"/>
      <c r="IJ611" s="12"/>
    </row>
    <row r="612" spans="1:244" x14ac:dyDescent="0.3">
      <c r="A612" s="12"/>
      <c r="B612" s="61">
        <v>2</v>
      </c>
      <c r="C612" s="12"/>
      <c r="D612" s="12"/>
      <c r="E612" s="12"/>
      <c r="F612" s="14">
        <v>45245</v>
      </c>
      <c r="G612" s="22" t="s">
        <v>103</v>
      </c>
      <c r="H612" s="12"/>
      <c r="I612" s="14">
        <v>45204</v>
      </c>
      <c r="J612" s="22">
        <f t="shared" si="80"/>
        <v>41</v>
      </c>
      <c r="K612" s="12"/>
      <c r="L612" s="12">
        <f t="shared" si="86"/>
        <v>41</v>
      </c>
      <c r="M612" s="22" t="s">
        <v>236</v>
      </c>
      <c r="N612" s="12">
        <v>1</v>
      </c>
      <c r="O612" s="12"/>
      <c r="P612" s="12" t="s">
        <v>75</v>
      </c>
      <c r="Q612" s="12" t="s">
        <v>76</v>
      </c>
      <c r="R612" s="12" t="s">
        <v>234</v>
      </c>
      <c r="S612" s="12" t="s">
        <v>235</v>
      </c>
      <c r="T612" s="12">
        <v>28</v>
      </c>
      <c r="U612" s="12"/>
      <c r="V612" s="12">
        <v>4</v>
      </c>
      <c r="W612" s="12" t="s">
        <v>83</v>
      </c>
      <c r="X612" s="12"/>
      <c r="Y612" s="12"/>
      <c r="Z612" s="22">
        <v>29</v>
      </c>
      <c r="AA612" s="22">
        <v>2000</v>
      </c>
      <c r="AB612" s="12">
        <v>10</v>
      </c>
      <c r="AC612" s="22">
        <v>-32</v>
      </c>
      <c r="AD612" s="12"/>
      <c r="AE612" s="12">
        <v>12</v>
      </c>
      <c r="AF612" s="30">
        <v>13</v>
      </c>
      <c r="AG612" s="12">
        <v>14</v>
      </c>
      <c r="AH612" s="12">
        <v>15</v>
      </c>
      <c r="AI612" s="12"/>
      <c r="AJ612" s="22">
        <v>12</v>
      </c>
      <c r="AK612" s="22">
        <f t="shared" si="87"/>
        <v>1595.284598214263</v>
      </c>
      <c r="AL612">
        <v>-66.7266845703125</v>
      </c>
      <c r="AM612">
        <v>-76.324462890625</v>
      </c>
      <c r="AN612">
        <v>-71.746826171875</v>
      </c>
      <c r="AO612">
        <v>-99.2279052734375</v>
      </c>
      <c r="AP612">
        <v>-100.204467773437</v>
      </c>
      <c r="AQ612">
        <v>-102.737426757812</v>
      </c>
      <c r="AR612"/>
      <c r="AS612" s="12"/>
      <c r="AT612" s="12"/>
      <c r="AU612" s="12">
        <f t="shared" si="82"/>
        <v>14</v>
      </c>
      <c r="AV612" s="62">
        <v>7</v>
      </c>
      <c r="AW612" s="12">
        <v>1</v>
      </c>
      <c r="AX612" s="12">
        <v>1</v>
      </c>
      <c r="AY612" s="12" t="s">
        <v>80</v>
      </c>
      <c r="AZ612" s="12">
        <v>623.2001953125</v>
      </c>
      <c r="BA612" s="12">
        <v>627.00012207031205</v>
      </c>
      <c r="BB612" s="62">
        <v>-41.349998474121001</v>
      </c>
      <c r="BC612" s="62">
        <v>80.626121520995994</v>
      </c>
      <c r="BD612" s="12">
        <v>1.69970703125</v>
      </c>
      <c r="BE612" s="12">
        <v>624.89990234375</v>
      </c>
      <c r="BF612" s="12">
        <v>13.9604740142822</v>
      </c>
      <c r="BG612" s="12">
        <v>0</v>
      </c>
      <c r="BH612" s="12">
        <v>623.2001953125</v>
      </c>
      <c r="BI612" s="62">
        <v>1.91410589218139</v>
      </c>
      <c r="BJ612" s="12">
        <v>40.313060760497997</v>
      </c>
      <c r="BK612" s="12">
        <v>0.97539991140365601</v>
      </c>
      <c r="BL612" s="12">
        <v>2.8895058631896902</v>
      </c>
      <c r="BM612" s="12">
        <v>1.5500247478485101</v>
      </c>
      <c r="BN612" s="12">
        <v>32.125392913818303</v>
      </c>
      <c r="BO612" s="12">
        <v>106.85975646972599</v>
      </c>
      <c r="BP612" s="12">
        <v>1.149658203125</v>
      </c>
      <c r="BQ612" s="12">
        <v>-45.343135833740199</v>
      </c>
      <c r="BR612" s="12">
        <v>0.85009765625</v>
      </c>
      <c r="BS612" s="12" t="s">
        <v>81</v>
      </c>
      <c r="BT612" s="12" t="s">
        <v>81</v>
      </c>
      <c r="BU612" s="12" t="s">
        <v>81</v>
      </c>
      <c r="BV612" s="12" t="s">
        <v>81</v>
      </c>
      <c r="BW612" s="12">
        <v>171.46192932128901</v>
      </c>
      <c r="BX612" s="12" t="s">
        <v>82</v>
      </c>
      <c r="BY612" s="12" t="s">
        <v>81</v>
      </c>
      <c r="BZ612" s="12" t="s">
        <v>82</v>
      </c>
      <c r="CA612" s="12" t="s">
        <v>82</v>
      </c>
      <c r="CB612" s="63">
        <v>23.5</v>
      </c>
      <c r="CC612" s="12"/>
      <c r="CD612" s="12"/>
      <c r="CE612" s="63"/>
      <c r="CF612" s="12"/>
      <c r="CG612" s="12"/>
      <c r="CH612" s="12"/>
      <c r="CI612" s="12"/>
      <c r="CJ612" s="12"/>
      <c r="CK612" s="12"/>
      <c r="CL612" s="12"/>
      <c r="CM612" s="12"/>
      <c r="CN612" s="12"/>
      <c r="CO612" s="62"/>
      <c r="CP612" s="12"/>
      <c r="CQ612" s="12"/>
      <c r="CR612" s="12"/>
      <c r="CS612" s="12"/>
      <c r="CT612" s="12"/>
      <c r="CU612" s="12"/>
      <c r="CV612" s="12"/>
      <c r="CW612" s="12"/>
      <c r="CX612" s="22">
        <v>0.16</v>
      </c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2"/>
      <c r="DL612" s="12"/>
      <c r="DM612" s="12"/>
      <c r="DN612" s="12"/>
      <c r="DO612" s="12"/>
      <c r="DP612" s="12"/>
      <c r="DQ612" s="12"/>
      <c r="DR612" s="12"/>
      <c r="DS612" s="12"/>
      <c r="DT612" s="12"/>
      <c r="DU612" s="12"/>
      <c r="DV612" s="12"/>
      <c r="DW612" s="12"/>
      <c r="DX612" s="12"/>
      <c r="DY612" s="12"/>
      <c r="DZ612" s="12"/>
      <c r="EA612" s="12"/>
      <c r="EB612" s="12"/>
      <c r="EC612" s="12"/>
      <c r="ED612" s="12"/>
      <c r="EE612" s="12"/>
      <c r="EF612" s="12"/>
      <c r="EG612" s="22">
        <v>8</v>
      </c>
      <c r="EH612" s="12"/>
      <c r="EI612" s="12"/>
      <c r="EJ612" s="12"/>
      <c r="EK612" s="12"/>
      <c r="EL612" s="12"/>
      <c r="EM612" s="12"/>
      <c r="EN612" s="12"/>
      <c r="EO612" s="12"/>
      <c r="EP612" s="12"/>
      <c r="EQ612" s="12"/>
      <c r="ER612" s="12"/>
      <c r="ES612" s="12"/>
      <c r="ET612" s="12"/>
      <c r="EU612" s="12"/>
      <c r="EV612" s="12"/>
      <c r="EW612" s="12"/>
      <c r="EX612" s="12"/>
      <c r="EY612" s="12"/>
      <c r="EZ612" s="12"/>
      <c r="FA612" s="12"/>
      <c r="FB612" s="12"/>
      <c r="FC612" s="12"/>
      <c r="FD612" s="12"/>
      <c r="FE612" s="12"/>
      <c r="FF612" s="12"/>
      <c r="FG612" s="12"/>
      <c r="FH612" s="12"/>
      <c r="FI612" s="12"/>
      <c r="FJ612" s="12"/>
      <c r="FK612" s="12"/>
      <c r="FL612" s="12"/>
      <c r="FM612" s="12"/>
      <c r="FN612" s="12"/>
      <c r="FO612" s="12"/>
      <c r="FP612" s="12"/>
      <c r="FQ612" s="12"/>
      <c r="FR612" s="12"/>
      <c r="FS612" s="12"/>
      <c r="FT612" s="12"/>
      <c r="FU612" s="12"/>
      <c r="FV612" s="12"/>
      <c r="FW612" s="12"/>
      <c r="FX612" s="12"/>
      <c r="FY612" s="12"/>
      <c r="FZ612" s="12"/>
      <c r="GA612" s="12"/>
      <c r="GB612" s="12"/>
      <c r="GC612" s="12"/>
      <c r="GD612" s="12"/>
      <c r="GE612" s="12"/>
      <c r="GF612" s="12"/>
      <c r="GG612" s="12"/>
      <c r="GH612" s="12"/>
      <c r="GI612" s="12"/>
      <c r="GJ612" s="12"/>
      <c r="GK612" s="12"/>
      <c r="GL612" s="12"/>
      <c r="GM612" s="12"/>
      <c r="GN612" s="12"/>
      <c r="GO612" s="12"/>
      <c r="GP612" s="12"/>
      <c r="GQ612" s="12"/>
      <c r="GR612" s="12"/>
      <c r="GS612" s="12"/>
      <c r="GT612" s="12"/>
      <c r="GU612" s="12"/>
      <c r="GV612" s="12"/>
      <c r="GW612" s="12"/>
      <c r="GX612" s="12"/>
      <c r="GY612" s="12"/>
      <c r="GZ612" s="12"/>
      <c r="HA612" s="12"/>
      <c r="HB612" s="12"/>
      <c r="HC612" s="12"/>
      <c r="HD612" s="12"/>
      <c r="HE612" s="12"/>
      <c r="HF612" s="12"/>
      <c r="HG612" s="12"/>
      <c r="HH612" s="12"/>
      <c r="HI612" s="12"/>
      <c r="HJ612" s="12"/>
      <c r="HK612" s="12"/>
      <c r="HL612" s="12"/>
      <c r="HM612" s="12"/>
      <c r="HN612" s="12"/>
      <c r="HO612" s="12"/>
      <c r="HP612" s="12"/>
      <c r="HQ612" s="12"/>
      <c r="HR612" s="12"/>
      <c r="HS612" s="12"/>
      <c r="HT612" s="12"/>
      <c r="HU612" s="12"/>
      <c r="HV612" s="12"/>
      <c r="HW612" s="12"/>
      <c r="HX612" s="12"/>
      <c r="HY612" s="12"/>
      <c r="HZ612" s="12"/>
      <c r="IA612" s="12"/>
      <c r="IB612" s="12"/>
      <c r="IC612" s="12"/>
      <c r="ID612" s="12"/>
      <c r="IE612" s="12"/>
      <c r="IF612" s="12"/>
      <c r="IG612" s="12"/>
      <c r="IH612" s="12"/>
      <c r="II612" s="12"/>
      <c r="IJ612" s="12"/>
    </row>
    <row r="613" spans="1:244" x14ac:dyDescent="0.3">
      <c r="A613" s="12"/>
      <c r="B613" s="22">
        <v>2</v>
      </c>
      <c r="C613" s="12"/>
      <c r="D613" s="12"/>
      <c r="E613" s="12"/>
      <c r="F613" s="14">
        <v>45245</v>
      </c>
      <c r="G613" s="22" t="s">
        <v>103</v>
      </c>
      <c r="H613" s="12"/>
      <c r="I613" s="14">
        <v>45204</v>
      </c>
      <c r="J613" s="22">
        <f t="shared" si="80"/>
        <v>41</v>
      </c>
      <c r="K613" s="12"/>
      <c r="L613" s="12">
        <f t="shared" si="86"/>
        <v>41</v>
      </c>
      <c r="M613" s="22" t="s">
        <v>233</v>
      </c>
      <c r="N613" s="12">
        <v>1</v>
      </c>
      <c r="O613" s="12"/>
      <c r="P613" s="12" t="s">
        <v>75</v>
      </c>
      <c r="Q613" s="12" t="s">
        <v>76</v>
      </c>
      <c r="R613" s="12" t="s">
        <v>234</v>
      </c>
      <c r="S613" s="12" t="s">
        <v>235</v>
      </c>
      <c r="T613" s="12">
        <v>28</v>
      </c>
      <c r="U613" s="12"/>
      <c r="V613" s="12">
        <v>5</v>
      </c>
      <c r="W613" s="12" t="s">
        <v>83</v>
      </c>
      <c r="X613" s="12"/>
      <c r="Y613" s="12"/>
      <c r="Z613" s="22">
        <v>45</v>
      </c>
      <c r="AA613" s="22">
        <v>2000</v>
      </c>
      <c r="AB613" s="12">
        <v>12</v>
      </c>
      <c r="AC613" s="22">
        <v>-36</v>
      </c>
      <c r="AD613" s="12"/>
      <c r="AE613" s="12">
        <v>49</v>
      </c>
      <c r="AF613" s="30">
        <v>50</v>
      </c>
      <c r="AG613" s="12">
        <v>51</v>
      </c>
      <c r="AH613" s="12">
        <v>52</v>
      </c>
      <c r="AI613" s="12"/>
      <c r="AJ613" s="22">
        <v>2</v>
      </c>
      <c r="AK613" s="22">
        <f t="shared" si="87"/>
        <v>521.240234375</v>
      </c>
      <c r="AL613">
        <v>-46.81396484375</v>
      </c>
      <c r="AM613">
        <v>-43.2891845703125</v>
      </c>
      <c r="AN613">
        <v>-49.4232177734375</v>
      </c>
      <c r="AO613">
        <v>-53.5736083984375</v>
      </c>
      <c r="AP613">
        <v>-55.2978515625</v>
      </c>
      <c r="AQ613">
        <v>-57.0220947265625</v>
      </c>
      <c r="AR613"/>
      <c r="AS613" s="12"/>
      <c r="AT613" s="12"/>
      <c r="AU613" s="12">
        <f t="shared" si="82"/>
        <v>46</v>
      </c>
      <c r="AV613" s="62">
        <v>23</v>
      </c>
      <c r="AW613" s="12">
        <v>1</v>
      </c>
      <c r="AX613" s="12">
        <v>1</v>
      </c>
      <c r="AY613" s="12" t="s">
        <v>80</v>
      </c>
      <c r="AZ613" s="12">
        <v>465.69918823242102</v>
      </c>
      <c r="BA613" s="12">
        <v>470.50012207031199</v>
      </c>
      <c r="BB613" s="62">
        <v>-31.059999465942301</v>
      </c>
      <c r="BC613" s="62">
        <v>54.512760162353501</v>
      </c>
      <c r="BD613" s="12">
        <v>2</v>
      </c>
      <c r="BE613" s="12">
        <v>467.69918823242102</v>
      </c>
      <c r="BF613" s="12">
        <v>23.171205520629801</v>
      </c>
      <c r="BG613" s="12">
        <v>0</v>
      </c>
      <c r="BH613" s="12">
        <v>465.69918823242102</v>
      </c>
      <c r="BI613" s="62"/>
      <c r="BJ613" s="12">
        <v>27.256380081176701</v>
      </c>
      <c r="BK613" s="12">
        <v>0.40925985574722301</v>
      </c>
      <c r="BL613" s="12" t="s">
        <v>81</v>
      </c>
      <c r="BM613" s="12">
        <v>9.8373088836669904</v>
      </c>
      <c r="BN613" s="12">
        <v>3.7891888618469198</v>
      </c>
      <c r="BO613" s="12">
        <v>28.492647171020501</v>
      </c>
      <c r="BP613" s="12">
        <v>1.1513671875</v>
      </c>
      <c r="BQ613" s="12">
        <v>-13.327205657958901</v>
      </c>
      <c r="BR613" s="12">
        <v>2.1513671875</v>
      </c>
      <c r="BS613" s="12" t="s">
        <v>81</v>
      </c>
      <c r="BT613" s="12" t="s">
        <v>81</v>
      </c>
      <c r="BU613" s="12" t="s">
        <v>81</v>
      </c>
      <c r="BV613" s="12" t="s">
        <v>81</v>
      </c>
      <c r="BW613" s="12">
        <v>198.998611450195</v>
      </c>
      <c r="BX613" s="12" t="s">
        <v>82</v>
      </c>
      <c r="BY613" s="12" t="s">
        <v>81</v>
      </c>
      <c r="BZ613" s="12" t="s">
        <v>82</v>
      </c>
      <c r="CA613" s="12" t="s">
        <v>82</v>
      </c>
      <c r="CB613" s="63"/>
      <c r="CC613" s="12"/>
      <c r="CD613" s="12"/>
      <c r="CE613" s="63">
        <v>14.4</v>
      </c>
      <c r="CF613" s="12"/>
      <c r="CG613" s="12"/>
      <c r="CH613" s="12"/>
      <c r="CI613" s="12"/>
      <c r="CJ613" s="12"/>
      <c r="CK613" s="12"/>
      <c r="CL613" s="12"/>
      <c r="CM613" s="12"/>
      <c r="CN613" s="12"/>
      <c r="CO613" s="62"/>
      <c r="CP613" s="12"/>
      <c r="CQ613" s="12"/>
      <c r="CR613" s="12"/>
      <c r="CS613" s="12"/>
      <c r="CT613" s="12"/>
      <c r="CU613" s="12"/>
      <c r="CV613" s="12"/>
      <c r="CW613" s="12"/>
      <c r="CX613" s="22">
        <v>0.6</v>
      </c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2"/>
      <c r="DL613" s="12"/>
      <c r="DM613" s="12"/>
      <c r="DN613" s="12"/>
      <c r="DO613" s="12"/>
      <c r="DP613" s="12"/>
      <c r="DQ613" s="12"/>
      <c r="DR613" s="12"/>
      <c r="DS613" s="12"/>
      <c r="DT613" s="12"/>
      <c r="DU613" s="12"/>
      <c r="DV613" s="12"/>
      <c r="DW613" s="12"/>
      <c r="DX613" s="12"/>
      <c r="DY613" s="12"/>
      <c r="DZ613" s="12"/>
      <c r="EA613" s="12"/>
      <c r="EB613" s="12"/>
      <c r="EC613" s="12"/>
      <c r="ED613" s="12"/>
      <c r="EE613" s="12"/>
      <c r="EF613" s="12"/>
      <c r="EG613" s="22">
        <v>5</v>
      </c>
      <c r="EH613" s="12"/>
      <c r="EI613" s="12"/>
      <c r="EJ613" s="12"/>
      <c r="EK613" s="12"/>
      <c r="EL613" s="12"/>
      <c r="EM613" s="12"/>
      <c r="EN613" s="12"/>
      <c r="EO613" s="12"/>
      <c r="EP613" s="12"/>
      <c r="EQ613" s="12"/>
      <c r="ER613" s="12"/>
      <c r="ES613" s="12"/>
      <c r="ET613" s="12"/>
      <c r="EU613" s="12"/>
      <c r="EV613" s="12"/>
      <c r="EW613" s="12"/>
      <c r="EX613" s="12"/>
      <c r="EY613" s="12"/>
      <c r="EZ613" s="12"/>
      <c r="FA613" s="12"/>
      <c r="FB613" s="12"/>
      <c r="FC613" s="12"/>
      <c r="FD613" s="12"/>
      <c r="FE613" s="12"/>
      <c r="FF613" s="12"/>
      <c r="FG613" s="12"/>
      <c r="FH613" s="12"/>
      <c r="FI613" s="12"/>
      <c r="FJ613" s="12"/>
      <c r="FK613" s="12"/>
      <c r="FL613" s="12"/>
      <c r="FM613" s="12"/>
      <c r="FN613" s="12"/>
      <c r="FO613" s="12"/>
      <c r="FP613" s="12"/>
      <c r="FQ613" s="12"/>
      <c r="FR613" s="12"/>
      <c r="FS613" s="12"/>
      <c r="FT613" s="12"/>
      <c r="FU613" s="12"/>
      <c r="FV613" s="12"/>
      <c r="FW613" s="12"/>
      <c r="FX613" s="12"/>
      <c r="FY613" s="12"/>
      <c r="FZ613" s="12"/>
      <c r="GA613" s="12"/>
      <c r="GB613" s="12"/>
      <c r="GC613" s="12"/>
      <c r="GD613" s="12"/>
      <c r="GE613" s="12"/>
      <c r="GF613" s="12"/>
      <c r="GG613" s="12"/>
      <c r="GH613" s="12"/>
      <c r="GI613" s="12"/>
      <c r="GJ613" s="12"/>
      <c r="GK613" s="12"/>
      <c r="GL613" s="12"/>
      <c r="GM613" s="12"/>
      <c r="GN613" s="12"/>
      <c r="GO613" s="12"/>
      <c r="GP613" s="12"/>
      <c r="GQ613" s="12"/>
      <c r="GR613" s="12"/>
      <c r="GS613" s="12"/>
      <c r="GT613" s="12"/>
      <c r="GU613" s="12"/>
      <c r="GV613" s="12"/>
      <c r="GW613" s="12"/>
      <c r="GX613" s="12"/>
      <c r="GY613" s="12"/>
      <c r="GZ613" s="12"/>
      <c r="HA613" s="12"/>
      <c r="HB613" s="12"/>
      <c r="HC613" s="12"/>
      <c r="HD613" s="12"/>
      <c r="HE613" s="12"/>
      <c r="HF613" s="12"/>
      <c r="HG613" s="12"/>
      <c r="HH613" s="12"/>
      <c r="HI613" s="12"/>
      <c r="HJ613" s="12"/>
      <c r="HK613" s="12"/>
      <c r="HL613" s="12"/>
      <c r="HM613" s="12"/>
      <c r="HN613" s="12"/>
      <c r="HO613" s="12"/>
      <c r="HP613" s="12"/>
      <c r="HQ613" s="12"/>
      <c r="HR613" s="12"/>
      <c r="HS613" s="12"/>
      <c r="HT613" s="12"/>
      <c r="HU613" s="12"/>
      <c r="HV613" s="12"/>
      <c r="HW613" s="12"/>
      <c r="HX613" s="12"/>
      <c r="HY613" s="12"/>
      <c r="HZ613" s="12"/>
      <c r="IA613" s="12"/>
      <c r="IB613" s="12"/>
      <c r="IC613" s="12"/>
      <c r="ID613" s="12"/>
      <c r="IE613" s="12"/>
      <c r="IF613" s="12"/>
      <c r="IG613" s="12"/>
      <c r="IH613" s="12"/>
      <c r="II613" s="12"/>
      <c r="IJ613" s="12"/>
    </row>
    <row r="614" spans="1:244" x14ac:dyDescent="0.3">
      <c r="A614" s="12"/>
      <c r="B614" s="22">
        <v>2</v>
      </c>
      <c r="C614" s="12"/>
      <c r="D614" s="12"/>
      <c r="E614" s="12"/>
      <c r="F614" s="14">
        <v>45245</v>
      </c>
      <c r="G614" s="22" t="s">
        <v>103</v>
      </c>
      <c r="H614" s="12"/>
      <c r="I614" s="14">
        <v>45204</v>
      </c>
      <c r="J614" s="22">
        <f t="shared" si="80"/>
        <v>41</v>
      </c>
      <c r="K614" s="12"/>
      <c r="L614" s="12">
        <f t="shared" si="86"/>
        <v>41</v>
      </c>
      <c r="M614" s="22" t="s">
        <v>236</v>
      </c>
      <c r="N614" s="12">
        <v>1</v>
      </c>
      <c r="O614" s="12"/>
      <c r="P614" s="12" t="s">
        <v>75</v>
      </c>
      <c r="Q614" s="12" t="s">
        <v>76</v>
      </c>
      <c r="R614" s="12" t="s">
        <v>234</v>
      </c>
      <c r="S614" s="12" t="s">
        <v>235</v>
      </c>
      <c r="T614" s="12">
        <v>28</v>
      </c>
      <c r="U614" s="12"/>
      <c r="V614" s="12">
        <v>5</v>
      </c>
      <c r="W614" s="12" t="s">
        <v>83</v>
      </c>
      <c r="X614" s="12"/>
      <c r="Y614" s="12"/>
      <c r="Z614" s="22">
        <v>33</v>
      </c>
      <c r="AA614" s="22">
        <v>700</v>
      </c>
      <c r="AB614" s="12">
        <v>7</v>
      </c>
      <c r="AC614" s="22">
        <v>-25</v>
      </c>
      <c r="AD614" s="12"/>
      <c r="AE614" s="12">
        <v>16</v>
      </c>
      <c r="AF614" s="30">
        <v>17</v>
      </c>
      <c r="AG614" s="12">
        <v>18</v>
      </c>
      <c r="AH614" s="12">
        <v>19</v>
      </c>
      <c r="AI614" s="12"/>
      <c r="AJ614" s="22">
        <v>7</v>
      </c>
      <c r="AK614" s="22">
        <f t="shared" si="87"/>
        <v>1399.6233258928485</v>
      </c>
      <c r="AL614">
        <v>-73.974609375</v>
      </c>
      <c r="AM614">
        <v>-82.2296142578125</v>
      </c>
      <c r="AN614">
        <v>-91.064453125</v>
      </c>
      <c r="AO614">
        <v>-97.564697265625</v>
      </c>
      <c r="AP614">
        <v>-105.148315429687</v>
      </c>
      <c r="AQ614">
        <v>-107.91015625</v>
      </c>
      <c r="AR614"/>
      <c r="AS614" s="12"/>
      <c r="AT614" s="12"/>
      <c r="AU614" s="12">
        <f t="shared" si="82"/>
        <v>30</v>
      </c>
      <c r="AV614" s="62">
        <v>15</v>
      </c>
      <c r="AW614" s="12">
        <v>1</v>
      </c>
      <c r="AX614" s="12">
        <v>1</v>
      </c>
      <c r="AY614" s="12" t="s">
        <v>80</v>
      </c>
      <c r="AZ614" s="12">
        <v>465</v>
      </c>
      <c r="BA614" s="12">
        <v>469.50012207031199</v>
      </c>
      <c r="BB614" s="62">
        <v>-43.270000457763601</v>
      </c>
      <c r="BC614" s="62">
        <v>72.429542541503906</v>
      </c>
      <c r="BD614" s="12">
        <v>1.80078125</v>
      </c>
      <c r="BE614" s="12">
        <v>466.80078125</v>
      </c>
      <c r="BF614" s="12">
        <v>22.121318817138601</v>
      </c>
      <c r="BG614" s="12">
        <v>0</v>
      </c>
      <c r="BH614" s="12">
        <v>465</v>
      </c>
      <c r="BI614" s="62">
        <v>3.3897950649261399</v>
      </c>
      <c r="BJ614" s="12">
        <v>36.214771270751903</v>
      </c>
      <c r="BK614" s="12">
        <v>0.81525337696075395</v>
      </c>
      <c r="BL614" s="12">
        <v>4.2050485610961896</v>
      </c>
      <c r="BM614" s="12">
        <v>4.5031657218933097</v>
      </c>
      <c r="BN614" s="12">
        <v>3.4466178417205802</v>
      </c>
      <c r="BO614" s="12">
        <v>75.061271667480398</v>
      </c>
      <c r="BP614" s="12">
        <v>1.0498046875</v>
      </c>
      <c r="BQ614" s="12">
        <v>-20.373773574829102</v>
      </c>
      <c r="BR614" s="12">
        <v>1.7490234375</v>
      </c>
      <c r="BS614" s="12" t="s">
        <v>81</v>
      </c>
      <c r="BT614" s="12" t="s">
        <v>81</v>
      </c>
      <c r="BU614" s="12" t="s">
        <v>81</v>
      </c>
      <c r="BV614" s="12" t="s">
        <v>81</v>
      </c>
      <c r="BW614" s="12">
        <v>229.92320251464801</v>
      </c>
      <c r="BX614" s="12" t="s">
        <v>82</v>
      </c>
      <c r="BY614" s="12" t="s">
        <v>81</v>
      </c>
      <c r="BZ614" s="12" t="s">
        <v>82</v>
      </c>
      <c r="CA614" s="12" t="s">
        <v>82</v>
      </c>
      <c r="CB614" s="63">
        <v>15</v>
      </c>
      <c r="CC614" s="12"/>
      <c r="CD614" s="12"/>
      <c r="CE614" s="63"/>
      <c r="CF614" s="12"/>
      <c r="CG614" s="12"/>
      <c r="CH614" s="12"/>
      <c r="CI614" s="12"/>
      <c r="CJ614" s="12"/>
      <c r="CK614" s="12"/>
      <c r="CL614" s="12"/>
      <c r="CM614" s="12"/>
      <c r="CN614" s="12"/>
      <c r="CO614" s="62"/>
      <c r="CP614" s="12"/>
      <c r="CQ614" s="12"/>
      <c r="CR614" s="12"/>
      <c r="CS614" s="12"/>
      <c r="CT614" s="12"/>
      <c r="CU614" s="12"/>
      <c r="CV614" s="12"/>
      <c r="CW614" s="12"/>
      <c r="CX614" s="22">
        <v>0.75</v>
      </c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2"/>
      <c r="DL614" s="12"/>
      <c r="DM614" s="12"/>
      <c r="DN614" s="12"/>
      <c r="DO614" s="12"/>
      <c r="DP614" s="12"/>
      <c r="DQ614" s="12"/>
      <c r="DR614" s="12"/>
      <c r="DS614" s="12"/>
      <c r="DT614" s="12"/>
      <c r="DU614" s="12"/>
      <c r="DV614" s="12"/>
      <c r="DW614" s="12"/>
      <c r="DX614" s="12"/>
      <c r="DY614" s="12"/>
      <c r="DZ614" s="12"/>
      <c r="EA614" s="12"/>
      <c r="EB614" s="12"/>
      <c r="EC614" s="12"/>
      <c r="ED614" s="12"/>
      <c r="EE614" s="12"/>
      <c r="EF614" s="12"/>
      <c r="EG614" s="22">
        <v>9</v>
      </c>
      <c r="EH614" s="12"/>
      <c r="EI614" s="12"/>
      <c r="EJ614" s="12"/>
      <c r="EK614" s="12"/>
      <c r="EL614" s="12"/>
      <c r="EM614" s="12"/>
      <c r="EN614" s="12"/>
      <c r="EO614" s="12"/>
      <c r="EP614" s="12"/>
      <c r="EQ614" s="12"/>
      <c r="ER614" s="12"/>
      <c r="ES614" s="12"/>
      <c r="ET614" s="12"/>
      <c r="EU614" s="12"/>
      <c r="EV614" s="12"/>
      <c r="EW614" s="12"/>
      <c r="EX614" s="12"/>
      <c r="EY614" s="12"/>
      <c r="EZ614" s="12"/>
      <c r="FA614" s="12"/>
      <c r="FB614" s="12"/>
      <c r="FC614" s="12"/>
      <c r="FD614" s="12"/>
      <c r="FE614" s="12"/>
      <c r="FF614" s="12"/>
      <c r="FG614" s="12"/>
      <c r="FH614" s="12"/>
      <c r="FI614" s="12"/>
      <c r="FJ614" s="12"/>
      <c r="FK614" s="12"/>
      <c r="FL614" s="12"/>
      <c r="FM614" s="12"/>
      <c r="FN614" s="12"/>
      <c r="FO614" s="12"/>
      <c r="FP614" s="12"/>
      <c r="FQ614" s="12"/>
      <c r="FR614" s="12"/>
      <c r="FS614" s="12"/>
      <c r="FT614" s="12"/>
      <c r="FU614" s="12"/>
      <c r="FV614" s="12"/>
      <c r="FW614" s="12"/>
      <c r="FX614" s="12"/>
      <c r="FY614" s="12"/>
      <c r="FZ614" s="12"/>
      <c r="GA614" s="12"/>
      <c r="GB614" s="12"/>
      <c r="GC614" s="12"/>
      <c r="GD614" s="12"/>
      <c r="GE614" s="12"/>
      <c r="GF614" s="12"/>
      <c r="GG614" s="12"/>
      <c r="GH614" s="12"/>
      <c r="GI614" s="12"/>
      <c r="GJ614" s="12"/>
      <c r="GK614" s="12"/>
      <c r="GL614" s="12"/>
      <c r="GM614" s="12"/>
      <c r="GN614" s="12"/>
      <c r="GO614" s="12"/>
      <c r="GP614" s="12"/>
      <c r="GQ614" s="12"/>
      <c r="GR614" s="12"/>
      <c r="GS614" s="12"/>
      <c r="GT614" s="12"/>
      <c r="GU614" s="12"/>
      <c r="GV614" s="12"/>
      <c r="GW614" s="12"/>
      <c r="GX614" s="12"/>
      <c r="GY614" s="12"/>
      <c r="GZ614" s="12"/>
      <c r="HA614" s="12"/>
      <c r="HB614" s="12"/>
      <c r="HC614" s="12"/>
      <c r="HD614" s="12"/>
      <c r="HE614" s="12"/>
      <c r="HF614" s="12"/>
      <c r="HG614" s="12"/>
      <c r="HH614" s="12"/>
      <c r="HI614" s="12"/>
      <c r="HJ614" s="12"/>
      <c r="HK614" s="12"/>
      <c r="HL614" s="12"/>
      <c r="HM614" s="12"/>
      <c r="HN614" s="12"/>
      <c r="HO614" s="12"/>
      <c r="HP614" s="12"/>
      <c r="HQ614" s="12"/>
      <c r="HR614" s="12"/>
      <c r="HS614" s="12"/>
      <c r="HT614" s="12"/>
      <c r="HU614" s="12"/>
      <c r="HV614" s="12"/>
      <c r="HW614" s="12"/>
      <c r="HX614" s="12"/>
      <c r="HY614" s="12"/>
      <c r="HZ614" s="12"/>
      <c r="IA614" s="12"/>
      <c r="IB614" s="12"/>
      <c r="IC614" s="12"/>
      <c r="ID614" s="12"/>
      <c r="IE614" s="12"/>
      <c r="IF614" s="12"/>
      <c r="IG614" s="12"/>
      <c r="IH614" s="12"/>
      <c r="II614" s="12"/>
      <c r="IJ614" s="12"/>
    </row>
    <row r="615" spans="1:244" x14ac:dyDescent="0.3">
      <c r="A615" s="65"/>
      <c r="B615" s="61">
        <v>2</v>
      </c>
      <c r="C615" s="65"/>
      <c r="D615" s="65"/>
      <c r="E615" s="65"/>
      <c r="F615" s="14">
        <v>45245</v>
      </c>
      <c r="G615" s="22" t="s">
        <v>103</v>
      </c>
      <c r="H615" s="12"/>
      <c r="I615" s="14">
        <v>45204</v>
      </c>
      <c r="J615" s="22">
        <f t="shared" si="80"/>
        <v>41</v>
      </c>
      <c r="L615" s="12">
        <f t="shared" si="86"/>
        <v>41</v>
      </c>
      <c r="M615" s="22" t="s">
        <v>233</v>
      </c>
      <c r="N615" s="12">
        <v>1</v>
      </c>
      <c r="O615" s="12"/>
      <c r="P615" s="12" t="s">
        <v>75</v>
      </c>
      <c r="Q615" s="12" t="s">
        <v>76</v>
      </c>
      <c r="R615" s="12" t="s">
        <v>234</v>
      </c>
      <c r="S615" s="12" t="s">
        <v>235</v>
      </c>
      <c r="T615" s="12">
        <v>28</v>
      </c>
      <c r="U615" s="65"/>
      <c r="V615" s="12">
        <v>6</v>
      </c>
      <c r="W615" s="12" t="s">
        <v>83</v>
      </c>
      <c r="X615" s="65"/>
      <c r="Y615" s="65"/>
      <c r="Z615" s="61">
        <v>15</v>
      </c>
      <c r="AA615" s="61">
        <v>2000</v>
      </c>
      <c r="AB615" s="65">
        <v>19</v>
      </c>
      <c r="AC615" s="61">
        <v>-20</v>
      </c>
      <c r="AD615" s="65"/>
      <c r="AE615" s="65">
        <v>53</v>
      </c>
      <c r="AF615" s="66">
        <v>54</v>
      </c>
      <c r="AG615" s="65">
        <v>55</v>
      </c>
      <c r="AH615" s="65">
        <v>56</v>
      </c>
      <c r="AI615" s="65"/>
      <c r="AJ615" s="61">
        <v>2</v>
      </c>
      <c r="AK615" s="22">
        <f t="shared" si="87"/>
        <v>2016.3399832589116</v>
      </c>
      <c r="AL615">
        <v>-77.728271484375</v>
      </c>
      <c r="AM615">
        <v>-88.1500244140625</v>
      </c>
      <c r="AN615">
        <v>-97.625732421875</v>
      </c>
      <c r="AO615">
        <v>-111.862182617187</v>
      </c>
      <c r="AP615">
        <v>-122.61962890625</v>
      </c>
      <c r="AQ615">
        <v>-124.771118164062</v>
      </c>
      <c r="AR615"/>
      <c r="AS615" s="65"/>
      <c r="AT615" s="12"/>
      <c r="AU615" s="12">
        <f t="shared" si="82"/>
        <v>30</v>
      </c>
      <c r="AV615" s="67">
        <v>15</v>
      </c>
      <c r="AW615" s="65">
        <v>1</v>
      </c>
      <c r="AX615" s="65">
        <v>1</v>
      </c>
      <c r="AY615" s="65" t="s">
        <v>80</v>
      </c>
      <c r="AZ615" s="65">
        <v>342.90051269531199</v>
      </c>
      <c r="BA615" s="65">
        <v>347.40255737304602</v>
      </c>
      <c r="BB615" s="67">
        <v>-35.209999084472599</v>
      </c>
      <c r="BC615" s="67">
        <v>61.821327209472599</v>
      </c>
      <c r="BD615" s="65">
        <v>1.798828125</v>
      </c>
      <c r="BE615" s="65">
        <v>344.69934082031199</v>
      </c>
      <c r="BF615" s="65">
        <v>20.851478576660099</v>
      </c>
      <c r="BG615" s="65">
        <v>0</v>
      </c>
      <c r="BH615" s="65">
        <v>342.90051269531199</v>
      </c>
      <c r="BI615" s="67"/>
      <c r="BJ615" s="65">
        <v>30.9106636047363</v>
      </c>
      <c r="BK615" s="65">
        <v>0.70026081800460804</v>
      </c>
      <c r="BL615" s="65" t="s">
        <v>81</v>
      </c>
      <c r="BM615" s="65">
        <v>5.3875637054443297</v>
      </c>
      <c r="BN615" s="65">
        <v>4.6923236846923801</v>
      </c>
      <c r="BO615" s="65">
        <v>47.334560394287102</v>
      </c>
      <c r="BP615" s="65">
        <v>1.0498046875</v>
      </c>
      <c r="BQ615" s="65">
        <v>-15.625</v>
      </c>
      <c r="BR615" s="65">
        <v>1.9501953125</v>
      </c>
      <c r="BS615" s="65" t="s">
        <v>81</v>
      </c>
      <c r="BT615" s="65" t="s">
        <v>81</v>
      </c>
      <c r="BU615" s="65" t="s">
        <v>81</v>
      </c>
      <c r="BV615" s="65" t="s">
        <v>81</v>
      </c>
      <c r="BW615" s="65">
        <v>201.36099243164</v>
      </c>
      <c r="BX615" s="65" t="s">
        <v>82</v>
      </c>
      <c r="BY615" s="65" t="s">
        <v>81</v>
      </c>
      <c r="BZ615" s="65" t="s">
        <v>82</v>
      </c>
      <c r="CA615" s="65" t="s">
        <v>82</v>
      </c>
      <c r="CB615" s="68">
        <v>18</v>
      </c>
      <c r="CC615"/>
      <c r="CD615"/>
      <c r="CE615" s="63"/>
      <c r="CF615"/>
      <c r="CG615"/>
      <c r="CH615"/>
      <c r="CI615"/>
      <c r="CJ615"/>
      <c r="CK615"/>
      <c r="CL615"/>
      <c r="CM615"/>
      <c r="CN615"/>
      <c r="CO615" s="62"/>
      <c r="CP615"/>
      <c r="CQ615"/>
      <c r="CR615"/>
      <c r="CS615"/>
      <c r="CT615"/>
      <c r="CU615"/>
      <c r="CV615" s="65"/>
      <c r="CW615" s="12"/>
      <c r="CX615" s="69">
        <v>0.42</v>
      </c>
      <c r="CY615"/>
      <c r="CZ615"/>
      <c r="DA615"/>
      <c r="DB615"/>
      <c r="DC615"/>
      <c r="DD615"/>
      <c r="DE615"/>
      <c r="DF615"/>
      <c r="DG615"/>
      <c r="DH615"/>
      <c r="DI615"/>
      <c r="DJ615"/>
      <c r="DK615"/>
      <c r="DL615"/>
      <c r="DM615"/>
      <c r="DN615"/>
      <c r="DO615"/>
      <c r="DP615"/>
      <c r="DQ615"/>
      <c r="DR615"/>
      <c r="DS615"/>
      <c r="DT615"/>
      <c r="DU615"/>
      <c r="DV615"/>
      <c r="DW615"/>
      <c r="DX615"/>
      <c r="DY615"/>
      <c r="DZ615"/>
      <c r="EA615"/>
      <c r="EB615"/>
      <c r="EC615"/>
      <c r="ED615"/>
      <c r="EE615"/>
      <c r="EF615"/>
      <c r="EG615" s="69">
        <v>4</v>
      </c>
      <c r="EH615"/>
      <c r="EI615"/>
      <c r="EJ615"/>
      <c r="EK615"/>
      <c r="EL615"/>
      <c r="EM615"/>
      <c r="EN615"/>
      <c r="EO615"/>
      <c r="EP615"/>
      <c r="EQ615"/>
      <c r="ER615"/>
      <c r="ES615"/>
      <c r="ET615"/>
      <c r="EU615"/>
      <c r="EV615"/>
      <c r="EW615"/>
      <c r="EX615"/>
      <c r="EY615"/>
      <c r="EZ615"/>
      <c r="FA615"/>
      <c r="FB615"/>
      <c r="FC615"/>
      <c r="FD615"/>
      <c r="FE615"/>
      <c r="FF615"/>
      <c r="FG615"/>
      <c r="FH615"/>
      <c r="FI615"/>
      <c r="FJ615"/>
      <c r="FK615"/>
      <c r="FL615"/>
      <c r="FM615"/>
      <c r="FN615"/>
      <c r="FO615"/>
      <c r="FP615"/>
      <c r="FQ615"/>
      <c r="FR615"/>
      <c r="FS615"/>
      <c r="FT615"/>
      <c r="FU615"/>
      <c r="FV615"/>
      <c r="FW615"/>
      <c r="FX615"/>
      <c r="FY615"/>
      <c r="FZ615"/>
      <c r="GA615"/>
      <c r="GB615"/>
      <c r="GC615"/>
      <c r="GD615"/>
      <c r="GE615"/>
      <c r="GF615"/>
      <c r="GG615"/>
      <c r="GH615"/>
      <c r="GI615"/>
      <c r="GJ615"/>
      <c r="GK615"/>
      <c r="GL615"/>
      <c r="GM615"/>
      <c r="GN615"/>
      <c r="GO615"/>
      <c r="GP615"/>
      <c r="GQ615"/>
      <c r="GR615"/>
      <c r="GS615"/>
      <c r="GT615"/>
      <c r="GU615"/>
      <c r="GV615"/>
      <c r="GW615"/>
      <c r="GX615"/>
      <c r="GY615"/>
      <c r="GZ615"/>
      <c r="HA615"/>
      <c r="HB615"/>
      <c r="HC615"/>
      <c r="HD615"/>
      <c r="HE615"/>
      <c r="HF615"/>
      <c r="HG615"/>
      <c r="HH615"/>
      <c r="HI615"/>
      <c r="HJ615"/>
      <c r="HK615"/>
      <c r="HL615"/>
      <c r="HM615"/>
      <c r="HN615"/>
      <c r="HO615"/>
      <c r="HP615"/>
      <c r="HQ615"/>
      <c r="HR615"/>
      <c r="HS615"/>
      <c r="HT615"/>
      <c r="HU615"/>
      <c r="HV615"/>
      <c r="HW615"/>
      <c r="HX615"/>
      <c r="HY615"/>
      <c r="HZ615"/>
      <c r="IA615"/>
      <c r="IB615"/>
      <c r="IC615"/>
      <c r="ID615"/>
      <c r="IE615"/>
      <c r="IF615"/>
      <c r="IG615"/>
      <c r="IH615"/>
      <c r="II615"/>
      <c r="IJ615"/>
    </row>
    <row r="616" spans="1:244" x14ac:dyDescent="0.3">
      <c r="A616" s="12"/>
      <c r="B616" s="22">
        <v>2</v>
      </c>
      <c r="C616" s="12"/>
      <c r="D616" s="12"/>
      <c r="E616" s="12"/>
      <c r="F616" s="14">
        <v>45245</v>
      </c>
      <c r="G616" s="22" t="s">
        <v>103</v>
      </c>
      <c r="H616" s="12"/>
      <c r="I616" s="14">
        <v>45204</v>
      </c>
      <c r="J616" s="22">
        <f t="shared" si="80"/>
        <v>41</v>
      </c>
      <c r="K616" s="12"/>
      <c r="L616" s="12">
        <f t="shared" si="86"/>
        <v>41</v>
      </c>
      <c r="M616" s="22" t="s">
        <v>236</v>
      </c>
      <c r="N616" s="12">
        <v>1</v>
      </c>
      <c r="O616" s="12"/>
      <c r="P616" s="12" t="s">
        <v>75</v>
      </c>
      <c r="Q616" s="12" t="s">
        <v>76</v>
      </c>
      <c r="R616" s="12" t="s">
        <v>234</v>
      </c>
      <c r="S616" s="12" t="s">
        <v>235</v>
      </c>
      <c r="T616" s="12">
        <v>28</v>
      </c>
      <c r="U616" s="12"/>
      <c r="V616" s="12">
        <v>6</v>
      </c>
      <c r="W616" s="12" t="s">
        <v>83</v>
      </c>
      <c r="X616" s="12"/>
      <c r="Y616" s="12"/>
      <c r="Z616" s="22">
        <v>48</v>
      </c>
      <c r="AA616" s="22">
        <v>1000</v>
      </c>
      <c r="AB616" s="12">
        <v>15</v>
      </c>
      <c r="AC616" s="22">
        <v>-43</v>
      </c>
      <c r="AD616" s="12"/>
      <c r="AE616" s="12">
        <v>20</v>
      </c>
      <c r="AF616" s="30">
        <v>21</v>
      </c>
      <c r="AG616" s="12">
        <v>22</v>
      </c>
      <c r="AH616" s="12">
        <v>23</v>
      </c>
      <c r="AI616" s="12"/>
      <c r="AJ616" s="22">
        <v>3</v>
      </c>
      <c r="AK616" s="22">
        <f t="shared" si="87"/>
        <v>1368.14662388392</v>
      </c>
      <c r="AL616">
        <v>-75.775146484375</v>
      </c>
      <c r="AM616">
        <v>-86.2274169921875</v>
      </c>
      <c r="AN616">
        <v>-88.9892578125</v>
      </c>
      <c r="AO616">
        <v>-98.5565185546875</v>
      </c>
      <c r="AP616">
        <v>-102.523803710937</v>
      </c>
      <c r="AQ616">
        <v>-111.968994140625</v>
      </c>
      <c r="AR616"/>
      <c r="AS616" s="12"/>
      <c r="AT616" s="12"/>
      <c r="AU616" s="12">
        <f t="shared" si="82"/>
        <v>42</v>
      </c>
      <c r="AV616" s="62">
        <v>21</v>
      </c>
      <c r="AW616" s="12">
        <v>1</v>
      </c>
      <c r="AX616" s="12">
        <v>1</v>
      </c>
      <c r="AY616" s="12" t="s">
        <v>80</v>
      </c>
      <c r="AZ616" s="12">
        <v>696</v>
      </c>
      <c r="BA616" s="12">
        <v>700.00012207031205</v>
      </c>
      <c r="BB616" s="62">
        <v>-43.130001068115199</v>
      </c>
      <c r="BC616" s="62">
        <v>59.594234466552699</v>
      </c>
      <c r="BD616" s="12">
        <v>1.80078125</v>
      </c>
      <c r="BE616" s="12">
        <v>697.80078125</v>
      </c>
      <c r="BF616" s="12">
        <v>36.767086029052699</v>
      </c>
      <c r="BG616" s="12">
        <v>0</v>
      </c>
      <c r="BH616" s="12">
        <v>696</v>
      </c>
      <c r="BI616" s="62"/>
      <c r="BJ616" s="12">
        <v>29.7971172332763</v>
      </c>
      <c r="BK616" s="12" t="s">
        <v>81</v>
      </c>
      <c r="BL616" s="12" t="s">
        <v>81</v>
      </c>
      <c r="BM616" s="12">
        <v>3.4460573196411102</v>
      </c>
      <c r="BN616" s="12">
        <v>2.04395127296447</v>
      </c>
      <c r="BO616" s="12">
        <v>18.028846740722599</v>
      </c>
      <c r="BP616" s="12">
        <v>0.75</v>
      </c>
      <c r="BQ616" s="12">
        <v>-12.867647171020501</v>
      </c>
      <c r="BR616" s="12">
        <v>1.7490234375</v>
      </c>
      <c r="BS616" s="12" t="s">
        <v>81</v>
      </c>
      <c r="BT616" s="12" t="s">
        <v>81</v>
      </c>
      <c r="BU616" s="12" t="s">
        <v>81</v>
      </c>
      <c r="BV616" s="12" t="s">
        <v>81</v>
      </c>
      <c r="BW616" s="12">
        <v>202.7314453125</v>
      </c>
      <c r="BX616" s="12" t="s">
        <v>82</v>
      </c>
      <c r="BY616" s="12" t="s">
        <v>81</v>
      </c>
      <c r="BZ616" s="12" t="s">
        <v>82</v>
      </c>
      <c r="CA616" s="12" t="s">
        <v>82</v>
      </c>
      <c r="CB616" s="63">
        <v>14.8</v>
      </c>
      <c r="CC616" s="12"/>
      <c r="CD616" s="12"/>
      <c r="CE616" s="63"/>
      <c r="CF616" s="12"/>
      <c r="CG616" s="12"/>
      <c r="CH616" s="12"/>
      <c r="CI616" s="12"/>
      <c r="CJ616" s="12"/>
      <c r="CK616" s="12"/>
      <c r="CL616" s="12"/>
      <c r="CM616" s="12"/>
      <c r="CN616" s="12"/>
      <c r="CO616" s="62"/>
      <c r="CP616" s="12"/>
      <c r="CQ616" s="12"/>
      <c r="CR616" s="12"/>
      <c r="CS616" s="12"/>
      <c r="CT616" s="12"/>
      <c r="CU616" s="12"/>
      <c r="CV616" s="12"/>
      <c r="CW616" s="12"/>
      <c r="CX616" s="22">
        <v>3.7</v>
      </c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2"/>
      <c r="DL616" s="12"/>
      <c r="DM616" s="12"/>
      <c r="DN616" s="12"/>
      <c r="DO616" s="12"/>
      <c r="DP616" s="12"/>
      <c r="DQ616" s="12"/>
      <c r="DR616" s="12"/>
      <c r="DS616" s="12"/>
      <c r="DT616" s="12"/>
      <c r="DU616" s="12"/>
      <c r="DV616" s="12"/>
      <c r="DW616" s="12"/>
      <c r="DX616" s="12"/>
      <c r="DY616" s="12"/>
      <c r="DZ616" s="12"/>
      <c r="EA616" s="12"/>
      <c r="EB616" s="12"/>
      <c r="EC616" s="12"/>
      <c r="ED616" s="12"/>
      <c r="EE616" s="12"/>
      <c r="EF616" s="12"/>
      <c r="EG616" s="22">
        <v>7</v>
      </c>
      <c r="EH616" s="12"/>
      <c r="EI616" s="12"/>
      <c r="EJ616" s="12"/>
      <c r="EK616" s="12"/>
      <c r="EL616" s="12"/>
      <c r="EM616" s="12"/>
      <c r="EN616" s="12"/>
      <c r="EO616" s="12"/>
      <c r="EP616" s="12"/>
      <c r="EQ616" s="12"/>
      <c r="ER616" s="12"/>
      <c r="ES616" s="12"/>
      <c r="ET616" s="12"/>
      <c r="EU616" s="12"/>
      <c r="EV616" s="12"/>
      <c r="EW616" s="12"/>
      <c r="EX616" s="12"/>
      <c r="EY616" s="12"/>
      <c r="EZ616" s="12"/>
      <c r="FA616" s="12"/>
      <c r="FB616" s="12"/>
      <c r="FC616" s="12"/>
      <c r="FD616" s="12"/>
      <c r="FE616" s="12"/>
      <c r="FF616" s="12"/>
      <c r="FG616" s="12"/>
      <c r="FH616" s="12"/>
      <c r="FI616" s="12"/>
      <c r="FJ616" s="12"/>
      <c r="FK616" s="12"/>
      <c r="FL616" s="12"/>
      <c r="FM616" s="12"/>
      <c r="FN616" s="12"/>
      <c r="FO616" s="12"/>
      <c r="FP616" s="12"/>
      <c r="FQ616" s="12"/>
      <c r="FR616" s="12"/>
      <c r="FS616" s="12"/>
      <c r="FT616" s="12"/>
      <c r="FU616" s="12"/>
      <c r="FV616" s="12"/>
      <c r="FW616" s="12"/>
      <c r="FX616" s="12"/>
      <c r="FY616" s="12"/>
      <c r="FZ616" s="12"/>
      <c r="GA616" s="12"/>
      <c r="GB616" s="12"/>
      <c r="GC616" s="12"/>
      <c r="GD616" s="12"/>
      <c r="GE616" s="12"/>
      <c r="GF616" s="12"/>
      <c r="GG616" s="12"/>
      <c r="GH616" s="12"/>
      <c r="GI616" s="12"/>
      <c r="GJ616" s="12"/>
      <c r="GK616" s="12"/>
      <c r="GL616" s="12"/>
      <c r="GM616" s="12"/>
      <c r="GN616" s="12"/>
      <c r="GO616" s="12"/>
      <c r="GP616" s="12"/>
      <c r="GQ616" s="12"/>
      <c r="GR616" s="12"/>
      <c r="GS616" s="12"/>
      <c r="GT616" s="12"/>
      <c r="GU616" s="12"/>
      <c r="GV616" s="12"/>
      <c r="GW616" s="12"/>
      <c r="GX616" s="12"/>
      <c r="GY616" s="12"/>
      <c r="GZ616" s="12"/>
      <c r="HA616" s="12"/>
      <c r="HB616" s="12"/>
      <c r="HC616" s="12"/>
      <c r="HD616" s="12"/>
      <c r="HE616" s="12"/>
      <c r="HF616" s="12"/>
      <c r="HG616" s="12"/>
      <c r="HH616" s="12"/>
      <c r="HI616" s="12"/>
      <c r="HJ616" s="12"/>
      <c r="HK616" s="12"/>
      <c r="HL616" s="12"/>
      <c r="HM616" s="12"/>
      <c r="HN616" s="12"/>
      <c r="HO616" s="12"/>
      <c r="HP616" s="12"/>
      <c r="HQ616" s="12"/>
      <c r="HR616" s="12"/>
      <c r="HS616" s="12"/>
      <c r="HT616" s="12"/>
      <c r="HU616" s="12"/>
      <c r="HV616" s="12"/>
      <c r="HW616" s="12"/>
      <c r="HX616" s="12"/>
      <c r="HY616" s="12"/>
      <c r="HZ616" s="12"/>
      <c r="IA616" s="12"/>
      <c r="IB616" s="12"/>
      <c r="IC616" s="12"/>
      <c r="ID616" s="12"/>
      <c r="IE616" s="12"/>
      <c r="IF616" s="12"/>
      <c r="IG616" s="12"/>
      <c r="IH616" s="12"/>
      <c r="II616" s="12"/>
      <c r="IJ616" s="12"/>
    </row>
    <row r="617" spans="1:244" x14ac:dyDescent="0.3">
      <c r="A617" s="12"/>
      <c r="B617" s="61">
        <v>2</v>
      </c>
      <c r="C617" s="12"/>
      <c r="D617" s="12"/>
      <c r="E617" s="12"/>
      <c r="F617" s="14">
        <v>45245</v>
      </c>
      <c r="G617" s="22" t="s">
        <v>103</v>
      </c>
      <c r="H617" s="12"/>
      <c r="I617" s="14">
        <v>45204</v>
      </c>
      <c r="J617" s="22">
        <f t="shared" si="80"/>
        <v>41</v>
      </c>
      <c r="K617" s="12"/>
      <c r="L617" s="12">
        <f t="shared" si="86"/>
        <v>41</v>
      </c>
      <c r="M617" s="22" t="s">
        <v>233</v>
      </c>
      <c r="N617" s="12">
        <v>1</v>
      </c>
      <c r="O617" s="12"/>
      <c r="P617" s="12" t="s">
        <v>75</v>
      </c>
      <c r="Q617" s="12" t="s">
        <v>76</v>
      </c>
      <c r="R617" s="12" t="s">
        <v>234</v>
      </c>
      <c r="S617" s="12" t="s">
        <v>235</v>
      </c>
      <c r="T617" s="12">
        <v>28</v>
      </c>
      <c r="U617" s="12"/>
      <c r="V617" s="12">
        <v>7</v>
      </c>
      <c r="W617" s="12"/>
      <c r="X617" s="12"/>
      <c r="Y617" s="12"/>
      <c r="Z617" s="22">
        <v>25</v>
      </c>
      <c r="AA617" s="22">
        <v>2000</v>
      </c>
      <c r="AB617" s="12">
        <v>11</v>
      </c>
      <c r="AC617" s="22">
        <v>-24</v>
      </c>
      <c r="AD617" s="12"/>
      <c r="AE617" s="12">
        <v>57</v>
      </c>
      <c r="AF617" s="30">
        <v>58</v>
      </c>
      <c r="AG617" s="12">
        <v>59</v>
      </c>
      <c r="AH617" s="12">
        <v>60</v>
      </c>
      <c r="AI617" s="12"/>
      <c r="AJ617" s="22">
        <v>8</v>
      </c>
      <c r="AK617" s="22">
        <f t="shared" si="87"/>
        <v>1218.087332589269</v>
      </c>
      <c r="AL617">
        <v>-75.2716064453125</v>
      </c>
      <c r="AM617">
        <v>-81.54296875</v>
      </c>
      <c r="AN617">
        <v>-93.2464599609375</v>
      </c>
      <c r="AO617">
        <v>-104.080200195312</v>
      </c>
      <c r="AP617">
        <v>-90.545654296875</v>
      </c>
      <c r="AQ617">
        <v>-110.336303710937</v>
      </c>
      <c r="AR617"/>
      <c r="AS617" s="12"/>
      <c r="AT617" s="12"/>
      <c r="AU617" s="12">
        <f t="shared" si="82"/>
        <v>18</v>
      </c>
      <c r="AV617" s="62">
        <v>9</v>
      </c>
      <c r="AW617" s="12">
        <v>1</v>
      </c>
      <c r="AX617" s="12">
        <v>1</v>
      </c>
      <c r="AY617" s="12" t="s">
        <v>80</v>
      </c>
      <c r="AZ617" s="12">
        <v>648.29998779296795</v>
      </c>
      <c r="BA617" s="12">
        <v>653.19909667968705</v>
      </c>
      <c r="BB617" s="62">
        <v>-38.130001068115199</v>
      </c>
      <c r="BC617" s="62">
        <v>68.647575378417898</v>
      </c>
      <c r="BD617" s="12">
        <v>2.1005859375</v>
      </c>
      <c r="BE617" s="12">
        <v>650.40057373046795</v>
      </c>
      <c r="BF617" s="12">
        <v>25.098993301391602</v>
      </c>
      <c r="BG617" s="12">
        <v>0</v>
      </c>
      <c r="BH617" s="12">
        <v>648.29998779296795</v>
      </c>
      <c r="BI617" s="62">
        <v>4.0062565803527797</v>
      </c>
      <c r="BJ617" s="12">
        <v>34.323787689208899</v>
      </c>
      <c r="BK617" s="12">
        <v>0.62404334545135498</v>
      </c>
      <c r="BL617" s="12">
        <v>4.6302995681762704</v>
      </c>
      <c r="BM617" s="12">
        <v>713.74688720703102</v>
      </c>
      <c r="BN617" s="12">
        <v>7.0739169120788503</v>
      </c>
      <c r="BO617" s="12">
        <v>40.287990570068303</v>
      </c>
      <c r="BP617" s="12">
        <v>1.150390625</v>
      </c>
      <c r="BQ617" s="12">
        <v>-18.535539627075099</v>
      </c>
      <c r="BR617" s="12">
        <v>1.1494140625</v>
      </c>
      <c r="BS617" s="12" t="s">
        <v>81</v>
      </c>
      <c r="BT617" s="12" t="s">
        <v>81</v>
      </c>
      <c r="BU617" s="12" t="s">
        <v>81</v>
      </c>
      <c r="BV617" s="12" t="s">
        <v>81</v>
      </c>
      <c r="BW617" s="12">
        <v>243.74195861816401</v>
      </c>
      <c r="BX617" s="12" t="s">
        <v>82</v>
      </c>
      <c r="BY617" s="12" t="s">
        <v>81</v>
      </c>
      <c r="BZ617" s="12" t="s">
        <v>82</v>
      </c>
      <c r="CA617" s="12" t="s">
        <v>82</v>
      </c>
      <c r="CB617" s="63">
        <v>24</v>
      </c>
      <c r="CC617" s="12"/>
      <c r="CD617" s="12"/>
      <c r="CE617" s="63"/>
      <c r="CF617" s="12"/>
      <c r="CG617" s="12"/>
      <c r="CH617" s="12"/>
      <c r="CI617" s="12"/>
      <c r="CJ617" s="12"/>
      <c r="CK617" s="12"/>
      <c r="CL617" s="12"/>
      <c r="CM617" s="12"/>
      <c r="CN617" s="12"/>
      <c r="CO617" s="62"/>
      <c r="CP617" s="12"/>
      <c r="CQ617" s="12"/>
      <c r="CR617" s="12"/>
      <c r="CS617" s="12"/>
      <c r="CT617" s="12"/>
      <c r="CU617" s="12"/>
      <c r="CV617" s="12"/>
      <c r="CW617" s="12"/>
      <c r="CX617" s="22">
        <v>0.7</v>
      </c>
      <c r="CY617" s="12"/>
      <c r="CZ617" s="12"/>
      <c r="DA617" s="12"/>
      <c r="DB617" s="12"/>
      <c r="DC617" s="12"/>
      <c r="DD617" s="12"/>
      <c r="DE617" s="12" t="s">
        <v>99</v>
      </c>
      <c r="DF617" s="12"/>
      <c r="DG617" s="12"/>
      <c r="DH617" s="12"/>
      <c r="DI617" s="12"/>
      <c r="DJ617" s="12"/>
      <c r="DK617" s="12"/>
      <c r="DL617" s="12"/>
      <c r="DM617" s="12"/>
      <c r="DN617" s="12"/>
      <c r="DO617" s="12"/>
      <c r="DP617" s="12"/>
      <c r="DQ617" s="12"/>
      <c r="DR617" s="12"/>
      <c r="DS617" s="12"/>
      <c r="DT617" s="12"/>
      <c r="DU617" s="12"/>
      <c r="DV617" s="12"/>
      <c r="DW617" s="12"/>
      <c r="DX617" s="12"/>
      <c r="DY617" s="12"/>
      <c r="DZ617" s="12"/>
      <c r="EA617" s="12"/>
      <c r="EB617" s="12"/>
      <c r="EC617" s="12"/>
      <c r="ED617" s="12"/>
      <c r="EE617" s="12"/>
      <c r="EF617" s="12"/>
      <c r="EG617" s="22">
        <v>9</v>
      </c>
      <c r="EH617" s="12"/>
      <c r="EI617" s="12"/>
      <c r="EJ617" s="12"/>
      <c r="EK617" s="12"/>
      <c r="EL617" s="12"/>
      <c r="EM617" s="12"/>
      <c r="EN617" s="12"/>
      <c r="EO617" s="12"/>
      <c r="EP617" s="12"/>
      <c r="EQ617" s="12"/>
      <c r="ER617" s="12"/>
      <c r="ES617" s="12"/>
      <c r="ET617" s="12"/>
      <c r="EU617" s="12"/>
      <c r="EV617" s="12"/>
      <c r="EW617" s="12"/>
      <c r="EX617" s="12"/>
      <c r="EY617" s="12"/>
      <c r="EZ617" s="12"/>
      <c r="FA617" s="12"/>
      <c r="FB617" s="12"/>
      <c r="FC617" s="12"/>
      <c r="FD617" s="12"/>
      <c r="FE617" s="12"/>
      <c r="FF617" s="12"/>
      <c r="FG617" s="12"/>
      <c r="FH617" s="12"/>
      <c r="FI617" s="12"/>
      <c r="FJ617" s="12"/>
      <c r="FK617" s="12"/>
      <c r="FL617" s="12"/>
      <c r="FM617" s="12"/>
      <c r="FN617" s="12"/>
      <c r="FO617" s="12"/>
      <c r="FP617" s="12"/>
      <c r="FQ617" s="12"/>
      <c r="FR617" s="12"/>
      <c r="FS617" s="12"/>
      <c r="FT617" s="12"/>
      <c r="FU617" s="12"/>
      <c r="FV617" s="12"/>
      <c r="FW617" s="12"/>
      <c r="FX617" s="12"/>
      <c r="FY617" s="12"/>
      <c r="FZ617" s="12"/>
      <c r="GA617" s="12"/>
      <c r="GB617" s="12"/>
      <c r="GC617" s="12"/>
      <c r="GD617" s="12"/>
      <c r="GE617" s="12"/>
      <c r="GF617" s="12"/>
      <c r="GG617" s="12"/>
      <c r="GH617" s="12"/>
      <c r="GI617" s="12"/>
      <c r="GJ617" s="12"/>
      <c r="GK617" s="12"/>
      <c r="GL617" s="12"/>
      <c r="GM617" s="12"/>
      <c r="GN617" s="12"/>
      <c r="GO617" s="12"/>
      <c r="GP617" s="12"/>
      <c r="GQ617" s="12"/>
      <c r="GR617" s="12"/>
      <c r="GS617" s="12"/>
      <c r="GT617" s="12"/>
      <c r="GU617" s="12"/>
      <c r="GV617" s="12"/>
      <c r="GW617" s="12"/>
      <c r="GX617" s="12"/>
      <c r="GY617" s="12"/>
      <c r="GZ617" s="12"/>
      <c r="HA617" s="12"/>
      <c r="HB617" s="12"/>
      <c r="HC617" s="12"/>
      <c r="HD617" s="12"/>
      <c r="HE617" s="12"/>
      <c r="HF617" s="12"/>
      <c r="HG617" s="12"/>
      <c r="HH617" s="12"/>
      <c r="HI617" s="12"/>
      <c r="HJ617" s="12"/>
      <c r="HK617" s="12"/>
      <c r="HL617" s="12"/>
      <c r="HM617" s="12"/>
      <c r="HN617" s="12"/>
      <c r="HO617" s="12"/>
      <c r="HP617" s="12"/>
      <c r="HQ617" s="12"/>
      <c r="HR617" s="12"/>
      <c r="HS617" s="12"/>
      <c r="HT617" s="12"/>
      <c r="HU617" s="12"/>
      <c r="HV617" s="12"/>
      <c r="HW617" s="12"/>
      <c r="HX617" s="12"/>
      <c r="HY617" s="12"/>
      <c r="HZ617" s="12"/>
      <c r="IA617" s="12"/>
      <c r="IB617" s="12"/>
      <c r="IC617" s="12"/>
      <c r="ID617" s="12"/>
      <c r="IE617" s="12"/>
      <c r="IF617" s="12"/>
      <c r="IG617" s="12"/>
      <c r="IH617" s="12"/>
      <c r="II617" s="12"/>
      <c r="IJ617" s="12"/>
    </row>
    <row r="618" spans="1:244" x14ac:dyDescent="0.3">
      <c r="A618" s="12"/>
      <c r="B618" s="22">
        <v>2</v>
      </c>
      <c r="C618" s="12"/>
      <c r="D618" s="12"/>
      <c r="E618" s="12"/>
      <c r="F618" s="14">
        <v>45245</v>
      </c>
      <c r="G618" s="22" t="s">
        <v>103</v>
      </c>
      <c r="H618" s="12"/>
      <c r="I618" s="14">
        <v>45204</v>
      </c>
      <c r="J618" s="22">
        <f t="shared" si="80"/>
        <v>41</v>
      </c>
      <c r="K618" s="12"/>
      <c r="L618" s="12">
        <f t="shared" si="86"/>
        <v>41</v>
      </c>
      <c r="M618" s="22" t="s">
        <v>236</v>
      </c>
      <c r="N618" s="12">
        <v>1</v>
      </c>
      <c r="O618" s="12"/>
      <c r="P618" s="12" t="s">
        <v>75</v>
      </c>
      <c r="Q618" s="12" t="s">
        <v>76</v>
      </c>
      <c r="R618" s="12" t="s">
        <v>234</v>
      </c>
      <c r="S618" s="12" t="s">
        <v>235</v>
      </c>
      <c r="T618" s="12">
        <v>28</v>
      </c>
      <c r="U618" s="12"/>
      <c r="V618" s="12">
        <v>7</v>
      </c>
      <c r="W618" s="12" t="s">
        <v>84</v>
      </c>
      <c r="X618" s="12"/>
      <c r="Y618" s="12"/>
      <c r="Z618" s="22">
        <v>50</v>
      </c>
      <c r="AA618" s="22">
        <v>900</v>
      </c>
      <c r="AB618" s="12">
        <v>18</v>
      </c>
      <c r="AC618" s="22">
        <v>-26</v>
      </c>
      <c r="AD618" s="12"/>
      <c r="AE618" s="12">
        <v>24</v>
      </c>
      <c r="AF618" s="30">
        <v>25</v>
      </c>
      <c r="AG618" s="12">
        <v>26</v>
      </c>
      <c r="AH618" s="12">
        <v>27</v>
      </c>
      <c r="AI618" s="12"/>
      <c r="AJ618" s="22">
        <v>1</v>
      </c>
      <c r="AK618" s="22">
        <f t="shared" si="87"/>
        <v>1333.6181640624859</v>
      </c>
      <c r="AL618">
        <v>-68.9849853515625</v>
      </c>
      <c r="AM618">
        <v>-76.751708984375</v>
      </c>
      <c r="AN618">
        <v>-84.3658447265625</v>
      </c>
      <c r="AO618">
        <v>-91.00341796875</v>
      </c>
      <c r="AP618">
        <v>-96.282958984375</v>
      </c>
      <c r="AQ618">
        <v>-102.615356445312</v>
      </c>
      <c r="AR618"/>
      <c r="AS618" s="12"/>
      <c r="AT618" s="12"/>
      <c r="AU618" s="12">
        <f t="shared" si="82"/>
        <v>32</v>
      </c>
      <c r="AV618" s="62">
        <v>16</v>
      </c>
      <c r="AW618" s="12">
        <v>1</v>
      </c>
      <c r="AX618" s="12">
        <v>1</v>
      </c>
      <c r="AY618" s="12" t="s">
        <v>80</v>
      </c>
      <c r="AZ618" s="12">
        <v>429.30099487304602</v>
      </c>
      <c r="BA618" s="12">
        <v>434.00012207031199</v>
      </c>
      <c r="BB618" s="62">
        <v>-34.939998626708899</v>
      </c>
      <c r="BC618" s="62">
        <v>52.060359954833899</v>
      </c>
      <c r="BD618" s="12">
        <v>2.298828125</v>
      </c>
      <c r="BE618" s="12">
        <v>431.59982299804602</v>
      </c>
      <c r="BF618" s="12">
        <v>31.567808151245099</v>
      </c>
      <c r="BG618" s="12">
        <v>0</v>
      </c>
      <c r="BH618" s="12">
        <v>429.30099487304602</v>
      </c>
      <c r="BI618" s="62"/>
      <c r="BJ618" s="12">
        <v>26.0301799774169</v>
      </c>
      <c r="BK618" s="12" t="s">
        <v>81</v>
      </c>
      <c r="BL618" s="12" t="s">
        <v>81</v>
      </c>
      <c r="BM618" s="12">
        <v>1.8551669120788501</v>
      </c>
      <c r="BN618" s="12">
        <v>3.0867655277252202</v>
      </c>
      <c r="BO618" s="12">
        <v>14.3995094299316</v>
      </c>
      <c r="BP618" s="12">
        <v>0.7490234375</v>
      </c>
      <c r="BQ618" s="12">
        <v>-9.3443632125854403</v>
      </c>
      <c r="BR618" s="12">
        <v>1.2509765625</v>
      </c>
      <c r="BS618" s="12" t="s">
        <v>81</v>
      </c>
      <c r="BT618" s="12" t="s">
        <v>81</v>
      </c>
      <c r="BU618" s="12" t="s">
        <v>81</v>
      </c>
      <c r="BV618" s="12" t="s">
        <v>81</v>
      </c>
      <c r="BW618" s="12">
        <v>209.29399108886699</v>
      </c>
      <c r="BX618" s="12" t="s">
        <v>82</v>
      </c>
      <c r="BY618" s="12" t="s">
        <v>81</v>
      </c>
      <c r="BZ618" s="12" t="s">
        <v>82</v>
      </c>
      <c r="CA618" s="12" t="s">
        <v>82</v>
      </c>
      <c r="CB618" s="63">
        <v>19.899999999999999</v>
      </c>
      <c r="CC618"/>
      <c r="CD618"/>
      <c r="CE618" s="63"/>
      <c r="CF618"/>
      <c r="CG618"/>
      <c r="CH618"/>
      <c r="CI618"/>
      <c r="CJ618"/>
      <c r="CK618"/>
      <c r="CL618"/>
      <c r="CM618"/>
      <c r="CN618"/>
      <c r="CO618" s="62"/>
      <c r="CP618"/>
      <c r="CQ618"/>
      <c r="CR618"/>
      <c r="CS618"/>
      <c r="CT618"/>
      <c r="CU618"/>
      <c r="CV618"/>
      <c r="CW618"/>
      <c r="CX618" s="22">
        <v>0.35</v>
      </c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2"/>
      <c r="DL618" s="12"/>
      <c r="DM618" s="12"/>
      <c r="DN618" s="12"/>
      <c r="DO618" s="12"/>
      <c r="DP618" s="12"/>
      <c r="DQ618" s="12"/>
      <c r="DR618" s="12"/>
      <c r="DS618" s="12"/>
      <c r="DT618" s="12"/>
      <c r="DU618" s="12"/>
      <c r="DV618" s="12"/>
      <c r="DW618" s="12"/>
      <c r="DX618" s="12"/>
      <c r="DY618" s="12"/>
      <c r="DZ618" s="12"/>
      <c r="EA618" s="12"/>
      <c r="EB618" s="12"/>
      <c r="EC618" s="12"/>
      <c r="ED618" s="12"/>
      <c r="EE618" s="12"/>
      <c r="EF618" s="12"/>
      <c r="EG618" s="22">
        <v>4</v>
      </c>
      <c r="EH618" s="12"/>
      <c r="EI618" s="12"/>
      <c r="EJ618" s="12"/>
      <c r="EK618" s="12"/>
      <c r="EL618" s="12"/>
      <c r="EM618" s="12"/>
      <c r="EN618" s="12"/>
      <c r="EO618" s="12"/>
      <c r="EP618" s="12"/>
      <c r="EQ618" s="12"/>
      <c r="ER618" s="12"/>
      <c r="ES618" s="12"/>
      <c r="ET618" s="12"/>
      <c r="EU618" s="12"/>
      <c r="EV618" s="12"/>
      <c r="EW618" s="12"/>
      <c r="EX618" s="12"/>
      <c r="EY618" s="12"/>
      <c r="EZ618" s="12"/>
      <c r="FA618" s="12"/>
      <c r="FB618" s="12"/>
      <c r="FC618" s="12"/>
      <c r="FD618" s="12"/>
      <c r="FE618" s="12"/>
      <c r="FF618" s="12"/>
      <c r="FG618" s="12"/>
      <c r="FH618" s="12"/>
      <c r="FI618" s="12"/>
      <c r="FJ618" s="12"/>
      <c r="FK618" s="12"/>
      <c r="FL618" s="12"/>
      <c r="FM618" s="12"/>
      <c r="FN618" s="12"/>
      <c r="FO618" s="12"/>
      <c r="FP618" s="12"/>
      <c r="FQ618" s="12"/>
      <c r="FR618" s="12"/>
      <c r="FS618" s="12"/>
      <c r="FT618" s="12"/>
      <c r="FU618" s="12"/>
      <c r="FV618" s="12"/>
      <c r="FW618" s="12"/>
      <c r="FX618" s="12"/>
      <c r="FY618" s="12"/>
      <c r="FZ618" s="12"/>
      <c r="GA618" s="12"/>
      <c r="GB618" s="12"/>
      <c r="GC618" s="12"/>
      <c r="GD618" s="12"/>
      <c r="GE618" s="12"/>
      <c r="GF618" s="12"/>
      <c r="GG618" s="12"/>
      <c r="GH618" s="12"/>
      <c r="GI618" s="12"/>
      <c r="GJ618" s="12"/>
      <c r="GK618" s="12"/>
      <c r="GL618" s="12"/>
      <c r="GM618" s="12"/>
      <c r="GN618" s="12"/>
      <c r="GO618" s="12"/>
      <c r="GP618" s="12"/>
      <c r="GQ618" s="12"/>
      <c r="GR618" s="12"/>
      <c r="GS618" s="12"/>
      <c r="GT618" s="12"/>
      <c r="GU618" s="12"/>
      <c r="GV618" s="12"/>
      <c r="GW618" s="12"/>
      <c r="GX618" s="12"/>
      <c r="GY618" s="12"/>
      <c r="GZ618" s="12"/>
      <c r="HA618" s="12"/>
      <c r="HB618" s="12"/>
      <c r="HC618" s="12"/>
      <c r="HD618" s="12"/>
      <c r="HE618" s="12"/>
      <c r="HF618" s="12"/>
      <c r="HG618" s="12"/>
      <c r="HH618" s="12"/>
      <c r="HI618" s="12"/>
      <c r="HJ618" s="12"/>
      <c r="HK618" s="12"/>
      <c r="HL618" s="12"/>
      <c r="HM618" s="12"/>
      <c r="HN618" s="12"/>
      <c r="HO618" s="12"/>
      <c r="HP618" s="12"/>
      <c r="HQ618" s="12"/>
      <c r="HR618" s="12"/>
      <c r="HS618" s="12"/>
      <c r="HT618" s="12"/>
      <c r="HU618" s="12"/>
      <c r="HV618" s="12"/>
      <c r="HW618" s="12"/>
      <c r="HX618" s="12"/>
      <c r="HY618" s="12"/>
      <c r="HZ618" s="12"/>
      <c r="IA618" s="12"/>
      <c r="IB618" s="12"/>
      <c r="IC618" s="12"/>
      <c r="ID618" s="12"/>
      <c r="IE618" s="12"/>
      <c r="IF618" s="12"/>
      <c r="IG618" s="12"/>
      <c r="IH618" s="12"/>
      <c r="II618" s="12"/>
      <c r="IJ618" s="12"/>
    </row>
    <row r="619" spans="1:244" x14ac:dyDescent="0.3">
      <c r="A619" s="12"/>
      <c r="B619" s="61">
        <v>2</v>
      </c>
      <c r="C619" s="12"/>
      <c r="D619" s="12"/>
      <c r="E619" s="12"/>
      <c r="F619" s="14">
        <v>45245</v>
      </c>
      <c r="G619" s="22" t="s">
        <v>103</v>
      </c>
      <c r="H619" s="12"/>
      <c r="I619" s="14">
        <v>45204</v>
      </c>
      <c r="J619" s="22">
        <f t="shared" si="80"/>
        <v>41</v>
      </c>
      <c r="K619" s="12"/>
      <c r="L619" s="12">
        <f t="shared" si="86"/>
        <v>41</v>
      </c>
      <c r="M619" s="22" t="s">
        <v>236</v>
      </c>
      <c r="N619" s="12">
        <v>1</v>
      </c>
      <c r="O619" s="12"/>
      <c r="P619" s="12" t="s">
        <v>75</v>
      </c>
      <c r="Q619" s="12" t="s">
        <v>76</v>
      </c>
      <c r="R619" s="12" t="s">
        <v>234</v>
      </c>
      <c r="S619" s="12" t="s">
        <v>235</v>
      </c>
      <c r="T619" s="12">
        <v>28</v>
      </c>
      <c r="U619" s="12"/>
      <c r="V619" s="12">
        <v>8</v>
      </c>
      <c r="W619" s="12" t="s">
        <v>239</v>
      </c>
      <c r="X619" s="12"/>
      <c r="Y619" s="12"/>
      <c r="Z619" s="22">
        <v>30</v>
      </c>
      <c r="AA619" s="22">
        <v>1000</v>
      </c>
      <c r="AB619" s="12">
        <v>8</v>
      </c>
      <c r="AC619" s="22">
        <v>-27</v>
      </c>
      <c r="AD619" s="12"/>
      <c r="AE619" s="12">
        <v>28</v>
      </c>
      <c r="AF619" s="30" t="s">
        <v>240</v>
      </c>
      <c r="AG619" s="12">
        <v>31</v>
      </c>
      <c r="AH619" s="12">
        <v>32</v>
      </c>
      <c r="AI619" s="12"/>
      <c r="AJ619" s="22">
        <v>1</v>
      </c>
      <c r="AK619" s="22">
        <f t="shared" si="87"/>
        <v>610.70033482142856</v>
      </c>
      <c r="AL619">
        <v>-71.563720703125</v>
      </c>
      <c r="AM619">
        <v>-75.13427734375</v>
      </c>
      <c r="AN619">
        <v>-79.3914794921875</v>
      </c>
      <c r="AO619">
        <v>-75.286865234375</v>
      </c>
      <c r="AP619">
        <v>-78.277587890625</v>
      </c>
      <c r="AQ619">
        <v>-91.8731689453125</v>
      </c>
      <c r="AR619"/>
      <c r="AS619" s="12"/>
      <c r="AT619" s="12"/>
      <c r="AU619" s="12">
        <f t="shared" si="82"/>
        <v>58</v>
      </c>
      <c r="AV619" s="62">
        <v>29</v>
      </c>
      <c r="AW619" s="12">
        <v>1</v>
      </c>
      <c r="AX619" s="12">
        <v>1</v>
      </c>
      <c r="AY619" s="12" t="s">
        <v>80</v>
      </c>
      <c r="AZ619" s="12">
        <v>342.5</v>
      </c>
      <c r="BA619" s="12">
        <v>345.90255737304602</v>
      </c>
      <c r="BB619" s="62">
        <v>-33.770000457763601</v>
      </c>
      <c r="BC619" s="62">
        <v>45.183574676513601</v>
      </c>
      <c r="BD619" s="12">
        <v>1.6015625</v>
      </c>
      <c r="BE619" s="12">
        <v>344.1015625</v>
      </c>
      <c r="BF619" s="12">
        <v>32.915508270263601</v>
      </c>
      <c r="BG619" s="12">
        <v>0</v>
      </c>
      <c r="BH619" s="12">
        <v>342.5</v>
      </c>
      <c r="BI619" s="62"/>
      <c r="BJ619" s="12">
        <v>22.5917873382568</v>
      </c>
      <c r="BK619" s="12" t="s">
        <v>81</v>
      </c>
      <c r="BL619" s="12" t="s">
        <v>81</v>
      </c>
      <c r="BM619" s="12">
        <v>0.92271524667739901</v>
      </c>
      <c r="BN619" s="12">
        <v>1.2517275810241699</v>
      </c>
      <c r="BO619" s="12">
        <v>13.4375</v>
      </c>
      <c r="BP619" s="12">
        <v>0.150390625</v>
      </c>
      <c r="BQ619" s="12">
        <v>-7.0612978935241699</v>
      </c>
      <c r="BR619" s="12">
        <v>1.44921875</v>
      </c>
      <c r="BS619" s="12" t="s">
        <v>81</v>
      </c>
      <c r="BT619" s="12" t="s">
        <v>81</v>
      </c>
      <c r="BU619" s="12" t="s">
        <v>81</v>
      </c>
      <c r="BV619" s="12" t="s">
        <v>81</v>
      </c>
      <c r="BW619" s="12">
        <v>141.41703796386699</v>
      </c>
      <c r="BX619" s="12" t="s">
        <v>82</v>
      </c>
      <c r="BY619" s="12" t="s">
        <v>81</v>
      </c>
      <c r="BZ619" s="12" t="s">
        <v>82</v>
      </c>
      <c r="CA619" s="12" t="s">
        <v>82</v>
      </c>
      <c r="CB619" s="63">
        <v>16</v>
      </c>
      <c r="CC619" s="12"/>
      <c r="CD619" s="12"/>
      <c r="CE619" s="63"/>
      <c r="CF619" s="12"/>
      <c r="CG619" s="12"/>
      <c r="CH619" s="12"/>
      <c r="CI619" s="12"/>
      <c r="CJ619" s="12"/>
      <c r="CK619" s="12"/>
      <c r="CL619" s="12"/>
      <c r="CM619" s="12"/>
      <c r="CN619" s="12"/>
      <c r="CO619" s="62"/>
      <c r="CP619" s="12"/>
      <c r="CQ619" s="12"/>
      <c r="CR619" s="12"/>
      <c r="CS619" s="12"/>
      <c r="CT619" s="12"/>
      <c r="CU619" s="12"/>
      <c r="CV619" s="12"/>
      <c r="CW619" s="12"/>
      <c r="CX619" s="22">
        <v>0.64</v>
      </c>
      <c r="CY619" s="12"/>
      <c r="CZ619" s="12"/>
      <c r="DA619" s="12"/>
      <c r="DB619" s="12"/>
      <c r="DC619" s="12"/>
      <c r="DD619" s="12"/>
      <c r="DE619" s="12" t="s">
        <v>99</v>
      </c>
      <c r="DF619" s="12" t="s">
        <v>241</v>
      </c>
      <c r="DG619" s="12"/>
      <c r="DH619" s="12"/>
      <c r="DI619" s="12"/>
      <c r="DJ619" s="12"/>
      <c r="DK619" s="12"/>
      <c r="DL619" s="12"/>
      <c r="DM619" s="12"/>
      <c r="DN619" s="12"/>
      <c r="DO619" s="12"/>
      <c r="DP619" s="12"/>
      <c r="DQ619" s="12"/>
      <c r="DR619" s="12"/>
      <c r="DS619" s="12"/>
      <c r="DT619" s="12"/>
      <c r="DU619" s="12"/>
      <c r="DV619" s="12"/>
      <c r="DW619" s="12"/>
      <c r="DX619" s="12"/>
      <c r="DY619" s="12"/>
      <c r="DZ619" s="12"/>
      <c r="EA619" s="12"/>
      <c r="EB619" s="12"/>
      <c r="EC619" s="12"/>
      <c r="ED619" s="12"/>
      <c r="EE619" s="12"/>
      <c r="EF619" s="12"/>
      <c r="EG619" s="22">
        <v>5</v>
      </c>
      <c r="EH619" s="12"/>
      <c r="EI619" s="12"/>
      <c r="EJ619" s="12"/>
      <c r="EK619" s="12"/>
      <c r="EL619" s="12"/>
      <c r="EM619" s="12"/>
      <c r="EN619" s="12"/>
      <c r="EO619" s="12"/>
      <c r="EP619" s="12"/>
      <c r="EQ619" s="12"/>
      <c r="ER619" s="12"/>
      <c r="ES619" s="12"/>
      <c r="ET619" s="12"/>
      <c r="EU619" s="12"/>
      <c r="EV619" s="12"/>
      <c r="EW619" s="12"/>
      <c r="EX619" s="12"/>
      <c r="EY619" s="12"/>
      <c r="EZ619" s="12"/>
      <c r="FA619" s="12"/>
      <c r="FB619" s="12"/>
      <c r="FC619" s="12"/>
      <c r="FD619" s="12"/>
      <c r="FE619" s="12"/>
      <c r="FF619" s="12"/>
      <c r="FG619" s="12"/>
      <c r="FH619" s="12"/>
      <c r="FI619" s="12"/>
      <c r="FJ619" s="12"/>
      <c r="FK619" s="12"/>
      <c r="FL619" s="12"/>
      <c r="FM619" s="12"/>
      <c r="FN619" s="12"/>
      <c r="FO619" s="12"/>
      <c r="FP619" s="12"/>
      <c r="FQ619" s="12"/>
      <c r="FR619" s="12"/>
      <c r="FS619" s="12"/>
      <c r="FT619" s="12"/>
      <c r="FU619" s="12"/>
      <c r="FV619" s="12"/>
      <c r="FW619" s="12"/>
      <c r="FX619" s="12"/>
      <c r="FY619" s="12"/>
      <c r="FZ619" s="12"/>
      <c r="GA619" s="12"/>
      <c r="GB619" s="12"/>
      <c r="GC619" s="12"/>
      <c r="GD619" s="12"/>
      <c r="GE619" s="12"/>
      <c r="GF619" s="12"/>
      <c r="GG619" s="12"/>
      <c r="GH619" s="12"/>
      <c r="GI619" s="12"/>
      <c r="GJ619" s="12"/>
      <c r="GK619" s="12"/>
      <c r="GL619" s="12"/>
      <c r="GM619" s="12"/>
      <c r="GN619" s="12"/>
      <c r="GO619" s="12"/>
      <c r="GP619" s="12"/>
      <c r="GQ619" s="12"/>
      <c r="GR619" s="12"/>
      <c r="GS619" s="12"/>
      <c r="GT619" s="12"/>
      <c r="GU619" s="12"/>
      <c r="GV619" s="12"/>
      <c r="GW619" s="12"/>
      <c r="GX619" s="12"/>
      <c r="GY619" s="12"/>
      <c r="GZ619" s="12"/>
      <c r="HA619" s="12"/>
      <c r="HB619" s="12"/>
      <c r="HC619" s="12"/>
      <c r="HD619" s="12"/>
      <c r="HE619" s="12"/>
      <c r="HF619" s="12"/>
      <c r="HG619" s="12"/>
      <c r="HH619" s="12"/>
      <c r="HI619" s="12"/>
      <c r="HJ619" s="12"/>
      <c r="HK619" s="12"/>
      <c r="HL619" s="12"/>
      <c r="HM619" s="12"/>
      <c r="HN619" s="12"/>
      <c r="HO619" s="12"/>
      <c r="HP619" s="12"/>
      <c r="HQ619" s="12"/>
      <c r="HR619" s="12"/>
      <c r="HS619" s="12"/>
      <c r="HT619" s="12"/>
      <c r="HU619" s="12"/>
      <c r="HV619" s="12"/>
      <c r="HW619" s="12"/>
      <c r="HX619" s="12"/>
      <c r="HY619" s="12"/>
      <c r="HZ619" s="12"/>
      <c r="IA619" s="12"/>
      <c r="IB619" s="12"/>
      <c r="IC619" s="12"/>
      <c r="ID619" s="12"/>
      <c r="IE619" s="12"/>
      <c r="IF619" s="12"/>
      <c r="IG619" s="12"/>
      <c r="IH619" s="12"/>
      <c r="II619" s="12"/>
      <c r="IJ619" s="12"/>
    </row>
    <row r="620" spans="1:244" x14ac:dyDescent="0.3">
      <c r="A620" s="12"/>
      <c r="B620" s="22">
        <v>2</v>
      </c>
      <c r="C620" s="12"/>
      <c r="D620" s="12"/>
      <c r="E620" s="12"/>
      <c r="F620" s="14">
        <v>45247</v>
      </c>
      <c r="G620" s="22" t="s">
        <v>103</v>
      </c>
      <c r="H620" s="12"/>
      <c r="I620" s="14">
        <v>45204</v>
      </c>
      <c r="J620" s="22">
        <f t="shared" si="80"/>
        <v>43</v>
      </c>
      <c r="K620" s="12"/>
      <c r="L620" s="12">
        <f t="shared" si="86"/>
        <v>43</v>
      </c>
      <c r="M620" s="22" t="s">
        <v>233</v>
      </c>
      <c r="N620" s="12">
        <v>1</v>
      </c>
      <c r="O620" s="12"/>
      <c r="P620" s="12" t="s">
        <v>75</v>
      </c>
      <c r="Q620" s="12" t="s">
        <v>76</v>
      </c>
      <c r="R620" s="12" t="s">
        <v>234</v>
      </c>
      <c r="S620" s="12" t="s">
        <v>235</v>
      </c>
      <c r="T620" s="12">
        <v>28</v>
      </c>
      <c r="U620" s="12"/>
      <c r="V620" s="12">
        <v>1</v>
      </c>
      <c r="W620" s="12" t="s">
        <v>104</v>
      </c>
      <c r="X620" s="12"/>
      <c r="Y620" s="12"/>
      <c r="Z620" s="22">
        <v>29</v>
      </c>
      <c r="AA620" s="22">
        <v>2000</v>
      </c>
      <c r="AB620" s="12">
        <v>9</v>
      </c>
      <c r="AC620" s="22">
        <v>-25</v>
      </c>
      <c r="AD620" s="12"/>
      <c r="AE620" s="12">
        <v>0</v>
      </c>
      <c r="AF620" s="30">
        <v>1</v>
      </c>
      <c r="AG620" s="12">
        <v>2</v>
      </c>
      <c r="AH620" s="12">
        <v>3</v>
      </c>
      <c r="AI620" s="12"/>
      <c r="AJ620" s="22">
        <v>2</v>
      </c>
      <c r="AK620" s="22">
        <f t="shared" si="87"/>
        <v>2873.3607700892826</v>
      </c>
      <c r="AL620">
        <v>-77.6519775390625</v>
      </c>
      <c r="AM620">
        <v>-96.771240234375</v>
      </c>
      <c r="AN620">
        <v>-108.58154296875</v>
      </c>
      <c r="AO620">
        <v>-126.083374023437</v>
      </c>
      <c r="AP620">
        <v>-136.04736328125</v>
      </c>
      <c r="AQ620">
        <v>-151.153564453125</v>
      </c>
      <c r="AR620"/>
      <c r="AS620" s="12"/>
      <c r="AT620" s="12"/>
      <c r="AU620" s="12">
        <f t="shared" si="82"/>
        <v>14</v>
      </c>
      <c r="AV620" s="62">
        <v>7</v>
      </c>
      <c r="AW620" s="12">
        <v>1</v>
      </c>
      <c r="AX620" s="12">
        <v>1</v>
      </c>
      <c r="AY620" s="12" t="s">
        <v>80</v>
      </c>
      <c r="AZ620" s="12">
        <v>637.90002441406205</v>
      </c>
      <c r="BA620" s="12">
        <v>642.50012207031205</v>
      </c>
      <c r="BB620" s="62">
        <v>-42.950000762939403</v>
      </c>
      <c r="BC620" s="62">
        <v>81.386886596679602</v>
      </c>
      <c r="BD620" s="12">
        <v>1.7001953125</v>
      </c>
      <c r="BE620" s="12">
        <v>639.60021972656205</v>
      </c>
      <c r="BF620" s="12">
        <v>20.8857917785644</v>
      </c>
      <c r="BG620" s="12">
        <v>0</v>
      </c>
      <c r="BH620" s="12">
        <v>637.90002441406205</v>
      </c>
      <c r="BI620" s="62">
        <v>3.1598978042602499</v>
      </c>
      <c r="BJ620" s="12">
        <v>40.693443298339801</v>
      </c>
      <c r="BK620" s="12">
        <v>0.87475222349166903</v>
      </c>
      <c r="BL620" s="12">
        <v>4.0346498489379803</v>
      </c>
      <c r="BM620" s="12">
        <v>1.877445936203</v>
      </c>
      <c r="BN620" s="12">
        <v>5.8821101188659597</v>
      </c>
      <c r="BO620" s="12">
        <v>88.719512939453097</v>
      </c>
      <c r="BP620" s="12">
        <v>1.050048828125</v>
      </c>
      <c r="BQ620" s="12">
        <v>-23.897058486938398</v>
      </c>
      <c r="BR620" s="12">
        <v>1.64990234375</v>
      </c>
      <c r="BS620" s="12" t="s">
        <v>81</v>
      </c>
      <c r="BT620" s="12" t="s">
        <v>81</v>
      </c>
      <c r="BU620" s="12" t="s">
        <v>81</v>
      </c>
      <c r="BV620" s="12" t="s">
        <v>81</v>
      </c>
      <c r="BW620" s="12">
        <v>250.24328613281199</v>
      </c>
      <c r="BX620" s="12" t="s">
        <v>82</v>
      </c>
      <c r="BY620" s="12" t="s">
        <v>81</v>
      </c>
      <c r="BZ620" s="12" t="s">
        <v>82</v>
      </c>
      <c r="CA620" s="12" t="s">
        <v>82</v>
      </c>
      <c r="CB620" s="63">
        <v>37</v>
      </c>
      <c r="CC620" s="12"/>
      <c r="CD620" s="12"/>
      <c r="CE620" s="63"/>
      <c r="CF620" s="12"/>
      <c r="CG620" s="12"/>
      <c r="CH620" s="12"/>
      <c r="CI620" s="12"/>
      <c r="CJ620" s="12"/>
      <c r="CK620" s="12"/>
      <c r="CL620" s="12"/>
      <c r="CM620" s="12"/>
      <c r="CN620" s="12"/>
      <c r="CO620" s="62"/>
      <c r="CP620" s="12"/>
      <c r="CQ620" s="12"/>
      <c r="CR620" s="12"/>
      <c r="CS620" s="12"/>
      <c r="CT620" s="12"/>
      <c r="CU620" s="12"/>
      <c r="CV620" s="12"/>
      <c r="CW620" s="12"/>
      <c r="CX620" s="22">
        <v>2.8</v>
      </c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2"/>
      <c r="DL620" s="12"/>
      <c r="DM620" s="12"/>
      <c r="DN620" s="12"/>
      <c r="DO620" s="12"/>
      <c r="DP620" s="12"/>
      <c r="DQ620" s="12"/>
      <c r="DR620" s="12"/>
      <c r="DS620" s="12"/>
      <c r="DT620" s="12"/>
      <c r="DU620" s="12"/>
      <c r="DV620" s="12"/>
      <c r="DW620" s="12"/>
      <c r="DX620" s="12"/>
      <c r="DY620" s="12"/>
      <c r="DZ620" s="12"/>
      <c r="EA620" s="12"/>
      <c r="EB620" s="12"/>
      <c r="EC620" s="12"/>
      <c r="ED620" s="12"/>
      <c r="EE620" s="12"/>
      <c r="EF620" s="12"/>
      <c r="EG620" s="22">
        <v>5</v>
      </c>
      <c r="EH620" s="12"/>
      <c r="EI620" s="12"/>
      <c r="EJ620" s="12"/>
      <c r="EK620" s="12"/>
      <c r="EL620" s="12"/>
      <c r="EM620" s="12"/>
      <c r="EN620" s="12"/>
      <c r="EO620" s="12"/>
      <c r="EP620" s="12"/>
      <c r="EQ620" s="12"/>
      <c r="ER620" s="12"/>
      <c r="ES620" s="12"/>
      <c r="ET620" s="12"/>
      <c r="EU620" s="12"/>
      <c r="EV620" s="12"/>
      <c r="EW620" s="12"/>
      <c r="EX620" s="12"/>
      <c r="EY620" s="12"/>
      <c r="EZ620" s="12"/>
      <c r="FA620" s="12"/>
      <c r="FB620" s="12"/>
      <c r="FC620" s="12"/>
      <c r="FD620" s="12"/>
      <c r="FE620" s="12"/>
      <c r="FF620" s="12"/>
      <c r="FG620" s="12"/>
      <c r="FH620" s="12"/>
      <c r="FI620" s="12"/>
      <c r="FJ620" s="12"/>
      <c r="FK620" s="12"/>
      <c r="FL620" s="12"/>
      <c r="FM620" s="12"/>
      <c r="FN620" s="12"/>
      <c r="FO620" s="12"/>
      <c r="FP620" s="12"/>
      <c r="FQ620" s="12"/>
      <c r="FR620" s="12"/>
      <c r="FS620" s="12"/>
      <c r="FT620" s="12"/>
      <c r="FU620" s="12"/>
      <c r="FV620" s="12"/>
      <c r="FW620" s="12"/>
      <c r="FX620" s="12"/>
      <c r="FY620" s="12"/>
      <c r="FZ620" s="12"/>
      <c r="GA620" s="12"/>
      <c r="GB620" s="12"/>
      <c r="GC620" s="12"/>
      <c r="GD620" s="12"/>
      <c r="GE620" s="12"/>
      <c r="GF620" s="12"/>
      <c r="GG620" s="12"/>
      <c r="GH620" s="12"/>
      <c r="GI620" s="12"/>
      <c r="GJ620" s="12"/>
      <c r="GK620" s="12"/>
      <c r="GL620" s="12"/>
      <c r="GM620" s="12"/>
      <c r="GN620" s="12"/>
      <c r="GO620" s="12"/>
      <c r="GP620" s="12"/>
      <c r="GQ620" s="12"/>
      <c r="GR620" s="12"/>
      <c r="GS620" s="12"/>
      <c r="GT620" s="12"/>
      <c r="GU620" s="12"/>
      <c r="GV620" s="12"/>
      <c r="GW620" s="12"/>
      <c r="GX620" s="12"/>
      <c r="GY620" s="12"/>
      <c r="GZ620" s="12"/>
      <c r="HA620" s="12"/>
      <c r="HB620" s="12"/>
      <c r="HC620" s="12"/>
      <c r="HD620" s="12"/>
      <c r="HE620" s="12"/>
      <c r="HF620" s="12"/>
      <c r="HG620" s="12"/>
      <c r="HH620" s="12"/>
      <c r="HI620" s="12"/>
      <c r="HJ620" s="12"/>
      <c r="HK620" s="12"/>
      <c r="HL620" s="12"/>
      <c r="HM620" s="12"/>
      <c r="HN620" s="12"/>
      <c r="HO620" s="12"/>
      <c r="HP620" s="12"/>
      <c r="HQ620" s="12"/>
      <c r="HR620" s="12"/>
      <c r="HS620" s="12"/>
      <c r="HT620" s="12"/>
      <c r="HU620" s="12"/>
      <c r="HV620" s="12"/>
      <c r="HW620" s="12"/>
      <c r="HX620" s="12"/>
      <c r="HY620" s="12"/>
      <c r="HZ620" s="12"/>
      <c r="IA620" s="12"/>
      <c r="IB620" s="12"/>
      <c r="IC620" s="12"/>
      <c r="ID620" s="12"/>
      <c r="IE620" s="12"/>
      <c r="IF620" s="12"/>
      <c r="IG620" s="12"/>
      <c r="IH620" s="12"/>
      <c r="II620" s="12"/>
      <c r="IJ620" s="12"/>
    </row>
    <row r="621" spans="1:244" x14ac:dyDescent="0.3">
      <c r="A621" s="12"/>
      <c r="B621" s="22">
        <v>2</v>
      </c>
      <c r="C621" s="12"/>
      <c r="D621" s="12"/>
      <c r="E621" s="12"/>
      <c r="F621" s="14">
        <v>45247</v>
      </c>
      <c r="G621" s="22" t="s">
        <v>103</v>
      </c>
      <c r="H621" s="12"/>
      <c r="I621" s="14">
        <v>45204</v>
      </c>
      <c r="J621" s="22">
        <f t="shared" si="80"/>
        <v>43</v>
      </c>
      <c r="K621" s="12"/>
      <c r="L621" s="12">
        <f t="shared" si="86"/>
        <v>43</v>
      </c>
      <c r="M621" s="22" t="s">
        <v>236</v>
      </c>
      <c r="N621" s="12">
        <v>1</v>
      </c>
      <c r="O621" s="12"/>
      <c r="P621" s="12" t="s">
        <v>75</v>
      </c>
      <c r="Q621" s="12" t="s">
        <v>76</v>
      </c>
      <c r="R621" s="12" t="s">
        <v>234</v>
      </c>
      <c r="S621" s="12" t="s">
        <v>235</v>
      </c>
      <c r="T621" s="12">
        <v>28</v>
      </c>
      <c r="U621" s="12"/>
      <c r="V621" s="12">
        <v>1</v>
      </c>
      <c r="W621" s="12" t="s">
        <v>83</v>
      </c>
      <c r="X621" s="12"/>
      <c r="Y621" s="12"/>
      <c r="Z621" s="22">
        <v>27</v>
      </c>
      <c r="AA621" s="22">
        <v>1500</v>
      </c>
      <c r="AB621" s="12">
        <v>10</v>
      </c>
      <c r="AC621" s="22">
        <v>-35</v>
      </c>
      <c r="AD621" s="12"/>
      <c r="AE621" s="12">
        <v>29</v>
      </c>
      <c r="AF621" s="30">
        <v>30</v>
      </c>
      <c r="AG621" s="12">
        <v>31</v>
      </c>
      <c r="AH621" s="12">
        <v>32</v>
      </c>
      <c r="AI621" s="12"/>
      <c r="AJ621" s="22">
        <v>0</v>
      </c>
      <c r="AK621" s="22">
        <f t="shared" si="87"/>
        <v>2834.123883928557</v>
      </c>
      <c r="AL621">
        <v>-68.389892578125</v>
      </c>
      <c r="AM621">
        <v>-84.930419921875</v>
      </c>
      <c r="AN621">
        <v>-99.2889404296875</v>
      </c>
      <c r="AO621">
        <v>-111.87744140625</v>
      </c>
      <c r="AP621">
        <v>-122.283935546875</v>
      </c>
      <c r="AQ621">
        <v>-142.65441894531199</v>
      </c>
      <c r="AR621"/>
      <c r="AS621" s="12"/>
      <c r="AT621" s="12"/>
      <c r="AU621" s="12">
        <f t="shared" si="82"/>
        <v>0</v>
      </c>
      <c r="AV621" s="62"/>
      <c r="AW621" s="12"/>
      <c r="AX621" s="12"/>
      <c r="AY621" s="12"/>
      <c r="AZ621" s="12"/>
      <c r="BA621" s="12"/>
      <c r="BB621" s="62"/>
      <c r="BC621" s="62"/>
      <c r="BD621" s="12"/>
      <c r="BE621" s="12"/>
      <c r="BF621" s="12"/>
      <c r="BG621" s="12"/>
      <c r="BH621" s="12"/>
      <c r="BI621" s="6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63">
        <v>43</v>
      </c>
      <c r="CC621" s="12"/>
      <c r="CD621" s="12"/>
      <c r="CE621" s="63"/>
      <c r="CF621" s="12"/>
      <c r="CG621" s="12"/>
      <c r="CH621" s="12"/>
      <c r="CI621" s="12"/>
      <c r="CJ621" s="12"/>
      <c r="CK621" s="12"/>
      <c r="CL621" s="12"/>
      <c r="CM621" s="12"/>
      <c r="CN621" s="12"/>
      <c r="CO621" s="62"/>
      <c r="CP621" s="12"/>
      <c r="CQ621" s="12"/>
      <c r="CR621" s="12"/>
      <c r="CS621" s="12"/>
      <c r="CT621" s="12"/>
      <c r="CU621" s="12"/>
      <c r="CV621" s="12"/>
      <c r="CW621" s="12"/>
      <c r="CX621" s="22">
        <v>1.7</v>
      </c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2"/>
      <c r="DL621" s="12"/>
      <c r="DM621" s="12"/>
      <c r="DN621" s="12"/>
      <c r="DO621" s="12"/>
      <c r="DP621" s="12"/>
      <c r="DQ621" s="12"/>
      <c r="DR621" s="12"/>
      <c r="DS621" s="12"/>
      <c r="DT621" s="12"/>
      <c r="DU621" s="12"/>
      <c r="DV621" s="12"/>
      <c r="DW621" s="12"/>
      <c r="DX621" s="12"/>
      <c r="DY621" s="12"/>
      <c r="DZ621" s="12"/>
      <c r="EA621" s="12"/>
      <c r="EB621" s="12"/>
      <c r="EC621" s="12"/>
      <c r="ED621" s="12"/>
      <c r="EE621" s="12"/>
      <c r="EF621" s="12"/>
      <c r="EG621" s="22">
        <v>3</v>
      </c>
      <c r="EH621" s="12"/>
      <c r="EI621" s="12"/>
      <c r="EJ621" s="12"/>
      <c r="EK621" s="12"/>
      <c r="EL621" s="12"/>
      <c r="EM621" s="12"/>
      <c r="EN621" s="12"/>
      <c r="EO621" s="12"/>
      <c r="EP621" s="12"/>
      <c r="EQ621" s="12"/>
      <c r="ER621" s="12"/>
      <c r="ES621" s="12"/>
      <c r="ET621" s="12"/>
      <c r="EU621" s="12"/>
      <c r="EV621" s="12"/>
      <c r="EW621" s="12"/>
      <c r="EX621" s="12"/>
      <c r="EY621" s="12"/>
      <c r="EZ621" s="12"/>
      <c r="FA621" s="12"/>
      <c r="FB621" s="12"/>
      <c r="FC621" s="12"/>
      <c r="FD621" s="12"/>
      <c r="FE621" s="12"/>
      <c r="FF621" s="12"/>
      <c r="FG621" s="12"/>
      <c r="FH621" s="12"/>
      <c r="FI621" s="12"/>
      <c r="FJ621" s="12"/>
      <c r="FK621" s="12"/>
      <c r="FL621" s="12"/>
      <c r="FM621" s="12"/>
      <c r="FN621" s="12"/>
      <c r="FO621" s="12"/>
      <c r="FP621" s="12"/>
      <c r="FQ621" s="12"/>
      <c r="FR621" s="12"/>
      <c r="FS621" s="12"/>
      <c r="FT621" s="12"/>
      <c r="FU621" s="12"/>
      <c r="FV621" s="12"/>
      <c r="FW621" s="12"/>
      <c r="FX621" s="12"/>
      <c r="FY621" s="12"/>
      <c r="FZ621" s="12"/>
      <c r="GA621" s="12"/>
      <c r="GB621" s="12"/>
      <c r="GC621" s="12"/>
      <c r="GD621" s="12"/>
      <c r="GE621" s="12"/>
      <c r="GF621" s="12"/>
      <c r="GG621" s="12"/>
      <c r="GH621" s="12"/>
      <c r="GI621" s="12"/>
      <c r="GJ621" s="12"/>
      <c r="GK621" s="12"/>
      <c r="GL621" s="12"/>
      <c r="GM621" s="12"/>
      <c r="GN621" s="12"/>
      <c r="GO621" s="12"/>
      <c r="GP621" s="12"/>
      <c r="GQ621" s="12"/>
      <c r="GR621" s="12"/>
      <c r="GS621" s="12"/>
      <c r="GT621" s="12"/>
      <c r="GU621" s="12"/>
      <c r="GV621" s="12"/>
      <c r="GW621" s="12"/>
      <c r="GX621" s="12"/>
      <c r="GY621" s="12"/>
      <c r="GZ621" s="12"/>
      <c r="HA621" s="12"/>
      <c r="HB621" s="12"/>
      <c r="HC621" s="12"/>
      <c r="HD621" s="12"/>
      <c r="HE621" s="12"/>
      <c r="HF621" s="12"/>
      <c r="HG621" s="12"/>
      <c r="HH621" s="12"/>
      <c r="HI621" s="12"/>
      <c r="HJ621" s="12"/>
      <c r="HK621" s="12"/>
      <c r="HL621" s="12"/>
      <c r="HM621" s="12"/>
      <c r="HN621" s="12"/>
      <c r="HO621" s="12"/>
      <c r="HP621" s="12"/>
      <c r="HQ621" s="12"/>
      <c r="HR621" s="12"/>
      <c r="HS621" s="12"/>
      <c r="HT621" s="12"/>
      <c r="HU621" s="12"/>
      <c r="HV621" s="12"/>
      <c r="HW621" s="12"/>
      <c r="HX621" s="12"/>
      <c r="HY621" s="12"/>
      <c r="HZ621" s="12"/>
      <c r="IA621" s="12"/>
      <c r="IB621" s="12"/>
      <c r="IC621" s="12"/>
      <c r="ID621" s="12"/>
      <c r="IE621" s="12"/>
      <c r="IF621" s="12"/>
      <c r="IG621" s="12"/>
      <c r="IH621" s="12"/>
      <c r="II621" s="12"/>
      <c r="IJ621" s="12"/>
    </row>
    <row r="622" spans="1:244" x14ac:dyDescent="0.3">
      <c r="A622" s="12"/>
      <c r="B622" s="61">
        <v>2</v>
      </c>
      <c r="C622" s="12"/>
      <c r="D622" s="12"/>
      <c r="E622" s="12"/>
      <c r="F622" s="14">
        <v>45247</v>
      </c>
      <c r="G622" s="22" t="s">
        <v>103</v>
      </c>
      <c r="H622" s="12"/>
      <c r="I622" s="14">
        <v>45204</v>
      </c>
      <c r="J622" s="22">
        <f t="shared" si="80"/>
        <v>43</v>
      </c>
      <c r="K622" s="12"/>
      <c r="L622" s="12">
        <f t="shared" si="86"/>
        <v>43</v>
      </c>
      <c r="M622" s="22" t="s">
        <v>233</v>
      </c>
      <c r="N622" s="12">
        <v>1</v>
      </c>
      <c r="O622" s="12"/>
      <c r="P622" s="12" t="s">
        <v>75</v>
      </c>
      <c r="Q622" s="12" t="s">
        <v>76</v>
      </c>
      <c r="R622" s="12" t="s">
        <v>234</v>
      </c>
      <c r="S622" s="12" t="s">
        <v>235</v>
      </c>
      <c r="T622" s="12">
        <v>28</v>
      </c>
      <c r="U622" s="12"/>
      <c r="V622" s="12">
        <v>2</v>
      </c>
      <c r="W622" s="12" t="s">
        <v>83</v>
      </c>
      <c r="X622" s="12"/>
      <c r="Y622" s="12"/>
      <c r="Z622" s="22">
        <v>25</v>
      </c>
      <c r="AA622" s="22">
        <v>3000</v>
      </c>
      <c r="AB622" s="12">
        <v>11</v>
      </c>
      <c r="AC622" s="22">
        <v>-28</v>
      </c>
      <c r="AD622" s="12"/>
      <c r="AE622" s="12">
        <v>4</v>
      </c>
      <c r="AF622" s="30">
        <v>5</v>
      </c>
      <c r="AG622" s="12">
        <v>6</v>
      </c>
      <c r="AH622" s="12">
        <v>7</v>
      </c>
      <c r="AI622" s="12"/>
      <c r="AJ622" s="22">
        <v>4</v>
      </c>
      <c r="AK622" s="22">
        <f t="shared" si="87"/>
        <v>3090.8203125</v>
      </c>
      <c r="AL622">
        <v>-77.0263671875</v>
      </c>
      <c r="AM622">
        <v>-97.076416015625</v>
      </c>
      <c r="AN622">
        <v>-111.81640625</v>
      </c>
      <c r="AO622">
        <v>-131.683349609375</v>
      </c>
      <c r="AP622">
        <v>-143.798828125</v>
      </c>
      <c r="AQ622">
        <v>-153.1982421875</v>
      </c>
      <c r="AR622"/>
      <c r="AS622" s="12"/>
      <c r="AT622" s="12"/>
      <c r="AU622" s="12">
        <f t="shared" si="82"/>
        <v>12</v>
      </c>
      <c r="AV622" s="62">
        <v>6</v>
      </c>
      <c r="AW622" s="12">
        <v>1</v>
      </c>
      <c r="AX622" s="12">
        <v>1</v>
      </c>
      <c r="AY622" s="12" t="s">
        <v>80</v>
      </c>
      <c r="AZ622" s="12">
        <v>462</v>
      </c>
      <c r="BA622" s="12">
        <v>466.39959716796801</v>
      </c>
      <c r="BB622" s="62">
        <v>-41.669998168945298</v>
      </c>
      <c r="BC622" s="62">
        <v>66.862258911132798</v>
      </c>
      <c r="BD622" s="12">
        <v>1.7001953125</v>
      </c>
      <c r="BE622" s="12">
        <v>463.7001953125</v>
      </c>
      <c r="BF622" s="12">
        <v>23.908769607543899</v>
      </c>
      <c r="BG622" s="12">
        <v>0</v>
      </c>
      <c r="BH622" s="12">
        <v>462</v>
      </c>
      <c r="BI622" s="62"/>
      <c r="BJ622" s="12">
        <v>33.431129455566399</v>
      </c>
      <c r="BK622" s="12">
        <v>0.46011433005332902</v>
      </c>
      <c r="BL622" s="12" t="s">
        <v>81</v>
      </c>
      <c r="BM622" s="12">
        <v>17.416469573974599</v>
      </c>
      <c r="BN622" s="12">
        <v>2.54770684242248</v>
      </c>
      <c r="BO622" s="12">
        <v>42.987804412841697</v>
      </c>
      <c r="BP622" s="12">
        <v>0.949951171875</v>
      </c>
      <c r="BQ622" s="12">
        <v>-15.7781858444213</v>
      </c>
      <c r="BR622" s="12">
        <v>2.0498046875</v>
      </c>
      <c r="BS622" s="12" t="s">
        <v>81</v>
      </c>
      <c r="BT622" s="12" t="s">
        <v>81</v>
      </c>
      <c r="BU622" s="12" t="s">
        <v>81</v>
      </c>
      <c r="BV622" s="12" t="s">
        <v>81</v>
      </c>
      <c r="BW622" s="12">
        <v>226.346267700195</v>
      </c>
      <c r="BX622" s="12" t="s">
        <v>82</v>
      </c>
      <c r="BY622" s="12" t="s">
        <v>81</v>
      </c>
      <c r="BZ622" s="12" t="s">
        <v>82</v>
      </c>
      <c r="CA622" s="12" t="s">
        <v>82</v>
      </c>
      <c r="CB622" s="63">
        <v>21</v>
      </c>
      <c r="CC622" s="12"/>
      <c r="CD622" s="12"/>
      <c r="CE622" s="63"/>
      <c r="CF622" s="12"/>
      <c r="CG622" s="12"/>
      <c r="CH622" s="12"/>
      <c r="CI622" s="12"/>
      <c r="CJ622" s="12"/>
      <c r="CK622" s="12"/>
      <c r="CL622" s="12"/>
      <c r="CM622" s="12"/>
      <c r="CN622" s="12"/>
      <c r="CO622" s="62"/>
      <c r="CP622" s="12"/>
      <c r="CQ622" s="12"/>
      <c r="CR622" s="12"/>
      <c r="CS622" s="12"/>
      <c r="CT622" s="12"/>
      <c r="CU622" s="12"/>
      <c r="CV622" s="12"/>
      <c r="CW622" s="12"/>
      <c r="CX622" s="22">
        <v>0.64</v>
      </c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2"/>
      <c r="DL622" s="12"/>
      <c r="DM622" s="12"/>
      <c r="DN622" s="12"/>
      <c r="DO622" s="12"/>
      <c r="DP622" s="12"/>
      <c r="DQ622" s="12"/>
      <c r="DR622" s="12"/>
      <c r="DS622" s="12"/>
      <c r="DT622" s="12"/>
      <c r="DU622" s="12"/>
      <c r="DV622" s="12"/>
      <c r="DW622" s="12"/>
      <c r="DX622" s="12"/>
      <c r="DY622" s="12"/>
      <c r="DZ622" s="12"/>
      <c r="EA622" s="12"/>
      <c r="EB622" s="12"/>
      <c r="EC622" s="12"/>
      <c r="ED622" s="12"/>
      <c r="EE622" s="12"/>
      <c r="EF622" s="12"/>
      <c r="EG622" s="22">
        <v>7</v>
      </c>
      <c r="EH622" s="12"/>
      <c r="EI622" s="12"/>
      <c r="EJ622" s="12"/>
      <c r="EK622" s="12"/>
      <c r="EL622" s="12"/>
      <c r="EM622" s="12"/>
      <c r="EN622" s="12"/>
      <c r="EO622" s="12"/>
      <c r="EP622" s="12"/>
      <c r="EQ622" s="12"/>
      <c r="ER622" s="12"/>
      <c r="ES622" s="12"/>
      <c r="ET622" s="12"/>
      <c r="EU622" s="12"/>
      <c r="EV622" s="12"/>
      <c r="EW622" s="12"/>
      <c r="EX622" s="12"/>
      <c r="EY622" s="12"/>
      <c r="EZ622" s="12"/>
      <c r="FA622" s="12"/>
      <c r="FB622" s="12"/>
      <c r="FC622" s="12"/>
      <c r="FD622" s="12"/>
      <c r="FE622" s="12"/>
      <c r="FF622" s="12"/>
      <c r="FG622" s="12"/>
      <c r="FH622" s="12"/>
      <c r="FI622" s="12"/>
      <c r="FJ622" s="12"/>
      <c r="FK622" s="12"/>
      <c r="FL622" s="12"/>
      <c r="FM622" s="12"/>
      <c r="FN622" s="12"/>
      <c r="FO622" s="12"/>
      <c r="FP622" s="12"/>
      <c r="FQ622" s="12"/>
      <c r="FR622" s="12"/>
      <c r="FS622" s="12"/>
      <c r="FT622" s="12"/>
      <c r="FU622" s="12"/>
      <c r="FV622" s="12"/>
      <c r="FW622" s="12"/>
      <c r="FX622" s="12"/>
      <c r="FY622" s="12"/>
      <c r="FZ622" s="12"/>
      <c r="GA622" s="12"/>
      <c r="GB622" s="12"/>
      <c r="GC622" s="12"/>
      <c r="GD622" s="12"/>
      <c r="GE622" s="12"/>
      <c r="GF622" s="12"/>
      <c r="GG622" s="12"/>
      <c r="GH622" s="12"/>
      <c r="GI622" s="12"/>
      <c r="GJ622" s="12"/>
      <c r="GK622" s="12"/>
      <c r="GL622" s="12"/>
      <c r="GM622" s="12"/>
      <c r="GN622" s="12"/>
      <c r="GO622" s="12"/>
      <c r="GP622" s="12"/>
      <c r="GQ622" s="12"/>
      <c r="GR622" s="12"/>
      <c r="GS622" s="12"/>
      <c r="GT622" s="12"/>
      <c r="GU622" s="12"/>
      <c r="GV622" s="12"/>
      <c r="GW622" s="12"/>
      <c r="GX622" s="12"/>
      <c r="GY622" s="12"/>
      <c r="GZ622" s="12"/>
      <c r="HA622" s="12"/>
      <c r="HB622" s="12"/>
      <c r="HC622" s="12"/>
      <c r="HD622" s="12"/>
      <c r="HE622" s="12"/>
      <c r="HF622" s="12"/>
      <c r="HG622" s="12"/>
      <c r="HH622" s="12"/>
      <c r="HI622" s="12"/>
      <c r="HJ622" s="12"/>
      <c r="HK622" s="12"/>
      <c r="HL622" s="12"/>
      <c r="HM622" s="12"/>
      <c r="HN622" s="12"/>
      <c r="HO622" s="12"/>
      <c r="HP622" s="12"/>
      <c r="HQ622" s="12"/>
      <c r="HR622" s="12"/>
      <c r="HS622" s="12"/>
      <c r="HT622" s="12"/>
      <c r="HU622" s="12"/>
      <c r="HV622" s="12"/>
      <c r="HW622" s="12"/>
      <c r="HX622" s="12"/>
      <c r="HY622" s="12"/>
      <c r="HZ622" s="12"/>
      <c r="IA622" s="12"/>
      <c r="IB622" s="12"/>
      <c r="IC622" s="12"/>
      <c r="ID622" s="12"/>
      <c r="IE622" s="12"/>
      <c r="IF622" s="12"/>
      <c r="IG622" s="12"/>
      <c r="IH622" s="12"/>
      <c r="II622" s="12"/>
      <c r="IJ622" s="12"/>
    </row>
    <row r="623" spans="1:244" x14ac:dyDescent="0.3">
      <c r="A623" s="12"/>
      <c r="B623" s="61">
        <v>2</v>
      </c>
      <c r="C623" s="12"/>
      <c r="D623" s="12"/>
      <c r="E623" s="12"/>
      <c r="F623" s="14">
        <v>45247</v>
      </c>
      <c r="G623" s="22" t="s">
        <v>103</v>
      </c>
      <c r="H623" s="12"/>
      <c r="I623" s="14">
        <v>45204</v>
      </c>
      <c r="J623" s="22">
        <f t="shared" si="80"/>
        <v>43</v>
      </c>
      <c r="K623" s="12"/>
      <c r="L623" s="12">
        <f t="shared" si="86"/>
        <v>43</v>
      </c>
      <c r="M623" s="22" t="s">
        <v>236</v>
      </c>
      <c r="N623" s="12">
        <v>1</v>
      </c>
      <c r="O623" s="12"/>
      <c r="P623" s="12" t="s">
        <v>75</v>
      </c>
      <c r="Q623" s="12" t="s">
        <v>76</v>
      </c>
      <c r="R623" s="12" t="s">
        <v>234</v>
      </c>
      <c r="S623" s="12" t="s">
        <v>235</v>
      </c>
      <c r="T623" s="12">
        <v>28</v>
      </c>
      <c r="U623" s="12"/>
      <c r="V623" s="12">
        <v>2</v>
      </c>
      <c r="W623" s="12"/>
      <c r="X623" s="12"/>
      <c r="Y623" s="12"/>
      <c r="Z623" s="22">
        <v>53</v>
      </c>
      <c r="AA623" s="22">
        <v>2000</v>
      </c>
      <c r="AB623" s="12">
        <v>5</v>
      </c>
      <c r="AC623" s="22">
        <v>-34</v>
      </c>
      <c r="AD623" s="12"/>
      <c r="AE623" s="12">
        <v>33</v>
      </c>
      <c r="AF623" s="30">
        <v>34</v>
      </c>
      <c r="AG623" s="12">
        <v>35</v>
      </c>
      <c r="AH623" s="12">
        <v>36</v>
      </c>
      <c r="AI623" s="12"/>
      <c r="AJ623" s="22">
        <v>5</v>
      </c>
      <c r="AK623" s="22">
        <f t="shared" si="87"/>
        <v>1217.7385602678344</v>
      </c>
      <c r="AL623">
        <v>-74.5391845703125</v>
      </c>
      <c r="AM623">
        <v>-84.28955078125</v>
      </c>
      <c r="AN623">
        <v>-92.681884765625</v>
      </c>
      <c r="AO623">
        <v>-98.0072021484375</v>
      </c>
      <c r="AP623">
        <v>-101.821899414062</v>
      </c>
      <c r="AQ623">
        <v>-105.575561523437</v>
      </c>
      <c r="AR623"/>
      <c r="AS623" s="12"/>
      <c r="AT623" s="12"/>
      <c r="AU623" s="12">
        <f t="shared" si="82"/>
        <v>14</v>
      </c>
      <c r="AV623" s="62">
        <v>7</v>
      </c>
      <c r="AW623" s="12">
        <v>1</v>
      </c>
      <c r="AX623" s="12">
        <v>1</v>
      </c>
      <c r="AY623" s="12" t="s">
        <v>80</v>
      </c>
      <c r="AZ623" s="12">
        <v>642.60009765625</v>
      </c>
      <c r="BA623" s="12">
        <v>646.80029296875</v>
      </c>
      <c r="BB623" s="62">
        <v>-45.819999694824197</v>
      </c>
      <c r="BC623" s="62">
        <v>86.866142272949205</v>
      </c>
      <c r="BD623" s="12">
        <v>1.69970703125</v>
      </c>
      <c r="BE623" s="12">
        <v>644.2998046875</v>
      </c>
      <c r="BF623" s="12">
        <v>22.184135437011701</v>
      </c>
      <c r="BG623" s="12">
        <v>0</v>
      </c>
      <c r="BH623" s="12">
        <v>642.60009765625</v>
      </c>
      <c r="BI623" s="62">
        <v>2.6259956359863201</v>
      </c>
      <c r="BJ623" s="12">
        <v>43.433071136474602</v>
      </c>
      <c r="BK623" s="12">
        <v>0.86548775434493996</v>
      </c>
      <c r="BL623" s="12">
        <v>3.49148344993591</v>
      </c>
      <c r="BM623" s="12">
        <v>2.1706993579864502</v>
      </c>
      <c r="BN623" s="12">
        <v>8.8385057449340803</v>
      </c>
      <c r="BO623" s="12">
        <v>104.725608825683</v>
      </c>
      <c r="BP623" s="12">
        <v>1.050048828125</v>
      </c>
      <c r="BQ623" s="12">
        <v>-30.640243530273398</v>
      </c>
      <c r="BR623" s="12">
        <v>1.150146484375</v>
      </c>
      <c r="BS623" s="12" t="s">
        <v>81</v>
      </c>
      <c r="BT623" s="12" t="s">
        <v>81</v>
      </c>
      <c r="BU623" s="12" t="s">
        <v>81</v>
      </c>
      <c r="BV623" s="12" t="s">
        <v>81</v>
      </c>
      <c r="BW623" s="12">
        <v>233.95903015136699</v>
      </c>
      <c r="BX623" s="12" t="s">
        <v>82</v>
      </c>
      <c r="BY623" s="12" t="s">
        <v>81</v>
      </c>
      <c r="BZ623" s="12" t="s">
        <v>82</v>
      </c>
      <c r="CA623" s="12" t="s">
        <v>82</v>
      </c>
      <c r="CB623" s="63">
        <v>13</v>
      </c>
      <c r="CC623" s="12"/>
      <c r="CD623" s="12"/>
      <c r="CE623" s="63"/>
      <c r="CF623" s="12"/>
      <c r="CG623" s="12"/>
      <c r="CH623" s="12"/>
      <c r="CI623" s="12"/>
      <c r="CJ623" s="12"/>
      <c r="CK623" s="12"/>
      <c r="CL623" s="12"/>
      <c r="CM623" s="12"/>
      <c r="CN623" s="12"/>
      <c r="CO623" s="62"/>
      <c r="CP623" s="12"/>
      <c r="CQ623" s="12"/>
      <c r="CR623" s="12"/>
      <c r="CS623" s="12"/>
      <c r="CT623" s="12"/>
      <c r="CU623" s="12"/>
      <c r="CV623" s="12"/>
      <c r="CW623" s="12"/>
      <c r="CX623" s="22">
        <v>0.15</v>
      </c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2"/>
      <c r="DL623" s="12"/>
      <c r="DM623" s="12"/>
      <c r="DN623" s="12"/>
      <c r="DO623" s="12"/>
      <c r="DP623" s="12"/>
      <c r="DQ623" s="12"/>
      <c r="DR623" s="12"/>
      <c r="DS623" s="12"/>
      <c r="DT623" s="12"/>
      <c r="DU623" s="12"/>
      <c r="DV623" s="12"/>
      <c r="DW623" s="12"/>
      <c r="DX623" s="12"/>
      <c r="DY623" s="12"/>
      <c r="DZ623" s="12"/>
      <c r="EA623" s="12"/>
      <c r="EB623" s="12"/>
      <c r="EC623" s="12"/>
      <c r="ED623" s="12"/>
      <c r="EE623" s="12"/>
      <c r="EF623" s="12"/>
      <c r="EG623" s="22">
        <v>6</v>
      </c>
      <c r="EH623" s="12"/>
      <c r="EI623" s="12"/>
      <c r="EJ623" s="12"/>
      <c r="EK623" s="12"/>
      <c r="EL623" s="12"/>
      <c r="EM623" s="12"/>
      <c r="EN623" s="12"/>
      <c r="EO623" s="12"/>
      <c r="EP623" s="12"/>
      <c r="EQ623" s="12"/>
      <c r="ER623" s="12"/>
      <c r="ES623" s="12"/>
      <c r="ET623" s="12"/>
      <c r="EU623" s="12"/>
      <c r="EV623" s="12"/>
      <c r="EW623" s="12"/>
      <c r="EX623" s="12"/>
      <c r="EY623" s="12"/>
      <c r="EZ623" s="12"/>
      <c r="FA623" s="12"/>
      <c r="FB623" s="12"/>
      <c r="FC623" s="12"/>
      <c r="FD623" s="12"/>
      <c r="FE623" s="12"/>
      <c r="FF623" s="12"/>
      <c r="FG623" s="12"/>
      <c r="FH623" s="12"/>
      <c r="FI623" s="12"/>
      <c r="FJ623" s="12"/>
      <c r="FK623" s="12"/>
      <c r="FL623" s="12"/>
      <c r="FM623" s="12"/>
      <c r="FN623" s="12"/>
      <c r="FO623" s="12"/>
      <c r="FP623" s="12"/>
      <c r="FQ623" s="12"/>
      <c r="FR623" s="12"/>
      <c r="FS623" s="12"/>
      <c r="FT623" s="12"/>
      <c r="FU623" s="12"/>
      <c r="FV623" s="12"/>
      <c r="FW623" s="12"/>
      <c r="FX623" s="12"/>
      <c r="FY623" s="12"/>
      <c r="FZ623" s="12"/>
      <c r="GA623" s="12"/>
      <c r="GB623" s="12"/>
      <c r="GC623" s="12"/>
      <c r="GD623" s="12"/>
      <c r="GE623" s="12"/>
      <c r="GF623" s="12"/>
      <c r="GG623" s="12"/>
      <c r="GH623" s="12"/>
      <c r="GI623" s="12"/>
      <c r="GJ623" s="12"/>
      <c r="GK623" s="12"/>
      <c r="GL623" s="12"/>
      <c r="GM623" s="12"/>
      <c r="GN623" s="12"/>
      <c r="GO623" s="12"/>
      <c r="GP623" s="12"/>
      <c r="GQ623" s="12"/>
      <c r="GR623" s="12"/>
      <c r="GS623" s="12"/>
      <c r="GT623" s="12"/>
      <c r="GU623" s="12"/>
      <c r="GV623" s="12"/>
      <c r="GW623" s="12"/>
      <c r="GX623" s="12"/>
      <c r="GY623" s="12"/>
      <c r="GZ623" s="12"/>
      <c r="HA623" s="12"/>
      <c r="HB623" s="12"/>
      <c r="HC623" s="12"/>
      <c r="HD623" s="12"/>
      <c r="HE623" s="12"/>
      <c r="HF623" s="12"/>
      <c r="HG623" s="12"/>
      <c r="HH623" s="12"/>
      <c r="HI623" s="12"/>
      <c r="HJ623" s="12"/>
      <c r="HK623" s="12"/>
      <c r="HL623" s="12"/>
      <c r="HM623" s="12"/>
      <c r="HN623" s="12"/>
      <c r="HO623" s="12"/>
      <c r="HP623" s="12"/>
      <c r="HQ623" s="12"/>
      <c r="HR623" s="12"/>
      <c r="HS623" s="12"/>
      <c r="HT623" s="12"/>
      <c r="HU623" s="12"/>
      <c r="HV623" s="12"/>
      <c r="HW623" s="12"/>
      <c r="HX623" s="12"/>
      <c r="HY623" s="12"/>
      <c r="HZ623" s="12"/>
      <c r="IA623" s="12"/>
      <c r="IB623" s="12"/>
      <c r="IC623" s="12"/>
      <c r="ID623" s="12"/>
      <c r="IE623" s="12"/>
      <c r="IF623" s="12"/>
      <c r="IG623" s="12"/>
      <c r="IH623" s="12"/>
      <c r="II623" s="12"/>
      <c r="IJ623" s="12"/>
    </row>
    <row r="624" spans="1:244" x14ac:dyDescent="0.3">
      <c r="A624" s="12"/>
      <c r="B624" s="22">
        <v>2</v>
      </c>
      <c r="C624" s="12"/>
      <c r="D624" s="12"/>
      <c r="E624" s="12"/>
      <c r="F624" s="14">
        <v>45247</v>
      </c>
      <c r="G624" s="22" t="s">
        <v>103</v>
      </c>
      <c r="H624" s="12"/>
      <c r="I624" s="14">
        <v>45204</v>
      </c>
      <c r="J624" s="22">
        <f t="shared" si="80"/>
        <v>43</v>
      </c>
      <c r="K624" s="12"/>
      <c r="L624" s="12">
        <f t="shared" si="86"/>
        <v>43</v>
      </c>
      <c r="M624" s="22" t="s">
        <v>233</v>
      </c>
      <c r="N624" s="12">
        <v>1</v>
      </c>
      <c r="O624" s="12"/>
      <c r="P624" s="12" t="s">
        <v>75</v>
      </c>
      <c r="Q624" s="12" t="s">
        <v>76</v>
      </c>
      <c r="R624" s="12" t="s">
        <v>234</v>
      </c>
      <c r="S624" s="12" t="s">
        <v>235</v>
      </c>
      <c r="T624" s="12">
        <v>28</v>
      </c>
      <c r="U624" s="12"/>
      <c r="V624" s="12">
        <v>3</v>
      </c>
      <c r="W624" s="12" t="s">
        <v>83</v>
      </c>
      <c r="X624" s="12"/>
      <c r="Y624" s="12"/>
      <c r="Z624" s="22">
        <v>38</v>
      </c>
      <c r="AA624" s="22">
        <v>2000</v>
      </c>
      <c r="AB624" s="12">
        <v>7</v>
      </c>
      <c r="AC624" s="22">
        <v>-19</v>
      </c>
      <c r="AD624" s="12"/>
      <c r="AE624" s="12">
        <v>8</v>
      </c>
      <c r="AF624" s="30">
        <v>10</v>
      </c>
      <c r="AG624" s="12">
        <v>11</v>
      </c>
      <c r="AH624" s="12">
        <v>12</v>
      </c>
      <c r="AI624" s="12"/>
      <c r="AJ624" s="22">
        <v>0</v>
      </c>
      <c r="AK624" s="22">
        <f t="shared" si="87"/>
        <v>1676.6357421874859</v>
      </c>
      <c r="AL624">
        <v>-68.9239501953125</v>
      </c>
      <c r="AM624">
        <v>-80.3070068359375</v>
      </c>
      <c r="AN624">
        <v>-89.3707275390625</v>
      </c>
      <c r="AO624">
        <v>-97.2137451171875</v>
      </c>
      <c r="AP624">
        <v>-103.8818359375</v>
      </c>
      <c r="AQ624">
        <v>-111.892700195312</v>
      </c>
      <c r="AR624"/>
      <c r="AS624" s="12"/>
      <c r="AT624" s="12"/>
      <c r="AU624" s="12">
        <f t="shared" si="82"/>
        <v>0</v>
      </c>
      <c r="AV624" s="62"/>
      <c r="AW624" s="12"/>
      <c r="AX624" s="12"/>
      <c r="AY624" s="12"/>
      <c r="AZ624" s="12"/>
      <c r="BA624" s="12"/>
      <c r="BB624" s="62"/>
      <c r="BC624" s="62"/>
      <c r="BD624" s="12"/>
      <c r="BE624" s="12"/>
      <c r="BF624" s="12"/>
      <c r="BG624" s="12"/>
      <c r="BH624" s="12"/>
      <c r="BI624" s="6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63">
        <v>19.5</v>
      </c>
      <c r="CC624" s="12"/>
      <c r="CD624" s="12"/>
      <c r="CE624" s="63"/>
      <c r="CF624" s="12"/>
      <c r="CG624" s="12"/>
      <c r="CH624" s="12"/>
      <c r="CI624" s="12"/>
      <c r="CJ624" s="12"/>
      <c r="CK624" s="12"/>
      <c r="CL624" s="12"/>
      <c r="CM624" s="12"/>
      <c r="CN624" s="12"/>
      <c r="CO624" s="62"/>
      <c r="CP624" s="12"/>
      <c r="CQ624" s="12"/>
      <c r="CR624" s="12"/>
      <c r="CS624" s="12"/>
      <c r="CT624" s="12"/>
      <c r="CU624" s="12"/>
      <c r="CV624" s="12"/>
      <c r="CW624" s="12"/>
      <c r="CX624" s="22">
        <v>0.43</v>
      </c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2"/>
      <c r="DL624" s="12"/>
      <c r="DM624" s="12"/>
      <c r="DN624" s="12"/>
      <c r="DO624" s="12"/>
      <c r="DP624" s="12"/>
      <c r="DQ624" s="12"/>
      <c r="DR624" s="12"/>
      <c r="DS624" s="12"/>
      <c r="DT624" s="12"/>
      <c r="DU624" s="12"/>
      <c r="DV624" s="12"/>
      <c r="DW624" s="12"/>
      <c r="DX624" s="12"/>
      <c r="DY624" s="12"/>
      <c r="DZ624" s="12"/>
      <c r="EA624" s="12"/>
      <c r="EB624" s="12"/>
      <c r="EC624" s="12"/>
      <c r="ED624" s="12"/>
      <c r="EE624" s="12"/>
      <c r="EF624" s="12"/>
      <c r="EG624" s="22">
        <v>2</v>
      </c>
      <c r="EH624" s="12"/>
      <c r="EI624" s="12"/>
      <c r="EJ624" s="12"/>
      <c r="EK624" s="12"/>
      <c r="EL624" s="12"/>
      <c r="EM624" s="12"/>
      <c r="EN624" s="12"/>
      <c r="EO624" s="12"/>
      <c r="EP624" s="12"/>
      <c r="EQ624" s="12"/>
      <c r="ER624" s="12"/>
      <c r="ES624" s="12"/>
      <c r="ET624" s="12"/>
      <c r="EU624" s="12"/>
      <c r="EV624" s="12"/>
      <c r="EW624" s="12"/>
      <c r="EX624" s="12"/>
      <c r="EY624" s="12"/>
      <c r="EZ624" s="12"/>
      <c r="FA624" s="12"/>
      <c r="FB624" s="12"/>
      <c r="FC624" s="12"/>
      <c r="FD624" s="12"/>
      <c r="FE624" s="12"/>
      <c r="FF624" s="12"/>
      <c r="FG624" s="12"/>
      <c r="FH624" s="12"/>
      <c r="FI624" s="12"/>
      <c r="FJ624" s="12"/>
      <c r="FK624" s="12"/>
      <c r="FL624" s="12"/>
      <c r="FM624" s="12"/>
      <c r="FN624" s="12"/>
      <c r="FO624" s="12"/>
      <c r="FP624" s="12"/>
      <c r="FQ624" s="12"/>
      <c r="FR624" s="12"/>
      <c r="FS624" s="12"/>
      <c r="FT624" s="12"/>
      <c r="FU624" s="12"/>
      <c r="FV624" s="12"/>
      <c r="FW624" s="12"/>
      <c r="FX624" s="12"/>
      <c r="FY624" s="12"/>
      <c r="FZ624" s="12"/>
      <c r="GA624" s="12"/>
      <c r="GB624" s="12"/>
      <c r="GC624" s="12"/>
      <c r="GD624" s="12"/>
      <c r="GE624" s="12"/>
      <c r="GF624" s="12"/>
      <c r="GG624" s="12"/>
      <c r="GH624" s="12"/>
      <c r="GI624" s="12"/>
      <c r="GJ624" s="12"/>
      <c r="GK624" s="12"/>
      <c r="GL624" s="12"/>
      <c r="GM624" s="12"/>
      <c r="GN624" s="12"/>
      <c r="GO624" s="12"/>
      <c r="GP624" s="12"/>
      <c r="GQ624" s="12"/>
      <c r="GR624" s="12"/>
      <c r="GS624" s="12"/>
      <c r="GT624" s="12"/>
      <c r="GU624" s="12"/>
      <c r="GV624" s="12"/>
      <c r="GW624" s="12"/>
      <c r="GX624" s="12"/>
      <c r="GY624" s="12"/>
      <c r="GZ624" s="12"/>
      <c r="HA624" s="12"/>
      <c r="HB624" s="12"/>
      <c r="HC624" s="12"/>
      <c r="HD624" s="12"/>
      <c r="HE624" s="12"/>
      <c r="HF624" s="12"/>
      <c r="HG624" s="12"/>
      <c r="HH624" s="12"/>
      <c r="HI624" s="12"/>
      <c r="HJ624" s="12"/>
      <c r="HK624" s="12"/>
      <c r="HL624" s="12"/>
      <c r="HM624" s="12"/>
      <c r="HN624" s="12"/>
      <c r="HO624" s="12"/>
      <c r="HP624" s="12"/>
      <c r="HQ624" s="12"/>
      <c r="HR624" s="12"/>
      <c r="HS624" s="12"/>
      <c r="HT624" s="12"/>
      <c r="HU624" s="12"/>
      <c r="HV624" s="12"/>
      <c r="HW624" s="12"/>
      <c r="HX624" s="12"/>
      <c r="HY624" s="12"/>
      <c r="HZ624" s="12"/>
      <c r="IA624" s="12"/>
      <c r="IB624" s="12"/>
      <c r="IC624" s="12"/>
      <c r="ID624" s="12"/>
      <c r="IE624" s="12"/>
      <c r="IF624" s="12"/>
      <c r="IG624" s="12"/>
      <c r="IH624" s="12"/>
      <c r="II624" s="12"/>
      <c r="IJ624" s="12"/>
    </row>
    <row r="625" spans="1:244" x14ac:dyDescent="0.3">
      <c r="A625" s="12"/>
      <c r="B625" s="22">
        <v>2</v>
      </c>
      <c r="C625" s="12"/>
      <c r="D625" s="12"/>
      <c r="E625" s="12"/>
      <c r="F625" s="14">
        <v>45247</v>
      </c>
      <c r="G625" s="22" t="s">
        <v>103</v>
      </c>
      <c r="H625" s="12"/>
      <c r="I625" s="14">
        <v>45204</v>
      </c>
      <c r="J625" s="22">
        <f t="shared" si="80"/>
        <v>43</v>
      </c>
      <c r="K625" s="12"/>
      <c r="L625" s="12">
        <f t="shared" si="86"/>
        <v>43</v>
      </c>
      <c r="M625" s="22" t="s">
        <v>236</v>
      </c>
      <c r="N625" s="12">
        <v>1</v>
      </c>
      <c r="O625" s="12"/>
      <c r="P625" s="12" t="s">
        <v>75</v>
      </c>
      <c r="Q625" s="12" t="s">
        <v>76</v>
      </c>
      <c r="R625" s="12" t="s">
        <v>234</v>
      </c>
      <c r="S625" s="12" t="s">
        <v>235</v>
      </c>
      <c r="T625" s="12">
        <v>28</v>
      </c>
      <c r="U625" s="12"/>
      <c r="V625" s="12">
        <v>3</v>
      </c>
      <c r="W625" s="12" t="s">
        <v>83</v>
      </c>
      <c r="X625" s="12"/>
      <c r="Y625" s="12"/>
      <c r="Z625" s="22">
        <v>20</v>
      </c>
      <c r="AA625" s="22">
        <v>4000</v>
      </c>
      <c r="AB625" s="12">
        <v>18</v>
      </c>
      <c r="AC625" s="22">
        <v>-30</v>
      </c>
      <c r="AD625" s="12"/>
      <c r="AE625" s="12">
        <v>37</v>
      </c>
      <c r="AF625" s="30">
        <v>38</v>
      </c>
      <c r="AG625" s="12">
        <v>39</v>
      </c>
      <c r="AH625" s="12">
        <v>40</v>
      </c>
      <c r="AI625" s="12"/>
      <c r="AJ625" s="22">
        <v>0</v>
      </c>
      <c r="AK625" s="22">
        <f t="shared" si="87"/>
        <v>2200.4045758928655</v>
      </c>
      <c r="AL625">
        <v>-83.6029052734375</v>
      </c>
      <c r="AM625">
        <v>-101.913452148437</v>
      </c>
      <c r="AN625">
        <v>-112.319946289062</v>
      </c>
      <c r="AO625">
        <v>-118.850708007812</v>
      </c>
      <c r="AP625">
        <v>-124.359130859375</v>
      </c>
      <c r="AQ625">
        <v>-145.843505859375</v>
      </c>
      <c r="AR625"/>
      <c r="AS625" s="12"/>
      <c r="AT625" s="12"/>
      <c r="AU625" s="12">
        <f t="shared" si="82"/>
        <v>0</v>
      </c>
      <c r="AV625" s="62"/>
      <c r="AW625" s="12"/>
      <c r="AX625" s="12"/>
      <c r="AY625" s="12"/>
      <c r="AZ625" s="12"/>
      <c r="BA625" s="12"/>
      <c r="BB625" s="62"/>
      <c r="BC625" s="62"/>
      <c r="BD625" s="12"/>
      <c r="BE625" s="12"/>
      <c r="BF625" s="12"/>
      <c r="BG625" s="12"/>
      <c r="BH625" s="12"/>
      <c r="BI625" s="6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63">
        <v>15</v>
      </c>
      <c r="CC625" s="12"/>
      <c r="CD625" s="12"/>
      <c r="CE625" s="63"/>
      <c r="CF625" s="12"/>
      <c r="CG625" s="12"/>
      <c r="CH625" s="12"/>
      <c r="CI625" s="12"/>
      <c r="CJ625" s="12"/>
      <c r="CK625" s="12"/>
      <c r="CL625" s="12"/>
      <c r="CM625" s="12"/>
      <c r="CN625" s="12"/>
      <c r="CO625" s="62"/>
      <c r="CP625" s="12"/>
      <c r="CQ625" s="12"/>
      <c r="CR625" s="12"/>
      <c r="CS625" s="12"/>
      <c r="CT625" s="12"/>
      <c r="CU625" s="12"/>
      <c r="CV625" s="12"/>
      <c r="CW625" s="12"/>
      <c r="CX625" s="22">
        <v>0.24</v>
      </c>
      <c r="CY625" s="12"/>
      <c r="CZ625" s="12"/>
      <c r="DA625" s="12"/>
      <c r="DB625" s="12"/>
      <c r="DC625" s="12"/>
      <c r="DD625" s="12"/>
      <c r="DE625" s="12" t="s">
        <v>99</v>
      </c>
      <c r="DF625" s="12"/>
      <c r="DG625" s="12"/>
      <c r="DH625" s="12"/>
      <c r="DI625" s="12"/>
      <c r="DJ625" s="12"/>
      <c r="DK625" s="12"/>
      <c r="DL625" s="12"/>
      <c r="DM625" s="12"/>
      <c r="DN625" s="12"/>
      <c r="DO625" s="12"/>
      <c r="DP625" s="12"/>
      <c r="DQ625" s="12"/>
      <c r="DR625" s="12"/>
      <c r="DS625" s="12"/>
      <c r="DT625" s="12"/>
      <c r="DU625" s="12"/>
      <c r="DV625" s="12"/>
      <c r="DW625" s="12"/>
      <c r="DX625" s="12"/>
      <c r="DY625" s="12"/>
      <c r="DZ625" s="12"/>
      <c r="EA625" s="12"/>
      <c r="EB625" s="12"/>
      <c r="EC625" s="12"/>
      <c r="ED625" s="12"/>
      <c r="EE625" s="12"/>
      <c r="EF625" s="12"/>
      <c r="EG625" s="22">
        <v>2</v>
      </c>
      <c r="EH625" s="12"/>
      <c r="EI625" s="12"/>
      <c r="EJ625" s="12"/>
      <c r="EK625" s="12"/>
      <c r="EL625" s="12"/>
      <c r="EM625" s="12"/>
      <c r="EN625" s="12"/>
      <c r="EO625" s="12"/>
      <c r="EP625" s="12"/>
      <c r="EQ625" s="12"/>
      <c r="ER625" s="12"/>
      <c r="ES625" s="12"/>
      <c r="ET625" s="12"/>
      <c r="EU625" s="12"/>
      <c r="EV625" s="12"/>
      <c r="EW625" s="12"/>
      <c r="EX625" s="12"/>
      <c r="EY625" s="12"/>
      <c r="EZ625" s="12"/>
      <c r="FA625" s="12"/>
      <c r="FB625" s="12"/>
      <c r="FC625" s="12"/>
      <c r="FD625" s="12"/>
      <c r="FE625" s="12"/>
      <c r="FF625" s="12"/>
      <c r="FG625" s="12"/>
      <c r="FH625" s="12"/>
      <c r="FI625" s="12"/>
      <c r="FJ625" s="12"/>
      <c r="FK625" s="12"/>
      <c r="FL625" s="12"/>
      <c r="FM625" s="12"/>
      <c r="FN625" s="12"/>
      <c r="FO625" s="12"/>
      <c r="FP625" s="12"/>
      <c r="FQ625" s="12"/>
      <c r="FR625" s="12"/>
      <c r="FS625" s="12"/>
      <c r="FT625" s="12"/>
      <c r="FU625" s="12"/>
      <c r="FV625" s="12"/>
      <c r="FW625" s="12"/>
      <c r="FX625" s="12"/>
      <c r="FY625" s="12"/>
      <c r="FZ625" s="12"/>
      <c r="GA625" s="12"/>
      <c r="GB625" s="12"/>
      <c r="GC625" s="12"/>
      <c r="GD625" s="12"/>
      <c r="GE625" s="12"/>
      <c r="GF625" s="12"/>
      <c r="GG625" s="12"/>
      <c r="GH625" s="12"/>
      <c r="GI625" s="12"/>
      <c r="GJ625" s="12"/>
      <c r="GK625" s="12"/>
      <c r="GL625" s="12"/>
      <c r="GM625" s="12"/>
      <c r="GN625" s="12"/>
      <c r="GO625" s="12"/>
      <c r="GP625" s="12"/>
      <c r="GQ625" s="12"/>
      <c r="GR625" s="12"/>
      <c r="GS625" s="12"/>
      <c r="GT625" s="12"/>
      <c r="GU625" s="12"/>
      <c r="GV625" s="12"/>
      <c r="GW625" s="12"/>
      <c r="GX625" s="12"/>
      <c r="GY625" s="12"/>
      <c r="GZ625" s="12"/>
      <c r="HA625" s="12"/>
      <c r="HB625" s="12"/>
      <c r="HC625" s="12"/>
      <c r="HD625" s="12"/>
      <c r="HE625" s="12"/>
      <c r="HF625" s="12"/>
      <c r="HG625" s="12"/>
      <c r="HH625" s="12"/>
      <c r="HI625" s="12"/>
      <c r="HJ625" s="12"/>
      <c r="HK625" s="12"/>
      <c r="HL625" s="12"/>
      <c r="HM625" s="12"/>
      <c r="HN625" s="12"/>
      <c r="HO625" s="12"/>
      <c r="HP625" s="12"/>
      <c r="HQ625" s="12"/>
      <c r="HR625" s="12"/>
      <c r="HS625" s="12"/>
      <c r="HT625" s="12"/>
      <c r="HU625" s="12"/>
      <c r="HV625" s="12"/>
      <c r="HW625" s="12"/>
      <c r="HX625" s="12"/>
      <c r="HY625" s="12"/>
      <c r="HZ625" s="12"/>
      <c r="IA625" s="12"/>
      <c r="IB625" s="12"/>
      <c r="IC625" s="12"/>
      <c r="ID625" s="12"/>
      <c r="IE625" s="12"/>
      <c r="IF625" s="12"/>
      <c r="IG625" s="12"/>
      <c r="IH625" s="12"/>
      <c r="II625" s="12"/>
      <c r="IJ625" s="12"/>
    </row>
    <row r="626" spans="1:244" x14ac:dyDescent="0.3">
      <c r="A626" s="12"/>
      <c r="B626" s="22">
        <v>2</v>
      </c>
      <c r="C626" s="12"/>
      <c r="D626" s="12"/>
      <c r="E626" s="12"/>
      <c r="F626" s="14">
        <v>45247</v>
      </c>
      <c r="G626" s="22" t="s">
        <v>103</v>
      </c>
      <c r="H626" s="12"/>
      <c r="I626" s="14">
        <v>45204</v>
      </c>
      <c r="J626" s="22">
        <f t="shared" si="80"/>
        <v>43</v>
      </c>
      <c r="K626" s="12"/>
      <c r="L626" s="12">
        <f t="shared" si="86"/>
        <v>43</v>
      </c>
      <c r="M626" s="22" t="s">
        <v>233</v>
      </c>
      <c r="N626" s="12">
        <v>1</v>
      </c>
      <c r="O626" s="12"/>
      <c r="P626" s="12" t="s">
        <v>75</v>
      </c>
      <c r="Q626" s="12" t="s">
        <v>76</v>
      </c>
      <c r="R626" s="12" t="s">
        <v>234</v>
      </c>
      <c r="S626" s="12" t="s">
        <v>235</v>
      </c>
      <c r="T626" s="12">
        <v>28</v>
      </c>
      <c r="U626" s="12"/>
      <c r="V626" s="12">
        <v>4</v>
      </c>
      <c r="W626" s="12" t="s">
        <v>83</v>
      </c>
      <c r="X626" s="12"/>
      <c r="Y626" s="12"/>
      <c r="Z626" s="22">
        <v>34</v>
      </c>
      <c r="AA626" s="22">
        <v>1500</v>
      </c>
      <c r="AB626" s="12">
        <v>7</v>
      </c>
      <c r="AC626" s="22">
        <v>-32</v>
      </c>
      <c r="AD626" s="12"/>
      <c r="AE626" s="12">
        <v>13</v>
      </c>
      <c r="AF626" s="30">
        <v>14</v>
      </c>
      <c r="AG626" s="12">
        <v>15</v>
      </c>
      <c r="AH626" s="12">
        <v>16</v>
      </c>
      <c r="AI626" s="12"/>
      <c r="AJ626" s="22">
        <v>0</v>
      </c>
      <c r="AK626" s="22">
        <f t="shared" si="87"/>
        <v>1776.9949776785713</v>
      </c>
      <c r="AL626">
        <v>-65.2618408203125</v>
      </c>
      <c r="AM626">
        <v>-76.904296875</v>
      </c>
      <c r="AN626">
        <v>-89.41650390625</v>
      </c>
      <c r="AO626">
        <v>-99.1363525390625</v>
      </c>
      <c r="AP626">
        <v>-106.292724609375</v>
      </c>
      <c r="AQ626">
        <v>-107.879638671875</v>
      </c>
      <c r="AR626"/>
      <c r="AS626" s="12"/>
      <c r="AT626" s="12"/>
      <c r="AU626" s="12">
        <f t="shared" si="82"/>
        <v>0</v>
      </c>
      <c r="AV626" s="62"/>
      <c r="AW626" s="12"/>
      <c r="AX626" s="12"/>
      <c r="AY626" s="12"/>
      <c r="AZ626" s="12"/>
      <c r="BA626" s="12"/>
      <c r="BB626" s="62"/>
      <c r="BC626" s="62"/>
      <c r="BD626" s="12"/>
      <c r="BE626" s="12"/>
      <c r="BF626" s="12"/>
      <c r="BG626" s="12"/>
      <c r="BH626" s="12"/>
      <c r="BI626" s="6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63">
        <v>15</v>
      </c>
      <c r="CC626" s="12"/>
      <c r="CD626" s="12"/>
      <c r="CE626" s="63"/>
      <c r="CF626" s="12"/>
      <c r="CG626" s="12"/>
      <c r="CH626" s="12"/>
      <c r="CI626" s="12"/>
      <c r="CJ626" s="12"/>
      <c r="CK626" s="12"/>
      <c r="CL626" s="12"/>
      <c r="CM626" s="12"/>
      <c r="CN626" s="12"/>
      <c r="CO626" s="62"/>
      <c r="CP626" s="12"/>
      <c r="CQ626" s="12"/>
      <c r="CR626" s="12"/>
      <c r="CS626" s="12"/>
      <c r="CT626" s="12"/>
      <c r="CU626" s="12"/>
      <c r="CV626" s="12"/>
      <c r="CW626" s="12"/>
      <c r="CX626" s="22">
        <v>0.7</v>
      </c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2"/>
      <c r="DL626" s="12"/>
      <c r="DM626" s="12"/>
      <c r="DN626" s="12"/>
      <c r="DO626" s="12"/>
      <c r="DP626" s="12"/>
      <c r="DQ626" s="12"/>
      <c r="DR626" s="12"/>
      <c r="DS626" s="12"/>
      <c r="DT626" s="12"/>
      <c r="DU626" s="12"/>
      <c r="DV626" s="12"/>
      <c r="DW626" s="12"/>
      <c r="DX626" s="12"/>
      <c r="DY626" s="12"/>
      <c r="DZ626" s="12"/>
      <c r="EA626" s="12"/>
      <c r="EB626" s="12"/>
      <c r="EC626" s="12"/>
      <c r="ED626" s="12"/>
      <c r="EE626" s="12"/>
      <c r="EF626" s="12"/>
      <c r="EG626" s="22">
        <v>3</v>
      </c>
      <c r="EH626" s="12"/>
      <c r="EI626" s="12"/>
      <c r="EJ626" s="12"/>
      <c r="EK626" s="12"/>
      <c r="EL626" s="12"/>
      <c r="EM626" s="12"/>
      <c r="EN626" s="12"/>
      <c r="EO626" s="12"/>
      <c r="EP626" s="12"/>
      <c r="EQ626" s="12"/>
      <c r="ER626" s="12"/>
      <c r="ES626" s="12"/>
      <c r="ET626" s="12"/>
      <c r="EU626" s="12"/>
      <c r="EV626" s="12"/>
      <c r="EW626" s="12"/>
      <c r="EX626" s="12"/>
      <c r="EY626" s="12"/>
      <c r="EZ626" s="12"/>
      <c r="FA626" s="12"/>
      <c r="FB626" s="12"/>
      <c r="FC626" s="12"/>
      <c r="FD626" s="12"/>
      <c r="FE626" s="12"/>
      <c r="FF626" s="12"/>
      <c r="FG626" s="12"/>
      <c r="FH626" s="12"/>
      <c r="FI626" s="12"/>
      <c r="FJ626" s="12"/>
      <c r="FK626" s="12"/>
      <c r="FL626" s="12"/>
      <c r="FM626" s="12"/>
      <c r="FN626" s="12"/>
      <c r="FO626" s="12"/>
      <c r="FP626" s="12"/>
      <c r="FQ626" s="12"/>
      <c r="FR626" s="12"/>
      <c r="FS626" s="12"/>
      <c r="FT626" s="12"/>
      <c r="FU626" s="12"/>
      <c r="FV626" s="12"/>
      <c r="FW626" s="12"/>
      <c r="FX626" s="12"/>
      <c r="FY626" s="12"/>
      <c r="FZ626" s="12"/>
      <c r="GA626" s="12"/>
      <c r="GB626" s="12"/>
      <c r="GC626" s="12"/>
      <c r="GD626" s="12"/>
      <c r="GE626" s="12"/>
      <c r="GF626" s="12"/>
      <c r="GG626" s="12"/>
      <c r="GH626" s="12"/>
      <c r="GI626" s="12"/>
      <c r="GJ626" s="12"/>
      <c r="GK626" s="12"/>
      <c r="GL626" s="12"/>
      <c r="GM626" s="12"/>
      <c r="GN626" s="12"/>
      <c r="GO626" s="12"/>
      <c r="GP626" s="12"/>
      <c r="GQ626" s="12"/>
      <c r="GR626" s="12"/>
      <c r="GS626" s="12"/>
      <c r="GT626" s="12"/>
      <c r="GU626" s="12"/>
      <c r="GV626" s="12"/>
      <c r="GW626" s="12"/>
      <c r="GX626" s="12"/>
      <c r="GY626" s="12"/>
      <c r="GZ626" s="12"/>
      <c r="HA626" s="12"/>
      <c r="HB626" s="12"/>
      <c r="HC626" s="12"/>
      <c r="HD626" s="12"/>
      <c r="HE626" s="12"/>
      <c r="HF626" s="12"/>
      <c r="HG626" s="12"/>
      <c r="HH626" s="12"/>
      <c r="HI626" s="12"/>
      <c r="HJ626" s="12"/>
      <c r="HK626" s="12"/>
      <c r="HL626" s="12"/>
      <c r="HM626" s="12"/>
      <c r="HN626" s="12"/>
      <c r="HO626" s="12"/>
      <c r="HP626" s="12"/>
      <c r="HQ626" s="12"/>
      <c r="HR626" s="12"/>
      <c r="HS626" s="12"/>
      <c r="HT626" s="12"/>
      <c r="HU626" s="12"/>
      <c r="HV626" s="12"/>
      <c r="HW626" s="12"/>
      <c r="HX626" s="12"/>
      <c r="HY626" s="12"/>
      <c r="HZ626" s="12"/>
      <c r="IA626" s="12"/>
      <c r="IB626" s="12"/>
      <c r="IC626" s="12"/>
      <c r="ID626" s="12"/>
      <c r="IE626" s="12"/>
      <c r="IF626" s="12"/>
      <c r="IG626" s="12"/>
      <c r="IH626" s="12"/>
      <c r="II626" s="12"/>
      <c r="IJ626" s="12"/>
    </row>
    <row r="627" spans="1:244" x14ac:dyDescent="0.3">
      <c r="A627" s="12"/>
      <c r="B627" s="22">
        <v>2</v>
      </c>
      <c r="C627" s="12"/>
      <c r="D627" s="12"/>
      <c r="E627" s="12"/>
      <c r="F627" s="14">
        <v>45247</v>
      </c>
      <c r="G627" s="22" t="s">
        <v>103</v>
      </c>
      <c r="H627" s="12"/>
      <c r="I627" s="14">
        <v>45204</v>
      </c>
      <c r="J627" s="22">
        <f t="shared" si="80"/>
        <v>43</v>
      </c>
      <c r="K627" s="12"/>
      <c r="L627" s="12">
        <f t="shared" si="86"/>
        <v>43</v>
      </c>
      <c r="M627" s="22" t="s">
        <v>236</v>
      </c>
      <c r="N627" s="12">
        <v>1</v>
      </c>
      <c r="O627" s="12"/>
      <c r="P627" s="12" t="s">
        <v>75</v>
      </c>
      <c r="Q627" s="12" t="s">
        <v>76</v>
      </c>
      <c r="R627" s="12" t="s">
        <v>234</v>
      </c>
      <c r="S627" s="12" t="s">
        <v>235</v>
      </c>
      <c r="T627" s="12">
        <v>28</v>
      </c>
      <c r="U627" s="12"/>
      <c r="V627" s="12">
        <v>4</v>
      </c>
      <c r="W627" s="12" t="s">
        <v>83</v>
      </c>
      <c r="X627" s="12"/>
      <c r="Y627" s="12"/>
      <c r="Z627" s="22">
        <v>70</v>
      </c>
      <c r="AA627" s="22">
        <v>1400</v>
      </c>
      <c r="AB627" s="12">
        <v>11</v>
      </c>
      <c r="AC627" s="22">
        <v>-40</v>
      </c>
      <c r="AD627" s="12"/>
      <c r="AE627" s="12">
        <v>41</v>
      </c>
      <c r="AF627" s="30">
        <v>42</v>
      </c>
      <c r="AG627" s="12">
        <v>43</v>
      </c>
      <c r="AH627" s="12">
        <v>44</v>
      </c>
      <c r="AI627" s="12"/>
      <c r="AJ627" s="22">
        <v>10</v>
      </c>
      <c r="AK627" s="22">
        <f t="shared" si="87"/>
        <v>1456.8219866071286</v>
      </c>
      <c r="AL627">
        <v>-68.5577392578125</v>
      </c>
      <c r="AM627">
        <v>-77.3162841796875</v>
      </c>
      <c r="AN627">
        <v>-88.7603759765625</v>
      </c>
      <c r="AO627">
        <v>-94.7265625</v>
      </c>
      <c r="AP627">
        <v>-99.578857421875</v>
      </c>
      <c r="AQ627">
        <v>-104.995727539062</v>
      </c>
      <c r="AR627"/>
      <c r="AS627" s="12"/>
      <c r="AT627" s="12"/>
      <c r="AU627" s="12">
        <f t="shared" si="82"/>
        <v>22</v>
      </c>
      <c r="AV627" s="62">
        <v>11</v>
      </c>
      <c r="AW627" s="12">
        <v>1</v>
      </c>
      <c r="AX627" s="12">
        <v>1</v>
      </c>
      <c r="AY627" s="12" t="s">
        <v>80</v>
      </c>
      <c r="AZ627" s="12">
        <v>672</v>
      </c>
      <c r="BA627" s="12">
        <v>676.00109863281205</v>
      </c>
      <c r="BB627" s="62">
        <v>-40.720001220703097</v>
      </c>
      <c r="BC627" s="62">
        <v>79.462066650390597</v>
      </c>
      <c r="BD627" s="12">
        <v>1.5</v>
      </c>
      <c r="BE627" s="12">
        <v>673.5</v>
      </c>
      <c r="BF627" s="12">
        <v>17.1604290008544</v>
      </c>
      <c r="BG627" s="12">
        <v>0</v>
      </c>
      <c r="BH627" s="12">
        <v>672</v>
      </c>
      <c r="BI627" s="62">
        <v>2.30489754676818</v>
      </c>
      <c r="BJ627" s="12">
        <v>39.731033325195298</v>
      </c>
      <c r="BK627" s="12">
        <v>0.90887808799743697</v>
      </c>
      <c r="BL627" s="12">
        <v>3.2137756347656201</v>
      </c>
      <c r="BM627" s="12">
        <v>0.88575398921966597</v>
      </c>
      <c r="BN627" s="12">
        <v>5.4547333717346103</v>
      </c>
      <c r="BO627" s="12">
        <v>117.800247192382</v>
      </c>
      <c r="BP627" s="12">
        <v>1.0498046875</v>
      </c>
      <c r="BQ627" s="12">
        <v>-32.0159301757812</v>
      </c>
      <c r="BR627" s="12">
        <v>1.0498046875</v>
      </c>
      <c r="BS627" s="12" t="s">
        <v>81</v>
      </c>
      <c r="BT627" s="12" t="s">
        <v>81</v>
      </c>
      <c r="BU627" s="12" t="s">
        <v>81</v>
      </c>
      <c r="BV627" s="12" t="s">
        <v>81</v>
      </c>
      <c r="BW627" s="12">
        <v>194.094314575195</v>
      </c>
      <c r="BX627" s="12" t="s">
        <v>82</v>
      </c>
      <c r="BY627" s="12" t="s">
        <v>81</v>
      </c>
      <c r="BZ627" s="12" t="s">
        <v>82</v>
      </c>
      <c r="CA627" s="12" t="s">
        <v>82</v>
      </c>
      <c r="CB627" s="63">
        <v>16.8</v>
      </c>
      <c r="CC627" s="12"/>
      <c r="CD627" s="12"/>
      <c r="CE627" s="63"/>
      <c r="CF627" s="12"/>
      <c r="CG627" s="12"/>
      <c r="CH627" s="12"/>
      <c r="CI627" s="12"/>
      <c r="CJ627" s="12"/>
      <c r="CK627" s="12"/>
      <c r="CL627" s="12"/>
      <c r="CM627" s="12"/>
      <c r="CN627" s="12"/>
      <c r="CO627" s="62"/>
      <c r="CP627" s="12"/>
      <c r="CQ627" s="12"/>
      <c r="CR627" s="12"/>
      <c r="CS627" s="12"/>
      <c r="CT627" s="12"/>
      <c r="CU627" s="12"/>
      <c r="CV627" s="12"/>
      <c r="CW627" s="12"/>
      <c r="CX627" s="22">
        <v>2.6</v>
      </c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2"/>
      <c r="DL627" s="12"/>
      <c r="DM627" s="12"/>
      <c r="DN627" s="12"/>
      <c r="DO627" s="12"/>
      <c r="DP627" s="12"/>
      <c r="DQ627" s="12"/>
      <c r="DR627" s="12"/>
      <c r="DS627" s="12"/>
      <c r="DT627" s="12"/>
      <c r="DU627" s="12"/>
      <c r="DV627" s="12"/>
      <c r="DW627" s="12"/>
      <c r="DX627" s="12"/>
      <c r="DY627" s="12"/>
      <c r="DZ627" s="12"/>
      <c r="EA627" s="12"/>
      <c r="EB627" s="12"/>
      <c r="EC627" s="12"/>
      <c r="ED627" s="12"/>
      <c r="EE627" s="12"/>
      <c r="EF627" s="12"/>
      <c r="EG627" s="22">
        <v>9</v>
      </c>
      <c r="EH627" s="12"/>
      <c r="EI627" s="12"/>
      <c r="EJ627" s="12"/>
      <c r="EK627" s="12"/>
      <c r="EL627" s="12"/>
      <c r="EM627" s="12"/>
      <c r="EN627" s="12"/>
      <c r="EO627" s="12"/>
      <c r="EP627" s="12"/>
      <c r="EQ627" s="12"/>
      <c r="ER627" s="12"/>
      <c r="ES627" s="12"/>
      <c r="ET627" s="12"/>
      <c r="EU627" s="12"/>
      <c r="EV627" s="12"/>
      <c r="EW627" s="12"/>
      <c r="EX627" s="12"/>
      <c r="EY627" s="12"/>
      <c r="EZ627" s="12"/>
      <c r="FA627" s="12"/>
      <c r="FB627" s="12"/>
      <c r="FC627" s="12"/>
      <c r="FD627" s="12"/>
      <c r="FE627" s="12"/>
      <c r="FF627" s="12"/>
      <c r="FG627" s="12"/>
      <c r="FH627" s="12"/>
      <c r="FI627" s="12"/>
      <c r="FJ627" s="12"/>
      <c r="FK627" s="12"/>
      <c r="FL627" s="12"/>
      <c r="FM627" s="12"/>
      <c r="FN627" s="12"/>
      <c r="FO627" s="12"/>
      <c r="FP627" s="12"/>
      <c r="FQ627" s="12"/>
      <c r="FR627" s="12"/>
      <c r="FS627" s="12"/>
      <c r="FT627" s="12"/>
      <c r="FU627" s="12"/>
      <c r="FV627" s="12"/>
      <c r="FW627" s="12"/>
      <c r="FX627" s="12"/>
      <c r="FY627" s="12"/>
      <c r="FZ627" s="12"/>
      <c r="GA627" s="12"/>
      <c r="GB627" s="12"/>
      <c r="GC627" s="12"/>
      <c r="GD627" s="12"/>
      <c r="GE627" s="12"/>
      <c r="GF627" s="12"/>
      <c r="GG627" s="12"/>
      <c r="GH627" s="12"/>
      <c r="GI627" s="12"/>
      <c r="GJ627" s="12"/>
      <c r="GK627" s="12"/>
      <c r="GL627" s="12"/>
      <c r="GM627" s="12"/>
      <c r="GN627" s="12"/>
      <c r="GO627" s="12"/>
      <c r="GP627" s="12"/>
      <c r="GQ627" s="12"/>
      <c r="GR627" s="12"/>
      <c r="GS627" s="12"/>
      <c r="GT627" s="12"/>
      <c r="GU627" s="12"/>
      <c r="GV627" s="12"/>
      <c r="GW627" s="12"/>
      <c r="GX627" s="12"/>
      <c r="GY627" s="12"/>
      <c r="GZ627" s="12"/>
      <c r="HA627" s="12"/>
      <c r="HB627" s="12"/>
      <c r="HC627" s="12"/>
      <c r="HD627" s="12"/>
      <c r="HE627" s="12"/>
      <c r="HF627" s="12"/>
      <c r="HG627" s="12"/>
      <c r="HH627" s="12"/>
      <c r="HI627" s="12"/>
      <c r="HJ627" s="12"/>
      <c r="HK627" s="12"/>
      <c r="HL627" s="12"/>
      <c r="HM627" s="12"/>
      <c r="HN627" s="12"/>
      <c r="HO627" s="12"/>
      <c r="HP627" s="12"/>
      <c r="HQ627" s="12"/>
      <c r="HR627" s="12"/>
      <c r="HS627" s="12"/>
      <c r="HT627" s="12"/>
      <c r="HU627" s="12"/>
      <c r="HV627" s="12"/>
      <c r="HW627" s="12"/>
      <c r="HX627" s="12"/>
      <c r="HY627" s="12"/>
      <c r="HZ627" s="12"/>
      <c r="IA627" s="12"/>
      <c r="IB627" s="12"/>
      <c r="IC627" s="12"/>
      <c r="ID627" s="12"/>
      <c r="IE627" s="12"/>
      <c r="IF627" s="12"/>
      <c r="IG627" s="12"/>
      <c r="IH627" s="12"/>
      <c r="II627" s="12"/>
      <c r="IJ627" s="12"/>
    </row>
    <row r="628" spans="1:244" s="12" customFormat="1" ht="14.4" customHeight="1" x14ac:dyDescent="0.3">
      <c r="B628" s="61">
        <v>2</v>
      </c>
      <c r="F628" s="14">
        <v>45247</v>
      </c>
      <c r="G628" s="22" t="s">
        <v>103</v>
      </c>
      <c r="I628" s="14">
        <v>45204</v>
      </c>
      <c r="J628" s="22">
        <f t="shared" si="80"/>
        <v>43</v>
      </c>
      <c r="L628" s="12">
        <f t="shared" si="86"/>
        <v>43</v>
      </c>
      <c r="M628" s="22" t="s">
        <v>233</v>
      </c>
      <c r="N628" s="12">
        <v>1</v>
      </c>
      <c r="P628" s="12" t="s">
        <v>75</v>
      </c>
      <c r="Q628" s="12" t="s">
        <v>76</v>
      </c>
      <c r="R628" s="12" t="s">
        <v>234</v>
      </c>
      <c r="S628" s="12" t="s">
        <v>235</v>
      </c>
      <c r="T628" s="12">
        <v>28</v>
      </c>
      <c r="V628" s="12">
        <v>5</v>
      </c>
      <c r="W628" s="12" t="s">
        <v>84</v>
      </c>
      <c r="Z628" s="22">
        <v>47</v>
      </c>
      <c r="AA628" s="22">
        <v>2000</v>
      </c>
      <c r="AB628" s="12">
        <v>15</v>
      </c>
      <c r="AC628" s="22">
        <v>-24</v>
      </c>
      <c r="AE628" s="12">
        <v>17</v>
      </c>
      <c r="AF628" s="30">
        <v>18</v>
      </c>
      <c r="AG628" s="12">
        <v>19</v>
      </c>
      <c r="AH628" s="12">
        <v>20</v>
      </c>
      <c r="AJ628" s="22">
        <v>8</v>
      </c>
      <c r="AK628" s="22">
        <f t="shared" si="87"/>
        <v>2009.4517299107113</v>
      </c>
      <c r="AL628">
        <v>-71.96044921875</v>
      </c>
      <c r="AM628">
        <v>-83.55712890625</v>
      </c>
      <c r="AN628">
        <v>-96.4813232421875</v>
      </c>
      <c r="AO628">
        <v>-106.735229492187</v>
      </c>
      <c r="AP628">
        <v>-114.19677734375</v>
      </c>
      <c r="AQ628">
        <v>-121.856689453125</v>
      </c>
      <c r="AR628"/>
      <c r="AU628" s="12">
        <f t="shared" si="82"/>
        <v>12</v>
      </c>
      <c r="AV628" s="62">
        <v>6</v>
      </c>
      <c r="AW628" s="12">
        <v>1</v>
      </c>
      <c r="AX628" s="12">
        <v>1</v>
      </c>
      <c r="AY628" s="12" t="s">
        <v>80</v>
      </c>
      <c r="AZ628" s="12">
        <v>558.7001953125</v>
      </c>
      <c r="BA628" s="12">
        <v>562.7001953125</v>
      </c>
      <c r="BB628" s="62">
        <v>-43.270000457763601</v>
      </c>
      <c r="BC628" s="62">
        <v>87.718849182128906</v>
      </c>
      <c r="BD628" s="12">
        <v>1.599609375</v>
      </c>
      <c r="BE628" s="12">
        <v>560.2998046875</v>
      </c>
      <c r="BF628" s="12">
        <v>14.415630340576101</v>
      </c>
      <c r="BG628" s="12">
        <v>0</v>
      </c>
      <c r="BH628" s="12">
        <v>558.7001953125</v>
      </c>
      <c r="BI628" s="62">
        <v>2.08997631072998</v>
      </c>
      <c r="BJ628" s="12">
        <v>43.859424591064403</v>
      </c>
      <c r="BK628" s="12">
        <v>1.0008281469345</v>
      </c>
      <c r="BL628" s="12">
        <v>3.09080457687377</v>
      </c>
      <c r="BM628" s="12">
        <v>0.97640794515609697</v>
      </c>
      <c r="BN628" s="12">
        <v>6.1114716529846103</v>
      </c>
      <c r="BO628" s="12">
        <v>125.91463470458901</v>
      </c>
      <c r="BP628" s="12">
        <v>1.149658203125</v>
      </c>
      <c r="BQ628" s="12">
        <v>-41.513481140136697</v>
      </c>
      <c r="BR628" s="12">
        <v>0.9501953125</v>
      </c>
      <c r="BS628" s="12" t="s">
        <v>81</v>
      </c>
      <c r="BT628" s="12" t="s">
        <v>81</v>
      </c>
      <c r="BU628" s="12" t="s">
        <v>81</v>
      </c>
      <c r="BV628" s="12" t="s">
        <v>81</v>
      </c>
      <c r="BW628" s="12">
        <v>201.14888000488199</v>
      </c>
      <c r="BX628" s="12" t="s">
        <v>82</v>
      </c>
      <c r="BY628" s="12" t="s">
        <v>81</v>
      </c>
      <c r="BZ628" s="12" t="s">
        <v>82</v>
      </c>
      <c r="CA628" s="12" t="s">
        <v>82</v>
      </c>
      <c r="CB628" s="63">
        <v>15</v>
      </c>
      <c r="CE628" s="63"/>
      <c r="CO628" s="62"/>
      <c r="CX628" s="22">
        <v>0.06</v>
      </c>
      <c r="EG628" s="22">
        <v>7</v>
      </c>
    </row>
    <row r="629" spans="1:244" s="12" customFormat="1" ht="14.4" customHeight="1" x14ac:dyDescent="0.3">
      <c r="B629" s="61">
        <v>2</v>
      </c>
      <c r="F629" s="14">
        <v>45247</v>
      </c>
      <c r="G629" s="22" t="s">
        <v>103</v>
      </c>
      <c r="I629" s="14">
        <v>45204</v>
      </c>
      <c r="J629" s="22">
        <f t="shared" si="80"/>
        <v>43</v>
      </c>
      <c r="L629" s="12">
        <f t="shared" si="86"/>
        <v>43</v>
      </c>
      <c r="M629" s="22" t="s">
        <v>236</v>
      </c>
      <c r="N629" s="12">
        <v>1</v>
      </c>
      <c r="P629" s="12" t="s">
        <v>75</v>
      </c>
      <c r="Q629" s="12" t="s">
        <v>76</v>
      </c>
      <c r="R629" s="12" t="s">
        <v>234</v>
      </c>
      <c r="S629" s="12" t="s">
        <v>235</v>
      </c>
      <c r="T629" s="12">
        <v>28</v>
      </c>
      <c r="V629" s="12">
        <v>5</v>
      </c>
      <c r="W629" s="12" t="s">
        <v>83</v>
      </c>
      <c r="Z629" s="22">
        <v>60</v>
      </c>
      <c r="AA629" s="22">
        <v>2000</v>
      </c>
      <c r="AB629" s="12">
        <v>20</v>
      </c>
      <c r="AC629" s="22">
        <v>-34</v>
      </c>
      <c r="AE629" s="12">
        <v>45</v>
      </c>
      <c r="AF629" s="30">
        <v>46</v>
      </c>
      <c r="AG629" s="12">
        <v>47</v>
      </c>
      <c r="AH629" s="12">
        <v>48</v>
      </c>
      <c r="AJ629" s="22">
        <v>4</v>
      </c>
      <c r="AK629" s="22">
        <f t="shared" si="87"/>
        <v>1328.3865792410713</v>
      </c>
      <c r="AL629">
        <v>-74.615478515625</v>
      </c>
      <c r="AM629">
        <v>-83.67919921875</v>
      </c>
      <c r="AN629">
        <v>-89.29443359375</v>
      </c>
      <c r="AO629">
        <v>-89.0655517578125</v>
      </c>
      <c r="AP629">
        <v>-104.583740234375</v>
      </c>
      <c r="AQ629">
        <v>-108.612060546875</v>
      </c>
      <c r="AU629" s="12">
        <f t="shared" si="82"/>
        <v>48</v>
      </c>
      <c r="AV629" s="62">
        <v>24</v>
      </c>
      <c r="AW629" s="12">
        <v>1</v>
      </c>
      <c r="AX629" s="12">
        <v>1</v>
      </c>
      <c r="AY629" s="12" t="s">
        <v>80</v>
      </c>
      <c r="AZ629" s="12">
        <v>361.80099487304602</v>
      </c>
      <c r="BA629" s="12">
        <v>365.50012207031199</v>
      </c>
      <c r="BB629" s="62">
        <v>-41.669998168945298</v>
      </c>
      <c r="BC629" s="62">
        <v>68.113479614257798</v>
      </c>
      <c r="BD629" s="12">
        <v>1.69921875</v>
      </c>
      <c r="BE629" s="12">
        <v>363.50021362304602</v>
      </c>
      <c r="BF629" s="12">
        <v>23.313676834106399</v>
      </c>
      <c r="BG629" s="12">
        <v>0</v>
      </c>
      <c r="BH629" s="12">
        <v>361.80099487304602</v>
      </c>
      <c r="BI629" s="62">
        <v>2.6124780178070002</v>
      </c>
      <c r="BJ629" s="12">
        <v>34.056739807128899</v>
      </c>
      <c r="BK629" s="12">
        <v>0.61735588312149003</v>
      </c>
      <c r="BL629" s="12">
        <v>3.2298338413238499</v>
      </c>
      <c r="BM629" s="12">
        <v>4.82340288162231</v>
      </c>
      <c r="BN629" s="12">
        <v>4.8827710151672301</v>
      </c>
      <c r="BO629" s="12">
        <v>47.6409301757812</v>
      </c>
      <c r="BP629" s="12">
        <v>1.0498046875</v>
      </c>
      <c r="BQ629" s="12">
        <v>-27.8799018859863</v>
      </c>
      <c r="BR629" s="12">
        <v>0.8505859375</v>
      </c>
      <c r="BS629" s="12" t="s">
        <v>81</v>
      </c>
      <c r="BT629" s="12" t="s">
        <v>81</v>
      </c>
      <c r="BU629" s="12" t="s">
        <v>81</v>
      </c>
      <c r="BV629" s="12" t="s">
        <v>81</v>
      </c>
      <c r="BW629" s="12">
        <v>171.04216003417901</v>
      </c>
      <c r="BX629" s="12" t="s">
        <v>82</v>
      </c>
      <c r="BY629" s="12" t="s">
        <v>81</v>
      </c>
      <c r="BZ629" s="12" t="s">
        <v>82</v>
      </c>
      <c r="CA629" s="12" t="s">
        <v>82</v>
      </c>
      <c r="CB629" s="63">
        <v>19.600000000000001</v>
      </c>
      <c r="CE629" s="63"/>
      <c r="CO629" s="62"/>
      <c r="CX629" s="22">
        <v>2.5</v>
      </c>
      <c r="EG629" s="22">
        <v>7</v>
      </c>
    </row>
    <row r="630" spans="1:244" s="12" customFormat="1" ht="14.4" customHeight="1" x14ac:dyDescent="0.3">
      <c r="B630" s="61">
        <v>2</v>
      </c>
      <c r="F630" s="14">
        <v>45247</v>
      </c>
      <c r="G630" s="22" t="s">
        <v>103</v>
      </c>
      <c r="I630" s="14">
        <v>45204</v>
      </c>
      <c r="J630" s="22">
        <f t="shared" si="80"/>
        <v>43</v>
      </c>
      <c r="L630" s="12">
        <f t="shared" si="86"/>
        <v>43</v>
      </c>
      <c r="M630" s="22" t="s">
        <v>233</v>
      </c>
      <c r="N630" s="12">
        <v>1</v>
      </c>
      <c r="P630" s="12" t="s">
        <v>75</v>
      </c>
      <c r="Q630" s="12" t="s">
        <v>76</v>
      </c>
      <c r="R630" s="12" t="s">
        <v>234</v>
      </c>
      <c r="S630" s="12" t="s">
        <v>235</v>
      </c>
      <c r="T630" s="12">
        <v>28</v>
      </c>
      <c r="V630" s="12">
        <v>6</v>
      </c>
      <c r="Z630" s="22">
        <v>37</v>
      </c>
      <c r="AA630" s="22">
        <v>1500</v>
      </c>
      <c r="AB630" s="12">
        <v>7</v>
      </c>
      <c r="AC630" s="22">
        <v>-30</v>
      </c>
      <c r="AE630" s="12">
        <v>21</v>
      </c>
      <c r="AF630" s="30">
        <v>22</v>
      </c>
      <c r="AG630" s="12">
        <v>23</v>
      </c>
      <c r="AH630" s="12">
        <v>24</v>
      </c>
      <c r="AJ630" s="22">
        <v>2</v>
      </c>
      <c r="AK630" s="22">
        <f t="shared" si="87"/>
        <v>805.22809709821433</v>
      </c>
      <c r="AL630">
        <v>-68.084716796875</v>
      </c>
      <c r="AM630">
        <v>-72.75390625</v>
      </c>
      <c r="AN630">
        <v>-78.369140625</v>
      </c>
      <c r="AO630">
        <v>-88.897705078125</v>
      </c>
      <c r="AP630">
        <v>-85.9527587890625</v>
      </c>
      <c r="AQ630">
        <v>-86.24267578125</v>
      </c>
      <c r="AR630"/>
      <c r="AU630" s="12">
        <f t="shared" si="82"/>
        <v>26</v>
      </c>
      <c r="AV630" s="62">
        <v>13</v>
      </c>
      <c r="AW630" s="12">
        <v>1</v>
      </c>
      <c r="AX630" s="12">
        <v>1</v>
      </c>
      <c r="AY630" s="12" t="s">
        <v>80</v>
      </c>
      <c r="AZ630" s="12">
        <v>560.5</v>
      </c>
      <c r="BA630" s="12">
        <v>564.80078125</v>
      </c>
      <c r="BB630" s="62">
        <v>-40.400001525878899</v>
      </c>
      <c r="BC630" s="62">
        <v>65.775367736816406</v>
      </c>
      <c r="BD630" s="12">
        <v>1.7001953125</v>
      </c>
      <c r="BE630" s="12">
        <v>562.2001953125</v>
      </c>
      <c r="BF630" s="12">
        <v>20.563573837280199</v>
      </c>
      <c r="BG630" s="12">
        <v>0</v>
      </c>
      <c r="BH630" s="12">
        <v>560.5</v>
      </c>
      <c r="BI630" s="62">
        <v>3.5344202518463099</v>
      </c>
      <c r="BJ630" s="12">
        <v>32.887683868408203</v>
      </c>
      <c r="BK630" s="12">
        <v>0.63921159505844105</v>
      </c>
      <c r="BL630" s="12">
        <v>4.1736316680908203</v>
      </c>
      <c r="BM630" s="12">
        <v>12.6831035614013</v>
      </c>
      <c r="BN630" s="12">
        <v>2.6120209693908598</v>
      </c>
      <c r="BO630" s="12">
        <v>48.560047149658203</v>
      </c>
      <c r="BP630" s="12">
        <v>0.9501953125</v>
      </c>
      <c r="BQ630" s="12">
        <v>-18.3823528289794</v>
      </c>
      <c r="BR630" s="12">
        <v>1.349609375</v>
      </c>
      <c r="BS630" s="12" t="s">
        <v>81</v>
      </c>
      <c r="BT630" s="12" t="s">
        <v>81</v>
      </c>
      <c r="BU630" s="12" t="s">
        <v>81</v>
      </c>
      <c r="BV630" s="12" t="s">
        <v>81</v>
      </c>
      <c r="BW630" s="12">
        <v>206.23605346679599</v>
      </c>
      <c r="BX630" s="12" t="s">
        <v>82</v>
      </c>
      <c r="BY630" s="12" t="s">
        <v>81</v>
      </c>
      <c r="BZ630" s="12" t="s">
        <v>82</v>
      </c>
      <c r="CA630" s="12" t="s">
        <v>82</v>
      </c>
      <c r="CB630" s="63"/>
      <c r="CE630" s="63"/>
      <c r="CO630" s="62"/>
      <c r="CX630" s="22"/>
      <c r="DE630" s="12" t="s">
        <v>99</v>
      </c>
      <c r="EG630" s="22">
        <v>3</v>
      </c>
    </row>
    <row r="631" spans="1:244" s="12" customFormat="1" ht="14.4" customHeight="1" x14ac:dyDescent="0.3">
      <c r="B631" s="61">
        <v>2</v>
      </c>
      <c r="F631" s="14">
        <v>45247</v>
      </c>
      <c r="G631" s="22" t="s">
        <v>103</v>
      </c>
      <c r="I631" s="14">
        <v>45204</v>
      </c>
      <c r="J631" s="22">
        <f t="shared" si="80"/>
        <v>43</v>
      </c>
      <c r="L631" s="12">
        <f t="shared" si="86"/>
        <v>43</v>
      </c>
      <c r="M631" s="22" t="s">
        <v>236</v>
      </c>
      <c r="N631" s="12">
        <v>1</v>
      </c>
      <c r="P631" s="12" t="s">
        <v>75</v>
      </c>
      <c r="Q631" s="12" t="s">
        <v>76</v>
      </c>
      <c r="R631" s="12" t="s">
        <v>234</v>
      </c>
      <c r="S631" s="12" t="s">
        <v>235</v>
      </c>
      <c r="T631" s="12">
        <v>28</v>
      </c>
      <c r="V631" s="12">
        <v>6</v>
      </c>
      <c r="W631" s="12" t="s">
        <v>83</v>
      </c>
      <c r="Z631" s="22">
        <v>28</v>
      </c>
      <c r="AA631" s="22">
        <v>3000</v>
      </c>
      <c r="AB631" s="12">
        <v>22</v>
      </c>
      <c r="AC631" s="22">
        <v>-46</v>
      </c>
      <c r="AE631" s="12">
        <v>49</v>
      </c>
      <c r="AF631" s="30">
        <v>50</v>
      </c>
      <c r="AG631" s="12">
        <v>51</v>
      </c>
      <c r="AH631" s="12">
        <v>52</v>
      </c>
      <c r="AJ631" s="22">
        <v>2</v>
      </c>
      <c r="AK631" s="22">
        <f t="shared" si="87"/>
        <v>1391.5143694196429</v>
      </c>
      <c r="AL631">
        <v>-62.9119873046875</v>
      </c>
      <c r="AM631">
        <v>-59.4940185546875</v>
      </c>
      <c r="AN631">
        <v>-81.4666748046875</v>
      </c>
      <c r="AO631">
        <v>-68.9239501953125</v>
      </c>
      <c r="AP631">
        <v>-72.7996826171875</v>
      </c>
      <c r="AQ631">
        <v>-106.14013671875</v>
      </c>
      <c r="AU631" s="12">
        <f t="shared" si="82"/>
        <v>14</v>
      </c>
      <c r="AV631" s="62">
        <v>7</v>
      </c>
      <c r="AW631" s="12">
        <v>1</v>
      </c>
      <c r="AX631" s="12">
        <v>1</v>
      </c>
      <c r="AY631" s="12" t="s">
        <v>80</v>
      </c>
      <c r="AZ631" s="12">
        <v>551.79998779296795</v>
      </c>
      <c r="BA631" s="12">
        <v>556.2001953125</v>
      </c>
      <c r="BB631" s="62">
        <v>-41.040000915527301</v>
      </c>
      <c r="BC631" s="62">
        <v>64.981040954589801</v>
      </c>
      <c r="BD631" s="12">
        <v>1.900390625</v>
      </c>
      <c r="BE631" s="12">
        <v>553.70037841796795</v>
      </c>
      <c r="BF631" s="12">
        <v>27.978477478027301</v>
      </c>
      <c r="BG631" s="12">
        <v>0</v>
      </c>
      <c r="BH631" s="12">
        <v>551.79998779296795</v>
      </c>
      <c r="BI631" s="62"/>
      <c r="BJ631" s="12">
        <v>32.490520477294901</v>
      </c>
      <c r="BK631" s="12">
        <v>0.35970991849899298</v>
      </c>
      <c r="BL631" s="12" t="s">
        <v>81</v>
      </c>
      <c r="BM631" s="12">
        <v>5.2278990745544398</v>
      </c>
      <c r="BN631" s="12">
        <v>5.4200782775878897</v>
      </c>
      <c r="BO631" s="12">
        <v>36.737804412841697</v>
      </c>
      <c r="BP631" s="12">
        <v>0.850341796875</v>
      </c>
      <c r="BQ631" s="12">
        <v>-14.786585807800201</v>
      </c>
      <c r="BR631" s="12">
        <v>1.349853515625</v>
      </c>
      <c r="BS631" s="12" t="s">
        <v>81</v>
      </c>
      <c r="BT631" s="12" t="s">
        <v>81</v>
      </c>
      <c r="BU631" s="12" t="s">
        <v>81</v>
      </c>
      <c r="BV631" s="12" t="s">
        <v>81</v>
      </c>
      <c r="BW631" s="12">
        <v>221.08410644531199</v>
      </c>
      <c r="BX631" s="12" t="s">
        <v>82</v>
      </c>
      <c r="BY631" s="12" t="s">
        <v>81</v>
      </c>
      <c r="BZ631" s="12" t="s">
        <v>82</v>
      </c>
      <c r="CA631" s="12" t="s">
        <v>82</v>
      </c>
      <c r="CB631" s="63"/>
      <c r="CE631" s="63"/>
      <c r="CO631" s="62"/>
      <c r="CX631" s="22"/>
      <c r="EG631" s="22">
        <v>4</v>
      </c>
    </row>
    <row r="632" spans="1:244" s="12" customFormat="1" ht="14.4" customHeight="1" x14ac:dyDescent="0.3">
      <c r="B632" s="61">
        <v>2</v>
      </c>
      <c r="F632" s="14">
        <v>45247</v>
      </c>
      <c r="G632" s="22" t="s">
        <v>103</v>
      </c>
      <c r="I632" s="14">
        <v>45204</v>
      </c>
      <c r="J632" s="22">
        <f t="shared" si="80"/>
        <v>43</v>
      </c>
      <c r="L632" s="12">
        <f t="shared" si="86"/>
        <v>43</v>
      </c>
      <c r="M632" s="22" t="s">
        <v>233</v>
      </c>
      <c r="N632" s="12">
        <v>1</v>
      </c>
      <c r="P632" s="12" t="s">
        <v>75</v>
      </c>
      <c r="Q632" s="12" t="s">
        <v>76</v>
      </c>
      <c r="R632" s="12" t="s">
        <v>234</v>
      </c>
      <c r="S632" s="12" t="s">
        <v>235</v>
      </c>
      <c r="T632" s="12">
        <v>28</v>
      </c>
      <c r="V632" s="12">
        <v>7</v>
      </c>
      <c r="W632" s="12" t="s">
        <v>83</v>
      </c>
      <c r="Z632" s="22">
        <v>24</v>
      </c>
      <c r="AA632" s="22">
        <v>3000</v>
      </c>
      <c r="AB632" s="12">
        <v>11</v>
      </c>
      <c r="AC632" s="22">
        <v>-25</v>
      </c>
      <c r="AE632" s="12">
        <v>25</v>
      </c>
      <c r="AF632" s="30">
        <v>26</v>
      </c>
      <c r="AG632" s="12">
        <v>27</v>
      </c>
      <c r="AH632" s="12">
        <v>28</v>
      </c>
      <c r="AJ632" s="22"/>
      <c r="AK632" s="22">
        <f t="shared" si="87"/>
        <v>2364.4147600446195</v>
      </c>
      <c r="AL632">
        <v>-76.23291015625</v>
      </c>
      <c r="AM632">
        <v>-88.348388671875</v>
      </c>
      <c r="AN632">
        <v>-98.0987548828125</v>
      </c>
      <c r="AO632">
        <v>-115.142822265625</v>
      </c>
      <c r="AP632">
        <v>-126.724243164062</v>
      </c>
      <c r="AQ632">
        <v>-132.55310058593699</v>
      </c>
      <c r="AR632"/>
      <c r="AU632" s="12">
        <f t="shared" si="82"/>
        <v>0</v>
      </c>
      <c r="AV632" s="62"/>
      <c r="BB632" s="62"/>
      <c r="BC632" s="62"/>
      <c r="BI632" s="62"/>
      <c r="CB632" s="63">
        <v>28</v>
      </c>
      <c r="CE632" s="63"/>
      <c r="CO632" s="62"/>
      <c r="CX632" s="22">
        <v>0.73</v>
      </c>
      <c r="EG632" s="22"/>
    </row>
    <row r="633" spans="1:244" s="12" customFormat="1" ht="14.4" customHeight="1" x14ac:dyDescent="0.3">
      <c r="B633" s="61">
        <v>2</v>
      </c>
      <c r="F633" s="14">
        <v>45247</v>
      </c>
      <c r="G633" s="22" t="s">
        <v>103</v>
      </c>
      <c r="I633" s="14">
        <v>45204</v>
      </c>
      <c r="J633" s="22">
        <f t="shared" si="80"/>
        <v>43</v>
      </c>
      <c r="L633" s="12">
        <f t="shared" si="86"/>
        <v>43</v>
      </c>
      <c r="M633" s="22" t="s">
        <v>236</v>
      </c>
      <c r="N633" s="12">
        <v>1</v>
      </c>
      <c r="P633" s="12" t="s">
        <v>75</v>
      </c>
      <c r="Q633" s="12" t="s">
        <v>76</v>
      </c>
      <c r="R633" s="12" t="s">
        <v>234</v>
      </c>
      <c r="S633" s="12" t="s">
        <v>235</v>
      </c>
      <c r="T633" s="12">
        <v>28</v>
      </c>
      <c r="V633" s="12">
        <v>7</v>
      </c>
      <c r="W633" s="12" t="s">
        <v>83</v>
      </c>
      <c r="Z633" s="22">
        <v>55</v>
      </c>
      <c r="AA633" s="22">
        <v>2000</v>
      </c>
      <c r="AB633" s="12">
        <v>14</v>
      </c>
      <c r="AC633" s="22">
        <v>-40</v>
      </c>
      <c r="AE633" s="12">
        <v>53</v>
      </c>
      <c r="AF633" s="30">
        <v>54</v>
      </c>
      <c r="AG633" s="12">
        <v>55</v>
      </c>
      <c r="AH633" s="12">
        <v>56</v>
      </c>
      <c r="AJ633" s="22">
        <v>0</v>
      </c>
      <c r="AK633" s="22">
        <f t="shared" si="87"/>
        <v>2288.4695870535538</v>
      </c>
      <c r="AL633">
        <v>-69.2901611328125</v>
      </c>
      <c r="AM633">
        <v>-80.9173583984375</v>
      </c>
      <c r="AN633">
        <v>-95.8251953125</v>
      </c>
      <c r="AO633">
        <v>-104.873657226562</v>
      </c>
      <c r="AP633">
        <v>-116.790771484375</v>
      </c>
      <c r="AQ633">
        <v>-126.052856445312</v>
      </c>
      <c r="AU633" s="12">
        <f t="shared" si="82"/>
        <v>0</v>
      </c>
      <c r="AV633" s="62"/>
      <c r="BB633" s="62"/>
      <c r="BC633" s="62"/>
      <c r="BI633" s="62"/>
      <c r="CB633" s="63">
        <v>17</v>
      </c>
      <c r="CE633" s="63"/>
      <c r="CO633" s="62"/>
      <c r="CX633" s="22">
        <v>0.41</v>
      </c>
      <c r="EG633" s="22">
        <v>2</v>
      </c>
    </row>
    <row r="634" spans="1:244" s="12" customFormat="1" ht="14.4" customHeight="1" x14ac:dyDescent="0.3">
      <c r="B634" s="22">
        <v>2</v>
      </c>
      <c r="F634" s="14">
        <v>45259</v>
      </c>
      <c r="G634" s="22" t="s">
        <v>103</v>
      </c>
      <c r="I634" s="14">
        <v>45204</v>
      </c>
      <c r="J634" s="22">
        <f t="shared" si="80"/>
        <v>55</v>
      </c>
      <c r="K634" s="21"/>
      <c r="L634" s="12">
        <f t="shared" si="86"/>
        <v>55</v>
      </c>
      <c r="M634" s="22" t="s">
        <v>233</v>
      </c>
      <c r="N634" s="12">
        <v>1</v>
      </c>
      <c r="P634" s="12" t="s">
        <v>75</v>
      </c>
      <c r="Q634" s="12" t="s">
        <v>76</v>
      </c>
      <c r="R634" s="12" t="s">
        <v>234</v>
      </c>
      <c r="S634" s="12" t="s">
        <v>235</v>
      </c>
      <c r="T634" s="12">
        <v>28</v>
      </c>
      <c r="V634" s="12">
        <v>1</v>
      </c>
      <c r="W634" s="12" t="s">
        <v>496</v>
      </c>
      <c r="Z634" s="22">
        <v>26</v>
      </c>
      <c r="AA634" s="22">
        <v>2000</v>
      </c>
      <c r="AB634" s="12">
        <v>2</v>
      </c>
      <c r="AC634" s="22">
        <v>-19</v>
      </c>
      <c r="AE634" s="12">
        <v>26</v>
      </c>
      <c r="AF634" s="30">
        <v>27</v>
      </c>
      <c r="AG634" s="12">
        <v>28</v>
      </c>
      <c r="AJ634" s="22">
        <v>4</v>
      </c>
      <c r="AK634" s="22">
        <f t="shared" si="87"/>
        <v>1817.1909877232029</v>
      </c>
      <c r="AL634" s="21">
        <v>-80.078125</v>
      </c>
      <c r="AM634" s="21">
        <v>-90.6219482421875</v>
      </c>
      <c r="AN634" s="21">
        <v>-105.438232421875</v>
      </c>
      <c r="AO634" s="21">
        <v>-109.634399414062</v>
      </c>
      <c r="AP634" s="21">
        <v>-115.676879882812</v>
      </c>
      <c r="AQ634" s="21">
        <v>-127.8076171875</v>
      </c>
      <c r="AU634" s="12">
        <f t="shared" si="82"/>
        <v>14</v>
      </c>
      <c r="AV634" s="62">
        <v>7</v>
      </c>
      <c r="AW634" s="12">
        <v>1</v>
      </c>
      <c r="AX634" s="12">
        <v>1</v>
      </c>
      <c r="AY634" s="12" t="s">
        <v>80</v>
      </c>
      <c r="AZ634" s="12">
        <v>639.20001220703102</v>
      </c>
      <c r="BA634" s="12">
        <v>644.5</v>
      </c>
      <c r="BB634" s="62">
        <v>-30.462495803833001</v>
      </c>
      <c r="BC634" s="62">
        <v>50.253143310546797</v>
      </c>
      <c r="BD634" s="12">
        <v>2.20000004768371</v>
      </c>
      <c r="BE634" s="12">
        <v>641.40002441406205</v>
      </c>
      <c r="BF634" s="12">
        <v>11.099091529846101</v>
      </c>
      <c r="BG634" s="12">
        <v>0</v>
      </c>
      <c r="BH634" s="12">
        <v>639.20001220703102</v>
      </c>
      <c r="BI634" s="62">
        <v>3.0891804695129399</v>
      </c>
      <c r="BJ634" s="12">
        <v>25.126571655273398</v>
      </c>
      <c r="BK634" s="12">
        <v>1.07196009159088</v>
      </c>
      <c r="BL634" s="12">
        <v>4.1611404418945304</v>
      </c>
      <c r="BM634" s="12" t="s">
        <v>81</v>
      </c>
      <c r="BN634" s="12" t="s">
        <v>81</v>
      </c>
      <c r="BO634" s="12">
        <v>34.637451171875</v>
      </c>
      <c r="BP634" s="12">
        <v>1.54999995231628</v>
      </c>
      <c r="BQ634" s="12">
        <v>-17.08984375</v>
      </c>
      <c r="BR634" s="12">
        <v>1.75</v>
      </c>
      <c r="BS634" s="12" t="s">
        <v>81</v>
      </c>
      <c r="BT634" s="12" t="s">
        <v>81</v>
      </c>
      <c r="BU634" s="12" t="s">
        <v>81</v>
      </c>
      <c r="BV634" s="12" t="s">
        <v>81</v>
      </c>
      <c r="BW634" s="12">
        <v>161.35508728027301</v>
      </c>
      <c r="BX634" s="12" t="s">
        <v>82</v>
      </c>
      <c r="BY634" s="12" t="s">
        <v>81</v>
      </c>
      <c r="BZ634" s="12" t="s">
        <v>82</v>
      </c>
      <c r="CA634" s="12" t="s">
        <v>82</v>
      </c>
      <c r="CB634" s="87">
        <v>17</v>
      </c>
      <c r="CE634" s="63"/>
      <c r="CF634" s="21"/>
      <c r="CG634" s="21"/>
      <c r="CH634" s="21"/>
      <c r="CI634" s="21"/>
      <c r="CJ634" s="21"/>
      <c r="CK634" s="21"/>
      <c r="CL634" s="21"/>
      <c r="CO634" s="62"/>
      <c r="CX634" s="22">
        <v>2.5</v>
      </c>
      <c r="CZ634" s="21"/>
      <c r="DA634" s="21"/>
      <c r="DB634" s="21"/>
      <c r="DC634" s="21"/>
      <c r="DD634" s="21"/>
      <c r="DV634" s="21"/>
      <c r="DW634" s="21"/>
      <c r="DX634" s="21"/>
      <c r="DY634" s="21"/>
      <c r="DZ634" s="21"/>
      <c r="EA634" s="21"/>
      <c r="EB634" s="21"/>
      <c r="ED634" s="21"/>
      <c r="EF634" s="21"/>
      <c r="EG634" s="88">
        <v>7</v>
      </c>
    </row>
    <row r="635" spans="1:244" s="12" customFormat="1" ht="14.4" customHeight="1" x14ac:dyDescent="0.3">
      <c r="B635" s="22">
        <v>2</v>
      </c>
      <c r="F635" s="14">
        <v>45259</v>
      </c>
      <c r="G635" s="22" t="s">
        <v>103</v>
      </c>
      <c r="I635" s="14">
        <v>45204</v>
      </c>
      <c r="J635" s="22">
        <f t="shared" si="80"/>
        <v>55</v>
      </c>
      <c r="K635" s="21"/>
      <c r="L635" s="12">
        <f t="shared" si="86"/>
        <v>55</v>
      </c>
      <c r="M635" s="22" t="s">
        <v>236</v>
      </c>
      <c r="N635" s="12">
        <v>1</v>
      </c>
      <c r="P635" s="12" t="s">
        <v>75</v>
      </c>
      <c r="Q635" s="12" t="s">
        <v>76</v>
      </c>
      <c r="R635" s="12" t="s">
        <v>234</v>
      </c>
      <c r="S635" s="12" t="s">
        <v>235</v>
      </c>
      <c r="T635" s="12">
        <v>28</v>
      </c>
      <c r="V635" s="12">
        <v>1</v>
      </c>
      <c r="W635" s="12" t="s">
        <v>496</v>
      </c>
      <c r="Z635" s="22">
        <v>47</v>
      </c>
      <c r="AA635" s="22">
        <v>2000</v>
      </c>
      <c r="AB635" s="12">
        <v>2</v>
      </c>
      <c r="AC635" s="22">
        <v>-55</v>
      </c>
      <c r="AE635" s="12">
        <v>15</v>
      </c>
      <c r="AF635" s="30">
        <v>16</v>
      </c>
      <c r="AG635" s="12">
        <v>17</v>
      </c>
      <c r="AH635" s="12">
        <v>18</v>
      </c>
      <c r="AJ635" s="22">
        <v>4</v>
      </c>
      <c r="AK635" s="22">
        <f t="shared" si="87"/>
        <v>888.32310267857144</v>
      </c>
      <c r="AL635" s="21">
        <v>-77.0721435546875</v>
      </c>
      <c r="AM635" s="21">
        <v>-76.2939453125</v>
      </c>
      <c r="AN635" s="21">
        <v>-82.763671875</v>
      </c>
      <c r="AO635" s="21">
        <v>-87.554931640625</v>
      </c>
      <c r="AP635" s="21">
        <v>-90.606689453125</v>
      </c>
      <c r="AQ635" s="21">
        <v>-98.6175537109375</v>
      </c>
      <c r="AU635" s="12">
        <f t="shared" si="82"/>
        <v>24</v>
      </c>
      <c r="AV635" s="62">
        <v>12</v>
      </c>
      <c r="AW635" s="12">
        <v>1</v>
      </c>
      <c r="AX635" s="12">
        <v>1</v>
      </c>
      <c r="AY635" s="12" t="s">
        <v>80</v>
      </c>
      <c r="AZ635" s="12">
        <v>479.600006103515</v>
      </c>
      <c r="BA635" s="12">
        <v>485.89999389648398</v>
      </c>
      <c r="BB635" s="62">
        <v>-24.6537570953369</v>
      </c>
      <c r="BC635" s="62">
        <v>46.458568572997997</v>
      </c>
      <c r="BD635" s="12">
        <v>2.9000000953674299</v>
      </c>
      <c r="BE635" s="12">
        <v>482.5</v>
      </c>
      <c r="BF635" s="12">
        <v>10.5698957443237</v>
      </c>
      <c r="BG635" s="12">
        <v>0</v>
      </c>
      <c r="BH635" s="12">
        <v>479.600006103515</v>
      </c>
      <c r="BI635" s="62">
        <v>3.9553358554839999</v>
      </c>
      <c r="BJ635" s="12">
        <v>23.229284286498999</v>
      </c>
      <c r="BK635" s="12">
        <v>1.24972748756408</v>
      </c>
      <c r="BL635" s="12">
        <v>5.2050633430480904</v>
      </c>
      <c r="BM635" s="12" t="s">
        <v>81</v>
      </c>
      <c r="BN635" s="12" t="s">
        <v>81</v>
      </c>
      <c r="BO635" s="12">
        <v>25.177001953125</v>
      </c>
      <c r="BP635" s="12">
        <v>1.6499999761581401</v>
      </c>
      <c r="BQ635" s="12">
        <v>-14.95361328125</v>
      </c>
      <c r="BR635" s="12">
        <v>1.8500000238418499</v>
      </c>
      <c r="BS635" s="12" t="s">
        <v>81</v>
      </c>
      <c r="BT635" s="12" t="s">
        <v>81</v>
      </c>
      <c r="BU635" s="12" t="s">
        <v>81</v>
      </c>
      <c r="BV635" s="12" t="s">
        <v>81</v>
      </c>
      <c r="BW635" s="12">
        <v>187.45216369628901</v>
      </c>
      <c r="BX635" s="12" t="s">
        <v>82</v>
      </c>
      <c r="BY635" s="12" t="s">
        <v>81</v>
      </c>
      <c r="BZ635" s="12" t="s">
        <v>82</v>
      </c>
      <c r="CA635" s="12" t="s">
        <v>82</v>
      </c>
      <c r="CB635" s="87">
        <v>15</v>
      </c>
      <c r="CE635" s="63"/>
      <c r="CF635" s="21"/>
      <c r="CG635" s="21"/>
      <c r="CH635" s="21"/>
      <c r="CI635" s="21"/>
      <c r="CJ635" s="21"/>
      <c r="CK635" s="21"/>
      <c r="CL635" s="21"/>
      <c r="CO635" s="62"/>
      <c r="CX635" s="22">
        <v>1.1499999999999999</v>
      </c>
      <c r="CY635" s="17"/>
      <c r="CZ635" s="21"/>
      <c r="DA635" s="21"/>
      <c r="DB635" s="21"/>
      <c r="DC635" s="21"/>
      <c r="DD635" s="21"/>
      <c r="DV635" s="21"/>
      <c r="DW635" s="21"/>
      <c r="DX635" s="21"/>
      <c r="DY635" s="21"/>
      <c r="DZ635" s="21"/>
      <c r="EA635" s="21"/>
      <c r="EB635" s="21"/>
      <c r="EC635" s="17"/>
      <c r="ED635" s="21"/>
      <c r="EE635" s="33"/>
      <c r="EF635" s="21"/>
      <c r="EG635" s="89">
        <v>7</v>
      </c>
      <c r="EH635" s="33"/>
      <c r="EI635" s="33"/>
      <c r="EJ635" s="33"/>
      <c r="EK635" s="33"/>
      <c r="EL635" s="33"/>
      <c r="EM635" s="33"/>
      <c r="EN635" s="33"/>
      <c r="EO635" s="33"/>
      <c r="EP635" s="33"/>
      <c r="EQ635" s="33"/>
      <c r="ER635" s="33"/>
      <c r="ES635" s="33"/>
      <c r="ET635" s="33"/>
      <c r="EU635" s="33"/>
      <c r="EV635" s="33"/>
      <c r="EW635" s="33"/>
      <c r="EX635" s="33"/>
      <c r="EY635" s="33"/>
      <c r="EZ635" s="33"/>
      <c r="FA635" s="33"/>
      <c r="FB635" s="33"/>
      <c r="FC635" s="33"/>
      <c r="FD635" s="33"/>
      <c r="FE635" s="33"/>
      <c r="FF635" s="33"/>
      <c r="FG635" s="33"/>
      <c r="FH635" s="33"/>
      <c r="FI635" s="33"/>
      <c r="FJ635" s="33"/>
      <c r="FK635" s="33"/>
      <c r="FL635" s="33"/>
      <c r="FM635" s="33"/>
      <c r="FN635" s="33"/>
      <c r="FO635" s="33"/>
      <c r="FP635" s="33"/>
      <c r="FQ635" s="33"/>
      <c r="FR635" s="33"/>
      <c r="FS635" s="33"/>
      <c r="FT635" s="33"/>
      <c r="FU635" s="33"/>
      <c r="FV635" s="33"/>
      <c r="FW635" s="33"/>
      <c r="FX635" s="33"/>
      <c r="FY635" s="33"/>
      <c r="FZ635" s="33"/>
      <c r="GA635" s="33"/>
      <c r="GB635" s="33"/>
      <c r="GC635" s="33"/>
      <c r="GD635" s="33"/>
      <c r="GE635" s="33"/>
      <c r="GF635" s="33"/>
      <c r="GG635" s="33"/>
      <c r="GH635" s="33"/>
      <c r="GI635" s="33"/>
      <c r="GJ635" s="33"/>
      <c r="GK635" s="33"/>
      <c r="GL635" s="33"/>
      <c r="GM635" s="33"/>
      <c r="GN635" s="33"/>
      <c r="GO635" s="33"/>
      <c r="GP635" s="33"/>
      <c r="GQ635" s="33"/>
      <c r="GR635" s="33"/>
      <c r="GS635" s="33"/>
      <c r="GT635" s="33"/>
      <c r="GU635" s="33"/>
      <c r="GV635" s="33"/>
      <c r="GW635" s="33"/>
      <c r="GX635" s="33"/>
      <c r="GY635" s="33"/>
      <c r="GZ635" s="33"/>
      <c r="HA635" s="33"/>
      <c r="HB635" s="33"/>
      <c r="HC635" s="33"/>
      <c r="HD635" s="33"/>
      <c r="HE635" s="33"/>
      <c r="HF635" s="33"/>
      <c r="HG635" s="33"/>
      <c r="HH635" s="33"/>
      <c r="HI635" s="33"/>
      <c r="HJ635" s="33"/>
      <c r="HK635" s="33"/>
      <c r="HL635" s="33"/>
      <c r="HM635" s="33"/>
      <c r="HN635" s="33"/>
      <c r="HO635" s="33"/>
      <c r="HP635" s="33"/>
      <c r="HQ635" s="33"/>
      <c r="HR635" s="33"/>
      <c r="HS635" s="33"/>
      <c r="HT635" s="33"/>
      <c r="HU635" s="33"/>
      <c r="HV635" s="33"/>
      <c r="HW635" s="33"/>
      <c r="HX635" s="33"/>
      <c r="HY635" s="33"/>
      <c r="HZ635" s="33"/>
      <c r="IA635" s="33"/>
      <c r="IB635" s="33"/>
      <c r="IC635" s="33"/>
      <c r="ID635" s="33"/>
      <c r="IE635" s="33"/>
      <c r="IF635" s="33"/>
      <c r="IG635" s="33"/>
      <c r="IH635" s="33"/>
      <c r="II635" s="33"/>
      <c r="IJ635" s="33"/>
    </row>
    <row r="636" spans="1:244" s="12" customFormat="1" ht="14.4" customHeight="1" x14ac:dyDescent="0.3">
      <c r="B636" s="61">
        <v>2</v>
      </c>
      <c r="F636" s="14">
        <v>45259</v>
      </c>
      <c r="G636" s="22" t="s">
        <v>103</v>
      </c>
      <c r="I636" s="14">
        <v>45204</v>
      </c>
      <c r="J636" s="22">
        <f t="shared" si="80"/>
        <v>55</v>
      </c>
      <c r="L636" s="12">
        <f t="shared" si="86"/>
        <v>55</v>
      </c>
      <c r="M636" s="22" t="s">
        <v>236</v>
      </c>
      <c r="N636" s="12">
        <v>1</v>
      </c>
      <c r="P636" s="12" t="s">
        <v>75</v>
      </c>
      <c r="Q636" s="12" t="s">
        <v>76</v>
      </c>
      <c r="R636" s="12" t="s">
        <v>234</v>
      </c>
      <c r="S636" s="12" t="s">
        <v>235</v>
      </c>
      <c r="T636" s="12">
        <v>28</v>
      </c>
      <c r="V636" s="12">
        <v>1</v>
      </c>
      <c r="W636" s="12" t="s">
        <v>104</v>
      </c>
      <c r="Z636" s="22">
        <v>30</v>
      </c>
      <c r="AA636" s="22">
        <v>2000</v>
      </c>
      <c r="AB636" s="12">
        <v>9</v>
      </c>
      <c r="AC636" s="22">
        <v>-25</v>
      </c>
      <c r="AE636" s="12">
        <v>7</v>
      </c>
      <c r="AF636" s="30">
        <v>8</v>
      </c>
      <c r="AG636" s="12">
        <v>9</v>
      </c>
      <c r="AH636" s="12">
        <v>10</v>
      </c>
      <c r="AJ636" s="22">
        <v>4</v>
      </c>
      <c r="AK636" s="22">
        <f t="shared" si="87"/>
        <v>1685.9654017856974</v>
      </c>
      <c r="AL636" s="21">
        <v>-72.2808837890625</v>
      </c>
      <c r="AM636" s="21">
        <v>-81.1614990234375</v>
      </c>
      <c r="AN636" s="21">
        <v>-95.245361328125</v>
      </c>
      <c r="AO636" s="21">
        <v>-100.570678710937</v>
      </c>
      <c r="AP636" s="21">
        <v>-109.222412109375</v>
      </c>
      <c r="AQ636" s="21">
        <v>-113.388061523437</v>
      </c>
      <c r="AU636" s="12">
        <f t="shared" si="82"/>
        <v>18</v>
      </c>
      <c r="AV636" s="62">
        <v>9</v>
      </c>
      <c r="AW636" s="12">
        <v>1</v>
      </c>
      <c r="AX636" s="12">
        <v>1</v>
      </c>
      <c r="AY636" s="12" t="s">
        <v>80</v>
      </c>
      <c r="AZ636" s="12">
        <v>679.5</v>
      </c>
      <c r="BA636" s="12">
        <v>684.5</v>
      </c>
      <c r="BB636" s="62">
        <v>-23.143426895141602</v>
      </c>
      <c r="BC636" s="62">
        <v>53.722038269042898</v>
      </c>
      <c r="BD636" s="12">
        <v>1.6000000238418499</v>
      </c>
      <c r="BE636" s="12">
        <v>681.09997558593705</v>
      </c>
      <c r="BF636" s="12">
        <v>10.7838077545166</v>
      </c>
      <c r="BG636" s="12">
        <v>4.9000000953674299</v>
      </c>
      <c r="BH636" s="12">
        <v>684.40002441406205</v>
      </c>
      <c r="BI636" s="62">
        <v>3.0553488731384202</v>
      </c>
      <c r="BJ636" s="12">
        <v>26.861019134521399</v>
      </c>
      <c r="BK636" s="12">
        <v>0.64023560285568204</v>
      </c>
      <c r="BL636" s="12">
        <v>3.69558453559875</v>
      </c>
      <c r="BM636" s="12" t="s">
        <v>81</v>
      </c>
      <c r="BN636" s="12" t="s">
        <v>81</v>
      </c>
      <c r="BO636" s="12">
        <v>46.9970703125</v>
      </c>
      <c r="BP636" s="12">
        <v>0.75</v>
      </c>
      <c r="BQ636" s="12">
        <v>-16.326904296875</v>
      </c>
      <c r="BR636" s="12">
        <v>1.54999995231628</v>
      </c>
      <c r="BS636" s="12" t="s">
        <v>81</v>
      </c>
      <c r="BT636" s="12" t="s">
        <v>81</v>
      </c>
      <c r="BU636" s="12" t="s">
        <v>81</v>
      </c>
      <c r="BV636" s="12" t="s">
        <v>81</v>
      </c>
      <c r="BW636" s="12">
        <v>165.78121948242099</v>
      </c>
      <c r="BX636" s="12" t="s">
        <v>82</v>
      </c>
      <c r="BY636" s="12" t="s">
        <v>81</v>
      </c>
      <c r="BZ636" s="12" t="s">
        <v>82</v>
      </c>
      <c r="CA636" s="12" t="s">
        <v>82</v>
      </c>
      <c r="CB636" s="63">
        <v>22</v>
      </c>
      <c r="CE636" s="63"/>
      <c r="CO636" s="62"/>
      <c r="CX636" s="22">
        <v>6.3</v>
      </c>
      <c r="EG636" s="22">
        <v>7</v>
      </c>
    </row>
    <row r="637" spans="1:244" s="12" customFormat="1" ht="14.4" customHeight="1" x14ac:dyDescent="0.3">
      <c r="B637" s="61">
        <v>2</v>
      </c>
      <c r="F637" s="14">
        <v>45259</v>
      </c>
      <c r="G637" s="22" t="s">
        <v>103</v>
      </c>
      <c r="I637" s="14">
        <v>45204</v>
      </c>
      <c r="J637" s="22">
        <f t="shared" si="80"/>
        <v>55</v>
      </c>
      <c r="K637" s="21"/>
      <c r="L637" s="12">
        <f t="shared" ref="L637:L653" si="88">J637</f>
        <v>55</v>
      </c>
      <c r="M637" s="22" t="s">
        <v>233</v>
      </c>
      <c r="N637" s="12">
        <v>1</v>
      </c>
      <c r="P637" s="12" t="s">
        <v>75</v>
      </c>
      <c r="Q637" s="12" t="s">
        <v>76</v>
      </c>
      <c r="R637" s="12" t="s">
        <v>234</v>
      </c>
      <c r="S637" s="12" t="s">
        <v>235</v>
      </c>
      <c r="T637" s="12">
        <v>28</v>
      </c>
      <c r="V637" s="12">
        <v>2</v>
      </c>
      <c r="W637" s="12" t="s">
        <v>497</v>
      </c>
      <c r="Z637" s="22">
        <v>20</v>
      </c>
      <c r="AA637" s="22">
        <v>3000</v>
      </c>
      <c r="AB637" s="12">
        <v>3</v>
      </c>
      <c r="AC637" s="22">
        <v>-24</v>
      </c>
      <c r="AF637" s="30"/>
      <c r="AJ637" s="52"/>
      <c r="AK637" s="22"/>
      <c r="AU637" s="12">
        <f t="shared" si="82"/>
        <v>0</v>
      </c>
      <c r="AV637" s="62"/>
      <c r="BB637" s="62"/>
      <c r="BC637" s="62"/>
      <c r="BI637" s="62"/>
      <c r="CB637" s="87"/>
      <c r="CE637" s="63"/>
      <c r="CF637" s="21"/>
      <c r="CG637" s="21"/>
      <c r="CH637" s="21"/>
      <c r="CI637" s="21"/>
      <c r="CJ637" s="21"/>
      <c r="CK637" s="21"/>
      <c r="CL637" s="21"/>
      <c r="CO637" s="62"/>
      <c r="CX637" s="22"/>
      <c r="CZ637" s="21"/>
      <c r="DA637" s="21"/>
      <c r="DB637" s="21"/>
      <c r="DC637" s="21"/>
      <c r="DD637" s="21"/>
      <c r="DV637" s="21"/>
      <c r="DW637" s="21"/>
      <c r="DX637" s="21"/>
      <c r="DY637" s="21"/>
      <c r="DZ637" s="21"/>
      <c r="EA637" s="21"/>
      <c r="EB637" s="21"/>
      <c r="EF637" s="21"/>
      <c r="EG637" s="88"/>
    </row>
    <row r="638" spans="1:244" s="12" customFormat="1" ht="14.4" customHeight="1" x14ac:dyDescent="0.3">
      <c r="B638" s="22">
        <v>2</v>
      </c>
      <c r="F638" s="14">
        <v>45259</v>
      </c>
      <c r="G638" s="22" t="s">
        <v>103</v>
      </c>
      <c r="I638" s="14">
        <v>45204</v>
      </c>
      <c r="J638" s="22">
        <f t="shared" si="80"/>
        <v>55</v>
      </c>
      <c r="K638" s="21"/>
      <c r="L638" s="12">
        <f t="shared" si="88"/>
        <v>55</v>
      </c>
      <c r="M638" s="22" t="s">
        <v>236</v>
      </c>
      <c r="N638" s="12">
        <v>1</v>
      </c>
      <c r="P638" s="12" t="s">
        <v>75</v>
      </c>
      <c r="Q638" s="12" t="s">
        <v>76</v>
      </c>
      <c r="R638" s="12" t="s">
        <v>234</v>
      </c>
      <c r="S638" s="12" t="s">
        <v>235</v>
      </c>
      <c r="T638" s="12">
        <v>28</v>
      </c>
      <c r="V638" s="12">
        <v>2</v>
      </c>
      <c r="W638" s="12" t="s">
        <v>496</v>
      </c>
      <c r="Z638" s="22">
        <v>35</v>
      </c>
      <c r="AA638" s="22">
        <v>1000</v>
      </c>
      <c r="AB638" s="12">
        <v>15</v>
      </c>
      <c r="AC638" s="22">
        <v>-20</v>
      </c>
      <c r="AE638" s="12">
        <v>11</v>
      </c>
      <c r="AF638" s="30">
        <v>12</v>
      </c>
      <c r="AG638" s="12">
        <v>13</v>
      </c>
      <c r="AH638" s="12">
        <v>14</v>
      </c>
      <c r="AJ638" s="22">
        <v>7</v>
      </c>
      <c r="AK638" s="22">
        <f>SLOPE(AL638:AQ638, AL$1:AQ$1)*-1000</f>
        <v>1111.1014229910713</v>
      </c>
      <c r="AL638" s="21">
        <v>-72.723388671875</v>
      </c>
      <c r="AM638" s="21">
        <v>-79.4525146484375</v>
      </c>
      <c r="AN638" s="21">
        <v>-76.0345458984375</v>
      </c>
      <c r="AO638" s="21">
        <v>-93.1549072265625</v>
      </c>
      <c r="AP638" s="21">
        <v>-90.39306640625</v>
      </c>
      <c r="AQ638" s="21">
        <v>-101.62353515625</v>
      </c>
      <c r="AU638" s="12">
        <f t="shared" si="82"/>
        <v>30</v>
      </c>
      <c r="AV638" s="62">
        <v>15</v>
      </c>
      <c r="AW638" s="12">
        <v>1</v>
      </c>
      <c r="AX638" s="12">
        <v>1</v>
      </c>
      <c r="AY638" s="12" t="s">
        <v>80</v>
      </c>
      <c r="AZ638" s="12">
        <v>593.59997558593705</v>
      </c>
      <c r="BA638" s="12">
        <v>599.40002441406205</v>
      </c>
      <c r="BB638" s="62">
        <v>-29.7751064300537</v>
      </c>
      <c r="BC638" s="62">
        <v>62.550987243652301</v>
      </c>
      <c r="BD638" s="12">
        <v>1.1000000238418499</v>
      </c>
      <c r="BE638" s="12">
        <v>594.70001220703102</v>
      </c>
      <c r="BF638" s="12">
        <v>10.671103477478001</v>
      </c>
      <c r="BG638" s="12">
        <v>0</v>
      </c>
      <c r="BH638" s="12">
        <v>593.59997558593705</v>
      </c>
      <c r="BI638" s="62">
        <v>3.19759917259216</v>
      </c>
      <c r="BJ638" s="12">
        <v>31.275493621826101</v>
      </c>
      <c r="BK638" s="12">
        <v>0.41864532232284501</v>
      </c>
      <c r="BL638" s="12">
        <v>3.6162445545196502</v>
      </c>
      <c r="BM638" s="12" t="s">
        <v>81</v>
      </c>
      <c r="BN638" s="12" t="s">
        <v>81</v>
      </c>
      <c r="BO638" s="12">
        <v>88.653564453125</v>
      </c>
      <c r="BP638" s="12">
        <v>0.44999998807907099</v>
      </c>
      <c r="BQ638" s="12">
        <v>-15.56396484375</v>
      </c>
      <c r="BR638" s="12">
        <v>0.94999998807907104</v>
      </c>
      <c r="BS638" s="12" t="s">
        <v>81</v>
      </c>
      <c r="BT638" s="12" t="s">
        <v>81</v>
      </c>
      <c r="BU638" s="12" t="s">
        <v>81</v>
      </c>
      <c r="BV638" s="12" t="s">
        <v>81</v>
      </c>
      <c r="BW638" s="12">
        <v>209.400634765625</v>
      </c>
      <c r="BX638" s="12" t="s">
        <v>82</v>
      </c>
      <c r="BY638" s="12" t="s">
        <v>81</v>
      </c>
      <c r="BZ638" s="12" t="s">
        <v>82</v>
      </c>
      <c r="CA638" s="12" t="s">
        <v>82</v>
      </c>
      <c r="CB638" s="63">
        <v>19</v>
      </c>
      <c r="CE638" s="63"/>
      <c r="CO638" s="62"/>
      <c r="CX638" s="22">
        <v>7.17</v>
      </c>
      <c r="CY638" s="17"/>
      <c r="CZ638" s="21"/>
      <c r="DA638" s="21"/>
      <c r="DB638" s="21"/>
      <c r="DC638" s="21"/>
      <c r="DD638" s="21"/>
      <c r="DV638" s="21"/>
      <c r="DW638" s="21"/>
      <c r="DX638" s="21"/>
      <c r="DY638" s="21"/>
      <c r="DZ638" s="21"/>
      <c r="EA638" s="21"/>
      <c r="EB638" s="21"/>
      <c r="EC638" s="17"/>
      <c r="EE638" s="33"/>
      <c r="EF638" s="21"/>
      <c r="EG638" s="89">
        <v>9</v>
      </c>
      <c r="EH638" s="33"/>
      <c r="EI638" s="33"/>
      <c r="EJ638" s="33"/>
      <c r="EK638" s="33"/>
      <c r="EL638" s="33"/>
      <c r="EM638" s="33"/>
      <c r="EN638" s="33"/>
      <c r="EO638" s="33"/>
      <c r="EP638" s="33"/>
      <c r="EQ638" s="33"/>
      <c r="ER638" s="33"/>
      <c r="ES638" s="33"/>
      <c r="ET638" s="33"/>
      <c r="EU638" s="33"/>
      <c r="EV638" s="33"/>
      <c r="EW638" s="33"/>
      <c r="EX638" s="33"/>
      <c r="EY638" s="33"/>
      <c r="EZ638" s="33"/>
      <c r="FA638" s="33"/>
      <c r="FB638" s="33"/>
      <c r="FC638" s="33"/>
      <c r="FD638" s="33"/>
      <c r="FE638" s="33"/>
      <c r="FF638" s="33"/>
      <c r="FG638" s="33"/>
      <c r="FH638" s="33"/>
      <c r="FI638" s="33"/>
      <c r="FJ638" s="33"/>
      <c r="FK638" s="33"/>
      <c r="FL638" s="33"/>
      <c r="FM638" s="33"/>
      <c r="FN638" s="33"/>
      <c r="FO638" s="33"/>
      <c r="FP638" s="33"/>
      <c r="FQ638" s="33"/>
      <c r="FR638" s="33"/>
      <c r="FS638" s="33"/>
      <c r="FT638" s="33"/>
      <c r="FU638" s="33"/>
      <c r="FV638" s="33"/>
      <c r="FW638" s="33"/>
      <c r="FX638" s="33"/>
      <c r="FY638" s="33"/>
      <c r="FZ638" s="33"/>
      <c r="GA638" s="33"/>
      <c r="GB638" s="33"/>
      <c r="GC638" s="33"/>
      <c r="GD638" s="33"/>
      <c r="GE638" s="33"/>
      <c r="GF638" s="33"/>
      <c r="GG638" s="33"/>
      <c r="GH638" s="33"/>
      <c r="GI638" s="33"/>
      <c r="GJ638" s="33"/>
      <c r="GK638" s="33"/>
      <c r="GL638" s="33"/>
      <c r="GM638" s="33"/>
      <c r="GN638" s="33"/>
      <c r="GO638" s="33"/>
      <c r="GP638" s="33"/>
      <c r="GQ638" s="33"/>
      <c r="GR638" s="33"/>
      <c r="GS638" s="33"/>
      <c r="GT638" s="33"/>
      <c r="GU638" s="33"/>
      <c r="GV638" s="33"/>
      <c r="GW638" s="33"/>
      <c r="GX638" s="33"/>
      <c r="GY638" s="33"/>
      <c r="GZ638" s="33"/>
      <c r="HA638" s="33"/>
      <c r="HB638" s="33"/>
      <c r="HC638" s="33"/>
      <c r="HD638" s="33"/>
      <c r="HE638" s="33"/>
      <c r="HF638" s="33"/>
      <c r="HG638" s="33"/>
      <c r="HH638" s="33"/>
      <c r="HI638" s="33"/>
      <c r="HJ638" s="33"/>
      <c r="HK638" s="33"/>
      <c r="HL638" s="33"/>
      <c r="HM638" s="33"/>
      <c r="HN638" s="33"/>
      <c r="HO638" s="33"/>
      <c r="HP638" s="33"/>
      <c r="HQ638" s="33"/>
      <c r="HR638" s="33"/>
      <c r="HS638" s="33"/>
      <c r="HT638" s="33"/>
      <c r="HU638" s="33"/>
      <c r="HV638" s="33"/>
      <c r="HW638" s="33"/>
      <c r="HX638" s="33"/>
      <c r="HY638" s="33"/>
      <c r="HZ638" s="33"/>
      <c r="IA638" s="33"/>
      <c r="IB638" s="33"/>
      <c r="IC638" s="33"/>
      <c r="ID638" s="33"/>
      <c r="IE638" s="33"/>
      <c r="IF638" s="33"/>
      <c r="IG638" s="33"/>
      <c r="IH638" s="33"/>
      <c r="II638" s="33"/>
      <c r="IJ638" s="33"/>
    </row>
    <row r="639" spans="1:244" s="12" customFormat="1" ht="14.4" customHeight="1" x14ac:dyDescent="0.3">
      <c r="B639" s="61">
        <v>2</v>
      </c>
      <c r="F639" s="14">
        <v>45259</v>
      </c>
      <c r="G639" s="22" t="s">
        <v>103</v>
      </c>
      <c r="I639" s="14">
        <v>45204</v>
      </c>
      <c r="J639" s="22">
        <f t="shared" si="80"/>
        <v>55</v>
      </c>
      <c r="K639" s="21"/>
      <c r="L639" s="12">
        <f t="shared" si="88"/>
        <v>55</v>
      </c>
      <c r="M639" s="22" t="s">
        <v>236</v>
      </c>
      <c r="N639" s="12">
        <v>1</v>
      </c>
      <c r="P639" s="12" t="s">
        <v>75</v>
      </c>
      <c r="Q639" s="12" t="s">
        <v>76</v>
      </c>
      <c r="R639" s="12" t="s">
        <v>234</v>
      </c>
      <c r="S639" s="12" t="s">
        <v>235</v>
      </c>
      <c r="T639" s="12">
        <v>28</v>
      </c>
      <c r="V639" s="12">
        <v>4</v>
      </c>
      <c r="W639" s="12" t="s">
        <v>498</v>
      </c>
      <c r="Z639" s="22">
        <v>23</v>
      </c>
      <c r="AA639" s="22">
        <v>2000</v>
      </c>
      <c r="AB639" s="12">
        <v>11</v>
      </c>
      <c r="AC639" s="22">
        <v>-18</v>
      </c>
      <c r="AE639" s="12">
        <v>19</v>
      </c>
      <c r="AF639" s="30">
        <v>20</v>
      </c>
      <c r="AG639" s="12">
        <v>21</v>
      </c>
      <c r="AH639" s="12">
        <v>22</v>
      </c>
      <c r="AJ639" s="22">
        <v>0</v>
      </c>
      <c r="AK639" s="22">
        <f>SLOPE(AL639:AQ639, AL$1:AQ$1)*-1000</f>
        <v>3382.1323939731997</v>
      </c>
      <c r="AL639" s="21">
        <v>-77.239990234375</v>
      </c>
      <c r="AM639" s="21">
        <v>-95.5810546875</v>
      </c>
      <c r="AN639" s="21">
        <v>-114.639282226562</v>
      </c>
      <c r="AO639" s="21">
        <v>-130.90515136718699</v>
      </c>
      <c r="AP639" s="21">
        <v>-149.078369140625</v>
      </c>
      <c r="AQ639" s="21">
        <v>-160.26306152343699</v>
      </c>
      <c r="AU639" s="12">
        <f t="shared" si="82"/>
        <v>0</v>
      </c>
      <c r="AV639" s="62"/>
      <c r="AZ639" s="37"/>
      <c r="BA639" s="37"/>
      <c r="BB639" s="62"/>
      <c r="BC639" s="62"/>
      <c r="BI639" s="62"/>
      <c r="CB639" s="87"/>
      <c r="CE639" s="63"/>
      <c r="CF639" s="21"/>
      <c r="CG639" s="21"/>
      <c r="CH639" s="21"/>
      <c r="CI639" s="21"/>
      <c r="CJ639" s="21"/>
      <c r="CK639" s="21"/>
      <c r="CL639" s="21"/>
      <c r="CO639" s="62"/>
      <c r="CX639" s="22">
        <v>0</v>
      </c>
      <c r="CY639" s="17"/>
      <c r="CZ639" s="21"/>
      <c r="DA639" s="21"/>
      <c r="DB639" s="21"/>
      <c r="DC639" s="21"/>
      <c r="DD639" s="21"/>
      <c r="DV639" s="21"/>
      <c r="DW639" s="21"/>
      <c r="DX639" s="21"/>
      <c r="DY639" s="21"/>
      <c r="DZ639" s="21"/>
      <c r="EA639" s="21"/>
      <c r="EB639" s="21"/>
      <c r="EC639" s="17"/>
      <c r="ED639" s="21"/>
      <c r="EE639" s="21"/>
      <c r="EF639" s="21"/>
      <c r="EG639" s="89">
        <v>1</v>
      </c>
      <c r="EH639" s="21"/>
      <c r="EI639" s="21"/>
      <c r="EJ639" s="21"/>
      <c r="EK639" s="21"/>
      <c r="EL639" s="21"/>
      <c r="EM639" s="21"/>
      <c r="EN639" s="21"/>
      <c r="EO639" s="21"/>
      <c r="EP639" s="21"/>
      <c r="EQ639" s="21"/>
      <c r="ER639" s="21"/>
      <c r="ES639" s="21"/>
      <c r="ET639" s="21"/>
      <c r="EU639" s="21"/>
      <c r="EV639" s="21"/>
      <c r="EW639" s="21"/>
      <c r="EX639" s="21"/>
      <c r="EY639" s="21"/>
      <c r="EZ639" s="21"/>
      <c r="FA639" s="21"/>
      <c r="FB639" s="21"/>
      <c r="FC639" s="21"/>
      <c r="FD639" s="21"/>
      <c r="FE639" s="21"/>
      <c r="FF639" s="21"/>
      <c r="FG639" s="21"/>
      <c r="FH639" s="21"/>
      <c r="FI639" s="21"/>
      <c r="FJ639" s="21"/>
      <c r="FK639" s="21"/>
      <c r="FL639" s="21"/>
      <c r="FM639" s="21"/>
      <c r="FN639" s="21"/>
      <c r="FO639" s="21"/>
      <c r="FP639" s="21"/>
      <c r="FQ639" s="21"/>
      <c r="FR639" s="21"/>
      <c r="FS639" s="21"/>
      <c r="FT639" s="21"/>
      <c r="FU639" s="21"/>
      <c r="FV639" s="21"/>
      <c r="FW639" s="21"/>
      <c r="FX639" s="21"/>
      <c r="FY639" s="21"/>
      <c r="FZ639" s="21"/>
      <c r="GA639" s="21"/>
      <c r="GB639" s="21"/>
      <c r="GC639" s="21"/>
      <c r="GD639" s="21"/>
      <c r="GE639" s="21"/>
      <c r="GF639" s="21"/>
      <c r="GG639" s="21"/>
      <c r="GH639" s="21"/>
      <c r="GI639" s="21"/>
      <c r="GJ639" s="21"/>
      <c r="GK639" s="21"/>
      <c r="GL639" s="21"/>
      <c r="GM639" s="21"/>
      <c r="GN639" s="21"/>
      <c r="GO639" s="21"/>
      <c r="GP639" s="21"/>
      <c r="GQ639" s="21"/>
      <c r="GR639" s="21"/>
      <c r="GS639" s="21"/>
      <c r="GT639" s="21"/>
      <c r="GU639" s="21"/>
      <c r="GV639" s="21"/>
      <c r="GW639" s="21"/>
      <c r="GX639" s="21"/>
      <c r="GY639" s="21"/>
      <c r="GZ639" s="21"/>
      <c r="HA639" s="21"/>
      <c r="HB639" s="21"/>
      <c r="HC639" s="21"/>
      <c r="HD639" s="21"/>
      <c r="HE639" s="21"/>
      <c r="HF639" s="21"/>
      <c r="HG639" s="21"/>
      <c r="HH639" s="21"/>
      <c r="HI639" s="21"/>
      <c r="HJ639" s="21"/>
      <c r="HK639" s="21"/>
      <c r="HL639" s="21"/>
      <c r="HM639" s="21"/>
      <c r="HN639" s="21"/>
      <c r="HO639" s="21"/>
      <c r="HP639" s="21"/>
      <c r="HQ639" s="21"/>
      <c r="HR639" s="21"/>
      <c r="HS639" s="21"/>
      <c r="HT639" s="21"/>
      <c r="HU639" s="21"/>
      <c r="HV639" s="21"/>
      <c r="HW639" s="21"/>
      <c r="HX639" s="21"/>
      <c r="HY639" s="21"/>
      <c r="HZ639" s="21"/>
      <c r="IA639" s="21"/>
      <c r="IB639" s="21"/>
      <c r="IC639" s="21"/>
      <c r="ID639" s="21"/>
      <c r="IE639" s="21"/>
      <c r="IF639" s="21"/>
      <c r="IG639" s="21"/>
      <c r="IH639" s="21"/>
      <c r="II639" s="21"/>
      <c r="IJ639" s="21"/>
    </row>
    <row r="640" spans="1:244" s="12" customFormat="1" ht="14.4" customHeight="1" x14ac:dyDescent="0.3">
      <c r="B640" s="61">
        <v>2</v>
      </c>
      <c r="F640" s="14">
        <v>45259</v>
      </c>
      <c r="G640" s="22" t="s">
        <v>103</v>
      </c>
      <c r="I640" s="14">
        <v>45204</v>
      </c>
      <c r="J640" s="22">
        <f t="shared" si="80"/>
        <v>55</v>
      </c>
      <c r="K640" s="21"/>
      <c r="L640" s="12">
        <f t="shared" si="88"/>
        <v>55</v>
      </c>
      <c r="M640" s="22" t="s">
        <v>236</v>
      </c>
      <c r="N640" s="12">
        <v>1</v>
      </c>
      <c r="P640" s="12" t="s">
        <v>75</v>
      </c>
      <c r="Q640" s="12" t="s">
        <v>76</v>
      </c>
      <c r="R640" s="12" t="s">
        <v>234</v>
      </c>
      <c r="S640" s="12" t="s">
        <v>235</v>
      </c>
      <c r="T640" s="12">
        <v>28</v>
      </c>
      <c r="V640" s="12">
        <v>5</v>
      </c>
      <c r="W640" s="12" t="s">
        <v>498</v>
      </c>
      <c r="Z640" s="22">
        <v>65</v>
      </c>
      <c r="AA640" s="22">
        <v>1000</v>
      </c>
      <c r="AB640" s="12">
        <v>20</v>
      </c>
      <c r="AC640" s="22">
        <v>-27</v>
      </c>
      <c r="AE640" s="12">
        <v>23</v>
      </c>
      <c r="AF640" s="30">
        <v>24</v>
      </c>
      <c r="AH640" s="21"/>
      <c r="AJ640" s="22">
        <v>1</v>
      </c>
      <c r="AK640" s="22"/>
      <c r="AU640" s="12">
        <f t="shared" si="82"/>
        <v>104</v>
      </c>
      <c r="AV640" s="62">
        <v>52</v>
      </c>
      <c r="AW640" s="12">
        <v>1</v>
      </c>
      <c r="AX640" s="12">
        <v>1</v>
      </c>
      <c r="AY640" s="12" t="s">
        <v>80</v>
      </c>
      <c r="AZ640" s="37">
        <v>326.39999389648398</v>
      </c>
      <c r="BA640" s="37">
        <v>333.5</v>
      </c>
      <c r="BB640" s="62">
        <v>-31.870586395263601</v>
      </c>
      <c r="BC640" s="62">
        <v>49.341899871826101</v>
      </c>
      <c r="BD640" s="12">
        <v>2.4000000953674299</v>
      </c>
      <c r="BE640" s="12">
        <v>328.79998779296801</v>
      </c>
      <c r="BF640" s="12">
        <v>10.233624458312899</v>
      </c>
      <c r="BG640" s="12">
        <v>0</v>
      </c>
      <c r="BH640" s="12">
        <v>326.39999389648398</v>
      </c>
      <c r="BI640" s="62">
        <v>3.93809485435485</v>
      </c>
      <c r="BJ640" s="12">
        <v>24.670949935913001</v>
      </c>
      <c r="BK640" s="12">
        <v>1.1801135540008501</v>
      </c>
      <c r="BL640" s="12">
        <v>5.1182084083557102</v>
      </c>
      <c r="BM640" s="12" t="s">
        <v>81</v>
      </c>
      <c r="BN640" s="12" t="s">
        <v>81</v>
      </c>
      <c r="BO640" s="12">
        <v>31.43310546875</v>
      </c>
      <c r="BP640" s="12">
        <v>1.54999995231628</v>
      </c>
      <c r="BQ640" s="12">
        <v>-12.20703125</v>
      </c>
      <c r="BR640" s="12">
        <v>1.25</v>
      </c>
      <c r="BS640" s="12" t="s">
        <v>81</v>
      </c>
      <c r="BT640" s="12" t="s">
        <v>81</v>
      </c>
      <c r="BU640" s="12" t="s">
        <v>81</v>
      </c>
      <c r="BV640" s="12" t="s">
        <v>81</v>
      </c>
      <c r="BW640" s="12">
        <v>205.29881286621</v>
      </c>
      <c r="BX640" s="12" t="s">
        <v>82</v>
      </c>
      <c r="BY640" s="12" t="s">
        <v>81</v>
      </c>
      <c r="BZ640" s="12" t="s">
        <v>82</v>
      </c>
      <c r="CA640" s="12" t="s">
        <v>82</v>
      </c>
      <c r="CB640" s="87"/>
      <c r="CE640" s="63"/>
      <c r="CF640" s="21"/>
      <c r="CG640" s="21"/>
      <c r="CH640" s="21"/>
      <c r="CI640" s="21"/>
      <c r="CJ640" s="21"/>
      <c r="CK640" s="21"/>
      <c r="CL640" s="21"/>
      <c r="CO640" s="62"/>
      <c r="CX640" s="22"/>
      <c r="CZ640" s="21"/>
      <c r="DA640" s="21"/>
      <c r="DB640" s="21"/>
      <c r="DC640" s="21"/>
      <c r="DD640" s="21"/>
      <c r="DE640" s="12" t="s">
        <v>99</v>
      </c>
      <c r="DF640" s="21" t="s">
        <v>499</v>
      </c>
      <c r="DV640" s="21"/>
      <c r="DW640" s="21"/>
      <c r="DX640" s="21"/>
      <c r="DY640" s="21"/>
      <c r="DZ640" s="21"/>
      <c r="EA640" s="21"/>
      <c r="EB640" s="21"/>
      <c r="ED640" s="21"/>
      <c r="EE640" s="21"/>
      <c r="EF640" s="21"/>
      <c r="EG640" s="88">
        <v>4</v>
      </c>
      <c r="EH640" s="21"/>
      <c r="EI640" s="21"/>
      <c r="EJ640" s="21"/>
      <c r="EK640" s="21"/>
      <c r="EL640" s="21"/>
      <c r="EM640" s="21"/>
      <c r="EN640" s="21"/>
      <c r="EO640" s="21"/>
      <c r="EP640" s="21"/>
      <c r="EQ640" s="21"/>
      <c r="ER640" s="21"/>
      <c r="ES640" s="21"/>
      <c r="ET640" s="21"/>
      <c r="EU640" s="21"/>
      <c r="EV640" s="21"/>
      <c r="EW640" s="21"/>
      <c r="EX640" s="21"/>
      <c r="EY640" s="21"/>
      <c r="EZ640" s="21"/>
      <c r="FA640" s="21"/>
      <c r="FB640" s="21"/>
      <c r="FC640" s="21"/>
      <c r="FD640" s="21"/>
      <c r="FE640" s="21"/>
      <c r="FF640" s="21"/>
      <c r="FG640" s="21"/>
      <c r="FH640" s="21"/>
      <c r="FI640" s="21"/>
      <c r="FJ640" s="21"/>
      <c r="FK640" s="21"/>
      <c r="FL640" s="21"/>
      <c r="FM640" s="21"/>
      <c r="FN640" s="21"/>
      <c r="FO640" s="21"/>
      <c r="FP640" s="21"/>
      <c r="FQ640" s="21"/>
      <c r="FR640" s="21"/>
      <c r="FS640" s="21"/>
      <c r="FT640" s="21"/>
      <c r="FU640" s="21"/>
      <c r="FV640" s="21"/>
      <c r="FW640" s="21"/>
      <c r="FX640" s="21"/>
      <c r="FY640" s="21"/>
      <c r="FZ640" s="21"/>
      <c r="GA640" s="21"/>
      <c r="GB640" s="21"/>
      <c r="GC640" s="21"/>
      <c r="GD640" s="21"/>
      <c r="GE640" s="21"/>
      <c r="GF640" s="21"/>
      <c r="GG640" s="21"/>
      <c r="GH640" s="21"/>
      <c r="GI640" s="21"/>
      <c r="GJ640" s="21"/>
      <c r="GK640" s="21"/>
      <c r="GL640" s="21"/>
      <c r="GM640" s="21"/>
      <c r="GN640" s="21"/>
      <c r="GO640" s="21"/>
      <c r="GP640" s="21"/>
      <c r="GQ640" s="21"/>
      <c r="GR640" s="21"/>
      <c r="GS640" s="21"/>
      <c r="GT640" s="21"/>
      <c r="GU640" s="21"/>
      <c r="GV640" s="21"/>
      <c r="GW640" s="21"/>
      <c r="GX640" s="21"/>
      <c r="GY640" s="21"/>
      <c r="GZ640" s="21"/>
      <c r="HA640" s="21"/>
      <c r="HB640" s="21"/>
      <c r="HC640" s="21"/>
      <c r="HD640" s="21"/>
      <c r="HE640" s="21"/>
      <c r="HF640" s="21"/>
      <c r="HG640" s="21"/>
      <c r="HH640" s="21"/>
      <c r="HI640" s="21"/>
      <c r="HJ640" s="21"/>
      <c r="HK640" s="21"/>
      <c r="HL640" s="21"/>
      <c r="HM640" s="21"/>
      <c r="HN640" s="21"/>
      <c r="HO640" s="21"/>
      <c r="HP640" s="21"/>
      <c r="HQ640" s="21"/>
      <c r="HR640" s="21"/>
      <c r="HS640" s="21"/>
      <c r="HT640" s="21"/>
      <c r="HU640" s="21"/>
      <c r="HV640" s="21"/>
      <c r="HW640" s="21"/>
      <c r="HX640" s="21"/>
      <c r="HY640" s="21"/>
      <c r="HZ640" s="21"/>
      <c r="IA640" s="21"/>
      <c r="IB640" s="21"/>
      <c r="IC640" s="21"/>
      <c r="ID640" s="21"/>
      <c r="IE640" s="21"/>
      <c r="IF640" s="21"/>
      <c r="IG640" s="21"/>
      <c r="IH640" s="21"/>
      <c r="II640" s="21"/>
      <c r="IJ640" s="21"/>
    </row>
    <row r="641" spans="1:244" s="12" customFormat="1" ht="14.4" customHeight="1" x14ac:dyDescent="0.3">
      <c r="B641" s="22">
        <v>2</v>
      </c>
      <c r="F641" s="14">
        <v>45261</v>
      </c>
      <c r="G641" s="22" t="s">
        <v>103</v>
      </c>
      <c r="I641" s="14">
        <v>45204</v>
      </c>
      <c r="J641" s="22">
        <f t="shared" si="80"/>
        <v>57</v>
      </c>
      <c r="K641" s="21"/>
      <c r="L641" s="12">
        <f t="shared" si="88"/>
        <v>57</v>
      </c>
      <c r="M641" s="22" t="s">
        <v>233</v>
      </c>
      <c r="N641" s="12">
        <v>1</v>
      </c>
      <c r="P641" s="12" t="s">
        <v>75</v>
      </c>
      <c r="Q641" s="12" t="s">
        <v>76</v>
      </c>
      <c r="R641" s="12" t="s">
        <v>234</v>
      </c>
      <c r="S641" s="12" t="s">
        <v>235</v>
      </c>
      <c r="T641" s="12">
        <v>28</v>
      </c>
      <c r="V641" s="12">
        <v>1</v>
      </c>
      <c r="W641" s="12" t="s">
        <v>83</v>
      </c>
      <c r="Z641" s="22">
        <v>63</v>
      </c>
      <c r="AA641" s="22">
        <v>2000</v>
      </c>
      <c r="AB641" s="12">
        <v>13</v>
      </c>
      <c r="AC641" s="22">
        <v>-28</v>
      </c>
      <c r="AE641" s="12">
        <v>34</v>
      </c>
      <c r="AF641" s="30">
        <v>35</v>
      </c>
      <c r="AG641" s="12">
        <v>36</v>
      </c>
      <c r="AH641" s="12">
        <v>37</v>
      </c>
      <c r="AJ641" s="22">
        <v>2</v>
      </c>
      <c r="AK641" s="22">
        <f t="shared" ref="AK641:AK653" si="89">SLOPE(AL641:AQ641, AL$1:AQ$1)*-1000</f>
        <v>2212.6988002231888</v>
      </c>
      <c r="AL641" s="21">
        <v>-69.6563720703125</v>
      </c>
      <c r="AM641" s="21">
        <v>-88.31787109375</v>
      </c>
      <c r="AN641" s="21">
        <v>-93.1854248046875</v>
      </c>
      <c r="AO641" s="21">
        <v>-108.871459960937</v>
      </c>
      <c r="AP641" s="21">
        <v>-118.881225585937</v>
      </c>
      <c r="AQ641" s="21">
        <v>-125.625610351562</v>
      </c>
      <c r="AU641" s="12">
        <f t="shared" si="82"/>
        <v>16</v>
      </c>
      <c r="AV641" s="62">
        <v>8</v>
      </c>
      <c r="AW641" s="12">
        <v>1</v>
      </c>
      <c r="AX641" s="12">
        <v>1</v>
      </c>
      <c r="AY641" s="12" t="s">
        <v>80</v>
      </c>
      <c r="AZ641" s="12">
        <v>728.09997558593705</v>
      </c>
      <c r="BA641" s="12">
        <v>735.29998779296795</v>
      </c>
      <c r="BB641" s="62">
        <v>-27.7000007629394</v>
      </c>
      <c r="BC641" s="62">
        <v>53.426319122314403</v>
      </c>
      <c r="BD641" s="12">
        <v>2.5</v>
      </c>
      <c r="BE641" s="12">
        <v>730.59997558593705</v>
      </c>
      <c r="BF641" s="12">
        <v>10.427050590515099</v>
      </c>
      <c r="BG641" s="12">
        <v>0</v>
      </c>
      <c r="BH641" s="12">
        <v>728.09997558593705</v>
      </c>
      <c r="BI641" s="62">
        <v>3.7563376426696702</v>
      </c>
      <c r="BJ641" s="12">
        <v>26.713159561157202</v>
      </c>
      <c r="BK641" s="12">
        <v>1.4846987724304199</v>
      </c>
      <c r="BL641" s="12">
        <v>5.2410364151000897</v>
      </c>
      <c r="BM641" s="12" t="s">
        <v>81</v>
      </c>
      <c r="BN641" s="12" t="s">
        <v>81</v>
      </c>
      <c r="BO641" s="12">
        <v>44.097900390625</v>
      </c>
      <c r="BP641" s="12">
        <v>1.6499999761581401</v>
      </c>
      <c r="BQ641" s="12">
        <v>-12.969970703125</v>
      </c>
      <c r="BR641" s="12">
        <v>1.3500000238418499</v>
      </c>
      <c r="BS641" s="12" t="s">
        <v>81</v>
      </c>
      <c r="BT641" s="12" t="s">
        <v>81</v>
      </c>
      <c r="BU641" s="12" t="s">
        <v>81</v>
      </c>
      <c r="BV641" s="12" t="s">
        <v>81</v>
      </c>
      <c r="BW641" s="12">
        <v>217.108154296875</v>
      </c>
      <c r="BX641" s="12" t="s">
        <v>82</v>
      </c>
      <c r="BY641" s="12" t="s">
        <v>81</v>
      </c>
      <c r="BZ641" s="12" t="s">
        <v>82</v>
      </c>
      <c r="CA641" s="12" t="s">
        <v>82</v>
      </c>
      <c r="CB641" s="87">
        <v>16</v>
      </c>
      <c r="CE641" s="63"/>
      <c r="CF641" s="21"/>
      <c r="CG641" s="21"/>
      <c r="CH641" s="21"/>
      <c r="CI641" s="21"/>
      <c r="CJ641" s="21"/>
      <c r="CK641" s="21"/>
      <c r="CL641" s="21"/>
      <c r="CO641" s="62"/>
      <c r="CX641" s="22">
        <v>5.3</v>
      </c>
      <c r="CY641" s="17"/>
      <c r="CZ641" s="21"/>
      <c r="DA641" s="21"/>
      <c r="DB641" s="21"/>
      <c r="DC641" s="21"/>
      <c r="DD641" s="21"/>
      <c r="DH641" s="12" t="s">
        <v>517</v>
      </c>
      <c r="DV641" s="21"/>
      <c r="DW641" s="21"/>
      <c r="DX641" s="21"/>
      <c r="DY641" s="21"/>
      <c r="DZ641" s="21"/>
      <c r="EA641" s="21"/>
      <c r="EB641" s="21"/>
      <c r="EC641" s="17"/>
      <c r="ED641" s="33"/>
      <c r="EE641" s="33"/>
      <c r="EF641" s="21"/>
      <c r="EG641" s="89">
        <v>5</v>
      </c>
      <c r="EH641" s="33"/>
      <c r="EI641" s="33"/>
      <c r="EJ641" s="33"/>
      <c r="EK641" s="33"/>
      <c r="EL641" s="33"/>
      <c r="EM641" s="33"/>
      <c r="EN641" s="33"/>
      <c r="EO641" s="33"/>
      <c r="EP641" s="33"/>
      <c r="EQ641" s="33"/>
      <c r="ER641" s="33"/>
      <c r="ES641" s="33"/>
      <c r="ET641" s="33"/>
      <c r="EU641" s="33"/>
      <c r="EV641" s="33"/>
      <c r="EW641" s="33"/>
      <c r="EX641" s="33"/>
      <c r="EY641" s="33"/>
      <c r="EZ641" s="33"/>
      <c r="FA641" s="33"/>
      <c r="FB641" s="33"/>
      <c r="FC641" s="33"/>
      <c r="FD641" s="33"/>
      <c r="FE641" s="33"/>
      <c r="FF641" s="33"/>
      <c r="FG641" s="33"/>
      <c r="FH641" s="33"/>
      <c r="FI641" s="33"/>
      <c r="FJ641" s="33"/>
      <c r="FK641" s="33"/>
      <c r="FL641" s="33"/>
      <c r="FM641" s="33"/>
      <c r="FN641" s="33"/>
      <c r="FO641" s="33"/>
      <c r="FP641" s="33"/>
      <c r="FQ641" s="33"/>
      <c r="FR641" s="33"/>
      <c r="FS641" s="33"/>
      <c r="FT641" s="33"/>
      <c r="FU641" s="33"/>
      <c r="FV641" s="33"/>
      <c r="FW641" s="33"/>
      <c r="FX641" s="33"/>
      <c r="FY641" s="33"/>
      <c r="FZ641" s="33"/>
      <c r="GA641" s="33"/>
      <c r="GB641" s="33"/>
      <c r="GC641" s="33"/>
      <c r="GD641" s="33"/>
      <c r="GE641" s="33"/>
      <c r="GF641" s="33"/>
      <c r="GG641" s="33"/>
      <c r="GH641" s="33"/>
      <c r="GI641" s="33"/>
      <c r="GJ641" s="33"/>
      <c r="GK641" s="33"/>
      <c r="GL641" s="33"/>
      <c r="GM641" s="33"/>
      <c r="GN641" s="33"/>
      <c r="GO641" s="33"/>
      <c r="GP641" s="33"/>
      <c r="GQ641" s="33"/>
      <c r="GR641" s="33"/>
      <c r="GS641" s="33"/>
      <c r="GT641" s="33"/>
      <c r="GU641" s="33"/>
      <c r="GV641" s="33"/>
      <c r="GW641" s="33"/>
      <c r="GX641" s="33"/>
      <c r="GY641" s="33"/>
      <c r="GZ641" s="33"/>
      <c r="HA641" s="33"/>
      <c r="HB641" s="33"/>
      <c r="HC641" s="33"/>
      <c r="HD641" s="33"/>
      <c r="HE641" s="33"/>
      <c r="HF641" s="33"/>
      <c r="HG641" s="33"/>
      <c r="HH641" s="33"/>
      <c r="HI641" s="33"/>
      <c r="HJ641" s="33"/>
      <c r="HK641" s="33"/>
      <c r="HL641" s="33"/>
      <c r="HM641" s="33"/>
      <c r="HN641" s="33"/>
      <c r="HO641" s="33"/>
      <c r="HP641" s="33"/>
      <c r="HQ641" s="33"/>
      <c r="HR641" s="33"/>
      <c r="HS641" s="33"/>
      <c r="HT641" s="33"/>
      <c r="HU641" s="33"/>
      <c r="HV641" s="33"/>
      <c r="HW641" s="33"/>
      <c r="HX641" s="33"/>
      <c r="HY641" s="33"/>
      <c r="HZ641" s="33"/>
      <c r="IA641" s="33"/>
      <c r="IB641" s="33"/>
      <c r="IC641" s="33"/>
      <c r="ID641" s="33"/>
      <c r="IE641" s="33"/>
      <c r="IF641" s="33"/>
      <c r="IG641" s="33"/>
      <c r="IH641" s="33"/>
      <c r="II641" s="33"/>
      <c r="IJ641" s="33"/>
    </row>
    <row r="642" spans="1:244" customFormat="1" ht="14.4" customHeight="1" x14ac:dyDescent="0.3">
      <c r="A642" s="12"/>
      <c r="B642" s="61">
        <v>2</v>
      </c>
      <c r="C642" s="12"/>
      <c r="D642" s="12"/>
      <c r="E642" s="12"/>
      <c r="F642" s="14">
        <v>45261</v>
      </c>
      <c r="G642" s="22" t="s">
        <v>103</v>
      </c>
      <c r="H642" s="12"/>
      <c r="I642" s="14">
        <v>45204</v>
      </c>
      <c r="J642" s="22">
        <f t="shared" ref="J642:J705" si="90">F642-I642</f>
        <v>57</v>
      </c>
      <c r="K642" s="21"/>
      <c r="L642" s="12">
        <f t="shared" si="88"/>
        <v>57</v>
      </c>
      <c r="M642" s="22" t="s">
        <v>236</v>
      </c>
      <c r="N642" s="12">
        <v>1</v>
      </c>
      <c r="O642" s="12"/>
      <c r="P642" s="12" t="s">
        <v>75</v>
      </c>
      <c r="Q642" s="12" t="s">
        <v>76</v>
      </c>
      <c r="R642" s="12" t="s">
        <v>234</v>
      </c>
      <c r="S642" s="12" t="s">
        <v>235</v>
      </c>
      <c r="T642" s="12">
        <v>28</v>
      </c>
      <c r="U642" s="12"/>
      <c r="V642" s="12">
        <v>1</v>
      </c>
      <c r="W642" s="12" t="s">
        <v>83</v>
      </c>
      <c r="X642" s="12"/>
      <c r="Y642" s="12"/>
      <c r="Z642" s="22">
        <v>57</v>
      </c>
      <c r="AA642" s="22">
        <v>2000</v>
      </c>
      <c r="AB642" s="12">
        <v>18</v>
      </c>
      <c r="AC642" s="22">
        <v>-36</v>
      </c>
      <c r="AD642" s="12"/>
      <c r="AE642" s="12">
        <v>2</v>
      </c>
      <c r="AF642" s="30">
        <v>3</v>
      </c>
      <c r="AG642" s="12">
        <v>4</v>
      </c>
      <c r="AH642" s="12">
        <v>5</v>
      </c>
      <c r="AI642" s="12"/>
      <c r="AJ642" s="22">
        <v>0</v>
      </c>
      <c r="AK642" s="22">
        <f t="shared" si="89"/>
        <v>1616.6469029017715</v>
      </c>
      <c r="AL642" s="21">
        <v>-67.5201416015625</v>
      </c>
      <c r="AM642" s="21">
        <v>-78.7353515625</v>
      </c>
      <c r="AN642" s="21">
        <v>-89.141845703125</v>
      </c>
      <c r="AO642" s="21">
        <v>-97.0001220703125</v>
      </c>
      <c r="AP642" s="21">
        <v>-101.043701171875</v>
      </c>
      <c r="AQ642" s="21">
        <v>-109.146118164062</v>
      </c>
      <c r="AR642" s="12"/>
      <c r="AS642" s="12"/>
      <c r="AT642" s="12"/>
      <c r="AU642" s="12">
        <f t="shared" ref="AU642:AU705" si="91">AV642*2</f>
        <v>0</v>
      </c>
      <c r="AV642" s="62"/>
      <c r="AW642" s="12"/>
      <c r="AX642" s="12"/>
      <c r="AY642" s="12"/>
      <c r="AZ642" s="12"/>
      <c r="BA642" s="12"/>
      <c r="BB642" s="62"/>
      <c r="BC642" s="62"/>
      <c r="BD642" s="12"/>
      <c r="BE642" s="12"/>
      <c r="BF642" s="12"/>
      <c r="BG642" s="12"/>
      <c r="BH642" s="12"/>
      <c r="BI642" s="6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87">
        <v>14</v>
      </c>
      <c r="CC642" s="12"/>
      <c r="CD642" s="12"/>
      <c r="CE642" s="63"/>
      <c r="CF642" s="21"/>
      <c r="CG642" s="21"/>
      <c r="CH642" s="21"/>
      <c r="CI642" s="21"/>
      <c r="CJ642" s="21"/>
      <c r="CK642" s="21"/>
      <c r="CL642" s="21"/>
      <c r="CM642" s="12"/>
      <c r="CN642" s="12"/>
      <c r="CO642" s="62"/>
      <c r="CP642" s="12"/>
      <c r="CQ642" s="12"/>
      <c r="CR642" s="12"/>
      <c r="CS642" s="12"/>
      <c r="CT642" s="12"/>
      <c r="CU642" s="12"/>
      <c r="CV642" s="12"/>
      <c r="CW642" s="12"/>
      <c r="CX642" s="22">
        <v>0.4</v>
      </c>
      <c r="CY642" s="12"/>
      <c r="CZ642" s="21"/>
      <c r="DA642" s="21"/>
      <c r="DB642" s="21"/>
      <c r="DC642" s="21"/>
      <c r="DD642" s="21"/>
      <c r="DE642" s="12"/>
      <c r="DF642" s="12"/>
      <c r="DG642" s="12"/>
      <c r="DH642" s="91" t="s">
        <v>518</v>
      </c>
      <c r="DI642" s="12"/>
      <c r="DJ642" s="12"/>
      <c r="DK642" s="12"/>
      <c r="DL642" s="12"/>
      <c r="DM642" s="12"/>
      <c r="DN642" s="12"/>
      <c r="DO642" s="12"/>
      <c r="DP642" s="12"/>
      <c r="DQ642" s="12"/>
      <c r="DR642" s="12"/>
      <c r="DS642" s="12"/>
      <c r="DT642" s="12"/>
      <c r="DU642" s="12"/>
      <c r="DV642" s="21"/>
      <c r="DW642" s="21"/>
      <c r="DX642" s="21"/>
      <c r="DY642" s="21"/>
      <c r="DZ642" s="21"/>
      <c r="EA642" s="21"/>
      <c r="EB642" s="21"/>
      <c r="EC642" s="12"/>
      <c r="ED642" s="12"/>
      <c r="EE642" s="21"/>
      <c r="EF642" s="21"/>
      <c r="EG642" s="88">
        <v>2</v>
      </c>
      <c r="EH642" s="21"/>
      <c r="EI642" s="21"/>
      <c r="EJ642" s="21"/>
      <c r="EK642" s="21"/>
      <c r="EL642" s="21"/>
      <c r="EM642" s="21"/>
      <c r="EN642" s="21"/>
      <c r="EO642" s="21"/>
      <c r="EP642" s="21"/>
      <c r="EQ642" s="21"/>
      <c r="ER642" s="21"/>
      <c r="ES642" s="21"/>
      <c r="ET642" s="21"/>
      <c r="EU642" s="21"/>
      <c r="EV642" s="21"/>
      <c r="EW642" s="21"/>
      <c r="EX642" s="21"/>
      <c r="EY642" s="21"/>
      <c r="EZ642" s="21"/>
      <c r="FA642" s="21"/>
      <c r="FB642" s="21"/>
      <c r="FC642" s="21"/>
      <c r="FD642" s="21"/>
      <c r="FE642" s="21"/>
      <c r="FF642" s="21"/>
      <c r="FG642" s="21"/>
      <c r="FH642" s="21"/>
      <c r="FI642" s="21"/>
      <c r="FJ642" s="21"/>
      <c r="FK642" s="21"/>
      <c r="FL642" s="21"/>
      <c r="FM642" s="21"/>
      <c r="FN642" s="21"/>
      <c r="FO642" s="21"/>
      <c r="FP642" s="21"/>
      <c r="FQ642" s="21"/>
      <c r="FR642" s="21"/>
      <c r="FS642" s="21"/>
      <c r="FT642" s="21"/>
      <c r="FU642" s="21"/>
      <c r="FV642" s="21"/>
      <c r="FW642" s="21"/>
      <c r="FX642" s="21"/>
      <c r="FY642" s="21"/>
      <c r="FZ642" s="21"/>
      <c r="GA642" s="21"/>
      <c r="GB642" s="21"/>
      <c r="GC642" s="21"/>
      <c r="GD642" s="21"/>
      <c r="GE642" s="21"/>
      <c r="GF642" s="21"/>
      <c r="GG642" s="21"/>
      <c r="GH642" s="21"/>
      <c r="GI642" s="21"/>
      <c r="GJ642" s="21"/>
      <c r="GK642" s="21"/>
      <c r="GL642" s="21"/>
      <c r="GM642" s="21"/>
      <c r="GN642" s="21"/>
      <c r="GO642" s="21"/>
      <c r="GP642" s="21"/>
      <c r="GQ642" s="21"/>
      <c r="GR642" s="21"/>
      <c r="GS642" s="21"/>
      <c r="GT642" s="21"/>
      <c r="GU642" s="21"/>
      <c r="GV642" s="21"/>
      <c r="GW642" s="21"/>
      <c r="GX642" s="21"/>
      <c r="GY642" s="21"/>
      <c r="GZ642" s="21"/>
      <c r="HA642" s="21"/>
      <c r="HB642" s="21"/>
      <c r="HC642" s="21"/>
      <c r="HD642" s="21"/>
      <c r="HE642" s="21"/>
      <c r="HF642" s="21"/>
      <c r="HG642" s="21"/>
      <c r="HH642" s="21"/>
      <c r="HI642" s="21"/>
      <c r="HJ642" s="21"/>
      <c r="HK642" s="21"/>
      <c r="HL642" s="21"/>
      <c r="HM642" s="21"/>
      <c r="HN642" s="21"/>
      <c r="HO642" s="21"/>
      <c r="HP642" s="21"/>
      <c r="HQ642" s="21"/>
      <c r="HR642" s="21"/>
      <c r="HS642" s="21"/>
      <c r="HT642" s="21"/>
      <c r="HU642" s="21"/>
      <c r="HV642" s="21"/>
      <c r="HW642" s="21"/>
      <c r="HX642" s="21"/>
      <c r="HY642" s="21"/>
      <c r="HZ642" s="21"/>
      <c r="IA642" s="21"/>
      <c r="IB642" s="21"/>
      <c r="IC642" s="21"/>
      <c r="ID642" s="21"/>
      <c r="IE642" s="21"/>
      <c r="IF642" s="21"/>
      <c r="IG642" s="21"/>
      <c r="IH642" s="21"/>
      <c r="II642" s="21"/>
      <c r="IJ642" s="21"/>
    </row>
    <row r="643" spans="1:244" s="12" customFormat="1" ht="14.4" customHeight="1" x14ac:dyDescent="0.3">
      <c r="B643" s="61">
        <v>2</v>
      </c>
      <c r="F643" s="14">
        <v>45261</v>
      </c>
      <c r="G643" s="22" t="s">
        <v>103</v>
      </c>
      <c r="I643" s="14">
        <v>45204</v>
      </c>
      <c r="J643" s="22">
        <f t="shared" si="90"/>
        <v>57</v>
      </c>
      <c r="K643" s="21"/>
      <c r="L643" s="12">
        <f t="shared" si="88"/>
        <v>57</v>
      </c>
      <c r="M643" s="22" t="s">
        <v>233</v>
      </c>
      <c r="N643" s="12">
        <v>1</v>
      </c>
      <c r="P643" s="12" t="s">
        <v>75</v>
      </c>
      <c r="Q643" s="12" t="s">
        <v>76</v>
      </c>
      <c r="R643" s="12" t="s">
        <v>234</v>
      </c>
      <c r="S643" s="12" t="s">
        <v>235</v>
      </c>
      <c r="T643" s="12">
        <v>28</v>
      </c>
      <c r="V643" s="12">
        <v>2</v>
      </c>
      <c r="W643" s="12" t="s">
        <v>83</v>
      </c>
      <c r="Z643" s="22">
        <v>24</v>
      </c>
      <c r="AA643" s="22">
        <v>2000</v>
      </c>
      <c r="AB643" s="12">
        <v>11</v>
      </c>
      <c r="AC643" s="22">
        <v>-28</v>
      </c>
      <c r="AE643" s="12">
        <v>38</v>
      </c>
      <c r="AF643" s="30">
        <v>39</v>
      </c>
      <c r="AG643" s="12">
        <v>40</v>
      </c>
      <c r="AH643" s="12">
        <v>41</v>
      </c>
      <c r="AJ643" s="22">
        <v>3</v>
      </c>
      <c r="AK643" s="22">
        <f t="shared" si="89"/>
        <v>3296.9447544642703</v>
      </c>
      <c r="AL643" s="21">
        <v>-75.469970703125</v>
      </c>
      <c r="AM643" s="21">
        <v>-92.6666259765625</v>
      </c>
      <c r="AN643" s="21">
        <v>-115.402221679687</v>
      </c>
      <c r="AO643" s="21">
        <v>-131.36291503906199</v>
      </c>
      <c r="AP643" s="21">
        <v>-144.805908203125</v>
      </c>
      <c r="AQ643" s="21">
        <v>-156.38732910156199</v>
      </c>
      <c r="AU643" s="12">
        <f t="shared" si="91"/>
        <v>10</v>
      </c>
      <c r="AV643" s="62">
        <v>5</v>
      </c>
      <c r="AW643" s="12">
        <v>1</v>
      </c>
      <c r="AX643" s="12">
        <v>1</v>
      </c>
      <c r="AY643" s="12" t="s">
        <v>80</v>
      </c>
      <c r="AZ643" s="37">
        <v>698.09997558593705</v>
      </c>
      <c r="BA643" s="37">
        <v>704.5</v>
      </c>
      <c r="BB643" s="62">
        <v>-30.726701736450099</v>
      </c>
      <c r="BC643" s="62">
        <v>59.5658149719238</v>
      </c>
      <c r="BD643" s="12">
        <v>2.0999999046325599</v>
      </c>
      <c r="BE643" s="12">
        <v>700.20001220703102</v>
      </c>
      <c r="BF643" s="12">
        <v>10.661395072936999</v>
      </c>
      <c r="BG643" s="12">
        <v>6.3000001907348597</v>
      </c>
      <c r="BH643" s="12">
        <v>704.40002441406205</v>
      </c>
      <c r="BI643" s="62">
        <v>3.5582191944122301</v>
      </c>
      <c r="BJ643" s="12">
        <v>29.7829074859619</v>
      </c>
      <c r="BK643" s="12">
        <v>0.930505990982056</v>
      </c>
      <c r="BL643" s="12">
        <v>4.48872518539428</v>
      </c>
      <c r="BM643" s="12" t="s">
        <v>81</v>
      </c>
      <c r="BN643" s="12" t="s">
        <v>81</v>
      </c>
      <c r="BO643" s="12">
        <v>41.046142578125</v>
      </c>
      <c r="BP643" s="12">
        <v>1.25</v>
      </c>
      <c r="BQ643" s="12">
        <v>-16.937255859375</v>
      </c>
      <c r="BR643" s="12">
        <v>1.75</v>
      </c>
      <c r="BS643" s="12" t="s">
        <v>81</v>
      </c>
      <c r="BT643" s="12" t="s">
        <v>81</v>
      </c>
      <c r="BU643" s="12" t="s">
        <v>81</v>
      </c>
      <c r="BV643" s="12" t="s">
        <v>81</v>
      </c>
      <c r="BW643" s="12">
        <v>224.167068481445</v>
      </c>
      <c r="BX643" s="12" t="s">
        <v>82</v>
      </c>
      <c r="BY643" s="12" t="s">
        <v>81</v>
      </c>
      <c r="BZ643" s="12" t="s">
        <v>82</v>
      </c>
      <c r="CA643" s="12" t="s">
        <v>82</v>
      </c>
      <c r="CB643" s="87">
        <v>18</v>
      </c>
      <c r="CE643" s="63"/>
      <c r="CF643" s="21"/>
      <c r="CG643" s="21"/>
      <c r="CH643" s="21"/>
      <c r="CI643" s="21"/>
      <c r="CJ643" s="21"/>
      <c r="CK643" s="21"/>
      <c r="CL643" s="21"/>
      <c r="CO643" s="62"/>
      <c r="CX643" s="22">
        <v>0.3</v>
      </c>
      <c r="CZ643" s="21"/>
      <c r="DA643" s="21"/>
      <c r="DB643" s="21"/>
      <c r="DC643" s="21"/>
      <c r="DD643" s="21"/>
      <c r="DH643" s="12" t="s">
        <v>517</v>
      </c>
      <c r="DV643" s="21"/>
      <c r="DW643" s="21"/>
      <c r="DX643" s="21"/>
      <c r="DY643" s="21"/>
      <c r="DZ643" s="21"/>
      <c r="EA643" s="21"/>
      <c r="EB643" s="21"/>
      <c r="EC643" s="21"/>
      <c r="ED643" s="21"/>
      <c r="EE643" s="21"/>
      <c r="EF643" s="21"/>
      <c r="EG643" s="92">
        <v>6</v>
      </c>
      <c r="EH643" s="21"/>
      <c r="EI643" s="21"/>
      <c r="EJ643" s="21"/>
      <c r="EK643" s="21"/>
      <c r="EL643" s="21"/>
      <c r="EM643" s="21"/>
      <c r="EN643" s="21"/>
      <c r="EO643" s="21"/>
      <c r="EP643" s="21"/>
      <c r="EQ643" s="21"/>
      <c r="ER643" s="21"/>
      <c r="ES643" s="21"/>
      <c r="ET643" s="21"/>
      <c r="EU643" s="21"/>
      <c r="EV643" s="21"/>
      <c r="EW643" s="21"/>
      <c r="EX643" s="21"/>
      <c r="EY643" s="21"/>
      <c r="EZ643" s="21"/>
      <c r="FA643" s="21"/>
      <c r="FB643" s="21"/>
      <c r="FC643" s="21"/>
      <c r="FD643" s="21"/>
      <c r="FE643" s="21"/>
      <c r="FF643" s="21"/>
      <c r="FG643" s="21"/>
      <c r="FH643" s="21"/>
      <c r="FI643" s="21"/>
      <c r="FJ643" s="21"/>
      <c r="FK643" s="21"/>
      <c r="FL643" s="21"/>
      <c r="FM643" s="21"/>
      <c r="FN643" s="21"/>
      <c r="FO643" s="21"/>
      <c r="FP643" s="21"/>
      <c r="FQ643" s="21"/>
      <c r="FR643" s="21"/>
      <c r="FS643" s="21"/>
      <c r="FT643" s="21"/>
      <c r="FU643" s="21"/>
      <c r="FV643" s="21"/>
      <c r="FW643" s="21"/>
      <c r="FX643" s="21"/>
      <c r="FY643" s="21"/>
      <c r="FZ643" s="21"/>
      <c r="GA643" s="21"/>
      <c r="GB643" s="21"/>
      <c r="GC643" s="21"/>
      <c r="GD643" s="21"/>
      <c r="GE643" s="21"/>
      <c r="GF643" s="21"/>
      <c r="GG643" s="21"/>
      <c r="GH643" s="21"/>
      <c r="GI643" s="21"/>
      <c r="GJ643" s="21"/>
      <c r="GK643" s="21"/>
      <c r="GL643" s="21"/>
      <c r="GM643" s="21"/>
      <c r="GN643" s="21"/>
      <c r="GO643" s="21"/>
      <c r="GP643" s="21"/>
      <c r="GQ643" s="21"/>
      <c r="GR643" s="21"/>
      <c r="GS643" s="21"/>
      <c r="GT643" s="21"/>
      <c r="GU643" s="21"/>
      <c r="GV643" s="21"/>
      <c r="GW643" s="21"/>
      <c r="GX643" s="21"/>
      <c r="GY643" s="21"/>
      <c r="GZ643" s="21"/>
      <c r="HA643" s="21"/>
      <c r="HB643" s="21"/>
      <c r="HC643" s="21"/>
      <c r="HD643" s="21"/>
      <c r="HE643" s="21"/>
      <c r="HF643" s="21"/>
      <c r="HG643" s="21"/>
      <c r="HH643" s="21"/>
      <c r="HI643" s="21"/>
      <c r="HJ643" s="21"/>
      <c r="HK643" s="21"/>
      <c r="HL643" s="21"/>
      <c r="HM643" s="21"/>
      <c r="HN643" s="21"/>
      <c r="HO643" s="21"/>
      <c r="HP643" s="21"/>
      <c r="HQ643" s="21"/>
      <c r="HR643" s="21"/>
      <c r="HS643" s="21"/>
      <c r="HT643" s="21"/>
      <c r="HU643" s="21"/>
      <c r="HV643" s="21"/>
      <c r="HW643" s="21"/>
      <c r="HX643" s="21"/>
      <c r="HY643" s="21"/>
      <c r="HZ643" s="21"/>
      <c r="IA643" s="21"/>
      <c r="IB643" s="21"/>
      <c r="IC643" s="21"/>
      <c r="ID643" s="21"/>
      <c r="IE643" s="21"/>
      <c r="IF643" s="21"/>
      <c r="IG643" s="21"/>
      <c r="IH643" s="21"/>
      <c r="II643" s="21"/>
      <c r="IJ643" s="21"/>
    </row>
    <row r="644" spans="1:244" s="12" customFormat="1" ht="14.4" customHeight="1" x14ac:dyDescent="0.3">
      <c r="B644" s="22">
        <v>2</v>
      </c>
      <c r="F644" s="14">
        <v>45261</v>
      </c>
      <c r="G644" s="22" t="s">
        <v>103</v>
      </c>
      <c r="I644" s="14">
        <v>45204</v>
      </c>
      <c r="J644" s="22">
        <f t="shared" si="90"/>
        <v>57</v>
      </c>
      <c r="K644" s="21"/>
      <c r="L644" s="12">
        <f t="shared" si="88"/>
        <v>57</v>
      </c>
      <c r="M644" s="22" t="s">
        <v>236</v>
      </c>
      <c r="N644" s="12">
        <v>1</v>
      </c>
      <c r="P644" s="12" t="s">
        <v>75</v>
      </c>
      <c r="Q644" s="12" t="s">
        <v>76</v>
      </c>
      <c r="R644" s="12" t="s">
        <v>234</v>
      </c>
      <c r="S644" s="12" t="s">
        <v>235</v>
      </c>
      <c r="T644" s="12">
        <v>28</v>
      </c>
      <c r="V644" s="12">
        <v>2</v>
      </c>
      <c r="W644" s="12" t="s">
        <v>83</v>
      </c>
      <c r="Z644" s="22">
        <v>23</v>
      </c>
      <c r="AA644" s="22">
        <v>2000</v>
      </c>
      <c r="AB644" s="12">
        <v>11</v>
      </c>
      <c r="AC644" s="22">
        <v>-29</v>
      </c>
      <c r="AE644" s="12">
        <v>6</v>
      </c>
      <c r="AF644" s="30">
        <v>7</v>
      </c>
      <c r="AG644" s="12">
        <v>8</v>
      </c>
      <c r="AH644" s="12">
        <v>9</v>
      </c>
      <c r="AJ644" s="22">
        <v>4</v>
      </c>
      <c r="AK644" s="22">
        <f t="shared" si="89"/>
        <v>2116.8736049107169</v>
      </c>
      <c r="AL644" s="21">
        <v>-77.178955078125</v>
      </c>
      <c r="AM644" s="21">
        <v>-95.6573486328125</v>
      </c>
      <c r="AN644" s="21">
        <v>-101.821899414062</v>
      </c>
      <c r="AO644" s="21">
        <v>-113.677978515625</v>
      </c>
      <c r="AP644" s="21">
        <v>-117.73681640625</v>
      </c>
      <c r="AQ644" s="21">
        <v>-135.650634765625</v>
      </c>
      <c r="AU644" s="12">
        <f t="shared" si="91"/>
        <v>12</v>
      </c>
      <c r="AV644" s="62">
        <v>6</v>
      </c>
      <c r="AW644" s="12">
        <v>1</v>
      </c>
      <c r="AX644" s="12">
        <v>1</v>
      </c>
      <c r="AY644" s="12" t="s">
        <v>80</v>
      </c>
      <c r="AZ644" s="12">
        <v>636.79998779296795</v>
      </c>
      <c r="BA644" s="12">
        <v>644.70001220703102</v>
      </c>
      <c r="BB644" s="62">
        <v>-33.209999084472599</v>
      </c>
      <c r="BC644" s="62">
        <v>53.580482482910099</v>
      </c>
      <c r="BD644" s="12">
        <v>4.0999999046325604</v>
      </c>
      <c r="BE644" s="12">
        <v>640.90002441406205</v>
      </c>
      <c r="BF644" s="12">
        <v>10.2455224990844</v>
      </c>
      <c r="BG644" s="12">
        <v>0</v>
      </c>
      <c r="BH644" s="12">
        <v>636.79998779296795</v>
      </c>
      <c r="BI644" s="62">
        <v>3.6626591682434002</v>
      </c>
      <c r="BJ644" s="12">
        <v>26.790241241455</v>
      </c>
      <c r="BK644" s="12">
        <v>2.67111945152282</v>
      </c>
      <c r="BL644" s="12">
        <v>6.33377885818481</v>
      </c>
      <c r="BM644" s="12" t="s">
        <v>81</v>
      </c>
      <c r="BN644" s="12" t="s">
        <v>81</v>
      </c>
      <c r="BO644" s="12">
        <v>29.296875</v>
      </c>
      <c r="BP644" s="12">
        <v>3.3499999046325599</v>
      </c>
      <c r="BQ644" s="12">
        <v>-15.716552734375</v>
      </c>
      <c r="BR644" s="12">
        <v>1.3500000238418499</v>
      </c>
      <c r="BS644" s="12" t="s">
        <v>81</v>
      </c>
      <c r="BT644" s="12" t="s">
        <v>81</v>
      </c>
      <c r="BU644" s="12" t="s">
        <v>81</v>
      </c>
      <c r="BV644" s="12" t="s">
        <v>81</v>
      </c>
      <c r="BW644" s="12">
        <v>227.54911804199199</v>
      </c>
      <c r="BX644" s="12" t="s">
        <v>82</v>
      </c>
      <c r="BY644" s="12" t="s">
        <v>81</v>
      </c>
      <c r="BZ644" s="12" t="s">
        <v>82</v>
      </c>
      <c r="CA644" s="21" t="s">
        <v>82</v>
      </c>
      <c r="CB644" s="87">
        <v>21</v>
      </c>
      <c r="CC644" s="21"/>
      <c r="CD644" s="21"/>
      <c r="CE644" s="63"/>
      <c r="CF644" s="21"/>
      <c r="CG644" s="21"/>
      <c r="CH644" s="21"/>
      <c r="CI644" s="21"/>
      <c r="CJ644" s="21"/>
      <c r="CK644" s="21"/>
      <c r="CL644" s="21"/>
      <c r="CO644" s="62"/>
      <c r="CX644" s="22">
        <v>0.8</v>
      </c>
      <c r="CZ644" s="21"/>
      <c r="DA644" s="21"/>
      <c r="DB644" s="21"/>
      <c r="DC644" s="21"/>
      <c r="DD644" s="21"/>
      <c r="DH644" s="91" t="s">
        <v>518</v>
      </c>
      <c r="DV644" s="21"/>
      <c r="DW644" s="21"/>
      <c r="DX644" s="21"/>
      <c r="DY644" s="21"/>
      <c r="DZ644" s="21"/>
      <c r="EA644" s="21"/>
      <c r="EB644" s="21"/>
      <c r="EF644" s="21"/>
      <c r="EG644" s="88">
        <v>7</v>
      </c>
    </row>
    <row r="645" spans="1:244" s="12" customFormat="1" ht="14.4" customHeight="1" x14ac:dyDescent="0.3">
      <c r="B645" s="22">
        <v>2</v>
      </c>
      <c r="F645" s="14">
        <v>45261</v>
      </c>
      <c r="G645" s="22" t="s">
        <v>103</v>
      </c>
      <c r="I645" s="14">
        <v>45204</v>
      </c>
      <c r="J645" s="22">
        <f t="shared" si="90"/>
        <v>57</v>
      </c>
      <c r="K645" s="21"/>
      <c r="L645" s="12">
        <f t="shared" si="88"/>
        <v>57</v>
      </c>
      <c r="M645" s="22" t="s">
        <v>233</v>
      </c>
      <c r="N645" s="12">
        <v>1</v>
      </c>
      <c r="P645" s="12" t="s">
        <v>75</v>
      </c>
      <c r="Q645" s="12" t="s">
        <v>76</v>
      </c>
      <c r="R645" s="12" t="s">
        <v>234</v>
      </c>
      <c r="S645" s="12" t="s">
        <v>235</v>
      </c>
      <c r="T645" s="12">
        <v>28</v>
      </c>
      <c r="V645" s="12">
        <v>3</v>
      </c>
      <c r="W645" s="12" t="s">
        <v>83</v>
      </c>
      <c r="Z645" s="22">
        <v>28</v>
      </c>
      <c r="AA645" s="22">
        <v>1500</v>
      </c>
      <c r="AB645" s="12">
        <v>16</v>
      </c>
      <c r="AC645" s="22">
        <v>-30</v>
      </c>
      <c r="AE645" s="12">
        <v>0</v>
      </c>
      <c r="AF645" s="30">
        <v>43</v>
      </c>
      <c r="AG645" s="12">
        <v>44</v>
      </c>
      <c r="AH645" s="12">
        <v>45</v>
      </c>
      <c r="AJ645" s="22">
        <v>0</v>
      </c>
      <c r="AK645" s="22">
        <f t="shared" si="89"/>
        <v>2242.1700613839171</v>
      </c>
      <c r="AL645" s="21">
        <v>-67.474365234375</v>
      </c>
      <c r="AM645" s="21">
        <v>-86.3494873046875</v>
      </c>
      <c r="AN645" s="21">
        <v>-105.239868164062</v>
      </c>
      <c r="AO645" s="21">
        <v>-106.26220703125</v>
      </c>
      <c r="AP645" s="21">
        <v>-132.598876953125</v>
      </c>
      <c r="AQ645" s="21">
        <v>-117.996215820312</v>
      </c>
      <c r="AU645" s="12">
        <f t="shared" si="91"/>
        <v>0</v>
      </c>
      <c r="AV645" s="62"/>
      <c r="BB645" s="62"/>
      <c r="BC645" s="62"/>
      <c r="BI645" s="62"/>
      <c r="CB645" s="87">
        <v>28</v>
      </c>
      <c r="CE645" s="63"/>
      <c r="CF645" s="21"/>
      <c r="CG645" s="21"/>
      <c r="CH645" s="21"/>
      <c r="CI645" s="21"/>
      <c r="CJ645" s="21"/>
      <c r="CK645" s="21"/>
      <c r="CL645" s="21"/>
      <c r="CO645" s="62"/>
      <c r="CX645" s="22">
        <v>0.2</v>
      </c>
      <c r="DE645" s="12" t="s">
        <v>519</v>
      </c>
      <c r="DV645" s="23"/>
      <c r="DW645" s="23"/>
      <c r="DX645" s="23"/>
      <c r="DY645" s="23"/>
      <c r="DZ645" s="23"/>
      <c r="EA645" s="23"/>
      <c r="EB645" s="23"/>
      <c r="EE645" s="23"/>
      <c r="EF645" s="21"/>
      <c r="EG645" s="88">
        <v>2</v>
      </c>
      <c r="EH645" s="23"/>
      <c r="EI645" s="23"/>
      <c r="EJ645" s="23"/>
      <c r="EK645" s="23"/>
      <c r="EL645" s="23"/>
      <c r="EM645" s="23"/>
      <c r="EN645" s="23"/>
      <c r="EO645" s="23"/>
      <c r="EP645" s="23"/>
      <c r="EQ645" s="23"/>
      <c r="ER645" s="23"/>
      <c r="ES645" s="23"/>
      <c r="ET645" s="23"/>
      <c r="EU645" s="23"/>
      <c r="EV645" s="23"/>
      <c r="EW645" s="23"/>
      <c r="EX645" s="23"/>
      <c r="EY645" s="23"/>
      <c r="EZ645" s="23"/>
      <c r="FA645" s="23"/>
      <c r="FB645" s="23"/>
      <c r="FC645" s="23"/>
      <c r="FD645" s="23"/>
      <c r="FE645" s="23"/>
      <c r="FF645" s="23"/>
      <c r="FG645" s="23"/>
      <c r="FH645" s="23"/>
      <c r="FI645" s="23"/>
      <c r="FJ645" s="23"/>
      <c r="FK645" s="23"/>
      <c r="FL645" s="23"/>
      <c r="FM645" s="23"/>
      <c r="FN645" s="23"/>
      <c r="FO645" s="23"/>
      <c r="FP645" s="23"/>
      <c r="FQ645" s="23"/>
      <c r="FR645" s="23"/>
      <c r="FS645" s="23"/>
      <c r="FT645" s="23"/>
      <c r="FU645" s="23"/>
      <c r="FV645" s="23"/>
      <c r="FW645" s="23"/>
      <c r="FX645" s="23"/>
      <c r="FY645" s="23"/>
      <c r="FZ645" s="23"/>
      <c r="GA645" s="23"/>
      <c r="GB645" s="23"/>
      <c r="GC645" s="23"/>
      <c r="GD645" s="23"/>
      <c r="GE645" s="23"/>
      <c r="GF645" s="23"/>
      <c r="GG645" s="23"/>
      <c r="GH645" s="23"/>
      <c r="GI645" s="23"/>
      <c r="GJ645" s="23"/>
      <c r="GK645" s="23"/>
      <c r="GL645" s="23"/>
      <c r="GM645" s="23"/>
      <c r="GN645" s="23"/>
      <c r="GO645" s="23"/>
      <c r="GP645" s="23"/>
      <c r="GQ645" s="23"/>
      <c r="GR645" s="23"/>
      <c r="GS645" s="23"/>
      <c r="GT645" s="23"/>
      <c r="GU645" s="23"/>
      <c r="GV645" s="23"/>
      <c r="GW645" s="23"/>
      <c r="GX645" s="23"/>
      <c r="GY645" s="23"/>
      <c r="GZ645" s="23"/>
      <c r="HA645" s="23"/>
      <c r="HB645" s="23"/>
      <c r="HC645" s="23"/>
      <c r="HD645" s="23"/>
      <c r="HE645" s="23"/>
      <c r="HF645" s="23"/>
      <c r="HG645" s="23"/>
      <c r="HH645" s="23"/>
      <c r="HI645" s="23"/>
      <c r="HJ645" s="23"/>
      <c r="HK645" s="23"/>
      <c r="HL645" s="23"/>
      <c r="HM645" s="23"/>
      <c r="HN645" s="23"/>
      <c r="HO645" s="23"/>
      <c r="HP645" s="23"/>
      <c r="HQ645" s="23"/>
      <c r="HR645" s="23"/>
      <c r="HS645" s="23"/>
      <c r="HT645" s="23"/>
      <c r="HU645" s="23"/>
      <c r="HV645" s="23"/>
      <c r="HW645" s="23"/>
      <c r="HX645" s="23"/>
      <c r="HY645" s="23"/>
      <c r="HZ645" s="23"/>
      <c r="IA645" s="23"/>
      <c r="IB645" s="23"/>
      <c r="IC645" s="23"/>
      <c r="ID645" s="23"/>
      <c r="IE645" s="23"/>
      <c r="IF645" s="23"/>
      <c r="IG645" s="23"/>
      <c r="IH645" s="23"/>
      <c r="II645" s="23"/>
      <c r="IJ645" s="23"/>
    </row>
    <row r="646" spans="1:244" s="12" customFormat="1" ht="14.4" customHeight="1" x14ac:dyDescent="0.3">
      <c r="B646" s="61">
        <v>2</v>
      </c>
      <c r="F646" s="14">
        <v>45261</v>
      </c>
      <c r="G646" s="22" t="s">
        <v>103</v>
      </c>
      <c r="I646" s="14">
        <v>45204</v>
      </c>
      <c r="J646" s="22">
        <f t="shared" si="90"/>
        <v>57</v>
      </c>
      <c r="K646" s="21"/>
      <c r="L646" s="12">
        <f t="shared" si="88"/>
        <v>57</v>
      </c>
      <c r="M646" s="22" t="s">
        <v>236</v>
      </c>
      <c r="N646" s="12">
        <v>1</v>
      </c>
      <c r="P646" s="12" t="s">
        <v>75</v>
      </c>
      <c r="Q646" s="12" t="s">
        <v>76</v>
      </c>
      <c r="R646" s="12" t="s">
        <v>234</v>
      </c>
      <c r="S646" s="12" t="s">
        <v>235</v>
      </c>
      <c r="T646" s="12">
        <v>28</v>
      </c>
      <c r="V646" s="12">
        <v>3</v>
      </c>
      <c r="W646" s="12" t="s">
        <v>83</v>
      </c>
      <c r="Z646" s="22">
        <v>29</v>
      </c>
      <c r="AA646" s="22">
        <v>2000</v>
      </c>
      <c r="AB646" s="12">
        <v>11</v>
      </c>
      <c r="AC646" s="22">
        <v>-34</v>
      </c>
      <c r="AE646" s="12">
        <v>10</v>
      </c>
      <c r="AF646" s="30">
        <v>11</v>
      </c>
      <c r="AG646" s="12">
        <v>12</v>
      </c>
      <c r="AH646" s="12">
        <v>13</v>
      </c>
      <c r="AJ646" s="22">
        <v>4</v>
      </c>
      <c r="AK646" s="22">
        <f t="shared" si="89"/>
        <v>2287.7720424107029</v>
      </c>
      <c r="AL646" s="21">
        <v>-67.138671875</v>
      </c>
      <c r="AM646" s="21">
        <v>-89.202880859375</v>
      </c>
      <c r="AN646" s="21">
        <v>-107.696533203125</v>
      </c>
      <c r="AO646" s="21">
        <v>-115.127563476562</v>
      </c>
      <c r="AP646" s="21">
        <v>-113.418579101562</v>
      </c>
      <c r="AQ646" s="21">
        <v>-131.195068359375</v>
      </c>
      <c r="AU646" s="12">
        <f t="shared" si="91"/>
        <v>16</v>
      </c>
      <c r="AV646" s="62">
        <v>8</v>
      </c>
      <c r="AW646" s="12">
        <v>1</v>
      </c>
      <c r="AX646" s="12">
        <v>1</v>
      </c>
      <c r="AY646" s="12" t="s">
        <v>80</v>
      </c>
      <c r="AZ646" s="12">
        <v>654.5</v>
      </c>
      <c r="BA646" s="12">
        <v>664.29998779296795</v>
      </c>
      <c r="BB646" s="62">
        <v>-26.309999465942301</v>
      </c>
      <c r="BC646" s="62">
        <v>43.048892974853501</v>
      </c>
      <c r="BD646" s="12">
        <v>3.0999999046325599</v>
      </c>
      <c r="BE646" s="12">
        <v>657.59997558593705</v>
      </c>
      <c r="BF646" s="12">
        <v>10.3035306930541</v>
      </c>
      <c r="BG646" s="12">
        <v>9.6999998092651296</v>
      </c>
      <c r="BH646" s="12">
        <v>664.20001220703102</v>
      </c>
      <c r="BI646" s="62">
        <v>6.7055149078369096</v>
      </c>
      <c r="BJ646" s="12">
        <v>21.524446487426701</v>
      </c>
      <c r="BK646" s="12">
        <v>0.76541155576705899</v>
      </c>
      <c r="BL646" s="12">
        <v>7.4709262847900302</v>
      </c>
      <c r="BM646" s="12" t="s">
        <v>81</v>
      </c>
      <c r="BN646" s="12" t="s">
        <v>81</v>
      </c>
      <c r="BO646" s="12">
        <v>17.852783203125</v>
      </c>
      <c r="BP646" s="12">
        <v>1.25</v>
      </c>
      <c r="BQ646" s="12">
        <v>-7.476806640625</v>
      </c>
      <c r="BR646" s="12">
        <v>3.1500000953674299</v>
      </c>
      <c r="BS646" s="12" t="s">
        <v>81</v>
      </c>
      <c r="BT646" s="12" t="s">
        <v>81</v>
      </c>
      <c r="BU646" s="12" t="s">
        <v>81</v>
      </c>
      <c r="BV646" s="12" t="s">
        <v>81</v>
      </c>
      <c r="BW646" s="12">
        <v>281.0771484375</v>
      </c>
      <c r="BX646" s="12" t="s">
        <v>82</v>
      </c>
      <c r="BY646" s="12" t="s">
        <v>81</v>
      </c>
      <c r="BZ646" s="12" t="s">
        <v>82</v>
      </c>
      <c r="CA646" s="12" t="s">
        <v>82</v>
      </c>
      <c r="CB646" s="87">
        <v>19</v>
      </c>
      <c r="CE646" s="63"/>
      <c r="CF646" s="21"/>
      <c r="CG646" s="21"/>
      <c r="CH646" s="21"/>
      <c r="CI646" s="21"/>
      <c r="CJ646" s="21"/>
      <c r="CK646" s="21"/>
      <c r="CL646" s="21"/>
      <c r="CO646" s="62"/>
      <c r="CX646" s="22">
        <v>3.4</v>
      </c>
      <c r="CZ646" s="21"/>
      <c r="DA646" s="21"/>
      <c r="DB646" s="21"/>
      <c r="DC646" s="21"/>
      <c r="DD646" s="21"/>
      <c r="DG646" s="21" t="s">
        <v>520</v>
      </c>
      <c r="DH646" s="91" t="s">
        <v>518</v>
      </c>
      <c r="DV646" s="21"/>
      <c r="DW646" s="21"/>
      <c r="DX646" s="21"/>
      <c r="DY646" s="21"/>
      <c r="DZ646" s="21"/>
      <c r="EA646" s="21"/>
      <c r="EB646" s="21"/>
      <c r="EF646" s="21"/>
      <c r="EG646" s="88">
        <v>7</v>
      </c>
    </row>
    <row r="647" spans="1:244" s="12" customFormat="1" ht="14.4" customHeight="1" x14ac:dyDescent="0.3">
      <c r="B647" s="22">
        <v>2</v>
      </c>
      <c r="F647" s="14">
        <v>45261</v>
      </c>
      <c r="G647" s="22" t="s">
        <v>103</v>
      </c>
      <c r="I647" s="14">
        <v>45204</v>
      </c>
      <c r="J647" s="22">
        <f t="shared" si="90"/>
        <v>57</v>
      </c>
      <c r="K647" s="21"/>
      <c r="L647" s="12">
        <f t="shared" si="88"/>
        <v>57</v>
      </c>
      <c r="M647" s="22" t="s">
        <v>233</v>
      </c>
      <c r="N647" s="12">
        <v>1</v>
      </c>
      <c r="P647" s="12" t="s">
        <v>75</v>
      </c>
      <c r="Q647" s="12" t="s">
        <v>76</v>
      </c>
      <c r="R647" s="12" t="s">
        <v>234</v>
      </c>
      <c r="S647" s="12" t="s">
        <v>235</v>
      </c>
      <c r="T647" s="12">
        <v>28</v>
      </c>
      <c r="V647" s="12">
        <v>4</v>
      </c>
      <c r="W647" s="12" t="s">
        <v>521</v>
      </c>
      <c r="Z647" s="22">
        <v>45</v>
      </c>
      <c r="AA647" s="22">
        <v>2000</v>
      </c>
      <c r="AB647" s="12">
        <v>5</v>
      </c>
      <c r="AC647" s="22">
        <v>-31</v>
      </c>
      <c r="AE647" s="12">
        <v>46</v>
      </c>
      <c r="AF647" s="30">
        <v>47</v>
      </c>
      <c r="AG647" s="12">
        <v>48</v>
      </c>
      <c r="AH647" s="12">
        <v>49</v>
      </c>
      <c r="AJ647" s="22">
        <v>8</v>
      </c>
      <c r="AK647" s="22">
        <f t="shared" si="89"/>
        <v>1654.1399274553428</v>
      </c>
      <c r="AL647" s="21">
        <v>-62.43896484375</v>
      </c>
      <c r="AM647" s="21">
        <v>-65.6585693359375</v>
      </c>
      <c r="AN647" s="21">
        <v>-73.5931396484375</v>
      </c>
      <c r="AO647" s="21">
        <v>-84.9761962890625</v>
      </c>
      <c r="AP647" s="21">
        <v>-92.3614501953125</v>
      </c>
      <c r="AQ647" s="21">
        <v>-102.035522460937</v>
      </c>
      <c r="AU647" s="12">
        <f t="shared" si="91"/>
        <v>10</v>
      </c>
      <c r="AV647" s="62">
        <v>5</v>
      </c>
      <c r="AW647" s="12">
        <v>1</v>
      </c>
      <c r="AX647" s="12">
        <v>1</v>
      </c>
      <c r="AY647" s="12" t="s">
        <v>80</v>
      </c>
      <c r="AZ647" s="12">
        <v>698.09997558593705</v>
      </c>
      <c r="BA647" s="12">
        <v>704.5</v>
      </c>
      <c r="BB647" s="62">
        <v>-30.726701736450099</v>
      </c>
      <c r="BC647" s="62">
        <v>59.5658149719238</v>
      </c>
      <c r="BD647" s="12">
        <v>2.0999999046325599</v>
      </c>
      <c r="BE647" s="12">
        <v>700.20001220703102</v>
      </c>
      <c r="BF647" s="12">
        <v>10.661395072936999</v>
      </c>
      <c r="BG647" s="12">
        <v>6.3000001907348597</v>
      </c>
      <c r="BH647" s="12">
        <v>704.40002441406205</v>
      </c>
      <c r="BI647" s="62">
        <v>3.5582191944122301</v>
      </c>
      <c r="BJ647" s="12">
        <v>29.7829074859619</v>
      </c>
      <c r="BK647" s="12">
        <v>0.930505990982056</v>
      </c>
      <c r="BL647" s="12">
        <v>4.48872518539428</v>
      </c>
      <c r="BM647" s="12" t="s">
        <v>81</v>
      </c>
      <c r="BN647" s="12" t="s">
        <v>81</v>
      </c>
      <c r="BO647" s="12">
        <v>41.046142578125</v>
      </c>
      <c r="BP647" s="12">
        <v>1.25</v>
      </c>
      <c r="BQ647" s="12">
        <v>-16.937255859375</v>
      </c>
      <c r="BR647" s="12">
        <v>1.75</v>
      </c>
      <c r="BS647" s="12" t="s">
        <v>81</v>
      </c>
      <c r="BT647" s="12" t="s">
        <v>81</v>
      </c>
      <c r="BU647" s="12" t="s">
        <v>81</v>
      </c>
      <c r="BV647" s="12" t="s">
        <v>81</v>
      </c>
      <c r="BW647" s="12">
        <v>224.167068481445</v>
      </c>
      <c r="BX647" s="12" t="s">
        <v>82</v>
      </c>
      <c r="BY647" s="12" t="s">
        <v>81</v>
      </c>
      <c r="BZ647" s="12" t="s">
        <v>82</v>
      </c>
      <c r="CA647" s="12" t="s">
        <v>82</v>
      </c>
      <c r="CB647" s="87">
        <v>12.8</v>
      </c>
      <c r="CE647" s="63"/>
      <c r="CF647" s="21"/>
      <c r="CG647" s="21"/>
      <c r="CH647" s="21"/>
      <c r="CI647" s="21"/>
      <c r="CJ647" s="21"/>
      <c r="CK647" s="21"/>
      <c r="CL647" s="21"/>
      <c r="CO647" s="62"/>
      <c r="CX647" s="22">
        <v>0.6</v>
      </c>
      <c r="DV647" s="23"/>
      <c r="DW647" s="23"/>
      <c r="DX647" s="23"/>
      <c r="DY647" s="23"/>
      <c r="DZ647" s="23"/>
      <c r="EA647" s="23"/>
      <c r="EB647" s="23"/>
      <c r="ED647" s="21"/>
      <c r="EE647" s="23"/>
      <c r="EF647" s="21"/>
      <c r="EG647" s="88">
        <v>9</v>
      </c>
      <c r="EH647" s="23"/>
      <c r="EI647" s="23"/>
      <c r="EJ647" s="23"/>
      <c r="EK647" s="23"/>
      <c r="EL647" s="23"/>
      <c r="EM647" s="23"/>
      <c r="EN647" s="23"/>
      <c r="EO647" s="23"/>
      <c r="EP647" s="23"/>
      <c r="EQ647" s="23"/>
      <c r="ER647" s="23"/>
      <c r="ES647" s="23"/>
      <c r="ET647" s="23"/>
      <c r="EU647" s="23"/>
      <c r="EV647" s="23"/>
      <c r="EW647" s="23"/>
      <c r="EX647" s="23"/>
      <c r="EY647" s="23"/>
      <c r="EZ647" s="23"/>
      <c r="FA647" s="23"/>
      <c r="FB647" s="23"/>
      <c r="FC647" s="23"/>
      <c r="FD647" s="23"/>
      <c r="FE647" s="23"/>
      <c r="FF647" s="23"/>
      <c r="FG647" s="23"/>
      <c r="FH647" s="23"/>
      <c r="FI647" s="23"/>
      <c r="FJ647" s="23"/>
      <c r="FK647" s="23"/>
      <c r="FL647" s="23"/>
      <c r="FM647" s="23"/>
      <c r="FN647" s="23"/>
      <c r="FO647" s="23"/>
      <c r="FP647" s="23"/>
      <c r="FQ647" s="23"/>
      <c r="FR647" s="23"/>
      <c r="FS647" s="23"/>
      <c r="FT647" s="23"/>
      <c r="FU647" s="23"/>
      <c r="FV647" s="23"/>
      <c r="FW647" s="23"/>
      <c r="FX647" s="23"/>
      <c r="FY647" s="23"/>
      <c r="FZ647" s="23"/>
      <c r="GA647" s="23"/>
      <c r="GB647" s="23"/>
      <c r="GC647" s="23"/>
      <c r="GD647" s="23"/>
      <c r="GE647" s="23"/>
      <c r="GF647" s="23"/>
      <c r="GG647" s="23"/>
      <c r="GH647" s="23"/>
      <c r="GI647" s="23"/>
      <c r="GJ647" s="23"/>
      <c r="GK647" s="23"/>
      <c r="GL647" s="23"/>
      <c r="GM647" s="23"/>
      <c r="GN647" s="23"/>
      <c r="GO647" s="23"/>
      <c r="GP647" s="23"/>
      <c r="GQ647" s="23"/>
      <c r="GR647" s="23"/>
      <c r="GS647" s="23"/>
      <c r="GT647" s="23"/>
      <c r="GU647" s="23"/>
      <c r="GV647" s="23"/>
      <c r="GW647" s="23"/>
      <c r="GX647" s="23"/>
      <c r="GY647" s="23"/>
      <c r="GZ647" s="23"/>
      <c r="HA647" s="23"/>
      <c r="HB647" s="23"/>
      <c r="HC647" s="23"/>
      <c r="HD647" s="23"/>
      <c r="HE647" s="23"/>
      <c r="HF647" s="23"/>
      <c r="HG647" s="23"/>
      <c r="HH647" s="23"/>
      <c r="HI647" s="23"/>
      <c r="HJ647" s="23"/>
      <c r="HK647" s="23"/>
      <c r="HL647" s="23"/>
      <c r="HM647" s="23"/>
      <c r="HN647" s="23"/>
      <c r="HO647" s="23"/>
      <c r="HP647" s="23"/>
      <c r="HQ647" s="23"/>
      <c r="HR647" s="23"/>
      <c r="HS647" s="23"/>
      <c r="HT647" s="23"/>
      <c r="HU647" s="23"/>
      <c r="HV647" s="23"/>
      <c r="HW647" s="23"/>
      <c r="HX647" s="23"/>
      <c r="HY647" s="23"/>
      <c r="HZ647" s="23"/>
      <c r="IA647" s="23"/>
      <c r="IB647" s="23"/>
      <c r="IC647" s="23"/>
      <c r="ID647" s="23"/>
      <c r="IE647" s="23"/>
      <c r="IF647" s="23"/>
      <c r="IG647" s="23"/>
      <c r="IH647" s="23"/>
      <c r="II647" s="23"/>
      <c r="IJ647" s="23"/>
    </row>
    <row r="648" spans="1:244" s="12" customFormat="1" ht="14.4" customHeight="1" x14ac:dyDescent="0.3">
      <c r="B648" s="61">
        <v>2</v>
      </c>
      <c r="F648" s="14">
        <v>45261</v>
      </c>
      <c r="G648" s="22" t="s">
        <v>103</v>
      </c>
      <c r="I648" s="14">
        <v>45204</v>
      </c>
      <c r="J648" s="22">
        <f t="shared" si="90"/>
        <v>57</v>
      </c>
      <c r="K648" s="21"/>
      <c r="L648" s="12">
        <f t="shared" si="88"/>
        <v>57</v>
      </c>
      <c r="M648" s="22" t="s">
        <v>236</v>
      </c>
      <c r="N648" s="12">
        <v>1</v>
      </c>
      <c r="P648" s="12" t="s">
        <v>75</v>
      </c>
      <c r="Q648" s="12" t="s">
        <v>76</v>
      </c>
      <c r="R648" s="12" t="s">
        <v>234</v>
      </c>
      <c r="S648" s="12" t="s">
        <v>235</v>
      </c>
      <c r="T648" s="12">
        <v>28</v>
      </c>
      <c r="V648" s="12">
        <v>4</v>
      </c>
      <c r="W648" s="12" t="s">
        <v>83</v>
      </c>
      <c r="Z648" s="22">
        <v>55</v>
      </c>
      <c r="AA648" s="22">
        <v>1500</v>
      </c>
      <c r="AB648" s="12">
        <v>16</v>
      </c>
      <c r="AC648" s="22">
        <v>-35</v>
      </c>
      <c r="AE648" s="12">
        <v>14</v>
      </c>
      <c r="AF648" s="30">
        <v>15</v>
      </c>
      <c r="AG648" s="12">
        <v>16</v>
      </c>
      <c r="AH648" s="12">
        <v>17</v>
      </c>
      <c r="AJ648" s="22">
        <v>2</v>
      </c>
      <c r="AK648" s="22">
        <f t="shared" si="89"/>
        <v>1659.2843191964141</v>
      </c>
      <c r="AL648" s="21">
        <v>-66.9403076171875</v>
      </c>
      <c r="AM648" s="21">
        <v>-77.9876708984375</v>
      </c>
      <c r="AN648" s="21">
        <v>-86.8988037109375</v>
      </c>
      <c r="AO648" s="21">
        <v>-96.282958984375</v>
      </c>
      <c r="AP648" s="21">
        <v>-102.630615234375</v>
      </c>
      <c r="AQ648" s="21">
        <v>-108.352661132812</v>
      </c>
      <c r="AU648" s="12">
        <f t="shared" si="91"/>
        <v>28</v>
      </c>
      <c r="AV648" s="62">
        <v>14</v>
      </c>
      <c r="AW648" s="12">
        <v>1</v>
      </c>
      <c r="AX648" s="12">
        <v>1</v>
      </c>
      <c r="AY648" s="12" t="s">
        <v>80</v>
      </c>
      <c r="AZ648" s="12">
        <v>507.70001220703102</v>
      </c>
      <c r="BA648" s="12">
        <v>515</v>
      </c>
      <c r="BB648" s="62">
        <v>-29.319999694824201</v>
      </c>
      <c r="BC648" s="62">
        <v>40.458915710449197</v>
      </c>
      <c r="BD648" s="12">
        <v>3.5</v>
      </c>
      <c r="BE648" s="12">
        <v>511.20001220703102</v>
      </c>
      <c r="BF648" s="12">
        <v>10.856864929199199</v>
      </c>
      <c r="BG648" s="12">
        <v>0</v>
      </c>
      <c r="BH648" s="12">
        <v>507.70001220703102</v>
      </c>
      <c r="BI648" s="62">
        <v>4.9150881767272896</v>
      </c>
      <c r="BJ648" s="12">
        <v>20.229457855224599</v>
      </c>
      <c r="BK648" s="12">
        <v>1.1755505800247099</v>
      </c>
      <c r="BL648" s="12">
        <v>6.0906386375427202</v>
      </c>
      <c r="BM648" s="12" t="s">
        <v>81</v>
      </c>
      <c r="BN648" s="12" t="s">
        <v>81</v>
      </c>
      <c r="BO648" s="12">
        <v>13.73291015625</v>
      </c>
      <c r="BP648" s="12">
        <v>2.25</v>
      </c>
      <c r="BQ648" s="12">
        <v>-10.3759765625</v>
      </c>
      <c r="BR648" s="12">
        <v>2.25</v>
      </c>
      <c r="BS648" s="12" t="s">
        <v>81</v>
      </c>
      <c r="BT648" s="12" t="s">
        <v>81</v>
      </c>
      <c r="BU648" s="12" t="s">
        <v>81</v>
      </c>
      <c r="BV648" s="12" t="s">
        <v>81</v>
      </c>
      <c r="BW648" s="12">
        <v>192.88578796386699</v>
      </c>
      <c r="BX648" s="12" t="s">
        <v>82</v>
      </c>
      <c r="BY648" s="12" t="s">
        <v>81</v>
      </c>
      <c r="BZ648" s="12" t="s">
        <v>82</v>
      </c>
      <c r="CA648" s="12" t="s">
        <v>82</v>
      </c>
      <c r="CB648" s="87">
        <v>16</v>
      </c>
      <c r="CE648" s="63"/>
      <c r="CF648" s="21"/>
      <c r="CG648" s="21"/>
      <c r="CH648" s="21"/>
      <c r="CI648" s="21"/>
      <c r="CJ648" s="21"/>
      <c r="CK648" s="21"/>
      <c r="CL648" s="21"/>
      <c r="CO648" s="62"/>
      <c r="CX648" s="22">
        <v>2.1</v>
      </c>
      <c r="CZ648" s="21"/>
      <c r="DA648" s="21"/>
      <c r="DB648" s="21"/>
      <c r="DC648" s="21"/>
      <c r="DD648" s="21"/>
      <c r="DG648" s="21" t="s">
        <v>520</v>
      </c>
      <c r="DH648" s="91" t="s">
        <v>518</v>
      </c>
      <c r="DV648" s="21"/>
      <c r="DW648" s="21"/>
      <c r="DX648" s="21"/>
      <c r="DY648" s="21"/>
      <c r="DZ648" s="21"/>
      <c r="EA648" s="21"/>
      <c r="EB648" s="21"/>
      <c r="EF648" s="21"/>
      <c r="EG648" s="88">
        <v>5</v>
      </c>
    </row>
    <row r="649" spans="1:244" s="12" customFormat="1" ht="14.4" customHeight="1" x14ac:dyDescent="0.3">
      <c r="B649" s="61">
        <v>2</v>
      </c>
      <c r="F649" s="14">
        <v>45261</v>
      </c>
      <c r="G649" s="22" t="s">
        <v>103</v>
      </c>
      <c r="I649" s="14">
        <v>45204</v>
      </c>
      <c r="J649" s="22">
        <f t="shared" si="90"/>
        <v>57</v>
      </c>
      <c r="K649" s="21"/>
      <c r="L649" s="12">
        <f t="shared" si="88"/>
        <v>57</v>
      </c>
      <c r="M649" s="22" t="s">
        <v>233</v>
      </c>
      <c r="N649" s="12">
        <v>1</v>
      </c>
      <c r="P649" s="12" t="s">
        <v>75</v>
      </c>
      <c r="Q649" s="12" t="s">
        <v>76</v>
      </c>
      <c r="R649" s="12" t="s">
        <v>234</v>
      </c>
      <c r="S649" s="12" t="s">
        <v>235</v>
      </c>
      <c r="T649" s="12">
        <v>28</v>
      </c>
      <c r="V649" s="12">
        <v>5</v>
      </c>
      <c r="W649" s="12" t="s">
        <v>83</v>
      </c>
      <c r="Z649" s="22">
        <v>30</v>
      </c>
      <c r="AA649" s="22">
        <v>2000</v>
      </c>
      <c r="AB649" s="12">
        <v>10</v>
      </c>
      <c r="AC649" s="22">
        <v>-32</v>
      </c>
      <c r="AE649" s="12">
        <v>50</v>
      </c>
      <c r="AF649" s="30">
        <v>51</v>
      </c>
      <c r="AG649" s="12">
        <v>52</v>
      </c>
      <c r="AH649" s="12">
        <v>53</v>
      </c>
      <c r="AJ649" s="22">
        <v>1</v>
      </c>
      <c r="AK649" s="22">
        <f t="shared" si="89"/>
        <v>2911.5513392857142</v>
      </c>
      <c r="AL649" s="21">
        <v>-73.54736328125</v>
      </c>
      <c r="AM649" s="21">
        <v>-84.747314453125</v>
      </c>
      <c r="AN649" s="21">
        <v>-106.491088867187</v>
      </c>
      <c r="AO649" s="21">
        <v>-122.573852539062</v>
      </c>
      <c r="AP649" s="21">
        <v>-133.819580078125</v>
      </c>
      <c r="AQ649" s="21">
        <v>-142.791748046875</v>
      </c>
      <c r="AU649" s="12">
        <f t="shared" si="91"/>
        <v>16</v>
      </c>
      <c r="AV649" s="62">
        <v>8</v>
      </c>
      <c r="AW649" s="12">
        <v>1</v>
      </c>
      <c r="AX649" s="12">
        <v>1</v>
      </c>
      <c r="AY649" s="12" t="s">
        <v>80</v>
      </c>
      <c r="AZ649" s="12">
        <v>598</v>
      </c>
      <c r="BA649" s="12">
        <v>604</v>
      </c>
      <c r="BB649" s="62">
        <v>-30.049999237060501</v>
      </c>
      <c r="BC649" s="62">
        <v>43.523509979247997</v>
      </c>
      <c r="BD649" s="12">
        <v>3</v>
      </c>
      <c r="BE649" s="12">
        <v>601</v>
      </c>
      <c r="BF649" s="12">
        <v>8.3825197219848597</v>
      </c>
      <c r="BG649" s="12">
        <v>5.9000000953674299</v>
      </c>
      <c r="BH649" s="12">
        <v>603.90002441406205</v>
      </c>
      <c r="BI649" s="62">
        <v>3.75453400611877</v>
      </c>
      <c r="BJ649" s="12">
        <v>21.761754989623999</v>
      </c>
      <c r="BK649" s="12">
        <v>1.07863438129425</v>
      </c>
      <c r="BL649" s="12">
        <v>4.83316850662231</v>
      </c>
      <c r="BM649" s="12" t="s">
        <v>81</v>
      </c>
      <c r="BN649" s="12" t="s">
        <v>81</v>
      </c>
      <c r="BO649" s="12">
        <v>17.7001953125</v>
      </c>
      <c r="BP649" s="12">
        <v>5.0000000745057997E-2</v>
      </c>
      <c r="BQ649" s="12">
        <v>-15.56396484375</v>
      </c>
      <c r="BR649" s="12">
        <v>1.45000004768371</v>
      </c>
      <c r="BS649" s="12" t="s">
        <v>81</v>
      </c>
      <c r="BT649" s="12" t="s">
        <v>81</v>
      </c>
      <c r="BU649" s="12" t="s">
        <v>81</v>
      </c>
      <c r="BV649" s="12" t="s">
        <v>81</v>
      </c>
      <c r="BW649" s="12">
        <v>161.71022033691401</v>
      </c>
      <c r="BX649" s="12" t="s">
        <v>82</v>
      </c>
      <c r="BY649" s="12" t="s">
        <v>81</v>
      </c>
      <c r="BZ649" s="12" t="s">
        <v>82</v>
      </c>
      <c r="CA649" s="12" t="s">
        <v>82</v>
      </c>
      <c r="CB649" s="87">
        <v>33</v>
      </c>
      <c r="CE649" s="63"/>
      <c r="CF649" s="21"/>
      <c r="CG649" s="21"/>
      <c r="CH649" s="21"/>
      <c r="CI649" s="21"/>
      <c r="CJ649" s="21"/>
      <c r="CK649" s="21"/>
      <c r="CL649" s="21"/>
      <c r="CO649" s="62"/>
      <c r="CX649" s="22">
        <v>1.45</v>
      </c>
      <c r="DV649" s="23"/>
      <c r="DW649" s="23"/>
      <c r="DX649" s="23"/>
      <c r="DY649" s="23"/>
      <c r="DZ649" s="23"/>
      <c r="EA649" s="23"/>
      <c r="EB649" s="23"/>
      <c r="ED649" s="21"/>
      <c r="EE649" s="23"/>
      <c r="EF649" s="21"/>
      <c r="EG649" s="88">
        <v>5</v>
      </c>
      <c r="EH649" s="23"/>
      <c r="EI649" s="23"/>
      <c r="EJ649" s="23"/>
      <c r="EK649" s="23"/>
      <c r="EL649" s="23"/>
      <c r="EM649" s="23"/>
      <c r="EN649" s="23"/>
      <c r="EO649" s="23"/>
      <c r="EP649" s="23"/>
      <c r="EQ649" s="23"/>
      <c r="ER649" s="23"/>
      <c r="ES649" s="23"/>
      <c r="ET649" s="23"/>
      <c r="EU649" s="23"/>
      <c r="EV649" s="23"/>
      <c r="EW649" s="23"/>
      <c r="EX649" s="23"/>
      <c r="EY649" s="23"/>
      <c r="EZ649" s="23"/>
      <c r="FA649" s="23"/>
      <c r="FB649" s="23"/>
      <c r="FC649" s="23"/>
      <c r="FD649" s="23"/>
      <c r="FE649" s="23"/>
      <c r="FF649" s="23"/>
      <c r="FG649" s="23"/>
      <c r="FH649" s="23"/>
      <c r="FI649" s="23"/>
      <c r="FJ649" s="23"/>
      <c r="FK649" s="23"/>
      <c r="FL649" s="23"/>
      <c r="FM649" s="23"/>
      <c r="FN649" s="23"/>
      <c r="FO649" s="23"/>
      <c r="FP649" s="23"/>
      <c r="FQ649" s="23"/>
      <c r="FR649" s="23"/>
      <c r="FS649" s="23"/>
      <c r="FT649" s="23"/>
      <c r="FU649" s="23"/>
      <c r="FV649" s="23"/>
      <c r="FW649" s="23"/>
      <c r="FX649" s="23"/>
      <c r="FY649" s="23"/>
      <c r="FZ649" s="23"/>
      <c r="GA649" s="23"/>
      <c r="GB649" s="23"/>
      <c r="GC649" s="23"/>
      <c r="GD649" s="23"/>
      <c r="GE649" s="23"/>
      <c r="GF649" s="23"/>
      <c r="GG649" s="23"/>
      <c r="GH649" s="23"/>
      <c r="GI649" s="23"/>
      <c r="GJ649" s="23"/>
      <c r="GK649" s="23"/>
      <c r="GL649" s="23"/>
      <c r="GM649" s="23"/>
      <c r="GN649" s="23"/>
      <c r="GO649" s="23"/>
      <c r="GP649" s="23"/>
      <c r="GQ649" s="23"/>
      <c r="GR649" s="23"/>
      <c r="GS649" s="23"/>
      <c r="GT649" s="23"/>
      <c r="GU649" s="23"/>
      <c r="GV649" s="23"/>
      <c r="GW649" s="23"/>
      <c r="GX649" s="23"/>
      <c r="GY649" s="23"/>
      <c r="GZ649" s="23"/>
      <c r="HA649" s="23"/>
      <c r="HB649" s="23"/>
      <c r="HC649" s="23"/>
      <c r="HD649" s="23"/>
      <c r="HE649" s="23"/>
      <c r="HF649" s="23"/>
      <c r="HG649" s="23"/>
      <c r="HH649" s="23"/>
      <c r="HI649" s="23"/>
      <c r="HJ649" s="23"/>
      <c r="HK649" s="23"/>
      <c r="HL649" s="23"/>
      <c r="HM649" s="23"/>
      <c r="HN649" s="23"/>
      <c r="HO649" s="23"/>
      <c r="HP649" s="23"/>
      <c r="HQ649" s="23"/>
      <c r="HR649" s="23"/>
      <c r="HS649" s="23"/>
      <c r="HT649" s="23"/>
      <c r="HU649" s="23"/>
      <c r="HV649" s="23"/>
      <c r="HW649" s="23"/>
      <c r="HX649" s="23"/>
      <c r="HY649" s="23"/>
      <c r="HZ649" s="23"/>
      <c r="IA649" s="23"/>
      <c r="IB649" s="23"/>
      <c r="IC649" s="23"/>
      <c r="ID649" s="23"/>
      <c r="IE649" s="23"/>
      <c r="IF649" s="23"/>
      <c r="IG649" s="23"/>
      <c r="IH649" s="23"/>
      <c r="II649" s="23"/>
      <c r="IJ649" s="23"/>
    </row>
    <row r="650" spans="1:244" s="12" customFormat="1" ht="14.4" customHeight="1" x14ac:dyDescent="0.3">
      <c r="B650" s="22">
        <v>2</v>
      </c>
      <c r="F650" s="14">
        <v>45261</v>
      </c>
      <c r="G650" s="22" t="s">
        <v>103</v>
      </c>
      <c r="I650" s="14">
        <v>45204</v>
      </c>
      <c r="J650" s="22">
        <f t="shared" si="90"/>
        <v>57</v>
      </c>
      <c r="K650" s="21"/>
      <c r="L650" s="12">
        <f t="shared" si="88"/>
        <v>57</v>
      </c>
      <c r="M650" s="22" t="s">
        <v>236</v>
      </c>
      <c r="N650" s="12">
        <v>1</v>
      </c>
      <c r="P650" s="12" t="s">
        <v>75</v>
      </c>
      <c r="Q650" s="12" t="s">
        <v>76</v>
      </c>
      <c r="R650" s="12" t="s">
        <v>234</v>
      </c>
      <c r="S650" s="12" t="s">
        <v>235</v>
      </c>
      <c r="T650" s="12">
        <v>28</v>
      </c>
      <c r="V650" s="12">
        <v>5</v>
      </c>
      <c r="W650" s="12" t="s">
        <v>83</v>
      </c>
      <c r="Z650" s="22">
        <v>24</v>
      </c>
      <c r="AA650" s="22">
        <v>800</v>
      </c>
      <c r="AB650" s="12">
        <v>9</v>
      </c>
      <c r="AC650" s="22">
        <v>-17</v>
      </c>
      <c r="AE650" s="12">
        <v>18</v>
      </c>
      <c r="AF650" s="30">
        <v>19</v>
      </c>
      <c r="AG650" s="12">
        <v>20</v>
      </c>
      <c r="AH650" s="12">
        <v>21</v>
      </c>
      <c r="AJ650" s="22">
        <v>1</v>
      </c>
      <c r="AK650" s="22">
        <f t="shared" si="89"/>
        <v>448.78278459821428</v>
      </c>
      <c r="AL650" s="21">
        <v>-59.9365234375</v>
      </c>
      <c r="AM650" s="21">
        <v>-59.75341796875</v>
      </c>
      <c r="AN650" s="21">
        <v>-63.446044921875</v>
      </c>
      <c r="AO650" s="21">
        <v>-66.22314453125</v>
      </c>
      <c r="AP650" s="21">
        <v>-68.3746337890625</v>
      </c>
      <c r="AQ650" s="21">
        <v>-69.915771484375</v>
      </c>
      <c r="AU650" s="12">
        <f t="shared" si="91"/>
        <v>88</v>
      </c>
      <c r="AV650" s="62">
        <v>44</v>
      </c>
      <c r="AW650" s="12">
        <v>1</v>
      </c>
      <c r="AX650" s="12">
        <v>1</v>
      </c>
      <c r="AY650" s="12" t="s">
        <v>80</v>
      </c>
      <c r="AZ650" s="12">
        <v>243.100006103515</v>
      </c>
      <c r="BA650" s="12">
        <v>249.600006103515</v>
      </c>
      <c r="BB650" s="62">
        <v>-28.290000915527301</v>
      </c>
      <c r="BC650" s="62">
        <v>45.868125915527301</v>
      </c>
      <c r="BD650" s="12">
        <v>1.79999995231628</v>
      </c>
      <c r="BE650" s="12">
        <v>244.89999389648401</v>
      </c>
      <c r="BF650" s="12">
        <v>10.315146446228001</v>
      </c>
      <c r="BG650" s="12">
        <v>6.4000000953674299</v>
      </c>
      <c r="BH650" s="12">
        <v>249.5</v>
      </c>
      <c r="BI650" s="62">
        <v>3.8677706718444802</v>
      </c>
      <c r="BJ650" s="12">
        <v>22.934062957763601</v>
      </c>
      <c r="BK650" s="12">
        <v>0.63024276494979903</v>
      </c>
      <c r="BL650" s="12">
        <v>4.4980134963989196</v>
      </c>
      <c r="BM650" s="12" t="s">
        <v>81</v>
      </c>
      <c r="BN650" s="12" t="s">
        <v>81</v>
      </c>
      <c r="BO650" s="12">
        <v>30.517578125</v>
      </c>
      <c r="BP650" s="12">
        <v>0.85000002384185802</v>
      </c>
      <c r="BQ650" s="12">
        <v>-11.749267578125</v>
      </c>
      <c r="BR650" s="12">
        <v>1.1499999761581401</v>
      </c>
      <c r="BS650" s="12" t="s">
        <v>81</v>
      </c>
      <c r="BT650" s="12" t="s">
        <v>81</v>
      </c>
      <c r="BU650" s="12" t="s">
        <v>81</v>
      </c>
      <c r="BV650" s="12" t="s">
        <v>81</v>
      </c>
      <c r="BW650" s="12">
        <v>181.52140808105401</v>
      </c>
      <c r="BX650" s="12" t="s">
        <v>82</v>
      </c>
      <c r="BY650" s="12" t="s">
        <v>81</v>
      </c>
      <c r="BZ650" s="12" t="s">
        <v>82</v>
      </c>
      <c r="CA650" s="12" t="s">
        <v>82</v>
      </c>
      <c r="CB650" s="87">
        <v>16</v>
      </c>
      <c r="CE650" s="63"/>
      <c r="CF650" s="21"/>
      <c r="CG650" s="21"/>
      <c r="CH650" s="21"/>
      <c r="CI650" s="21"/>
      <c r="CJ650" s="21"/>
      <c r="CK650" s="21"/>
      <c r="CL650" s="21"/>
      <c r="CO650" s="62"/>
      <c r="CX650" s="22">
        <v>2.2000000000000002</v>
      </c>
      <c r="CZ650" s="21"/>
      <c r="DA650" s="21"/>
      <c r="DB650" s="21"/>
      <c r="DC650" s="21"/>
      <c r="DD650" s="21"/>
      <c r="DE650" s="12" t="s">
        <v>99</v>
      </c>
      <c r="DF650" s="12" t="s">
        <v>522</v>
      </c>
      <c r="DV650" s="21"/>
      <c r="DW650" s="21"/>
      <c r="DX650" s="21"/>
      <c r="DY650" s="21"/>
      <c r="DZ650" s="21"/>
      <c r="EA650" s="21"/>
      <c r="EB650" s="21"/>
      <c r="ED650" s="33"/>
      <c r="EF650" s="21"/>
      <c r="EG650" s="88">
        <v>5</v>
      </c>
    </row>
    <row r="651" spans="1:244" s="12" customFormat="1" ht="14.4" customHeight="1" x14ac:dyDescent="0.3">
      <c r="B651" s="22">
        <v>2</v>
      </c>
      <c r="F651" s="14">
        <v>45261</v>
      </c>
      <c r="G651" s="22" t="s">
        <v>103</v>
      </c>
      <c r="I651" s="14">
        <v>45204</v>
      </c>
      <c r="J651" s="22">
        <f t="shared" si="90"/>
        <v>57</v>
      </c>
      <c r="K651" s="21"/>
      <c r="L651" s="12">
        <f t="shared" si="88"/>
        <v>57</v>
      </c>
      <c r="M651" s="22" t="s">
        <v>236</v>
      </c>
      <c r="N651" s="12">
        <v>1</v>
      </c>
      <c r="P651" s="12" t="s">
        <v>75</v>
      </c>
      <c r="Q651" s="12" t="s">
        <v>76</v>
      </c>
      <c r="R651" s="12" t="s">
        <v>234</v>
      </c>
      <c r="S651" s="12" t="s">
        <v>235</v>
      </c>
      <c r="T651" s="12">
        <v>28</v>
      </c>
      <c r="V651" s="12">
        <v>6</v>
      </c>
      <c r="W651" s="12" t="s">
        <v>83</v>
      </c>
      <c r="Z651" s="22">
        <v>37</v>
      </c>
      <c r="AA651" s="22"/>
      <c r="AB651" s="12">
        <v>6</v>
      </c>
      <c r="AC651" s="22">
        <v>-24</v>
      </c>
      <c r="AE651" s="12">
        <v>22</v>
      </c>
      <c r="AF651" s="30">
        <v>23</v>
      </c>
      <c r="AG651" s="12">
        <v>24</v>
      </c>
      <c r="AH651" s="12">
        <v>25</v>
      </c>
      <c r="AJ651" s="22">
        <v>7</v>
      </c>
      <c r="AK651" s="22">
        <f t="shared" si="89"/>
        <v>1209.3680245535713</v>
      </c>
      <c r="AL651" s="21">
        <v>-60.85205078125</v>
      </c>
      <c r="AM651" s="21">
        <v>-65.338134765625</v>
      </c>
      <c r="AN651" s="21">
        <v>-76.629638671875</v>
      </c>
      <c r="AO651" s="21">
        <v>-82.0465087890625</v>
      </c>
      <c r="AP651" s="21">
        <v>-86.24267578125</v>
      </c>
      <c r="AQ651" s="21">
        <v>-89.5538330078125</v>
      </c>
      <c r="AU651" s="12">
        <f t="shared" si="91"/>
        <v>22</v>
      </c>
      <c r="AV651" s="62">
        <v>11</v>
      </c>
      <c r="AW651" s="12">
        <v>1</v>
      </c>
      <c r="AX651" s="12">
        <v>1</v>
      </c>
      <c r="AY651" s="12" t="s">
        <v>80</v>
      </c>
      <c r="AZ651" s="12">
        <v>536.5</v>
      </c>
      <c r="BA651" s="12">
        <v>540.09997558593705</v>
      </c>
      <c r="BB651" s="62">
        <v>-28.290000915527301</v>
      </c>
      <c r="BC651" s="62">
        <v>58.487144470214801</v>
      </c>
      <c r="BD651" s="12">
        <v>1.1000000238418499</v>
      </c>
      <c r="BE651" s="12">
        <v>537.59997558593705</v>
      </c>
      <c r="BF651" s="12">
        <v>10.696616172790501</v>
      </c>
      <c r="BG651" s="12">
        <v>3.5</v>
      </c>
      <c r="BH651" s="12">
        <v>540</v>
      </c>
      <c r="BI651" s="62">
        <v>2.26350593566894</v>
      </c>
      <c r="BJ651" s="12">
        <v>29.243572235107401</v>
      </c>
      <c r="BK651" s="12">
        <v>0.33017283678054798</v>
      </c>
      <c r="BL651" s="12">
        <v>2.5936787128448402</v>
      </c>
      <c r="BM651" s="12" t="s">
        <v>81</v>
      </c>
      <c r="BN651" s="12" t="s">
        <v>81</v>
      </c>
      <c r="BO651" s="12">
        <v>72.174072265625</v>
      </c>
      <c r="BP651" s="12">
        <v>0.44999998807907099</v>
      </c>
      <c r="BQ651" s="12">
        <v>-25.32958984375</v>
      </c>
      <c r="BR651" s="12">
        <v>1.45000004768371</v>
      </c>
      <c r="BS651" s="12" t="s">
        <v>81</v>
      </c>
      <c r="BT651" s="12" t="s">
        <v>81</v>
      </c>
      <c r="BU651" s="12" t="s">
        <v>81</v>
      </c>
      <c r="BV651" s="12" t="s">
        <v>81</v>
      </c>
      <c r="BW651" s="12">
        <v>132.43786621093699</v>
      </c>
      <c r="BX651" s="12" t="s">
        <v>82</v>
      </c>
      <c r="BY651" s="12" t="s">
        <v>81</v>
      </c>
      <c r="BZ651" s="12" t="s">
        <v>82</v>
      </c>
      <c r="CA651" s="12" t="s">
        <v>82</v>
      </c>
      <c r="CB651" s="87">
        <v>28</v>
      </c>
      <c r="CE651" s="63"/>
      <c r="CF651" s="21"/>
      <c r="CG651" s="21"/>
      <c r="CH651" s="21"/>
      <c r="CI651" s="21"/>
      <c r="CJ651" s="21"/>
      <c r="CK651" s="21"/>
      <c r="CL651" s="21"/>
      <c r="CO651" s="62"/>
      <c r="CX651" s="22">
        <v>5.3</v>
      </c>
      <c r="CZ651" s="21"/>
      <c r="DA651" s="21"/>
      <c r="DB651" s="21"/>
      <c r="DC651" s="21"/>
      <c r="DD651" s="21"/>
      <c r="DF651" s="21"/>
      <c r="DG651" s="12" t="s">
        <v>523</v>
      </c>
      <c r="DH651" s="12" t="s">
        <v>517</v>
      </c>
      <c r="DV651" s="21"/>
      <c r="DW651" s="21"/>
      <c r="DX651" s="21"/>
      <c r="DY651" s="21"/>
      <c r="DZ651" s="21"/>
      <c r="EA651" s="21"/>
      <c r="EB651" s="21"/>
      <c r="EG651" s="22">
        <v>9</v>
      </c>
    </row>
    <row r="652" spans="1:244" s="12" customFormat="1" ht="14.4" customHeight="1" x14ac:dyDescent="0.3">
      <c r="B652" s="22">
        <v>2</v>
      </c>
      <c r="F652" s="14">
        <v>45261</v>
      </c>
      <c r="G652" s="22" t="s">
        <v>103</v>
      </c>
      <c r="I652" s="14">
        <v>45204</v>
      </c>
      <c r="J652" s="22">
        <f t="shared" si="90"/>
        <v>57</v>
      </c>
      <c r="K652" s="21"/>
      <c r="L652" s="12">
        <f t="shared" si="88"/>
        <v>57</v>
      </c>
      <c r="M652" s="22" t="s">
        <v>236</v>
      </c>
      <c r="N652" s="12">
        <v>1</v>
      </c>
      <c r="P652" s="12" t="s">
        <v>75</v>
      </c>
      <c r="Q652" s="12" t="s">
        <v>76</v>
      </c>
      <c r="R652" s="12" t="s">
        <v>234</v>
      </c>
      <c r="S652" s="12" t="s">
        <v>235</v>
      </c>
      <c r="T652" s="12">
        <v>28</v>
      </c>
      <c r="V652" s="12">
        <v>7</v>
      </c>
      <c r="W652" s="12" t="s">
        <v>83</v>
      </c>
      <c r="Z652" s="22">
        <v>49</v>
      </c>
      <c r="AA652" s="22">
        <v>1700</v>
      </c>
      <c r="AB652" s="12">
        <v>5</v>
      </c>
      <c r="AC652" s="22">
        <v>-32</v>
      </c>
      <c r="AE652" s="12">
        <v>26</v>
      </c>
      <c r="AF652" s="30">
        <v>27</v>
      </c>
      <c r="AG652" s="12">
        <v>28</v>
      </c>
      <c r="AH652" s="12">
        <v>29</v>
      </c>
      <c r="AJ652" s="22">
        <v>6</v>
      </c>
      <c r="AK652" s="22">
        <f t="shared" si="89"/>
        <v>1517.7699497767858</v>
      </c>
      <c r="AL652" s="21">
        <v>-67.657470703125</v>
      </c>
      <c r="AM652" s="21">
        <v>-78.7506103515625</v>
      </c>
      <c r="AN652" s="21">
        <v>-86.9140625</v>
      </c>
      <c r="AO652" s="21">
        <v>-94.329833984375</v>
      </c>
      <c r="AP652" s="21">
        <v>-99.91455078125</v>
      </c>
      <c r="AQ652" s="21">
        <v>-106.597900390625</v>
      </c>
      <c r="AU652" s="12">
        <f t="shared" si="91"/>
        <v>24</v>
      </c>
      <c r="AV652" s="62">
        <v>12</v>
      </c>
      <c r="AW652" s="12">
        <v>1</v>
      </c>
      <c r="AX652" s="12">
        <v>1</v>
      </c>
      <c r="AY652" s="12" t="s">
        <v>80</v>
      </c>
      <c r="AZ652" s="12">
        <v>662.90002441406205</v>
      </c>
      <c r="BA652" s="12">
        <v>669.79998779296795</v>
      </c>
      <c r="BB652" s="62">
        <v>-28.642696380615199</v>
      </c>
      <c r="BC652" s="62">
        <v>57.710689544677699</v>
      </c>
      <c r="BD652" s="12">
        <v>2.9000000953674299</v>
      </c>
      <c r="BE652" s="12">
        <v>665.79998779296795</v>
      </c>
      <c r="BF652" s="12">
        <v>10.271114349365201</v>
      </c>
      <c r="BG652" s="12">
        <v>0</v>
      </c>
      <c r="BH652" s="12">
        <v>662.90002441406205</v>
      </c>
      <c r="BI652" s="62">
        <v>3.7066676616668701</v>
      </c>
      <c r="BJ652" s="12">
        <v>28.8553447723388</v>
      </c>
      <c r="BK652" s="12">
        <v>1.59828829765319</v>
      </c>
      <c r="BL652" s="12">
        <v>5.3049559593200604</v>
      </c>
      <c r="BM652" s="12" t="s">
        <v>81</v>
      </c>
      <c r="BN652" s="12" t="s">
        <v>81</v>
      </c>
      <c r="BO652" s="12">
        <v>41.19873046875</v>
      </c>
      <c r="BP652" s="12">
        <v>1.95000004768371</v>
      </c>
      <c r="BQ652" s="12">
        <v>-15.716552734375</v>
      </c>
      <c r="BR652" s="12">
        <v>1.54999995231628</v>
      </c>
      <c r="BS652" s="12" t="s">
        <v>81</v>
      </c>
      <c r="BT652" s="12" t="s">
        <v>81</v>
      </c>
      <c r="BU652" s="12" t="s">
        <v>81</v>
      </c>
      <c r="BV652" s="12" t="s">
        <v>81</v>
      </c>
      <c r="BW652" s="12">
        <v>229.22181701660099</v>
      </c>
      <c r="BX652" s="12" t="s">
        <v>82</v>
      </c>
      <c r="BY652" s="12" t="s">
        <v>81</v>
      </c>
      <c r="BZ652" s="12" t="s">
        <v>82</v>
      </c>
      <c r="CA652" s="12" t="s">
        <v>82</v>
      </c>
      <c r="CB652" s="87">
        <v>15</v>
      </c>
      <c r="CE652" s="63"/>
      <c r="CF652" s="21"/>
      <c r="CG652" s="21"/>
      <c r="CH652" s="21"/>
      <c r="CI652" s="21"/>
      <c r="CJ652" s="21"/>
      <c r="CK652" s="21"/>
      <c r="CL652" s="21"/>
      <c r="CO652" s="62"/>
      <c r="CX652" s="22">
        <v>0.36</v>
      </c>
      <c r="CY652" s="17"/>
      <c r="CZ652" s="21"/>
      <c r="DA652" s="21"/>
      <c r="DB652" s="21"/>
      <c r="DC652" s="21"/>
      <c r="DD652" s="21"/>
      <c r="DH652" s="12" t="s">
        <v>517</v>
      </c>
      <c r="DV652" s="21"/>
      <c r="DW652" s="21"/>
      <c r="DX652" s="21"/>
      <c r="DY652" s="21"/>
      <c r="DZ652" s="21"/>
      <c r="EA652" s="21"/>
      <c r="EB652" s="21"/>
      <c r="EC652" s="17"/>
      <c r="EE652" s="33"/>
      <c r="EF652" s="21"/>
      <c r="EG652" s="89">
        <v>8</v>
      </c>
      <c r="EH652" s="33"/>
      <c r="EI652" s="33"/>
      <c r="EJ652" s="33"/>
      <c r="EK652" s="33"/>
      <c r="EL652" s="33"/>
      <c r="EM652" s="33"/>
      <c r="EN652" s="33"/>
      <c r="EO652" s="33"/>
      <c r="EP652" s="33"/>
      <c r="EQ652" s="33"/>
      <c r="ER652" s="33"/>
      <c r="ES652" s="33"/>
      <c r="ET652" s="33"/>
      <c r="EU652" s="33"/>
      <c r="EV652" s="33"/>
      <c r="EW652" s="33"/>
      <c r="EX652" s="33"/>
      <c r="EY652" s="33"/>
      <c r="EZ652" s="33"/>
      <c r="FA652" s="33"/>
      <c r="FB652" s="33"/>
      <c r="FC652" s="33"/>
      <c r="FD652" s="33"/>
      <c r="FE652" s="33"/>
      <c r="FF652" s="33"/>
      <c r="FG652" s="33"/>
      <c r="FH652" s="33"/>
      <c r="FI652" s="33"/>
      <c r="FJ652" s="33"/>
      <c r="FK652" s="33"/>
      <c r="FL652" s="33"/>
      <c r="FM652" s="33"/>
      <c r="FN652" s="33"/>
      <c r="FO652" s="33"/>
      <c r="FP652" s="33"/>
      <c r="FQ652" s="33"/>
      <c r="FR652" s="33"/>
      <c r="FS652" s="33"/>
      <c r="FT652" s="33"/>
      <c r="FU652" s="33"/>
      <c r="FV652" s="33"/>
      <c r="FW652" s="33"/>
      <c r="FX652" s="33"/>
      <c r="FY652" s="33"/>
      <c r="FZ652" s="33"/>
      <c r="GA652" s="33"/>
      <c r="GB652" s="33"/>
      <c r="GC652" s="33"/>
      <c r="GD652" s="33"/>
      <c r="GE652" s="33"/>
      <c r="GF652" s="33"/>
      <c r="GG652" s="33"/>
      <c r="GH652" s="33"/>
      <c r="GI652" s="33"/>
      <c r="GJ652" s="33"/>
      <c r="GK652" s="33"/>
      <c r="GL652" s="33"/>
      <c r="GM652" s="33"/>
      <c r="GN652" s="33"/>
      <c r="GO652" s="33"/>
      <c r="GP652" s="33"/>
      <c r="GQ652" s="33"/>
      <c r="GR652" s="33"/>
      <c r="GS652" s="33"/>
      <c r="GT652" s="33"/>
      <c r="GU652" s="33"/>
      <c r="GV652" s="33"/>
      <c r="GW652" s="33"/>
      <c r="GX652" s="33"/>
      <c r="GY652" s="33"/>
      <c r="GZ652" s="33"/>
      <c r="HA652" s="33"/>
      <c r="HB652" s="33"/>
      <c r="HC652" s="33"/>
      <c r="HD652" s="33"/>
      <c r="HE652" s="33"/>
      <c r="HF652" s="33"/>
      <c r="HG652" s="33"/>
      <c r="HH652" s="33"/>
      <c r="HI652" s="33"/>
      <c r="HJ652" s="33"/>
      <c r="HK652" s="33"/>
      <c r="HL652" s="33"/>
      <c r="HM652" s="33"/>
      <c r="HN652" s="33"/>
      <c r="HO652" s="33"/>
      <c r="HP652" s="33"/>
      <c r="HQ652" s="33"/>
      <c r="HR652" s="33"/>
      <c r="HS652" s="33"/>
      <c r="HT652" s="33"/>
      <c r="HU652" s="33"/>
      <c r="HV652" s="33"/>
      <c r="HW652" s="33"/>
      <c r="HX652" s="33"/>
      <c r="HY652" s="33"/>
      <c r="HZ652" s="33"/>
      <c r="IA652" s="33"/>
      <c r="IB652" s="33"/>
      <c r="IC652" s="33"/>
      <c r="ID652" s="33"/>
      <c r="IE652" s="33"/>
      <c r="IF652" s="33"/>
      <c r="IG652" s="33"/>
      <c r="IH652" s="33"/>
      <c r="II652" s="33"/>
      <c r="IJ652" s="33"/>
    </row>
    <row r="653" spans="1:244" s="12" customFormat="1" ht="14.4" customHeight="1" x14ac:dyDescent="0.3">
      <c r="B653" s="61">
        <v>2</v>
      </c>
      <c r="F653" s="14">
        <v>45261</v>
      </c>
      <c r="G653" s="22" t="s">
        <v>103</v>
      </c>
      <c r="I653" s="14">
        <v>45204</v>
      </c>
      <c r="J653" s="22">
        <f t="shared" si="90"/>
        <v>57</v>
      </c>
      <c r="K653" s="21"/>
      <c r="L653" s="12">
        <f t="shared" si="88"/>
        <v>57</v>
      </c>
      <c r="M653" s="22" t="s">
        <v>236</v>
      </c>
      <c r="N653" s="12">
        <v>1</v>
      </c>
      <c r="P653" s="12" t="s">
        <v>75</v>
      </c>
      <c r="Q653" s="12" t="s">
        <v>76</v>
      </c>
      <c r="R653" s="12" t="s">
        <v>234</v>
      </c>
      <c r="S653" s="12" t="s">
        <v>235</v>
      </c>
      <c r="T653" s="12">
        <v>28</v>
      </c>
      <c r="V653" s="12">
        <v>8</v>
      </c>
      <c r="W653" s="12" t="s">
        <v>83</v>
      </c>
      <c r="Z653" s="22">
        <v>48</v>
      </c>
      <c r="AA653" s="22">
        <v>1400</v>
      </c>
      <c r="AB653" s="12">
        <v>5</v>
      </c>
      <c r="AC653" s="22">
        <v>-30</v>
      </c>
      <c r="AE653" s="12">
        <v>30</v>
      </c>
      <c r="AF653" s="30">
        <v>31</v>
      </c>
      <c r="AG653" s="12">
        <v>32</v>
      </c>
      <c r="AH653" s="12">
        <v>33</v>
      </c>
      <c r="AJ653" s="22">
        <v>4</v>
      </c>
      <c r="AK653" s="22">
        <f t="shared" si="89"/>
        <v>174.38616071428564</v>
      </c>
      <c r="AL653" s="21">
        <v>-47.9888916015625</v>
      </c>
      <c r="AM653" s="21">
        <v>-68.2373046875</v>
      </c>
      <c r="AN653" s="21">
        <v>-82.1990966796875</v>
      </c>
      <c r="AO653" s="21">
        <v>-61.0809326171875</v>
      </c>
      <c r="AP653" s="21">
        <v>-54.3975830078125</v>
      </c>
      <c r="AQ653" s="21">
        <v>-66.619873046875</v>
      </c>
      <c r="AU653" s="12">
        <f t="shared" si="91"/>
        <v>16</v>
      </c>
      <c r="AV653" s="62">
        <v>8</v>
      </c>
      <c r="AW653" s="12">
        <v>1</v>
      </c>
      <c r="AX653" s="12">
        <v>1</v>
      </c>
      <c r="AY653" s="12" t="s">
        <v>80</v>
      </c>
      <c r="AZ653" s="37">
        <v>649.79998779296795</v>
      </c>
      <c r="BA653" s="37">
        <v>654.09997558593705</v>
      </c>
      <c r="BB653" s="62">
        <v>-32.717906951904197</v>
      </c>
      <c r="BC653" s="62">
        <v>64.639289855957003</v>
      </c>
      <c r="BD653" s="12">
        <v>1.29999995231628</v>
      </c>
      <c r="BE653" s="12">
        <v>651.09997558593705</v>
      </c>
      <c r="BF653" s="12">
        <v>11.462412834167401</v>
      </c>
      <c r="BG653" s="12">
        <v>4.1999998092651296</v>
      </c>
      <c r="BH653" s="12">
        <v>654</v>
      </c>
      <c r="BI653" s="62">
        <v>2.5945196151733398</v>
      </c>
      <c r="BJ653" s="12">
        <v>32.319644927978501</v>
      </c>
      <c r="BK653" s="12">
        <v>0.58568614721298196</v>
      </c>
      <c r="BL653" s="12">
        <v>3.1802058219909601</v>
      </c>
      <c r="BM653" s="12" t="s">
        <v>81</v>
      </c>
      <c r="BN653" s="12" t="s">
        <v>81</v>
      </c>
      <c r="BO653" s="12">
        <v>71.4111328125</v>
      </c>
      <c r="BP653" s="12">
        <v>0.75</v>
      </c>
      <c r="BQ653" s="12">
        <v>-24.566650390625</v>
      </c>
      <c r="BR653" s="12">
        <v>1.6499999761581401</v>
      </c>
      <c r="BS653" s="12" t="s">
        <v>81</v>
      </c>
      <c r="BT653" s="12" t="s">
        <v>81</v>
      </c>
      <c r="BU653" s="12" t="s">
        <v>81</v>
      </c>
      <c r="BV653" s="12" t="s">
        <v>81</v>
      </c>
      <c r="BW653" s="12">
        <v>169.91215515136699</v>
      </c>
      <c r="BX653" s="12" t="s">
        <v>82</v>
      </c>
      <c r="BY653" s="12" t="s">
        <v>81</v>
      </c>
      <c r="BZ653" s="12" t="s">
        <v>82</v>
      </c>
      <c r="CA653" s="12" t="s">
        <v>82</v>
      </c>
      <c r="CB653" s="87">
        <v>19.8</v>
      </c>
      <c r="CE653" s="63"/>
      <c r="CF653" s="21"/>
      <c r="CG653" s="21"/>
      <c r="CH653" s="21"/>
      <c r="CI653" s="21"/>
      <c r="CJ653" s="21"/>
      <c r="CK653" s="21"/>
      <c r="CL653" s="21"/>
      <c r="CO653" s="62"/>
      <c r="CX653" s="22">
        <v>6</v>
      </c>
      <c r="CZ653" s="21"/>
      <c r="DA653" s="21"/>
      <c r="DB653" s="21"/>
      <c r="DC653" s="21"/>
      <c r="DD653" s="21"/>
      <c r="DF653" s="21"/>
      <c r="DG653" s="12" t="s">
        <v>523</v>
      </c>
      <c r="DH653" s="12" t="s">
        <v>517</v>
      </c>
      <c r="DV653" s="21"/>
      <c r="DW653" s="21"/>
      <c r="DX653" s="21"/>
      <c r="DY653" s="21"/>
      <c r="DZ653" s="21"/>
      <c r="EA653" s="21"/>
      <c r="EB653" s="21"/>
      <c r="ED653" s="21"/>
      <c r="EE653" s="21"/>
      <c r="EF653" s="21"/>
      <c r="EG653" s="88">
        <v>7</v>
      </c>
      <c r="EH653" s="21"/>
      <c r="EI653" s="21"/>
      <c r="EJ653" s="21"/>
      <c r="EK653" s="21"/>
      <c r="EL653" s="21"/>
      <c r="EM653" s="21"/>
      <c r="EN653" s="21"/>
      <c r="EO653" s="21"/>
      <c r="EP653" s="21"/>
      <c r="EQ653" s="21"/>
      <c r="ER653" s="21"/>
      <c r="ES653" s="21"/>
      <c r="ET653" s="21"/>
      <c r="EU653" s="21"/>
      <c r="EV653" s="21"/>
      <c r="EW653" s="21"/>
      <c r="EX653" s="21"/>
      <c r="EY653" s="21"/>
      <c r="EZ653" s="21"/>
      <c r="FA653" s="21"/>
      <c r="FB653" s="21"/>
      <c r="FC653" s="21"/>
      <c r="FD653" s="21"/>
      <c r="FE653" s="21"/>
      <c r="FF653" s="21"/>
      <c r="FG653" s="21"/>
      <c r="FH653" s="21"/>
      <c r="FI653" s="21"/>
      <c r="FJ653" s="21"/>
      <c r="FK653" s="21"/>
      <c r="FL653" s="21"/>
      <c r="FM653" s="21"/>
      <c r="FN653" s="21"/>
      <c r="FO653" s="21"/>
      <c r="FP653" s="21"/>
      <c r="FQ653" s="21"/>
      <c r="FR653" s="21"/>
      <c r="FS653" s="21"/>
      <c r="FT653" s="21"/>
      <c r="FU653" s="21"/>
      <c r="FV653" s="21"/>
      <c r="FW653" s="21"/>
      <c r="FX653" s="21"/>
      <c r="FY653" s="21"/>
      <c r="FZ653" s="21"/>
      <c r="GA653" s="21"/>
      <c r="GB653" s="21"/>
      <c r="GC653" s="21"/>
      <c r="GD653" s="21"/>
      <c r="GE653" s="21"/>
      <c r="GF653" s="21"/>
      <c r="GG653" s="21"/>
      <c r="GH653" s="21"/>
      <c r="GI653" s="21"/>
      <c r="GJ653" s="21"/>
      <c r="GK653" s="21"/>
      <c r="GL653" s="21"/>
      <c r="GM653" s="21"/>
      <c r="GN653" s="21"/>
      <c r="GO653" s="21"/>
      <c r="GP653" s="21"/>
      <c r="GQ653" s="21"/>
      <c r="GR653" s="21"/>
      <c r="GS653" s="21"/>
      <c r="GT653" s="21"/>
      <c r="GU653" s="21"/>
      <c r="GV653" s="21"/>
      <c r="GW653" s="21"/>
      <c r="GX653" s="21"/>
      <c r="GY653" s="21"/>
      <c r="GZ653" s="21"/>
      <c r="HA653" s="21"/>
      <c r="HB653" s="21"/>
      <c r="HC653" s="21"/>
      <c r="HD653" s="21"/>
      <c r="HE653" s="21"/>
      <c r="HF653" s="21"/>
      <c r="HG653" s="21"/>
      <c r="HH653" s="21"/>
      <c r="HI653" s="21"/>
      <c r="HJ653" s="21"/>
      <c r="HK653" s="21"/>
      <c r="HL653" s="21"/>
      <c r="HM653" s="21"/>
      <c r="HN653" s="21"/>
      <c r="HO653" s="21"/>
      <c r="HP653" s="21"/>
      <c r="HQ653" s="21"/>
      <c r="HR653" s="21"/>
      <c r="HS653" s="21"/>
      <c r="HT653" s="21"/>
      <c r="HU653" s="21"/>
      <c r="HV653" s="21"/>
      <c r="HW653" s="21"/>
      <c r="HX653" s="21"/>
      <c r="HY653" s="21"/>
      <c r="HZ653" s="21"/>
      <c r="IA653" s="21"/>
      <c r="IB653" s="21"/>
      <c r="IC653" s="21"/>
      <c r="ID653" s="21"/>
      <c r="IE653" s="21"/>
      <c r="IF653" s="21"/>
      <c r="IG653" s="21"/>
      <c r="IH653" s="21"/>
      <c r="II653" s="21"/>
      <c r="IJ653" s="21"/>
    </row>
    <row r="654" spans="1:244" s="12" customFormat="1" ht="14.4" customHeight="1" x14ac:dyDescent="0.3">
      <c r="B654" s="22">
        <v>3</v>
      </c>
      <c r="F654" s="14">
        <v>45299</v>
      </c>
      <c r="G654" s="22" t="s">
        <v>103</v>
      </c>
      <c r="I654" s="14">
        <v>45242</v>
      </c>
      <c r="J654" s="22">
        <f t="shared" si="90"/>
        <v>57</v>
      </c>
      <c r="L654" s="12">
        <v>57</v>
      </c>
      <c r="M654" s="93" t="s">
        <v>74</v>
      </c>
      <c r="N654" s="12">
        <v>1</v>
      </c>
      <c r="P654" s="12" t="s">
        <v>75</v>
      </c>
      <c r="Q654" s="12" t="s">
        <v>524</v>
      </c>
      <c r="R654" s="12" t="s">
        <v>234</v>
      </c>
      <c r="S654" s="12" t="s">
        <v>235</v>
      </c>
      <c r="T654" s="12">
        <v>28</v>
      </c>
      <c r="V654" s="12">
        <v>1</v>
      </c>
      <c r="W654" s="12" t="s">
        <v>83</v>
      </c>
      <c r="Z654" s="22">
        <v>55</v>
      </c>
      <c r="AA654" s="22">
        <v>1500</v>
      </c>
      <c r="AB654" s="12">
        <v>4</v>
      </c>
      <c r="AC654" s="22">
        <v>-40</v>
      </c>
      <c r="AE654" s="94">
        <v>36</v>
      </c>
      <c r="AF654" s="12">
        <v>37</v>
      </c>
      <c r="AG654" s="12">
        <v>38</v>
      </c>
      <c r="AJ654" s="22">
        <v>10</v>
      </c>
      <c r="AK654" s="22">
        <f>SLOPE(AL654:AQ654,AL$1:AQ$1)*-1000</f>
        <v>1832.1881975446258</v>
      </c>
      <c r="AL654">
        <v>-69.915771484375</v>
      </c>
      <c r="AM654">
        <v>-81.207275390625</v>
      </c>
      <c r="AN654">
        <v>-90.8660888671875</v>
      </c>
      <c r="AO654">
        <v>-101.699829101562</v>
      </c>
      <c r="AP654">
        <v>-111.053466796875</v>
      </c>
      <c r="AQ654">
        <v>-113.967895507812</v>
      </c>
      <c r="AR654"/>
      <c r="AU654" s="12">
        <f t="shared" si="91"/>
        <v>24</v>
      </c>
      <c r="AV654" s="62">
        <v>12</v>
      </c>
      <c r="AW654" s="12">
        <v>1</v>
      </c>
      <c r="AX654" s="12">
        <v>1</v>
      </c>
      <c r="AY654" s="12" t="s">
        <v>80</v>
      </c>
      <c r="AZ654" s="12">
        <v>651.40051269531205</v>
      </c>
      <c r="BA654" s="12">
        <v>660.69909667968705</v>
      </c>
      <c r="BB654" s="62">
        <v>-31.459999084472599</v>
      </c>
      <c r="BC654" s="62">
        <v>76.076698303222599</v>
      </c>
      <c r="BD654" s="12">
        <v>4.3994140625</v>
      </c>
      <c r="BE654" s="12">
        <v>655.79992675781205</v>
      </c>
      <c r="BF654" s="12">
        <v>-5.1610937118530202</v>
      </c>
      <c r="BG654" s="12">
        <v>9.19921875</v>
      </c>
      <c r="BH654" s="12">
        <v>660.59973144531205</v>
      </c>
      <c r="BI654" s="62">
        <v>2.5053789615631099</v>
      </c>
      <c r="BJ654" s="12">
        <v>38.0383491516113</v>
      </c>
      <c r="BK654" s="12">
        <v>3.7037618160247798</v>
      </c>
      <c r="BL654" s="12">
        <v>6.2091407775878897</v>
      </c>
      <c r="BM654" s="12">
        <v>0.97469681501388605</v>
      </c>
      <c r="BN654" s="12">
        <v>7.4779314994812003</v>
      </c>
      <c r="BO654" s="12">
        <v>98.192405700683494</v>
      </c>
      <c r="BP654" s="12">
        <v>3.849609375</v>
      </c>
      <c r="BQ654" s="12">
        <v>-26.501226425170799</v>
      </c>
      <c r="BR654" s="12">
        <v>1.25</v>
      </c>
      <c r="BS654" s="12">
        <v>15.3442420959472</v>
      </c>
      <c r="BT654" s="12">
        <v>2.6279594898223801</v>
      </c>
      <c r="BU654" s="12">
        <v>-22.1361484527587</v>
      </c>
      <c r="BV654" s="12">
        <v>2.8355846405029301</v>
      </c>
      <c r="BW654" s="12">
        <v>231.76972961425699</v>
      </c>
      <c r="BX654" s="12" t="s">
        <v>82</v>
      </c>
      <c r="BY654" s="12" t="s">
        <v>81</v>
      </c>
      <c r="BZ654" s="12" t="s">
        <v>82</v>
      </c>
      <c r="CA654" s="12" t="s">
        <v>82</v>
      </c>
      <c r="CB654" s="63">
        <f>14.8</f>
        <v>14.8</v>
      </c>
      <c r="CD654" s="91" t="s">
        <v>525</v>
      </c>
      <c r="CE654" s="95">
        <v>-11.871</v>
      </c>
      <c r="CF654" s="91">
        <v>0</v>
      </c>
      <c r="CG654" s="91">
        <v>0</v>
      </c>
      <c r="CH654" s="91">
        <v>0.41499999999999998</v>
      </c>
      <c r="CI654" s="91">
        <v>-24.245000000000001</v>
      </c>
      <c r="CJ654" s="91">
        <v>2.5</v>
      </c>
      <c r="CK654" s="91">
        <v>2.194</v>
      </c>
      <c r="CL654" s="91">
        <v>-7.2830000000000004</v>
      </c>
      <c r="CM654" s="91">
        <v>2.1640000000000001</v>
      </c>
      <c r="CN654" s="91">
        <v>-3.3679999999999999</v>
      </c>
      <c r="CO654" s="62">
        <f t="shared" ref="CO654:CO662" si="92">(CL654*CK654+CN654*CM654)/(CL654+CN654)</f>
        <v>2.1845135668012396</v>
      </c>
      <c r="CP654" s="91"/>
      <c r="CQ654" s="91"/>
      <c r="CR654" s="91"/>
      <c r="CS654" s="91"/>
      <c r="CT654" s="91"/>
      <c r="CU654" s="91"/>
      <c r="CV654" s="91"/>
      <c r="CW654" s="91"/>
      <c r="CX654" s="22">
        <v>3</v>
      </c>
      <c r="DF654" s="91" t="s">
        <v>526</v>
      </c>
      <c r="EG654" s="96">
        <v>9</v>
      </c>
    </row>
    <row r="655" spans="1:244" s="12" customFormat="1" ht="14.4" customHeight="1" x14ac:dyDescent="0.3">
      <c r="B655" s="22">
        <v>3</v>
      </c>
      <c r="F655" s="14">
        <v>45299</v>
      </c>
      <c r="G655" s="22" t="s">
        <v>103</v>
      </c>
      <c r="I655" s="14">
        <v>45242</v>
      </c>
      <c r="J655" s="22">
        <f t="shared" si="90"/>
        <v>57</v>
      </c>
      <c r="L655" s="12">
        <v>57</v>
      </c>
      <c r="M655" s="22" t="s">
        <v>527</v>
      </c>
      <c r="N655" s="12">
        <v>1</v>
      </c>
      <c r="P655" s="12" t="s">
        <v>75</v>
      </c>
      <c r="Q655" s="12" t="s">
        <v>524</v>
      </c>
      <c r="R655" s="12" t="s">
        <v>234</v>
      </c>
      <c r="S655" s="12" t="s">
        <v>235</v>
      </c>
      <c r="T655" s="12">
        <v>28</v>
      </c>
      <c r="V655" s="12">
        <v>1</v>
      </c>
      <c r="W655" s="12" t="s">
        <v>83</v>
      </c>
      <c r="Z655" s="22">
        <v>21</v>
      </c>
      <c r="AA655" s="22">
        <v>1500</v>
      </c>
      <c r="AB655" s="12">
        <v>13</v>
      </c>
      <c r="AC655" s="22">
        <v>-39</v>
      </c>
      <c r="AE655" s="94">
        <v>0</v>
      </c>
      <c r="AF655" s="12">
        <v>1</v>
      </c>
      <c r="AG655" s="12">
        <v>2</v>
      </c>
      <c r="AJ655" s="22">
        <v>0</v>
      </c>
      <c r="AK655" s="22"/>
      <c r="AL655">
        <v>-75.3021240234375</v>
      </c>
      <c r="AM655">
        <v>-101.226806640625</v>
      </c>
      <c r="AN655">
        <v>-90.728759765625</v>
      </c>
      <c r="AO655">
        <v>-27.9083251953125</v>
      </c>
      <c r="AP655">
        <v>-36.0870361328125</v>
      </c>
      <c r="AQ655">
        <v>-37.200927734375</v>
      </c>
      <c r="AR655"/>
      <c r="AU655" s="12">
        <f t="shared" si="91"/>
        <v>0</v>
      </c>
      <c r="AV655" s="62"/>
      <c r="BB655" s="62"/>
      <c r="BC655" s="62"/>
      <c r="BI655" s="62"/>
      <c r="CB655" s="63">
        <f>23.3</f>
        <v>23.3</v>
      </c>
      <c r="CD655" s="97" t="s">
        <v>528</v>
      </c>
      <c r="CE655" s="95">
        <v>-17.975000000000001</v>
      </c>
      <c r="CF655" s="91">
        <v>0</v>
      </c>
      <c r="CG655" s="91">
        <v>-0.30499999999999999</v>
      </c>
      <c r="CH655" s="91">
        <v>0.34499999999999997</v>
      </c>
      <c r="CI655" s="91">
        <v>-6.9</v>
      </c>
      <c r="CJ655" s="91">
        <v>1.6</v>
      </c>
      <c r="CK655" s="91">
        <v>0.89700000000000002</v>
      </c>
      <c r="CL655" s="91">
        <v>-6.6890000000000001</v>
      </c>
      <c r="CM655" s="91">
        <v>1.883</v>
      </c>
      <c r="CN655" s="91">
        <v>-9.6880000000000006</v>
      </c>
      <c r="CO655" s="62">
        <f t="shared" si="92"/>
        <v>1.4802794773157475</v>
      </c>
      <c r="CP655" s="91"/>
      <c r="CQ655" s="91"/>
      <c r="CR655" s="91"/>
      <c r="CS655" s="91"/>
      <c r="CT655" s="91"/>
      <c r="CU655" s="91"/>
      <c r="CV655" s="91"/>
      <c r="CW655" s="91"/>
      <c r="CX655" s="22">
        <v>2</v>
      </c>
      <c r="DE655" s="12" t="s">
        <v>529</v>
      </c>
      <c r="DF655" s="91" t="s">
        <v>526</v>
      </c>
      <c r="EG655" s="96">
        <v>3</v>
      </c>
    </row>
    <row r="656" spans="1:244" s="12" customFormat="1" ht="14.4" customHeight="1" x14ac:dyDescent="0.3">
      <c r="B656" s="22">
        <v>3</v>
      </c>
      <c r="F656" s="14">
        <v>45299</v>
      </c>
      <c r="G656" s="22" t="s">
        <v>103</v>
      </c>
      <c r="I656" s="14">
        <v>45242</v>
      </c>
      <c r="J656" s="22">
        <f t="shared" si="90"/>
        <v>57</v>
      </c>
      <c r="L656" s="12">
        <v>57</v>
      </c>
      <c r="M656" s="22" t="s">
        <v>527</v>
      </c>
      <c r="N656" s="12">
        <v>1</v>
      </c>
      <c r="P656" s="12" t="s">
        <v>75</v>
      </c>
      <c r="Q656" s="12" t="s">
        <v>524</v>
      </c>
      <c r="R656" s="12" t="s">
        <v>234</v>
      </c>
      <c r="S656" s="12" t="s">
        <v>235</v>
      </c>
      <c r="T656" s="12">
        <v>28</v>
      </c>
      <c r="V656" s="12">
        <v>1</v>
      </c>
      <c r="W656" s="12" t="s">
        <v>83</v>
      </c>
      <c r="Z656" s="22">
        <v>35</v>
      </c>
      <c r="AA656" s="22">
        <v>1500</v>
      </c>
      <c r="AB656" s="12">
        <v>11</v>
      </c>
      <c r="AC656" s="22">
        <v>-20</v>
      </c>
      <c r="AE656" s="94">
        <v>15</v>
      </c>
      <c r="AF656" s="12">
        <v>16</v>
      </c>
      <c r="AG656" s="12">
        <v>17</v>
      </c>
      <c r="AJ656" s="22">
        <v>2</v>
      </c>
      <c r="AK656" s="22">
        <f t="shared" ref="AK656:AK682" si="93">SLOPE(AL656:AQ656,AL$1:AQ$1)*-1000</f>
        <v>1115.4610770089287</v>
      </c>
      <c r="AL656">
        <v>-71.8841552734375</v>
      </c>
      <c r="AM656">
        <v>-77.117919921875</v>
      </c>
      <c r="AN656">
        <v>-86.85302734375</v>
      </c>
      <c r="AO656">
        <v>-89.752197265625</v>
      </c>
      <c r="AP656">
        <v>-93.3837890625</v>
      </c>
      <c r="AQ656">
        <v>-100.5859375</v>
      </c>
      <c r="AU656" s="12">
        <f t="shared" si="91"/>
        <v>26</v>
      </c>
      <c r="AV656" s="62">
        <v>13</v>
      </c>
      <c r="AW656" s="12">
        <v>1</v>
      </c>
      <c r="AX656" s="12">
        <v>1</v>
      </c>
      <c r="AY656" s="12" t="s">
        <v>80</v>
      </c>
      <c r="AZ656" s="12">
        <v>691</v>
      </c>
      <c r="BA656" s="12">
        <v>704.39959716796795</v>
      </c>
      <c r="BB656" s="62">
        <v>-32.099998474121001</v>
      </c>
      <c r="BC656" s="62">
        <v>62.251365661621001</v>
      </c>
      <c r="BD656" s="12">
        <v>4.2998046875</v>
      </c>
      <c r="BE656" s="12">
        <v>695.2998046875</v>
      </c>
      <c r="BF656" s="12">
        <v>0.39223632216453602</v>
      </c>
      <c r="BG656" s="12">
        <v>13.2998046875</v>
      </c>
      <c r="BH656" s="12">
        <v>704.2998046875</v>
      </c>
      <c r="BI656" s="62">
        <v>4.4640464782714799</v>
      </c>
      <c r="BJ656" s="12">
        <v>31.125682830810501</v>
      </c>
      <c r="BK656" s="12">
        <v>3.18938779830932</v>
      </c>
      <c r="BL656" s="12">
        <v>7.6534347534179599</v>
      </c>
      <c r="BM656" s="12">
        <v>1.6920242309570299</v>
      </c>
      <c r="BN656" s="12">
        <v>6.8787550926208496</v>
      </c>
      <c r="BO656" s="12">
        <v>52.696079254150298</v>
      </c>
      <c r="BP656" s="12">
        <v>3.4501953125</v>
      </c>
      <c r="BQ656" s="12">
        <v>-11.948529243469199</v>
      </c>
      <c r="BR656" s="12">
        <v>2.150390625</v>
      </c>
      <c r="BS656" s="12">
        <v>17.468482971191399</v>
      </c>
      <c r="BT656" s="12">
        <v>2.4245822429656898</v>
      </c>
      <c r="BU656" s="12">
        <v>-8.6117582321166903</v>
      </c>
      <c r="BV656" s="12">
        <v>5.9003357887268004</v>
      </c>
      <c r="BW656" s="12">
        <v>321.37985229492102</v>
      </c>
      <c r="BX656" s="12" t="s">
        <v>82</v>
      </c>
      <c r="BY656" s="12" t="s">
        <v>81</v>
      </c>
      <c r="BZ656" s="12" t="s">
        <v>82</v>
      </c>
      <c r="CA656" s="12" t="s">
        <v>82</v>
      </c>
      <c r="CB656" s="63">
        <f>28</f>
        <v>28</v>
      </c>
      <c r="CD656" s="97" t="s">
        <v>530</v>
      </c>
      <c r="CE656" s="95">
        <v>-30.06</v>
      </c>
      <c r="CF656" s="91">
        <v>0</v>
      </c>
      <c r="CG656" s="91">
        <v>0</v>
      </c>
      <c r="CH656" s="91">
        <v>0.58899999999999997</v>
      </c>
      <c r="CI656" s="91">
        <v>-195.17400000000001</v>
      </c>
      <c r="CJ656" s="91">
        <v>3.05</v>
      </c>
      <c r="CK656" s="91">
        <v>2.37</v>
      </c>
      <c r="CL656" s="91">
        <v>-10.115</v>
      </c>
      <c r="CM656" s="91">
        <v>2.6190000000000002</v>
      </c>
      <c r="CN656" s="91">
        <v>-17.12</v>
      </c>
      <c r="CO656" s="62">
        <f t="shared" si="92"/>
        <v>2.5265221222691392</v>
      </c>
      <c r="CP656" s="91"/>
      <c r="CQ656" s="91"/>
      <c r="CR656" s="91"/>
      <c r="CS656" s="91"/>
      <c r="CT656" s="91"/>
      <c r="CU656" s="91"/>
      <c r="CV656" s="91"/>
      <c r="CW656" s="91"/>
      <c r="CX656" s="22" t="s">
        <v>531</v>
      </c>
      <c r="DF656" s="91" t="s">
        <v>532</v>
      </c>
      <c r="EG656" s="96">
        <v>5</v>
      </c>
    </row>
    <row r="657" spans="2:137" s="12" customFormat="1" ht="14.4" customHeight="1" x14ac:dyDescent="0.3">
      <c r="B657" s="22">
        <v>3</v>
      </c>
      <c r="F657" s="14">
        <v>45299</v>
      </c>
      <c r="G657" s="22" t="s">
        <v>103</v>
      </c>
      <c r="I657" s="14">
        <v>45242</v>
      </c>
      <c r="J657" s="22">
        <f t="shared" si="90"/>
        <v>57</v>
      </c>
      <c r="L657" s="12">
        <v>57</v>
      </c>
      <c r="M657" s="93" t="s">
        <v>74</v>
      </c>
      <c r="N657" s="12">
        <v>1</v>
      </c>
      <c r="P657" s="12" t="s">
        <v>75</v>
      </c>
      <c r="Q657" s="12" t="s">
        <v>524</v>
      </c>
      <c r="R657" s="12" t="s">
        <v>234</v>
      </c>
      <c r="S657" s="12" t="s">
        <v>235</v>
      </c>
      <c r="T657" s="12">
        <v>28</v>
      </c>
      <c r="V657" s="12">
        <v>2</v>
      </c>
      <c r="W657" s="12" t="s">
        <v>83</v>
      </c>
      <c r="Z657" s="22">
        <v>33</v>
      </c>
      <c r="AA657" s="22">
        <v>1300</v>
      </c>
      <c r="AB657" s="12">
        <v>7</v>
      </c>
      <c r="AC657" s="22">
        <v>-33</v>
      </c>
      <c r="AE657" s="94">
        <v>39</v>
      </c>
      <c r="AF657" s="12">
        <v>40</v>
      </c>
      <c r="AG657" s="12">
        <v>41</v>
      </c>
      <c r="AJ657" s="22">
        <v>3</v>
      </c>
      <c r="AK657" s="22">
        <f t="shared" si="93"/>
        <v>1836.9838169642599</v>
      </c>
      <c r="AL657">
        <v>-79.1168212890625</v>
      </c>
      <c r="AM657">
        <v>-89.4622802734375</v>
      </c>
      <c r="AN657">
        <v>-95.2911376953125</v>
      </c>
      <c r="AO657">
        <v>-108.413696289062</v>
      </c>
      <c r="AP657">
        <v>-110.763549804687</v>
      </c>
      <c r="AQ657">
        <v>-128.00598144531199</v>
      </c>
      <c r="AR657"/>
      <c r="AU657" s="12">
        <f t="shared" si="91"/>
        <v>34</v>
      </c>
      <c r="AV657" s="62">
        <v>17</v>
      </c>
      <c r="AW657" s="12">
        <v>1</v>
      </c>
      <c r="AX657" s="12">
        <v>1</v>
      </c>
      <c r="AY657" s="12" t="s">
        <v>80</v>
      </c>
      <c r="AZ657" s="12">
        <v>419</v>
      </c>
      <c r="BA657" s="12">
        <v>421.40255737304602</v>
      </c>
      <c r="BB657" s="62">
        <v>-25.149999618530199</v>
      </c>
      <c r="BC657" s="62">
        <v>2.0787110328674299</v>
      </c>
      <c r="BD657" s="12">
        <v>1.099609375</v>
      </c>
      <c r="BE657" s="12">
        <v>420.099609375</v>
      </c>
      <c r="BF657" s="12">
        <v>1.7735351324081401</v>
      </c>
      <c r="BG657" s="12">
        <v>0</v>
      </c>
      <c r="BH657" s="12">
        <v>419</v>
      </c>
      <c r="BI657" s="62" t="s">
        <v>81</v>
      </c>
      <c r="BJ657" s="12">
        <v>1.03935551643371</v>
      </c>
      <c r="BK657" s="12" t="s">
        <v>81</v>
      </c>
      <c r="BL657" s="12" t="s">
        <v>81</v>
      </c>
      <c r="BM657" s="12">
        <v>0.33430850505828902</v>
      </c>
      <c r="BN657" s="12">
        <v>0.37684050202369701</v>
      </c>
      <c r="BO657" s="12">
        <v>0.91911762952804599</v>
      </c>
      <c r="BP657" s="12">
        <v>0.8505859375</v>
      </c>
      <c r="BQ657" s="12">
        <v>-0.61274510622024503</v>
      </c>
      <c r="BR657" s="12">
        <v>0.2509765625</v>
      </c>
      <c r="BS657" s="12" t="s">
        <v>81</v>
      </c>
      <c r="BT657" s="12" t="s">
        <v>81</v>
      </c>
      <c r="BU657" s="12" t="s">
        <v>81</v>
      </c>
      <c r="BV657" s="12" t="s">
        <v>81</v>
      </c>
      <c r="BW657" s="12">
        <v>4.78814220428466</v>
      </c>
      <c r="BX657" s="12" t="s">
        <v>82</v>
      </c>
      <c r="BY657" s="12" t="s">
        <v>81</v>
      </c>
      <c r="BZ657" s="12" t="s">
        <v>82</v>
      </c>
      <c r="CA657" s="12" t="s">
        <v>82</v>
      </c>
      <c r="CB657" s="63">
        <f>14.9</f>
        <v>14.9</v>
      </c>
      <c r="CD657" s="97" t="s">
        <v>533</v>
      </c>
      <c r="CE657" s="95">
        <v>-11.597</v>
      </c>
      <c r="CF657" s="91">
        <v>0</v>
      </c>
      <c r="CG657" s="91">
        <v>0.153</v>
      </c>
      <c r="CH657" s="91">
        <v>0.54700000000000004</v>
      </c>
      <c r="CI657" s="91">
        <v>-171.92099999999999</v>
      </c>
      <c r="CJ657" s="91">
        <v>3.8</v>
      </c>
      <c r="CK657" s="91">
        <v>2.0720000000000001</v>
      </c>
      <c r="CL657" s="91">
        <v>-5.3840000000000003</v>
      </c>
      <c r="CM657" s="91">
        <v>31.088999999999999</v>
      </c>
      <c r="CN657" s="91">
        <v>-5.0220000000000002</v>
      </c>
      <c r="CO657" s="62">
        <f t="shared" si="92"/>
        <v>16.075783778589276</v>
      </c>
      <c r="CP657" s="91"/>
      <c r="CQ657" s="91"/>
      <c r="CR657" s="91"/>
      <c r="CS657" s="91"/>
      <c r="CT657" s="91"/>
      <c r="CU657" s="91"/>
      <c r="CV657" s="91"/>
      <c r="CW657" s="91"/>
      <c r="CX657" s="22" t="s">
        <v>534</v>
      </c>
      <c r="DF657" s="91" t="s">
        <v>535</v>
      </c>
      <c r="EG657" s="96">
        <v>7</v>
      </c>
    </row>
    <row r="658" spans="2:137" s="12" customFormat="1" ht="14.4" customHeight="1" x14ac:dyDescent="0.3">
      <c r="B658" s="22">
        <v>3</v>
      </c>
      <c r="F658" s="14">
        <v>45299</v>
      </c>
      <c r="G658" s="22" t="s">
        <v>103</v>
      </c>
      <c r="I658" s="14">
        <v>45242</v>
      </c>
      <c r="J658" s="22">
        <f t="shared" si="90"/>
        <v>57</v>
      </c>
      <c r="L658" s="12">
        <v>57</v>
      </c>
      <c r="M658" s="22" t="s">
        <v>527</v>
      </c>
      <c r="N658" s="12">
        <v>1</v>
      </c>
      <c r="P658" s="12" t="s">
        <v>75</v>
      </c>
      <c r="Q658" s="12" t="s">
        <v>524</v>
      </c>
      <c r="R658" s="12" t="s">
        <v>234</v>
      </c>
      <c r="S658" s="12" t="s">
        <v>235</v>
      </c>
      <c r="T658" s="12">
        <v>28</v>
      </c>
      <c r="V658" s="12">
        <v>2</v>
      </c>
      <c r="W658" s="12" t="s">
        <v>83</v>
      </c>
      <c r="Z658" s="22">
        <v>19</v>
      </c>
      <c r="AA658" s="22">
        <v>2000</v>
      </c>
      <c r="AB658" s="12">
        <v>20</v>
      </c>
      <c r="AC658" s="22">
        <v>-30</v>
      </c>
      <c r="AE658" s="94">
        <v>3</v>
      </c>
      <c r="AF658" s="12">
        <v>4</v>
      </c>
      <c r="AG658" s="12">
        <v>5</v>
      </c>
      <c r="AJ658" s="22">
        <v>0</v>
      </c>
      <c r="AK658" s="22">
        <f t="shared" si="93"/>
        <v>4007.6555524553346</v>
      </c>
      <c r="AL658">
        <v>-44.2047119140625</v>
      </c>
      <c r="AM658">
        <v>-50.6591796875</v>
      </c>
      <c r="AN658">
        <v>-58.7921142578125</v>
      </c>
      <c r="AO658">
        <v>-75.2105712890625</v>
      </c>
      <c r="AP658">
        <v>-104.812622070312</v>
      </c>
      <c r="AQ658">
        <v>-148.69689941406199</v>
      </c>
      <c r="AR658"/>
      <c r="AU658" s="12">
        <f t="shared" si="91"/>
        <v>0</v>
      </c>
      <c r="AV658" s="62"/>
      <c r="BB658" s="62"/>
      <c r="BC658" s="62"/>
      <c r="BI658" s="62"/>
      <c r="CB658" s="63">
        <f>12</f>
        <v>12</v>
      </c>
      <c r="CD658" s="97" t="s">
        <v>536</v>
      </c>
      <c r="CE658" s="95">
        <v>-13.153</v>
      </c>
      <c r="CF658" s="91">
        <v>0</v>
      </c>
      <c r="CG658" s="91">
        <v>0.214</v>
      </c>
      <c r="CH658" s="91">
        <v>0.27600000000000002</v>
      </c>
      <c r="CI658" s="91">
        <v>-25.826000000000001</v>
      </c>
      <c r="CJ658" s="91">
        <v>1.3</v>
      </c>
      <c r="CK658" s="91">
        <v>0.52200000000000002</v>
      </c>
      <c r="CL658" s="91">
        <v>-5.9619999999999997</v>
      </c>
      <c r="CM658" s="91">
        <v>2.8119999999999998</v>
      </c>
      <c r="CN658" s="91">
        <v>-5.3639999999999999</v>
      </c>
      <c r="CO658" s="62">
        <f t="shared" si="92"/>
        <v>1.6065452940137734</v>
      </c>
      <c r="CP658" s="91"/>
      <c r="CQ658" s="91"/>
      <c r="CR658" s="91"/>
      <c r="CS658" s="91"/>
      <c r="CT658" s="91"/>
      <c r="CU658" s="91"/>
      <c r="CV658" s="91"/>
      <c r="CW658" s="91"/>
      <c r="CX658" s="22">
        <v>3</v>
      </c>
      <c r="CZ658" s="12" t="s">
        <v>537</v>
      </c>
      <c r="DE658" s="12" t="s">
        <v>529</v>
      </c>
      <c r="DF658" s="91"/>
      <c r="DG658" s="12" t="s">
        <v>538</v>
      </c>
      <c r="EG658" s="96">
        <v>3</v>
      </c>
    </row>
    <row r="659" spans="2:137" s="12" customFormat="1" ht="14.4" customHeight="1" x14ac:dyDescent="0.3">
      <c r="B659" s="22">
        <v>3</v>
      </c>
      <c r="F659" s="14">
        <v>45299</v>
      </c>
      <c r="G659" s="22" t="s">
        <v>103</v>
      </c>
      <c r="I659" s="14">
        <v>45242</v>
      </c>
      <c r="J659" s="22">
        <f t="shared" si="90"/>
        <v>57</v>
      </c>
      <c r="L659" s="12">
        <v>57</v>
      </c>
      <c r="M659" s="22" t="s">
        <v>527</v>
      </c>
      <c r="N659" s="12">
        <v>1</v>
      </c>
      <c r="P659" s="12" t="s">
        <v>75</v>
      </c>
      <c r="Q659" s="12" t="s">
        <v>524</v>
      </c>
      <c r="R659" s="12" t="s">
        <v>234</v>
      </c>
      <c r="S659" s="12" t="s">
        <v>235</v>
      </c>
      <c r="T659" s="12">
        <v>28</v>
      </c>
      <c r="V659" s="12">
        <v>2</v>
      </c>
      <c r="W659" s="12" t="s">
        <v>83</v>
      </c>
      <c r="Z659" s="22">
        <v>25</v>
      </c>
      <c r="AA659" s="22">
        <v>1300</v>
      </c>
      <c r="AB659" s="12">
        <v>20</v>
      </c>
      <c r="AC659" s="22">
        <v>-26</v>
      </c>
      <c r="AE659" s="94">
        <v>18</v>
      </c>
      <c r="AF659" s="12">
        <v>19</v>
      </c>
      <c r="AG659" s="12">
        <v>20</v>
      </c>
      <c r="AJ659" s="22">
        <v>4</v>
      </c>
      <c r="AK659" s="22">
        <f t="shared" si="93"/>
        <v>1154.523577008903</v>
      </c>
      <c r="AL659">
        <v>-82.061767578125</v>
      </c>
      <c r="AM659">
        <v>-88.19580078125</v>
      </c>
      <c r="AN659">
        <v>-97.0458984375</v>
      </c>
      <c r="AO659">
        <v>-100.357055664062</v>
      </c>
      <c r="AP659">
        <v>-100.753784179687</v>
      </c>
      <c r="AQ659">
        <v>-114.273071289062</v>
      </c>
      <c r="AR659"/>
      <c r="AU659" s="12">
        <f t="shared" si="91"/>
        <v>30</v>
      </c>
      <c r="AV659" s="62">
        <v>15</v>
      </c>
      <c r="AW659" s="12">
        <v>1</v>
      </c>
      <c r="AX659" s="12">
        <v>1</v>
      </c>
      <c r="AY659" s="12" t="s">
        <v>80</v>
      </c>
      <c r="AZ659" s="12">
        <v>569.59948730468705</v>
      </c>
      <c r="BA659" s="12">
        <v>582.69909667968705</v>
      </c>
      <c r="BB659" s="62">
        <v>-32.409999847412102</v>
      </c>
      <c r="BC659" s="62">
        <v>50.171230316162102</v>
      </c>
      <c r="BD659" s="12">
        <v>5.701171875</v>
      </c>
      <c r="BE659" s="12">
        <v>575.30065917968705</v>
      </c>
      <c r="BF659" s="12">
        <v>-0.13699707388877899</v>
      </c>
      <c r="BG659" s="12">
        <v>13</v>
      </c>
      <c r="BH659" s="12">
        <v>582.59948730468705</v>
      </c>
      <c r="BI659" s="62">
        <v>5.0026082992553702</v>
      </c>
      <c r="BJ659" s="12">
        <v>25.085615158081001</v>
      </c>
      <c r="BK659" s="12">
        <v>3.6249837875366202</v>
      </c>
      <c r="BL659" s="12">
        <v>8.6275920867919904</v>
      </c>
      <c r="BM659" s="12">
        <v>5.23878717422485</v>
      </c>
      <c r="BN659" s="12">
        <v>7.2975335121154696</v>
      </c>
      <c r="BO659" s="12">
        <v>18.2291660308837</v>
      </c>
      <c r="BP659" s="12">
        <v>4.5498046875</v>
      </c>
      <c r="BQ659" s="12">
        <v>-11.4889707565307</v>
      </c>
      <c r="BR659" s="12">
        <v>2.0498046875</v>
      </c>
      <c r="BS659" s="12">
        <v>9.1854009628295898</v>
      </c>
      <c r="BT659" s="12">
        <v>3.7971003055572501</v>
      </c>
      <c r="BU659" s="12">
        <v>-8.33868408203125</v>
      </c>
      <c r="BV659" s="12">
        <v>4.9173827171325604</v>
      </c>
      <c r="BW659" s="12">
        <v>281.45175170898398</v>
      </c>
      <c r="BX659" s="12" t="s">
        <v>82</v>
      </c>
      <c r="BY659" s="12" t="s">
        <v>81</v>
      </c>
      <c r="BZ659" s="12" t="s">
        <v>82</v>
      </c>
      <c r="CA659" s="12" t="s">
        <v>82</v>
      </c>
      <c r="CB659" s="63">
        <f>16</f>
        <v>16</v>
      </c>
      <c r="CD659" s="97" t="s">
        <v>539</v>
      </c>
      <c r="CE659" s="95">
        <v>-13.611000000000001</v>
      </c>
      <c r="CF659" s="91">
        <v>0</v>
      </c>
      <c r="CG659" s="91">
        <v>0</v>
      </c>
      <c r="CH659" s="91">
        <v>0.85199999999999998</v>
      </c>
      <c r="CI659" s="91">
        <v>-243.66900000000001</v>
      </c>
      <c r="CJ659" s="91">
        <v>5.55</v>
      </c>
      <c r="CK659" s="91">
        <v>2.9220000000000002</v>
      </c>
      <c r="CL659" s="91">
        <v>-6.6980000000000004</v>
      </c>
      <c r="CM659" s="91">
        <v>29.832000000000001</v>
      </c>
      <c r="CN659" s="91">
        <v>-5.4059999999999997</v>
      </c>
      <c r="CO659" s="62">
        <f t="shared" si="92"/>
        <v>14.940792134831462</v>
      </c>
      <c r="CP659" s="91"/>
      <c r="CQ659" s="91"/>
      <c r="CR659" s="91"/>
      <c r="CS659" s="91"/>
      <c r="CT659" s="91"/>
      <c r="CU659" s="91"/>
      <c r="CV659" s="91"/>
      <c r="CW659" s="91"/>
      <c r="CX659" s="22" t="s">
        <v>540</v>
      </c>
      <c r="DF659" s="91" t="s">
        <v>532</v>
      </c>
      <c r="EG659" s="96">
        <v>7</v>
      </c>
    </row>
    <row r="660" spans="2:137" s="12" customFormat="1" ht="14.4" customHeight="1" x14ac:dyDescent="0.3">
      <c r="B660" s="22">
        <v>3</v>
      </c>
      <c r="F660" s="14">
        <v>45299</v>
      </c>
      <c r="G660" s="22" t="s">
        <v>103</v>
      </c>
      <c r="I660" s="14">
        <v>45242</v>
      </c>
      <c r="J660" s="22">
        <f t="shared" si="90"/>
        <v>57</v>
      </c>
      <c r="L660" s="12">
        <v>57</v>
      </c>
      <c r="M660" s="93" t="s">
        <v>74</v>
      </c>
      <c r="N660" s="12">
        <v>1</v>
      </c>
      <c r="P660" s="12" t="s">
        <v>75</v>
      </c>
      <c r="Q660" s="12" t="s">
        <v>524</v>
      </c>
      <c r="R660" s="12" t="s">
        <v>234</v>
      </c>
      <c r="S660" s="12" t="s">
        <v>235</v>
      </c>
      <c r="T660" s="12">
        <v>28</v>
      </c>
      <c r="V660" s="12">
        <v>3</v>
      </c>
      <c r="W660" s="12" t="s">
        <v>83</v>
      </c>
      <c r="Z660" s="22">
        <v>41</v>
      </c>
      <c r="AA660" s="22">
        <v>2000</v>
      </c>
      <c r="AB660" s="12">
        <v>9</v>
      </c>
      <c r="AC660" s="22">
        <v>-31</v>
      </c>
      <c r="AE660" s="94">
        <v>42</v>
      </c>
      <c r="AF660" s="12">
        <v>43</v>
      </c>
      <c r="AG660" s="12">
        <v>44</v>
      </c>
      <c r="AJ660" s="22">
        <v>3</v>
      </c>
      <c r="AK660" s="22">
        <f t="shared" si="93"/>
        <v>1580.5489676339287</v>
      </c>
      <c r="AL660">
        <v>-76.7669677734375</v>
      </c>
      <c r="AM660">
        <v>-83.648681640625</v>
      </c>
      <c r="AN660">
        <v>-101.791381835937</v>
      </c>
      <c r="AO660">
        <v>-105.697631835937</v>
      </c>
      <c r="AP660">
        <v>-111.297607421875</v>
      </c>
      <c r="AQ660">
        <v>-114.715576171875</v>
      </c>
      <c r="AR660"/>
      <c r="AU660" s="12">
        <f t="shared" si="91"/>
        <v>20</v>
      </c>
      <c r="AV660" s="62">
        <v>10</v>
      </c>
      <c r="AW660" s="12">
        <v>1</v>
      </c>
      <c r="AX660" s="12">
        <v>1</v>
      </c>
      <c r="AY660" s="12" t="s">
        <v>80</v>
      </c>
      <c r="AZ660" s="12">
        <v>505.2001953125</v>
      </c>
      <c r="BA660" s="12">
        <v>518.599609375</v>
      </c>
      <c r="BB660" s="62">
        <v>-32.409999847412102</v>
      </c>
      <c r="BC660" s="62">
        <v>69.687225341796804</v>
      </c>
      <c r="BD660" s="12">
        <v>7.8994140625</v>
      </c>
      <c r="BE660" s="12">
        <v>513.099609375</v>
      </c>
      <c r="BF660" s="12">
        <v>-2.8072850704193102</v>
      </c>
      <c r="BG660" s="12">
        <v>13.2998046875</v>
      </c>
      <c r="BH660" s="12">
        <v>518.5</v>
      </c>
      <c r="BI660" s="62">
        <v>2.6303956508636399</v>
      </c>
      <c r="BJ660" s="12">
        <v>34.843612670898402</v>
      </c>
      <c r="BK660" s="12">
        <v>7.1082067489623997</v>
      </c>
      <c r="BL660" s="12">
        <v>9.73860263824462</v>
      </c>
      <c r="BM660" s="12">
        <v>1.0709156990051201</v>
      </c>
      <c r="BN660" s="12">
        <v>4.2292442321777299</v>
      </c>
      <c r="BO660" s="12">
        <v>82.414215087890597</v>
      </c>
      <c r="BP660" s="12">
        <v>7.25</v>
      </c>
      <c r="BQ660" s="12">
        <v>-23.284313201904201</v>
      </c>
      <c r="BR660" s="12">
        <v>1.150390625</v>
      </c>
      <c r="BS660" s="12">
        <v>4.6712937355041504</v>
      </c>
      <c r="BT660" s="12">
        <v>5.44557428359985</v>
      </c>
      <c r="BU660" s="12">
        <v>-17.822574615478501</v>
      </c>
      <c r="BV660" s="12">
        <v>3.1854441165924001</v>
      </c>
      <c r="BW660" s="12">
        <v>255.89079284667901</v>
      </c>
      <c r="BX660" s="12" t="s">
        <v>82</v>
      </c>
      <c r="BY660" s="12" t="s">
        <v>81</v>
      </c>
      <c r="BZ660" s="12" t="s">
        <v>82</v>
      </c>
      <c r="CA660" s="12" t="s">
        <v>82</v>
      </c>
      <c r="CB660" s="63">
        <f>33</f>
        <v>33</v>
      </c>
      <c r="CC660" s="97"/>
      <c r="CD660" s="97" t="s">
        <v>541</v>
      </c>
      <c r="CE660" s="98">
        <v>-27.832000000000001</v>
      </c>
      <c r="CF660" s="99">
        <v>0</v>
      </c>
      <c r="CG660" s="99">
        <v>0</v>
      </c>
      <c r="CH660" s="99">
        <v>0.54500000000000004</v>
      </c>
      <c r="CI660" s="99">
        <v>-335.62900000000002</v>
      </c>
      <c r="CJ660" s="99">
        <v>3.1</v>
      </c>
      <c r="CK660" s="99">
        <v>1.4390000000000001</v>
      </c>
      <c r="CL660" s="99">
        <v>-12.103</v>
      </c>
      <c r="CM660" s="99">
        <v>3.8849999999999998</v>
      </c>
      <c r="CN660" s="99">
        <v>-13.16</v>
      </c>
      <c r="CO660" s="62">
        <f t="shared" si="92"/>
        <v>2.7131701302299809</v>
      </c>
      <c r="CP660" s="99"/>
      <c r="CQ660" s="99"/>
      <c r="CR660" s="99"/>
      <c r="CS660" s="99"/>
      <c r="CT660" s="99"/>
      <c r="CU660" s="99"/>
      <c r="CV660" s="99"/>
      <c r="CW660" s="91"/>
      <c r="CX660" s="22" t="s">
        <v>542</v>
      </c>
      <c r="DF660" s="91" t="s">
        <v>543</v>
      </c>
      <c r="EG660" s="96">
        <v>7</v>
      </c>
    </row>
    <row r="661" spans="2:137" s="12" customFormat="1" ht="14.4" customHeight="1" x14ac:dyDescent="0.3">
      <c r="B661" s="22">
        <v>3</v>
      </c>
      <c r="F661" s="14">
        <v>45299</v>
      </c>
      <c r="G661" s="22" t="s">
        <v>103</v>
      </c>
      <c r="I661" s="14">
        <v>45242</v>
      </c>
      <c r="J661" s="22">
        <f t="shared" si="90"/>
        <v>57</v>
      </c>
      <c r="L661" s="12">
        <v>57</v>
      </c>
      <c r="M661" s="22" t="s">
        <v>527</v>
      </c>
      <c r="N661" s="12">
        <v>1</v>
      </c>
      <c r="P661" s="12" t="s">
        <v>75</v>
      </c>
      <c r="Q661" s="12" t="s">
        <v>524</v>
      </c>
      <c r="R661" s="12" t="s">
        <v>234</v>
      </c>
      <c r="S661" s="12" t="s">
        <v>235</v>
      </c>
      <c r="T661" s="12">
        <v>28</v>
      </c>
      <c r="V661" s="12">
        <v>3</v>
      </c>
      <c r="W661" s="12" t="s">
        <v>83</v>
      </c>
      <c r="Z661" s="22">
        <v>26</v>
      </c>
      <c r="AA661" s="22">
        <v>1500</v>
      </c>
      <c r="AB661" s="12">
        <v>10</v>
      </c>
      <c r="AC661" s="22">
        <v>-36</v>
      </c>
      <c r="AE661" s="94">
        <v>6</v>
      </c>
      <c r="AF661" s="12">
        <v>7</v>
      </c>
      <c r="AG661" s="12">
        <v>8</v>
      </c>
      <c r="AJ661" s="22">
        <v>0</v>
      </c>
      <c r="AK661" s="22">
        <f t="shared" si="93"/>
        <v>2244.6114676339257</v>
      </c>
      <c r="AL661">
        <v>-77.4078369140625</v>
      </c>
      <c r="AM661">
        <v>-90.9881591796875</v>
      </c>
      <c r="AN661">
        <v>-100.4638671875</v>
      </c>
      <c r="AO661">
        <v>-114.669799804687</v>
      </c>
      <c r="AP661">
        <v>-123.47412109375</v>
      </c>
      <c r="AQ661">
        <v>-133.636474609375</v>
      </c>
      <c r="AR661"/>
      <c r="AU661" s="12">
        <f t="shared" si="91"/>
        <v>0</v>
      </c>
      <c r="AV661" s="62"/>
      <c r="BB661" s="62"/>
      <c r="BC661" s="62"/>
      <c r="BI661" s="62"/>
      <c r="CB661" s="63">
        <f>14</f>
        <v>14</v>
      </c>
      <c r="CD661" s="97" t="s">
        <v>544</v>
      </c>
      <c r="CE661" s="95">
        <v>-11.047000000000001</v>
      </c>
      <c r="CF661" s="91">
        <v>0</v>
      </c>
      <c r="CG661" s="91">
        <v>9.1999999999999998E-2</v>
      </c>
      <c r="CH661" s="91">
        <v>0.47099999999999997</v>
      </c>
      <c r="CI661" s="91">
        <v>3.008</v>
      </c>
      <c r="CJ661" s="91">
        <v>1.85</v>
      </c>
      <c r="CK661" s="91">
        <v>1.677</v>
      </c>
      <c r="CL661" s="91">
        <v>-3.7080000000000002</v>
      </c>
      <c r="CM661" s="91">
        <v>1.7130000000000001</v>
      </c>
      <c r="CN661" s="91">
        <v>-6.5030000000000001</v>
      </c>
      <c r="CO661" s="62">
        <f t="shared" si="92"/>
        <v>1.6999270394672412</v>
      </c>
      <c r="CP661" s="91"/>
      <c r="CQ661" s="91"/>
      <c r="CR661" s="91"/>
      <c r="CS661" s="91"/>
      <c r="CT661" s="91"/>
      <c r="CU661" s="91"/>
      <c r="CV661" s="91"/>
      <c r="CW661" s="91"/>
      <c r="CX661" s="22" t="s">
        <v>545</v>
      </c>
      <c r="DF661" s="91" t="s">
        <v>546</v>
      </c>
      <c r="EG661" s="96">
        <v>3</v>
      </c>
    </row>
    <row r="662" spans="2:137" s="12" customFormat="1" x14ac:dyDescent="0.3">
      <c r="B662" s="22">
        <v>3</v>
      </c>
      <c r="F662" s="14">
        <v>45299</v>
      </c>
      <c r="G662" s="22" t="s">
        <v>103</v>
      </c>
      <c r="I662" s="14">
        <v>45242</v>
      </c>
      <c r="J662" s="22">
        <f t="shared" si="90"/>
        <v>57</v>
      </c>
      <c r="L662" s="12">
        <v>57</v>
      </c>
      <c r="M662" s="22" t="s">
        <v>527</v>
      </c>
      <c r="N662" s="12">
        <v>1</v>
      </c>
      <c r="P662" s="12" t="s">
        <v>75</v>
      </c>
      <c r="Q662" s="12" t="s">
        <v>524</v>
      </c>
      <c r="R662" s="12" t="s">
        <v>234</v>
      </c>
      <c r="S662" s="12" t="s">
        <v>235</v>
      </c>
      <c r="T662" s="12">
        <v>28</v>
      </c>
      <c r="V662" s="12">
        <v>3</v>
      </c>
      <c r="W662" s="12" t="s">
        <v>83</v>
      </c>
      <c r="Z662" s="22">
        <v>25</v>
      </c>
      <c r="AA662" s="22">
        <v>2000</v>
      </c>
      <c r="AB662" s="12">
        <v>11</v>
      </c>
      <c r="AC662" s="22">
        <v>-26</v>
      </c>
      <c r="AE662" s="94">
        <v>21</v>
      </c>
      <c r="AF662" s="12">
        <v>22</v>
      </c>
      <c r="AG662" s="12">
        <v>23</v>
      </c>
      <c r="AJ662" s="22">
        <v>0</v>
      </c>
      <c r="AK662" s="22">
        <f t="shared" si="93"/>
        <v>2913.3823939732142</v>
      </c>
      <c r="AL662">
        <v>-85.1593017578125</v>
      </c>
      <c r="AM662">
        <v>-108.932495117187</v>
      </c>
      <c r="AN662">
        <v>-128.52478027343699</v>
      </c>
      <c r="AO662">
        <v>-143.60046386718699</v>
      </c>
      <c r="AP662">
        <v>-159.28649902343699</v>
      </c>
      <c r="AQ662">
        <v>-153.900146484375</v>
      </c>
      <c r="AR662"/>
      <c r="AU662" s="12">
        <f t="shared" si="91"/>
        <v>0</v>
      </c>
      <c r="AV662" s="62"/>
      <c r="BB662" s="62"/>
      <c r="BC662" s="62"/>
      <c r="BI662" s="62"/>
      <c r="CB662" s="63">
        <f>18</f>
        <v>18</v>
      </c>
      <c r="CD662" s="97" t="s">
        <v>547</v>
      </c>
      <c r="CE662" s="95">
        <v>-14.191000000000001</v>
      </c>
      <c r="CF662" s="91">
        <v>0</v>
      </c>
      <c r="CG662" s="91">
        <v>0</v>
      </c>
      <c r="CH662" s="91">
        <v>0.33700000000000002</v>
      </c>
      <c r="CI662" s="91">
        <v>-100.26900000000001</v>
      </c>
      <c r="CJ662" s="91">
        <v>1.6</v>
      </c>
      <c r="CK662" s="91">
        <v>0.89400000000000002</v>
      </c>
      <c r="CL662" s="91">
        <v>-5.5330000000000004</v>
      </c>
      <c r="CM662" s="91">
        <v>2.3330000000000002</v>
      </c>
      <c r="CN662" s="91">
        <v>-7.4279999999999999</v>
      </c>
      <c r="CO662" s="62">
        <f t="shared" si="92"/>
        <v>1.7186965511920378</v>
      </c>
      <c r="CP662" s="91"/>
      <c r="CQ662" s="91"/>
      <c r="CR662" s="91"/>
      <c r="CS662" s="91"/>
      <c r="CT662" s="91"/>
      <c r="CU662" s="91"/>
      <c r="CV662" s="91"/>
      <c r="CW662" s="91"/>
      <c r="CX662" s="22" t="s">
        <v>548</v>
      </c>
      <c r="CZ662" s="91" t="s">
        <v>549</v>
      </c>
      <c r="DF662" s="91" t="s">
        <v>550</v>
      </c>
      <c r="EG662" s="96">
        <v>2</v>
      </c>
    </row>
    <row r="663" spans="2:137" s="12" customFormat="1" x14ac:dyDescent="0.3">
      <c r="B663" s="22">
        <v>3</v>
      </c>
      <c r="F663" s="14">
        <v>45299</v>
      </c>
      <c r="G663" s="22" t="s">
        <v>103</v>
      </c>
      <c r="I663" s="14">
        <v>45242</v>
      </c>
      <c r="J663" s="22">
        <f t="shared" si="90"/>
        <v>57</v>
      </c>
      <c r="L663" s="12">
        <v>57</v>
      </c>
      <c r="M663" s="93" t="s">
        <v>74</v>
      </c>
      <c r="N663" s="12">
        <v>1</v>
      </c>
      <c r="P663" s="12" t="s">
        <v>75</v>
      </c>
      <c r="Q663" s="12" t="s">
        <v>524</v>
      </c>
      <c r="R663" s="12" t="s">
        <v>234</v>
      </c>
      <c r="S663" s="12" t="s">
        <v>235</v>
      </c>
      <c r="T663" s="12">
        <v>28</v>
      </c>
      <c r="V663" s="12">
        <v>4</v>
      </c>
      <c r="Z663" s="22">
        <v>35</v>
      </c>
      <c r="AA663" s="22">
        <v>1500</v>
      </c>
      <c r="AB663" s="12">
        <v>7</v>
      </c>
      <c r="AC663" s="22">
        <v>-26</v>
      </c>
      <c r="AE663" s="94">
        <v>45</v>
      </c>
      <c r="AF663" s="12">
        <v>46</v>
      </c>
      <c r="AG663" s="12">
        <v>47</v>
      </c>
      <c r="AJ663" s="22">
        <v>0</v>
      </c>
      <c r="AK663" s="22">
        <f t="shared" si="93"/>
        <v>3113.4905133928337</v>
      </c>
      <c r="AL663">
        <v>-80.230712890625</v>
      </c>
      <c r="AM663">
        <v>-94.696044921875</v>
      </c>
      <c r="AN663">
        <v>-108.21533203125</v>
      </c>
      <c r="AO663">
        <v>-121.337890625</v>
      </c>
      <c r="AP663">
        <v>-138.96179199218699</v>
      </c>
      <c r="AQ663">
        <v>-160.01892089843699</v>
      </c>
      <c r="AR663"/>
      <c r="AU663" s="12">
        <f t="shared" si="91"/>
        <v>0</v>
      </c>
      <c r="AV663" s="62"/>
      <c r="BB663" s="62"/>
      <c r="BC663" s="62"/>
      <c r="BI663" s="62"/>
      <c r="CB663" s="63"/>
      <c r="CD663" s="97"/>
      <c r="CE663" s="95"/>
      <c r="CF663" s="91"/>
      <c r="CG663" s="91"/>
      <c r="CH663" s="91"/>
      <c r="CI663" s="91"/>
      <c r="CJ663" s="91"/>
      <c r="CK663" s="91"/>
      <c r="CL663" s="91"/>
      <c r="CM663" s="91"/>
      <c r="CN663" s="91"/>
      <c r="CO663" s="62"/>
      <c r="CP663" s="91"/>
      <c r="CQ663" s="91"/>
      <c r="CR663" s="91"/>
      <c r="CS663" s="91"/>
      <c r="CT663" s="91"/>
      <c r="CU663" s="91"/>
      <c r="CV663" s="91"/>
      <c r="CW663" s="91"/>
      <c r="CX663" s="22">
        <v>0</v>
      </c>
      <c r="DF663" s="91"/>
      <c r="EG663" s="96">
        <v>1</v>
      </c>
    </row>
    <row r="664" spans="2:137" s="12" customFormat="1" x14ac:dyDescent="0.3">
      <c r="B664" s="22">
        <v>3</v>
      </c>
      <c r="F664" s="14">
        <v>45299</v>
      </c>
      <c r="G664" s="22" t="s">
        <v>103</v>
      </c>
      <c r="I664" s="14">
        <v>45242</v>
      </c>
      <c r="J664" s="22">
        <f t="shared" si="90"/>
        <v>57</v>
      </c>
      <c r="L664" s="12">
        <v>57</v>
      </c>
      <c r="M664" s="22" t="s">
        <v>527</v>
      </c>
      <c r="N664" s="12">
        <v>1</v>
      </c>
      <c r="P664" s="12" t="s">
        <v>75</v>
      </c>
      <c r="Q664" s="12" t="s">
        <v>524</v>
      </c>
      <c r="R664" s="12" t="s">
        <v>234</v>
      </c>
      <c r="S664" s="12" t="s">
        <v>235</v>
      </c>
      <c r="T664" s="12">
        <v>28</v>
      </c>
      <c r="V664" s="12">
        <v>4</v>
      </c>
      <c r="W664" s="12" t="s">
        <v>83</v>
      </c>
      <c r="Z664" s="22">
        <v>55</v>
      </c>
      <c r="AA664" s="22">
        <v>1500</v>
      </c>
      <c r="AB664" s="12">
        <v>13</v>
      </c>
      <c r="AC664" s="22">
        <v>-30</v>
      </c>
      <c r="AE664" s="94">
        <v>9</v>
      </c>
      <c r="AF664" s="12">
        <v>10</v>
      </c>
      <c r="AG664" s="12">
        <v>11</v>
      </c>
      <c r="AJ664" s="22">
        <v>4</v>
      </c>
      <c r="AK664" s="22">
        <f t="shared" si="93"/>
        <v>1175.3627232142858</v>
      </c>
      <c r="AL664">
        <v>-72.4945068359375</v>
      </c>
      <c r="AM664">
        <v>-78.1097412109375</v>
      </c>
      <c r="AN664">
        <v>-85.7696533203125</v>
      </c>
      <c r="AO664">
        <v>-91.4306640625</v>
      </c>
      <c r="AP664">
        <v>-96.0845947265625</v>
      </c>
      <c r="AQ664">
        <v>-101.715087890625</v>
      </c>
      <c r="AR664"/>
      <c r="AU664" s="12">
        <f t="shared" si="91"/>
        <v>26</v>
      </c>
      <c r="AV664" s="62">
        <v>13</v>
      </c>
      <c r="AW664" s="12">
        <v>1</v>
      </c>
      <c r="AX664" s="12">
        <v>1</v>
      </c>
      <c r="AY664" s="12" t="s">
        <v>80</v>
      </c>
      <c r="AZ664" s="12">
        <v>689.09948730468705</v>
      </c>
      <c r="BA664" s="12">
        <v>700.099609375</v>
      </c>
      <c r="BB664" s="62">
        <v>-33.369998931884702</v>
      </c>
      <c r="BC664" s="62">
        <v>55.769901275634702</v>
      </c>
      <c r="BD664" s="12">
        <v>4.80078125</v>
      </c>
      <c r="BE664" s="12">
        <v>693.90026855468705</v>
      </c>
      <c r="BF664" s="12">
        <v>1.44861328601837</v>
      </c>
      <c r="BG664" s="12">
        <v>10.900390625</v>
      </c>
      <c r="BH664" s="12">
        <v>699.99987792968705</v>
      </c>
      <c r="BI664" s="62">
        <v>4.0281267166137704</v>
      </c>
      <c r="BJ664" s="12">
        <v>27.884950637817301</v>
      </c>
      <c r="BK664" s="12">
        <v>3.51503252983093</v>
      </c>
      <c r="BL664" s="12">
        <v>7.5431594848632804</v>
      </c>
      <c r="BM664" s="12">
        <v>1.84669053554534</v>
      </c>
      <c r="BN664" s="12">
        <v>10.230583190917899</v>
      </c>
      <c r="BO664" s="12">
        <v>35.6924018859863</v>
      </c>
      <c r="BP664" s="12">
        <v>3.9501953125</v>
      </c>
      <c r="BQ664" s="12">
        <v>-13.327205657958901</v>
      </c>
      <c r="BR664" s="12">
        <v>1.6494140625</v>
      </c>
      <c r="BS664" s="12">
        <v>9.1162185668945295</v>
      </c>
      <c r="BT664" s="12">
        <v>4.0017724037170401</v>
      </c>
      <c r="BU664" s="12">
        <v>-10.5948419570922</v>
      </c>
      <c r="BV664" s="12">
        <v>4.3586010932922301</v>
      </c>
      <c r="BW664" s="12">
        <v>267.041900634765</v>
      </c>
      <c r="BX664" s="12" t="s">
        <v>82</v>
      </c>
      <c r="BY664" s="12" t="s">
        <v>81</v>
      </c>
      <c r="BZ664" s="12" t="s">
        <v>82</v>
      </c>
      <c r="CA664" s="12" t="s">
        <v>82</v>
      </c>
      <c r="CB664" s="63">
        <f>15</f>
        <v>15</v>
      </c>
      <c r="CD664" s="97" t="s">
        <v>551</v>
      </c>
      <c r="CE664" s="95">
        <v>-13.855</v>
      </c>
      <c r="CF664" s="91">
        <v>0</v>
      </c>
      <c r="CG664" s="91">
        <v>0</v>
      </c>
      <c r="CH664" s="91">
        <v>1.1319999999999999</v>
      </c>
      <c r="CI664" s="91">
        <v>-323.99400000000003</v>
      </c>
      <c r="CJ664" s="91">
        <v>10.050000000000001</v>
      </c>
      <c r="CK664" s="91">
        <v>11.225</v>
      </c>
      <c r="CL664" s="91">
        <v>-7.9980000000000002</v>
      </c>
      <c r="CM664" s="91">
        <v>51.441000000000003</v>
      </c>
      <c r="CN664" s="91">
        <v>-4.2140000000000004</v>
      </c>
      <c r="CO664" s="62">
        <f t="shared" ref="CO664:CO676" si="94">(CL664*CK664+CN664*CM664)/(CL664+CN664)</f>
        <v>25.102352112676058</v>
      </c>
      <c r="CP664" s="91"/>
      <c r="CQ664" s="91"/>
      <c r="CR664" s="91"/>
      <c r="CS664" s="91"/>
      <c r="CT664" s="91"/>
      <c r="CU664" s="91"/>
      <c r="CV664" s="91"/>
      <c r="CW664" s="91"/>
      <c r="CX664" s="22" t="s">
        <v>552</v>
      </c>
      <c r="DF664" s="91" t="s">
        <v>532</v>
      </c>
      <c r="EG664" s="96">
        <v>7</v>
      </c>
    </row>
    <row r="665" spans="2:137" s="12" customFormat="1" x14ac:dyDescent="0.3">
      <c r="B665" s="22">
        <v>3</v>
      </c>
      <c r="F665" s="14">
        <v>45299</v>
      </c>
      <c r="G665" s="22" t="s">
        <v>103</v>
      </c>
      <c r="I665" s="14">
        <v>45242</v>
      </c>
      <c r="J665" s="22">
        <f t="shared" si="90"/>
        <v>57</v>
      </c>
      <c r="L665" s="12">
        <v>57</v>
      </c>
      <c r="M665" s="22" t="s">
        <v>527</v>
      </c>
      <c r="N665" s="12">
        <v>1</v>
      </c>
      <c r="P665" s="12" t="s">
        <v>75</v>
      </c>
      <c r="Q665" s="12" t="s">
        <v>524</v>
      </c>
      <c r="R665" s="12" t="s">
        <v>234</v>
      </c>
      <c r="S665" s="12" t="s">
        <v>235</v>
      </c>
      <c r="T665" s="12">
        <v>28</v>
      </c>
      <c r="V665" s="12">
        <v>4</v>
      </c>
      <c r="W665" s="12" t="s">
        <v>83</v>
      </c>
      <c r="Z665" s="22">
        <v>54</v>
      </c>
      <c r="AA665" s="22">
        <v>1000</v>
      </c>
      <c r="AB665" s="12">
        <v>17</v>
      </c>
      <c r="AC665" s="22">
        <v>-31</v>
      </c>
      <c r="AE665" s="94">
        <v>24</v>
      </c>
      <c r="AF665" s="12">
        <v>25</v>
      </c>
      <c r="AG665" s="12">
        <v>26</v>
      </c>
      <c r="AJ665" s="22">
        <v>4</v>
      </c>
      <c r="AK665" s="22">
        <f t="shared" si="93"/>
        <v>1854.3352399553544</v>
      </c>
      <c r="AL665">
        <v>-78.91845703125</v>
      </c>
      <c r="AM665">
        <v>-79.7882080078125</v>
      </c>
      <c r="AN665">
        <v>-96.7559814453125</v>
      </c>
      <c r="AO665">
        <v>-106.369018554687</v>
      </c>
      <c r="AP665">
        <v>-109.375</v>
      </c>
      <c r="AQ665">
        <v>-124.1455078125</v>
      </c>
      <c r="AR665"/>
      <c r="AU665" s="12">
        <f t="shared" si="91"/>
        <v>34</v>
      </c>
      <c r="AV665" s="62">
        <v>17</v>
      </c>
      <c r="AW665" s="12">
        <v>1</v>
      </c>
      <c r="AX665" s="12">
        <v>1</v>
      </c>
      <c r="AY665" s="12" t="s">
        <v>80</v>
      </c>
      <c r="AZ665" s="12">
        <v>572.5</v>
      </c>
      <c r="BA665" s="12">
        <v>601.599609375</v>
      </c>
      <c r="BB665" s="62">
        <v>-22.120000839233299</v>
      </c>
      <c r="BC665" s="62">
        <v>32.083988189697202</v>
      </c>
      <c r="BD665" s="12">
        <v>20.30078125</v>
      </c>
      <c r="BE665" s="12">
        <v>592.80078125</v>
      </c>
      <c r="BF665" s="12">
        <v>-1.28698241710662</v>
      </c>
      <c r="BG665" s="12">
        <v>29</v>
      </c>
      <c r="BH665" s="12">
        <v>601.5</v>
      </c>
      <c r="BI665" s="62">
        <v>6.9606151580810502</v>
      </c>
      <c r="BJ665" s="12">
        <v>16.041994094848601</v>
      </c>
      <c r="BK665" s="12">
        <v>17.956750869750898</v>
      </c>
      <c r="BL665" s="12">
        <v>24.917366027831999</v>
      </c>
      <c r="BM665" s="12">
        <v>2.7251191139221098</v>
      </c>
      <c r="BN665" s="12">
        <v>16.542972564697202</v>
      </c>
      <c r="BO665" s="12">
        <v>9.8039216995239205</v>
      </c>
      <c r="BP665" s="12">
        <v>18.8505859375</v>
      </c>
      <c r="BQ665" s="12">
        <v>-6.7608175277709899</v>
      </c>
      <c r="BR665" s="12">
        <v>3.94921875</v>
      </c>
      <c r="BS665" s="12">
        <v>1.10016429424285</v>
      </c>
      <c r="BT665" s="12">
        <v>14.574633598327599</v>
      </c>
      <c r="BU665" s="12">
        <v>-5.1792178153991699</v>
      </c>
      <c r="BV665" s="12">
        <v>5.2510800361633301</v>
      </c>
      <c r="BW665" s="12">
        <v>294.943756103515</v>
      </c>
      <c r="BX665" s="12" t="s">
        <v>82</v>
      </c>
      <c r="BY665" s="12" t="s">
        <v>81</v>
      </c>
      <c r="BZ665" s="12" t="s">
        <v>82</v>
      </c>
      <c r="CA665" s="12" t="s">
        <v>82</v>
      </c>
      <c r="CB665" s="63">
        <f>13</f>
        <v>13</v>
      </c>
      <c r="CD665" s="97" t="s">
        <v>553</v>
      </c>
      <c r="CE665" s="95">
        <v>-13.061999999999999</v>
      </c>
      <c r="CF665" s="91">
        <v>0</v>
      </c>
      <c r="CG665" s="91">
        <v>0.30499999999999999</v>
      </c>
      <c r="CH665" s="91">
        <v>3.992</v>
      </c>
      <c r="CI665" s="91">
        <v>-527.72500000000002</v>
      </c>
      <c r="CJ665" s="91">
        <v>27.85</v>
      </c>
      <c r="CK665" s="91">
        <v>21.471</v>
      </c>
      <c r="CL665" s="91">
        <v>-7.5129999999999999</v>
      </c>
      <c r="CM665" s="91">
        <v>48.529000000000003</v>
      </c>
      <c r="CN665" s="91">
        <v>-4.8639999999999999</v>
      </c>
      <c r="CO665" s="62">
        <f t="shared" si="94"/>
        <v>32.104442029570983</v>
      </c>
      <c r="CP665" s="91"/>
      <c r="CQ665" s="91"/>
      <c r="CR665" s="91"/>
      <c r="CS665" s="91"/>
      <c r="CT665" s="91"/>
      <c r="CU665" s="91"/>
      <c r="CV665" s="91"/>
      <c r="CW665" s="91"/>
      <c r="CX665" s="22" t="s">
        <v>554</v>
      </c>
      <c r="DF665" s="91" t="s">
        <v>555</v>
      </c>
      <c r="EG665" s="96">
        <v>7</v>
      </c>
    </row>
    <row r="666" spans="2:137" s="12" customFormat="1" x14ac:dyDescent="0.3">
      <c r="B666" s="22">
        <v>3</v>
      </c>
      <c r="F666" s="14">
        <v>45299</v>
      </c>
      <c r="G666" s="22" t="s">
        <v>103</v>
      </c>
      <c r="I666" s="14">
        <v>45242</v>
      </c>
      <c r="J666" s="22">
        <f t="shared" si="90"/>
        <v>57</v>
      </c>
      <c r="L666" s="12">
        <v>57</v>
      </c>
      <c r="M666" s="93" t="s">
        <v>74</v>
      </c>
      <c r="N666" s="12">
        <v>1</v>
      </c>
      <c r="P666" s="12" t="s">
        <v>75</v>
      </c>
      <c r="Q666" s="12" t="s">
        <v>524</v>
      </c>
      <c r="R666" s="12" t="s">
        <v>234</v>
      </c>
      <c r="S666" s="12" t="s">
        <v>235</v>
      </c>
      <c r="T666" s="12">
        <v>28</v>
      </c>
      <c r="V666" s="12">
        <v>5</v>
      </c>
      <c r="W666" s="12" t="s">
        <v>83</v>
      </c>
      <c r="Z666" s="22">
        <v>45</v>
      </c>
      <c r="AA666" s="22">
        <v>1000</v>
      </c>
      <c r="AB666" s="12">
        <v>15</v>
      </c>
      <c r="AC666" s="22">
        <v>-41</v>
      </c>
      <c r="AE666" s="94">
        <v>48</v>
      </c>
      <c r="AF666" s="12">
        <v>49</v>
      </c>
      <c r="AG666" s="12">
        <v>50</v>
      </c>
      <c r="AJ666" s="22">
        <v>6</v>
      </c>
      <c r="AK666" s="22">
        <f t="shared" si="93"/>
        <v>527.16936383928567</v>
      </c>
      <c r="AL666">
        <v>-81.84814453125</v>
      </c>
      <c r="AM666">
        <v>-86.5020751953125</v>
      </c>
      <c r="AN666">
        <v>-91.644287109375</v>
      </c>
      <c r="AO666">
        <v>-92.28515625</v>
      </c>
      <c r="AP666">
        <v>-95.9320068359375</v>
      </c>
      <c r="AQ666">
        <v>-94.512939453125</v>
      </c>
      <c r="AR666"/>
      <c r="AU666" s="12">
        <f t="shared" si="91"/>
        <v>44</v>
      </c>
      <c r="AV666" s="62">
        <v>22</v>
      </c>
      <c r="AW666" s="12">
        <v>1</v>
      </c>
      <c r="AX666" s="12">
        <v>1</v>
      </c>
      <c r="AY666" s="12" t="s">
        <v>80</v>
      </c>
      <c r="AZ666" s="12">
        <v>675</v>
      </c>
      <c r="BA666" s="12">
        <v>687.402587890625</v>
      </c>
      <c r="BB666" s="62">
        <v>-26.670000076293899</v>
      </c>
      <c r="BC666" s="62">
        <v>56.394119262695298</v>
      </c>
      <c r="BD666" s="12">
        <v>7</v>
      </c>
      <c r="BE666" s="12">
        <v>682</v>
      </c>
      <c r="BF666" s="12">
        <v>-3.6949901580810498</v>
      </c>
      <c r="BG666" s="12">
        <v>12.30078125</v>
      </c>
      <c r="BH666" s="12">
        <v>687.30078125</v>
      </c>
      <c r="BI666" s="62">
        <v>3.2061076164245601</v>
      </c>
      <c r="BJ666" s="12">
        <v>28.197059631347599</v>
      </c>
      <c r="BK666" s="12">
        <v>6.0500302314758301</v>
      </c>
      <c r="BL666" s="12">
        <v>9.2561378479003906</v>
      </c>
      <c r="BM666" s="12">
        <v>0.973796606063843</v>
      </c>
      <c r="BN666" s="12">
        <v>21.125709533691399</v>
      </c>
      <c r="BO666" s="12">
        <v>50.931491851806598</v>
      </c>
      <c r="BP666" s="12">
        <v>6.25</v>
      </c>
      <c r="BQ666" s="12">
        <v>-15.625</v>
      </c>
      <c r="BR666" s="12">
        <v>1.6494140625</v>
      </c>
      <c r="BS666" s="12">
        <v>17.557876586913999</v>
      </c>
      <c r="BT666" s="12">
        <v>2.2503578662872301</v>
      </c>
      <c r="BU666" s="12">
        <v>-14.051840782165501</v>
      </c>
      <c r="BV666" s="12">
        <v>3.3122503757476802</v>
      </c>
      <c r="BW666" s="12">
        <v>210.543533325195</v>
      </c>
      <c r="BX666" s="12" t="s">
        <v>82</v>
      </c>
      <c r="BY666" s="12" t="s">
        <v>81</v>
      </c>
      <c r="BZ666" s="12" t="s">
        <v>82</v>
      </c>
      <c r="CA666" s="12" t="s">
        <v>82</v>
      </c>
      <c r="CB666" s="63">
        <f>16</f>
        <v>16</v>
      </c>
      <c r="CD666" s="97" t="s">
        <v>556</v>
      </c>
      <c r="CE666" s="98">
        <v>-14.526</v>
      </c>
      <c r="CF666" s="99">
        <v>0</v>
      </c>
      <c r="CG666" s="99">
        <v>-0.122</v>
      </c>
      <c r="CH666" s="99">
        <v>0.78300000000000003</v>
      </c>
      <c r="CI666" s="99">
        <v>-143.12899999999999</v>
      </c>
      <c r="CJ666" s="99">
        <v>5.15</v>
      </c>
      <c r="CK666" s="99">
        <v>3.0920000000000001</v>
      </c>
      <c r="CL666" s="99">
        <v>-7.27</v>
      </c>
      <c r="CM666" s="99">
        <v>14.939</v>
      </c>
      <c r="CN666" s="99">
        <v>-6.1859999999999999</v>
      </c>
      <c r="CO666" s="62">
        <f t="shared" si="94"/>
        <v>8.5383096016646842</v>
      </c>
      <c r="CP666" s="99"/>
      <c r="CQ666" s="99"/>
      <c r="CR666" s="99"/>
      <c r="CS666" s="99"/>
      <c r="CT666" s="99"/>
      <c r="CU666" s="99"/>
      <c r="CV666" s="99"/>
      <c r="CW666" s="91"/>
      <c r="CX666" s="22" t="s">
        <v>557</v>
      </c>
      <c r="CZ666" s="12">
        <v>36</v>
      </c>
      <c r="DE666" s="12" t="s">
        <v>558</v>
      </c>
      <c r="DF666" s="91" t="s">
        <v>559</v>
      </c>
      <c r="EG666" s="96">
        <v>9</v>
      </c>
    </row>
    <row r="667" spans="2:137" s="12" customFormat="1" x14ac:dyDescent="0.3">
      <c r="B667" s="22">
        <v>3</v>
      </c>
      <c r="F667" s="14">
        <v>45299</v>
      </c>
      <c r="G667" s="22" t="s">
        <v>103</v>
      </c>
      <c r="I667" s="14">
        <v>45242</v>
      </c>
      <c r="J667" s="22">
        <f t="shared" si="90"/>
        <v>57</v>
      </c>
      <c r="L667" s="12">
        <v>57</v>
      </c>
      <c r="M667" s="22" t="s">
        <v>527</v>
      </c>
      <c r="N667" s="12">
        <v>1</v>
      </c>
      <c r="P667" s="12" t="s">
        <v>75</v>
      </c>
      <c r="Q667" s="12" t="s">
        <v>524</v>
      </c>
      <c r="R667" s="12" t="s">
        <v>234</v>
      </c>
      <c r="S667" s="12" t="s">
        <v>235</v>
      </c>
      <c r="T667" s="12">
        <v>28</v>
      </c>
      <c r="V667" s="12">
        <v>5</v>
      </c>
      <c r="W667" s="12" t="s">
        <v>83</v>
      </c>
      <c r="Z667" s="22">
        <v>45</v>
      </c>
      <c r="AA667" s="22">
        <v>1300</v>
      </c>
      <c r="AB667" s="12">
        <v>18</v>
      </c>
      <c r="AC667" s="22">
        <v>-35</v>
      </c>
      <c r="AE667" s="94">
        <v>12</v>
      </c>
      <c r="AF667" s="12">
        <v>13</v>
      </c>
      <c r="AG667" s="12">
        <v>14</v>
      </c>
      <c r="AJ667" s="22">
        <v>7</v>
      </c>
      <c r="AK667" s="22">
        <f t="shared" si="93"/>
        <v>1737.5837053571317</v>
      </c>
      <c r="AL667">
        <v>-76.11083984375</v>
      </c>
      <c r="AM667">
        <v>-85.479736328125</v>
      </c>
      <c r="AN667">
        <v>-91.583251953125</v>
      </c>
      <c r="AO667">
        <v>-107.040405273437</v>
      </c>
      <c r="AP667">
        <v>-115.310668945312</v>
      </c>
      <c r="AQ667">
        <v>-115.936279296875</v>
      </c>
      <c r="AR667"/>
      <c r="AU667" s="12">
        <f t="shared" si="91"/>
        <v>22</v>
      </c>
      <c r="AV667" s="62">
        <v>11</v>
      </c>
      <c r="AW667" s="12">
        <v>1</v>
      </c>
      <c r="AX667" s="12">
        <v>1</v>
      </c>
      <c r="AY667" s="12" t="s">
        <v>80</v>
      </c>
      <c r="AZ667" s="12">
        <v>706.2001953125</v>
      </c>
      <c r="BA667" s="12">
        <v>723.00109863281205</v>
      </c>
      <c r="BB667" s="62">
        <v>-26.350000381469702</v>
      </c>
      <c r="BC667" s="62">
        <v>52.717185974121001</v>
      </c>
      <c r="BD667" s="12">
        <v>9</v>
      </c>
      <c r="BE667" s="12">
        <v>715.2001953125</v>
      </c>
      <c r="BF667" s="12">
        <v>-3.1604981422424299</v>
      </c>
      <c r="BG667" s="12">
        <v>16.7001953125</v>
      </c>
      <c r="BH667" s="12">
        <v>722.900390625</v>
      </c>
      <c r="BI667" s="62">
        <v>4.8978204727172798</v>
      </c>
      <c r="BJ667" s="12">
        <v>26.358592987060501</v>
      </c>
      <c r="BK667" s="12">
        <v>7.6293125152587802</v>
      </c>
      <c r="BL667" s="12">
        <v>12.527132987976</v>
      </c>
      <c r="BM667" s="12">
        <v>1.4700177907943699</v>
      </c>
      <c r="BN667" s="12">
        <v>78.467819213867102</v>
      </c>
      <c r="BO667" s="12">
        <v>33.241420745849602</v>
      </c>
      <c r="BP667" s="12">
        <v>7.849609375</v>
      </c>
      <c r="BQ667" s="12">
        <v>-9.6507349014282209</v>
      </c>
      <c r="BR667" s="12">
        <v>3.75</v>
      </c>
      <c r="BS667" s="12">
        <v>14.450822830200099</v>
      </c>
      <c r="BT667" s="12">
        <v>2.6842043399810702</v>
      </c>
      <c r="BU667" s="12">
        <v>-8.4002618789672798</v>
      </c>
      <c r="BV667" s="12">
        <v>5.10402488708496</v>
      </c>
      <c r="BW667" s="12">
        <v>288.59988403320301</v>
      </c>
      <c r="BX667" s="12" t="s">
        <v>82</v>
      </c>
      <c r="BY667" s="12" t="s">
        <v>81</v>
      </c>
      <c r="BZ667" s="12" t="s">
        <v>82</v>
      </c>
      <c r="CA667" s="12" t="s">
        <v>82</v>
      </c>
      <c r="CB667" s="63">
        <f>16</f>
        <v>16</v>
      </c>
      <c r="CD667" s="97" t="s">
        <v>560</v>
      </c>
      <c r="CE667" s="95">
        <v>-12.97</v>
      </c>
      <c r="CF667" s="91">
        <v>0</v>
      </c>
      <c r="CG667" s="91">
        <v>6.0999999999999999E-2</v>
      </c>
      <c r="CH667" s="91">
        <v>0.52700000000000002</v>
      </c>
      <c r="CI667" s="91">
        <v>-126.34699999999999</v>
      </c>
      <c r="CJ667" s="91">
        <v>2.75</v>
      </c>
      <c r="CK667" s="91">
        <v>1.7270000000000001</v>
      </c>
      <c r="CL667" s="91">
        <v>-8.0190000000000001</v>
      </c>
      <c r="CM667" s="91">
        <v>14.971</v>
      </c>
      <c r="CN667" s="91">
        <v>-3.6659999999999999</v>
      </c>
      <c r="CO667" s="62">
        <f t="shared" si="94"/>
        <v>5.8821137355584083</v>
      </c>
      <c r="CP667" s="91"/>
      <c r="CQ667" s="91"/>
      <c r="CR667" s="91"/>
      <c r="CS667" s="91"/>
      <c r="CT667" s="91"/>
      <c r="CU667" s="91"/>
      <c r="CV667" s="91"/>
      <c r="CW667" s="91"/>
      <c r="CX667" s="22">
        <v>2</v>
      </c>
      <c r="DF667" s="91" t="s">
        <v>532</v>
      </c>
      <c r="EG667" s="96">
        <v>9</v>
      </c>
    </row>
    <row r="668" spans="2:137" s="12" customFormat="1" x14ac:dyDescent="0.3">
      <c r="B668" s="22">
        <v>3</v>
      </c>
      <c r="F668" s="14">
        <v>45299</v>
      </c>
      <c r="G668" s="22" t="s">
        <v>103</v>
      </c>
      <c r="I668" s="14">
        <v>45242</v>
      </c>
      <c r="J668" s="22">
        <f t="shared" si="90"/>
        <v>57</v>
      </c>
      <c r="L668" s="12">
        <v>57</v>
      </c>
      <c r="M668" s="22" t="s">
        <v>527</v>
      </c>
      <c r="N668" s="12">
        <v>1</v>
      </c>
      <c r="P668" s="12" t="s">
        <v>75</v>
      </c>
      <c r="Q668" s="12" t="s">
        <v>524</v>
      </c>
      <c r="R668" s="12" t="s">
        <v>234</v>
      </c>
      <c r="S668" s="12" t="s">
        <v>235</v>
      </c>
      <c r="T668" s="12">
        <v>28</v>
      </c>
      <c r="V668" s="12">
        <v>5</v>
      </c>
      <c r="W668" s="12" t="s">
        <v>83</v>
      </c>
      <c r="Z668" s="22">
        <v>34</v>
      </c>
      <c r="AA668" s="22">
        <v>2000</v>
      </c>
      <c r="AB668" s="12">
        <v>20</v>
      </c>
      <c r="AC668" s="22">
        <v>-35</v>
      </c>
      <c r="AE668" s="94">
        <v>27</v>
      </c>
      <c r="AF668" s="12">
        <v>28</v>
      </c>
      <c r="AG668" s="12">
        <v>29</v>
      </c>
      <c r="AJ668" s="22">
        <v>10</v>
      </c>
      <c r="AK668" s="22">
        <f t="shared" si="93"/>
        <v>574.86397879463414</v>
      </c>
      <c r="AL668">
        <v>-81.84814453125</v>
      </c>
      <c r="AM668">
        <v>-99.273681640625</v>
      </c>
      <c r="AN668">
        <v>-114.028930664062</v>
      </c>
      <c r="AO668">
        <v>-129.22668457031199</v>
      </c>
      <c r="AP668">
        <v>-136.79504394531199</v>
      </c>
      <c r="AQ668">
        <v>-76.416015625</v>
      </c>
      <c r="AR668"/>
      <c r="AU668" s="12">
        <f t="shared" si="91"/>
        <v>18</v>
      </c>
      <c r="AV668" s="62">
        <v>9</v>
      </c>
      <c r="AW668" s="12">
        <v>1</v>
      </c>
      <c r="AX668" s="12">
        <v>1</v>
      </c>
      <c r="AY668" s="12" t="s">
        <v>80</v>
      </c>
      <c r="AZ668" s="12">
        <v>552.2001953125</v>
      </c>
      <c r="BA668" s="12">
        <v>563.50109863281205</v>
      </c>
      <c r="BB668" s="62">
        <v>-28.579999923706001</v>
      </c>
      <c r="BC668" s="62">
        <v>64.438156127929602</v>
      </c>
      <c r="BD668" s="12">
        <v>5.5</v>
      </c>
      <c r="BE668" s="12">
        <v>557.7001953125</v>
      </c>
      <c r="BF668" s="12">
        <v>-2.41060066223144</v>
      </c>
      <c r="BG668" s="12">
        <v>11.2001953125</v>
      </c>
      <c r="BH668" s="12">
        <v>563.400390625</v>
      </c>
      <c r="BI668" s="62">
        <v>3.2025556564331001</v>
      </c>
      <c r="BJ668" s="12">
        <v>32.219078063964801</v>
      </c>
      <c r="BK668" s="12">
        <v>4.4863209724426198</v>
      </c>
      <c r="BL668" s="12">
        <v>7.6888766288757298</v>
      </c>
      <c r="BM668" s="12">
        <v>1.02824759483337</v>
      </c>
      <c r="BN668" s="12">
        <v>6.8047518730163503</v>
      </c>
      <c r="BO668" s="12">
        <v>76.5931396484375</v>
      </c>
      <c r="BP668" s="12">
        <v>4.5498046875</v>
      </c>
      <c r="BQ668" s="12">
        <v>-18.688726425170799</v>
      </c>
      <c r="BR668" s="12">
        <v>1.349609375</v>
      </c>
      <c r="BS668" s="12">
        <v>38.636943817138601</v>
      </c>
      <c r="BT668" s="12">
        <v>1.3589187860488801</v>
      </c>
      <c r="BU668" s="12">
        <v>-14.844813346862701</v>
      </c>
      <c r="BV668" s="12">
        <v>3.5481500625610298</v>
      </c>
      <c r="BW668" s="12">
        <v>233.06790161132801</v>
      </c>
      <c r="BX668" s="12" t="s">
        <v>82</v>
      </c>
      <c r="BY668" s="12" t="s">
        <v>81</v>
      </c>
      <c r="BZ668" s="12" t="s">
        <v>82</v>
      </c>
      <c r="CA668" s="12" t="s">
        <v>82</v>
      </c>
      <c r="CB668" s="63">
        <f>13</f>
        <v>13</v>
      </c>
      <c r="CD668" s="97" t="s">
        <v>561</v>
      </c>
      <c r="CE668" s="95">
        <v>-6.8360000000000003</v>
      </c>
      <c r="CF668" s="91">
        <v>0</v>
      </c>
      <c r="CG668" s="91">
        <v>0</v>
      </c>
      <c r="CH668" s="91">
        <v>1.1870000000000001</v>
      </c>
      <c r="CI668" s="91">
        <v>-149.88</v>
      </c>
      <c r="CJ668" s="91">
        <v>9.75</v>
      </c>
      <c r="CK668" s="91">
        <v>12.023</v>
      </c>
      <c r="CL668" s="91">
        <v>-4.6779999999999999</v>
      </c>
      <c r="CM668" s="91">
        <v>111.42</v>
      </c>
      <c r="CN668" s="91">
        <v>-1.34</v>
      </c>
      <c r="CO668" s="62">
        <f t="shared" si="94"/>
        <v>34.155266533732139</v>
      </c>
      <c r="CP668" s="91"/>
      <c r="CQ668" s="91"/>
      <c r="CR668" s="91"/>
      <c r="CS668" s="91"/>
      <c r="CT668" s="91"/>
      <c r="CU668" s="91"/>
      <c r="CV668" s="91"/>
      <c r="CW668" s="91"/>
      <c r="CX668" s="22" t="s">
        <v>562</v>
      </c>
      <c r="CZ668" s="12">
        <v>70</v>
      </c>
      <c r="DF668" s="91" t="s">
        <v>555</v>
      </c>
      <c r="EG668" s="96">
        <v>8</v>
      </c>
    </row>
    <row r="669" spans="2:137" s="12" customFormat="1" x14ac:dyDescent="0.3">
      <c r="B669" s="22">
        <v>3</v>
      </c>
      <c r="F669" s="14">
        <v>45299</v>
      </c>
      <c r="G669" s="22" t="s">
        <v>103</v>
      </c>
      <c r="I669" s="14">
        <v>45242</v>
      </c>
      <c r="J669" s="22">
        <f t="shared" si="90"/>
        <v>57</v>
      </c>
      <c r="L669" s="12">
        <v>57</v>
      </c>
      <c r="M669" s="93" t="s">
        <v>74</v>
      </c>
      <c r="N669" s="12">
        <v>1</v>
      </c>
      <c r="P669" s="12" t="s">
        <v>75</v>
      </c>
      <c r="Q669" s="12" t="s">
        <v>524</v>
      </c>
      <c r="R669" s="12" t="s">
        <v>234</v>
      </c>
      <c r="S669" s="12" t="s">
        <v>235</v>
      </c>
      <c r="T669" s="12">
        <v>28</v>
      </c>
      <c r="V669" s="12">
        <v>6</v>
      </c>
      <c r="W669" s="12" t="s">
        <v>83</v>
      </c>
      <c r="Z669" s="22">
        <v>57</v>
      </c>
      <c r="AA669" s="22">
        <v>1100</v>
      </c>
      <c r="AB669" s="12">
        <v>19</v>
      </c>
      <c r="AC669" s="22">
        <v>-25</v>
      </c>
      <c r="AE669" s="94">
        <v>51</v>
      </c>
      <c r="AF669" s="12">
        <v>52</v>
      </c>
      <c r="AG669" s="12">
        <v>53</v>
      </c>
      <c r="AJ669" s="22">
        <v>7</v>
      </c>
      <c r="AK669" s="22">
        <f t="shared" si="93"/>
        <v>754.56891741071433</v>
      </c>
      <c r="AL669">
        <v>-66.0400390625</v>
      </c>
      <c r="AM669">
        <v>-70.80078125</v>
      </c>
      <c r="AN669">
        <v>-72.32666015625</v>
      </c>
      <c r="AO669">
        <v>-86.12060546875</v>
      </c>
      <c r="AP669">
        <v>-98.0377197265625</v>
      </c>
      <c r="AQ669">
        <v>-73.3489990234375</v>
      </c>
      <c r="AR669"/>
      <c r="AU669" s="12">
        <f t="shared" si="91"/>
        <v>18</v>
      </c>
      <c r="AV669" s="62">
        <v>9</v>
      </c>
      <c r="AW669" s="12">
        <v>1</v>
      </c>
      <c r="AX669" s="12">
        <v>1</v>
      </c>
      <c r="AY669" s="12" t="s">
        <v>80</v>
      </c>
      <c r="AZ669" s="12">
        <v>711.90051269531205</v>
      </c>
      <c r="BA669" s="12">
        <v>724.89959716796795</v>
      </c>
      <c r="BB669" s="62">
        <v>-25.389999389648398</v>
      </c>
      <c r="BC669" s="62">
        <v>53.038925170898402</v>
      </c>
      <c r="BD669" s="12">
        <v>7.69921875</v>
      </c>
      <c r="BE669" s="12">
        <v>719.59973144531205</v>
      </c>
      <c r="BF669" s="12">
        <v>-3.0218651294708199</v>
      </c>
      <c r="BG669" s="12">
        <v>12.8994140625</v>
      </c>
      <c r="BH669" s="12">
        <v>724.79992675781205</v>
      </c>
      <c r="BI669" s="62">
        <v>2.9053053855896001</v>
      </c>
      <c r="BJ669" s="12">
        <v>26.519462585449201</v>
      </c>
      <c r="BK669" s="12">
        <v>6.9148278236389098</v>
      </c>
      <c r="BL669" s="12">
        <v>9.8201332092285103</v>
      </c>
      <c r="BM669" s="12">
        <v>0.86157208681106601</v>
      </c>
      <c r="BN669" s="12">
        <v>9.1821260452270508</v>
      </c>
      <c r="BO669" s="12">
        <v>56.219364166259702</v>
      </c>
      <c r="BP669" s="12">
        <v>7.0498046875</v>
      </c>
      <c r="BQ669" s="12">
        <v>-15.931372642516999</v>
      </c>
      <c r="BR669" s="12">
        <v>1.150390625</v>
      </c>
      <c r="BS669" s="12">
        <v>7.6917295455932599</v>
      </c>
      <c r="BT669" s="12">
        <v>3.5733685493469198</v>
      </c>
      <c r="BU669" s="12">
        <v>-13.360979080200099</v>
      </c>
      <c r="BV669" s="12">
        <v>3.2565381526946999</v>
      </c>
      <c r="BW669" s="12">
        <v>194.72474670410099</v>
      </c>
      <c r="BX669" s="12" t="s">
        <v>82</v>
      </c>
      <c r="BY669" s="12" t="s">
        <v>81</v>
      </c>
      <c r="BZ669" s="12" t="s">
        <v>82</v>
      </c>
      <c r="CA669" s="12" t="s">
        <v>82</v>
      </c>
      <c r="CB669" s="63">
        <f>13.2</f>
        <v>13.2</v>
      </c>
      <c r="CD669" s="97" t="s">
        <v>563</v>
      </c>
      <c r="CE669" s="98">
        <v>-10.223000000000001</v>
      </c>
      <c r="CF669" s="99">
        <v>0</v>
      </c>
      <c r="CG669" s="99">
        <v>-6.0999999999999999E-2</v>
      </c>
      <c r="CH669" s="99">
        <v>1.6279999999999999</v>
      </c>
      <c r="CI669" s="99">
        <v>-261.01799999999997</v>
      </c>
      <c r="CJ669" s="99">
        <v>15.95</v>
      </c>
      <c r="CK669" s="99">
        <v>15.956</v>
      </c>
      <c r="CL669" s="99">
        <v>-5.5880000000000001</v>
      </c>
      <c r="CM669" s="99">
        <v>19.234000000000002</v>
      </c>
      <c r="CN669" s="99">
        <v>-4.5629999999999997</v>
      </c>
      <c r="CO669" s="62">
        <f t="shared" si="94"/>
        <v>17.429501526943159</v>
      </c>
      <c r="CP669" s="99"/>
      <c r="CQ669" s="99"/>
      <c r="CR669" s="99"/>
      <c r="CS669" s="99"/>
      <c r="CT669" s="99"/>
      <c r="CU669" s="99"/>
      <c r="CV669" s="99"/>
      <c r="CW669" s="91"/>
      <c r="CX669" s="22">
        <v>2.21</v>
      </c>
      <c r="DF669" s="91" t="s">
        <v>559</v>
      </c>
      <c r="EG669" s="96">
        <v>9</v>
      </c>
    </row>
    <row r="670" spans="2:137" s="12" customFormat="1" x14ac:dyDescent="0.3">
      <c r="B670" s="22">
        <v>3</v>
      </c>
      <c r="F670" s="14">
        <v>45299</v>
      </c>
      <c r="G670" s="22" t="s">
        <v>103</v>
      </c>
      <c r="I670" s="14">
        <v>45242</v>
      </c>
      <c r="J670" s="22">
        <f t="shared" si="90"/>
        <v>57</v>
      </c>
      <c r="L670" s="12">
        <v>57</v>
      </c>
      <c r="M670" s="22" t="s">
        <v>527</v>
      </c>
      <c r="N670" s="12">
        <v>1</v>
      </c>
      <c r="P670" s="12" t="s">
        <v>75</v>
      </c>
      <c r="Q670" s="12" t="s">
        <v>524</v>
      </c>
      <c r="R670" s="12" t="s">
        <v>234</v>
      </c>
      <c r="S670" s="12" t="s">
        <v>235</v>
      </c>
      <c r="T670" s="12">
        <v>28</v>
      </c>
      <c r="V670" s="12">
        <v>6</v>
      </c>
      <c r="W670" s="12" t="s">
        <v>84</v>
      </c>
      <c r="Z670" s="22">
        <v>34</v>
      </c>
      <c r="AA670" s="22">
        <v>2000</v>
      </c>
      <c r="AB670" s="12">
        <v>8</v>
      </c>
      <c r="AC670" s="22">
        <v>-30</v>
      </c>
      <c r="AE670" s="94">
        <v>30</v>
      </c>
      <c r="AF670" s="12">
        <v>31</v>
      </c>
      <c r="AG670" s="12">
        <v>32</v>
      </c>
      <c r="AJ670" s="22">
        <v>8</v>
      </c>
      <c r="AK670" s="22">
        <f t="shared" si="93"/>
        <v>2545.3404017857029</v>
      </c>
      <c r="AL670">
        <v>-82.4127197265625</v>
      </c>
      <c r="AM670">
        <v>-97.7935791015625</v>
      </c>
      <c r="AN670">
        <v>-113.189697265625</v>
      </c>
      <c r="AO670">
        <v>-125.991821289062</v>
      </c>
      <c r="AP670">
        <v>-134.65881347656199</v>
      </c>
      <c r="AQ670">
        <v>-146.820068359375</v>
      </c>
      <c r="AU670" s="12">
        <f t="shared" si="91"/>
        <v>16</v>
      </c>
      <c r="AV670" s="62">
        <v>8</v>
      </c>
      <c r="AW670" s="12">
        <v>1</v>
      </c>
      <c r="AX670" s="12">
        <v>1</v>
      </c>
      <c r="AY670" s="12" t="s">
        <v>80</v>
      </c>
      <c r="AZ670" s="12">
        <v>524.90051269531205</v>
      </c>
      <c r="BA670" s="12">
        <v>534.099609375</v>
      </c>
      <c r="BB670" s="62">
        <v>-29.540000915527301</v>
      </c>
      <c r="BC670" s="62">
        <v>68.312583923339801</v>
      </c>
      <c r="BD670" s="12">
        <v>4.3994140625</v>
      </c>
      <c r="BE670" s="12">
        <v>529.29992675781205</v>
      </c>
      <c r="BF670" s="12">
        <v>-3.89200687408447</v>
      </c>
      <c r="BG670" s="12">
        <v>9.099609375</v>
      </c>
      <c r="BH670" s="12">
        <v>534.00012207031205</v>
      </c>
      <c r="BI670" s="62">
        <v>2.5421724319457999</v>
      </c>
      <c r="BJ670" s="12">
        <v>34.156291961669901</v>
      </c>
      <c r="BK670" s="12">
        <v>3.4899919033050502</v>
      </c>
      <c r="BL670" s="12">
        <v>6.0321640968322701</v>
      </c>
      <c r="BM670" s="12">
        <v>1.0649045705795199</v>
      </c>
      <c r="BN670" s="12">
        <v>4.3516855239868102</v>
      </c>
      <c r="BO670" s="12">
        <v>65.685676574707003</v>
      </c>
      <c r="BP670" s="12">
        <v>3.74951171875</v>
      </c>
      <c r="BQ670" s="12">
        <v>-25.735294342041001</v>
      </c>
      <c r="BR670" s="12">
        <v>0.9501953125</v>
      </c>
      <c r="BS670" s="12">
        <v>35.576168060302699</v>
      </c>
      <c r="BT670" s="12">
        <v>1.42943263053894</v>
      </c>
      <c r="BU670" s="12">
        <v>-20.226202011108299</v>
      </c>
      <c r="BV670" s="12">
        <v>2.7568452358245801</v>
      </c>
      <c r="BW670" s="12">
        <v>198.24488830566401</v>
      </c>
      <c r="BX670" s="12" t="s">
        <v>82</v>
      </c>
      <c r="BY670" s="12" t="s">
        <v>81</v>
      </c>
      <c r="BZ670" s="12" t="s">
        <v>82</v>
      </c>
      <c r="CA670" s="12" t="s">
        <v>82</v>
      </c>
      <c r="CB670" s="63">
        <f>13.3</f>
        <v>13.3</v>
      </c>
      <c r="CD670" s="97" t="s">
        <v>564</v>
      </c>
      <c r="CE670" s="95">
        <v>-8.0259999999999998</v>
      </c>
      <c r="CF670" s="91">
        <v>0</v>
      </c>
      <c r="CG670" s="91">
        <v>3.1E-2</v>
      </c>
      <c r="CH670" s="91">
        <v>0.40400000000000003</v>
      </c>
      <c r="CI670" s="91">
        <v>-107.01</v>
      </c>
      <c r="CJ670" s="91">
        <v>3.4</v>
      </c>
      <c r="CK670" s="91">
        <v>2.5339999999999998</v>
      </c>
      <c r="CL670" s="91">
        <v>-4.4950000000000001</v>
      </c>
      <c r="CM670" s="91">
        <v>27.667000000000002</v>
      </c>
      <c r="CN670" s="91">
        <v>-2.59</v>
      </c>
      <c r="CO670" s="62">
        <f t="shared" si="94"/>
        <v>11.721645730416371</v>
      </c>
      <c r="CP670" s="91"/>
      <c r="CQ670" s="91"/>
      <c r="CR670" s="91"/>
      <c r="CS670" s="91"/>
      <c r="CT670" s="91"/>
      <c r="CU670" s="91"/>
      <c r="CV670" s="91"/>
      <c r="CW670" s="91"/>
      <c r="CX670" s="22" t="s">
        <v>565</v>
      </c>
      <c r="CZ670" s="12">
        <v>92</v>
      </c>
      <c r="DF670" s="91"/>
      <c r="EG670" s="96">
        <v>8</v>
      </c>
    </row>
    <row r="671" spans="2:137" s="12" customFormat="1" x14ac:dyDescent="0.3">
      <c r="B671" s="22">
        <v>3</v>
      </c>
      <c r="F671" s="14">
        <v>45299</v>
      </c>
      <c r="G671" s="22" t="s">
        <v>103</v>
      </c>
      <c r="I671" s="14">
        <v>45242</v>
      </c>
      <c r="J671" s="22">
        <f t="shared" si="90"/>
        <v>57</v>
      </c>
      <c r="L671" s="12">
        <v>57</v>
      </c>
      <c r="M671" s="22" t="s">
        <v>527</v>
      </c>
      <c r="N671" s="12">
        <v>1</v>
      </c>
      <c r="P671" s="12" t="s">
        <v>75</v>
      </c>
      <c r="Q671" s="12" t="s">
        <v>524</v>
      </c>
      <c r="R671" s="12" t="s">
        <v>234</v>
      </c>
      <c r="S671" s="12" t="s">
        <v>235</v>
      </c>
      <c r="T671" s="12">
        <v>28</v>
      </c>
      <c r="V671" s="12">
        <v>7</v>
      </c>
      <c r="W671" s="12" t="s">
        <v>83</v>
      </c>
      <c r="Z671" s="22">
        <v>24</v>
      </c>
      <c r="AA671" s="22">
        <v>2000</v>
      </c>
      <c r="AB671" s="12">
        <v>10</v>
      </c>
      <c r="AC671" s="22">
        <v>-31</v>
      </c>
      <c r="AE671" s="94">
        <v>33</v>
      </c>
      <c r="AF671" s="12">
        <v>34</v>
      </c>
      <c r="AG671" s="12">
        <v>35</v>
      </c>
      <c r="AJ671" s="22">
        <v>1</v>
      </c>
      <c r="AK671" s="22">
        <f t="shared" si="93"/>
        <v>2402.256556919634</v>
      </c>
      <c r="AL671">
        <v>-51.666259765625</v>
      </c>
      <c r="AM671">
        <v>-59.6771240234375</v>
      </c>
      <c r="AN671">
        <v>-77.362060546875</v>
      </c>
      <c r="AO671">
        <v>-99.2889404296875</v>
      </c>
      <c r="AP671">
        <v>-130.29479980468699</v>
      </c>
      <c r="AQ671">
        <v>-88.9892578125</v>
      </c>
      <c r="AU671" s="12">
        <f t="shared" si="91"/>
        <v>28</v>
      </c>
      <c r="AV671" s="62">
        <v>14</v>
      </c>
      <c r="AW671" s="12">
        <v>1</v>
      </c>
      <c r="AX671" s="12">
        <v>1</v>
      </c>
      <c r="AY671" s="12" t="s">
        <v>80</v>
      </c>
      <c r="AZ671" s="12">
        <v>277.09948730468699</v>
      </c>
      <c r="BA671" s="12">
        <v>292.19909667968699</v>
      </c>
      <c r="BB671" s="62">
        <v>-29.620000839233299</v>
      </c>
      <c r="BC671" s="62">
        <v>50.631351470947202</v>
      </c>
      <c r="BD671" s="12">
        <v>5.900390625</v>
      </c>
      <c r="BE671" s="12">
        <v>282.99987792968699</v>
      </c>
      <c r="BF671" s="12">
        <v>8.7002000808715803</v>
      </c>
      <c r="BG671" s="12">
        <v>15</v>
      </c>
      <c r="BH671" s="12">
        <v>292.09948730468699</v>
      </c>
      <c r="BI671" s="62">
        <v>6.1901154518127397</v>
      </c>
      <c r="BJ671" s="12">
        <v>25.315675735473601</v>
      </c>
      <c r="BK671" s="12">
        <v>4.0534415245056099</v>
      </c>
      <c r="BL671" s="12">
        <v>10.243556976318301</v>
      </c>
      <c r="BM671" s="12">
        <v>2.0890657901763898</v>
      </c>
      <c r="BN671" s="12">
        <v>9.0523281097412092</v>
      </c>
      <c r="BO671" s="12">
        <v>24.816177368163999</v>
      </c>
      <c r="BP671" s="12">
        <v>4.4501953125</v>
      </c>
      <c r="BQ671" s="12">
        <v>-8.1188726425170898</v>
      </c>
      <c r="BR671" s="12">
        <v>3.0498046875</v>
      </c>
      <c r="BS671" s="12" t="s">
        <v>81</v>
      </c>
      <c r="BT671" s="12" t="s">
        <v>81</v>
      </c>
      <c r="BU671" s="12" t="s">
        <v>81</v>
      </c>
      <c r="BV671" s="12" t="s">
        <v>81</v>
      </c>
      <c r="BW671" s="12">
        <v>380.34762573242102</v>
      </c>
      <c r="BX671" s="12" t="s">
        <v>82</v>
      </c>
      <c r="BY671" s="12" t="s">
        <v>81</v>
      </c>
      <c r="BZ671" s="12" t="s">
        <v>82</v>
      </c>
      <c r="CA671" s="12" t="s">
        <v>82</v>
      </c>
      <c r="CB671" s="63">
        <f>18</f>
        <v>18</v>
      </c>
      <c r="CD671" s="97" t="s">
        <v>566</v>
      </c>
      <c r="CE671" s="95">
        <v>-13.305999999999999</v>
      </c>
      <c r="CF671" s="91">
        <v>0</v>
      </c>
      <c r="CG671" s="91">
        <v>0</v>
      </c>
      <c r="CH671" s="91">
        <v>0.6</v>
      </c>
      <c r="CI671" s="91">
        <v>-48.338000000000001</v>
      </c>
      <c r="CJ671" s="91">
        <v>2.8</v>
      </c>
      <c r="CK671" s="91">
        <v>2.4889999999999999</v>
      </c>
      <c r="CL671" s="91">
        <v>-8.7029999999999994</v>
      </c>
      <c r="CM671" s="91">
        <v>2.5419999999999998</v>
      </c>
      <c r="CN671" s="91">
        <v>-3.1989999999999998</v>
      </c>
      <c r="CO671" s="62">
        <f t="shared" si="94"/>
        <v>2.5032452528986724</v>
      </c>
      <c r="CP671" s="91"/>
      <c r="CQ671" s="91"/>
      <c r="CR671" s="91"/>
      <c r="CS671" s="91"/>
      <c r="CT671" s="91"/>
      <c r="CU671" s="91"/>
      <c r="CV671" s="91"/>
      <c r="CW671" s="91"/>
      <c r="CX671" s="22">
        <v>0.83</v>
      </c>
      <c r="DF671" s="91" t="s">
        <v>567</v>
      </c>
      <c r="EG671" s="96">
        <v>5</v>
      </c>
    </row>
    <row r="672" spans="2:137" s="12" customFormat="1" x14ac:dyDescent="0.3">
      <c r="B672" s="22">
        <v>3</v>
      </c>
      <c r="F672" s="14">
        <v>45300</v>
      </c>
      <c r="G672" s="22" t="s">
        <v>103</v>
      </c>
      <c r="I672" s="14">
        <v>45242</v>
      </c>
      <c r="J672" s="22">
        <f t="shared" si="90"/>
        <v>58</v>
      </c>
      <c r="L672" s="12">
        <v>58</v>
      </c>
      <c r="M672" s="93" t="s">
        <v>74</v>
      </c>
      <c r="N672" s="12">
        <v>1</v>
      </c>
      <c r="P672" s="12" t="s">
        <v>75</v>
      </c>
      <c r="Q672" s="12" t="s">
        <v>524</v>
      </c>
      <c r="R672" s="12" t="s">
        <v>234</v>
      </c>
      <c r="S672" s="12" t="s">
        <v>235</v>
      </c>
      <c r="T672" s="12">
        <v>28</v>
      </c>
      <c r="V672" s="12">
        <v>1</v>
      </c>
      <c r="W672" s="12" t="s">
        <v>83</v>
      </c>
      <c r="Z672" s="22">
        <v>34</v>
      </c>
      <c r="AA672" s="22">
        <v>1200</v>
      </c>
      <c r="AB672" s="12">
        <v>8</v>
      </c>
      <c r="AC672" s="22">
        <v>-20</v>
      </c>
      <c r="AE672" s="94">
        <v>0</v>
      </c>
      <c r="AF672" s="12">
        <v>1</v>
      </c>
      <c r="AG672" s="12">
        <v>2</v>
      </c>
      <c r="AJ672" s="22">
        <v>2</v>
      </c>
      <c r="AK672" s="22">
        <f t="shared" si="93"/>
        <v>2054.9665178571427</v>
      </c>
      <c r="AL672">
        <v>-77.423095703125</v>
      </c>
      <c r="AM672">
        <v>-86.1968994140625</v>
      </c>
      <c r="AN672">
        <v>-93.6126708984375</v>
      </c>
      <c r="AO672">
        <v>-110.7177734375</v>
      </c>
      <c r="AP672">
        <v>-121.429443359375</v>
      </c>
      <c r="AQ672">
        <v>-124.786376953125</v>
      </c>
      <c r="AR672"/>
      <c r="AU672" s="12">
        <f t="shared" si="91"/>
        <v>34</v>
      </c>
      <c r="AV672" s="62">
        <v>17</v>
      </c>
      <c r="AW672" s="12">
        <v>1</v>
      </c>
      <c r="AX672" s="12">
        <v>1</v>
      </c>
      <c r="AY672" s="12" t="s">
        <v>80</v>
      </c>
      <c r="AZ672" s="12">
        <v>630.90051269531205</v>
      </c>
      <c r="BA672" s="12">
        <v>652.00012207031205</v>
      </c>
      <c r="BB672" s="62">
        <v>-7.1119999885559002</v>
      </c>
      <c r="BC672" s="62">
        <v>33.7843627929687</v>
      </c>
      <c r="BD672" s="12">
        <v>10.69921875</v>
      </c>
      <c r="BE672" s="12">
        <v>641.59973144531205</v>
      </c>
      <c r="BF672" s="12">
        <v>3.6482548713684002</v>
      </c>
      <c r="BG672" s="12">
        <v>21</v>
      </c>
      <c r="BH672" s="12">
        <v>651.90051269531205</v>
      </c>
      <c r="BI672" s="62">
        <v>10.293641090393001</v>
      </c>
      <c r="BJ672" s="12">
        <v>16.8921813964843</v>
      </c>
      <c r="BK672" s="12">
        <v>6.07958555221557</v>
      </c>
      <c r="BL672" s="12">
        <v>16.373226165771399</v>
      </c>
      <c r="BM672" s="12">
        <v>8.3130083084106392</v>
      </c>
      <c r="BN672" s="12">
        <v>993.92913818359295</v>
      </c>
      <c r="BO672" s="12">
        <v>7.3529410362243599</v>
      </c>
      <c r="BP672" s="12">
        <v>5.5498046875</v>
      </c>
      <c r="BQ672" s="12">
        <v>-4.9019608497619602</v>
      </c>
      <c r="BR672" s="12">
        <v>5.0498046875</v>
      </c>
      <c r="BS672" s="12" t="s">
        <v>81</v>
      </c>
      <c r="BT672" s="12" t="s">
        <v>81</v>
      </c>
      <c r="BU672" s="12" t="s">
        <v>81</v>
      </c>
      <c r="BV672" s="12" t="s">
        <v>81</v>
      </c>
      <c r="BW672" s="12">
        <v>379.03338623046801</v>
      </c>
      <c r="BX672" s="12" t="s">
        <v>82</v>
      </c>
      <c r="BY672" s="12" t="s">
        <v>81</v>
      </c>
      <c r="BZ672" s="12" t="s">
        <v>82</v>
      </c>
      <c r="CA672" s="12" t="s">
        <v>82</v>
      </c>
      <c r="CB672" s="63">
        <f>16</f>
        <v>16</v>
      </c>
      <c r="CD672" s="97" t="s">
        <v>568</v>
      </c>
      <c r="CE672" s="98">
        <v>-12.36</v>
      </c>
      <c r="CF672" s="99">
        <v>0</v>
      </c>
      <c r="CG672" s="99">
        <v>0</v>
      </c>
      <c r="CH672" s="99">
        <v>1.2030000000000001</v>
      </c>
      <c r="CI672" s="99">
        <v>-333.88200000000001</v>
      </c>
      <c r="CJ672" s="99">
        <v>8.5</v>
      </c>
      <c r="CK672" s="99">
        <v>8.6690000000000005</v>
      </c>
      <c r="CL672" s="99">
        <v>-7.4219999999999997</v>
      </c>
      <c r="CM672" s="99">
        <v>53.515000000000001</v>
      </c>
      <c r="CN672" s="99">
        <v>-3.6680000000000001</v>
      </c>
      <c r="CO672" s="62">
        <f t="shared" si="94"/>
        <v>23.501743733092876</v>
      </c>
      <c r="CP672" s="99"/>
      <c r="CQ672" s="99"/>
      <c r="CR672" s="99"/>
      <c r="CS672" s="99"/>
      <c r="CT672" s="99"/>
      <c r="CU672" s="99"/>
      <c r="CV672" s="99"/>
      <c r="CW672" s="99"/>
      <c r="CX672" s="22">
        <v>1</v>
      </c>
      <c r="DF672" s="91" t="s">
        <v>559</v>
      </c>
      <c r="EG672" s="96">
        <v>5</v>
      </c>
    </row>
    <row r="673" spans="1:244" s="12" customFormat="1" x14ac:dyDescent="0.3">
      <c r="B673" s="22">
        <v>3</v>
      </c>
      <c r="F673" s="14">
        <v>45300</v>
      </c>
      <c r="G673" s="22" t="s">
        <v>103</v>
      </c>
      <c r="I673" s="14">
        <v>45242</v>
      </c>
      <c r="J673" s="22">
        <f t="shared" si="90"/>
        <v>58</v>
      </c>
      <c r="L673" s="12">
        <v>58</v>
      </c>
      <c r="M673" s="93" t="s">
        <v>74</v>
      </c>
      <c r="N673" s="12">
        <v>1</v>
      </c>
      <c r="P673" s="12" t="s">
        <v>75</v>
      </c>
      <c r="Q673" s="12" t="s">
        <v>524</v>
      </c>
      <c r="R673" s="12" t="s">
        <v>234</v>
      </c>
      <c r="S673" s="12" t="s">
        <v>235</v>
      </c>
      <c r="T673" s="12">
        <v>28</v>
      </c>
      <c r="V673" s="12">
        <v>1</v>
      </c>
      <c r="W673" s="12" t="s">
        <v>83</v>
      </c>
      <c r="Z673" s="22">
        <v>25</v>
      </c>
      <c r="AA673" s="22">
        <v>2000</v>
      </c>
      <c r="AB673" s="12">
        <v>10</v>
      </c>
      <c r="AC673" s="22">
        <v>-24</v>
      </c>
      <c r="AE673" s="94">
        <v>21</v>
      </c>
      <c r="AF673" s="12">
        <v>22</v>
      </c>
      <c r="AG673" s="12">
        <v>23</v>
      </c>
      <c r="AJ673" s="22">
        <v>0</v>
      </c>
      <c r="AK673" s="22">
        <f t="shared" si="93"/>
        <v>2899.8674665178337</v>
      </c>
      <c r="AL673">
        <v>-76.416015625</v>
      </c>
      <c r="AM673">
        <v>-93.6279296875</v>
      </c>
      <c r="AN673">
        <v>-109.725952148437</v>
      </c>
      <c r="AO673">
        <v>-125.595092773437</v>
      </c>
      <c r="AP673">
        <v>-136.52038574218699</v>
      </c>
      <c r="AQ673">
        <v>-149.00207519531199</v>
      </c>
      <c r="AR673"/>
      <c r="AU673" s="12">
        <f t="shared" si="91"/>
        <v>0</v>
      </c>
      <c r="AV673" s="62"/>
      <c r="BB673" s="62"/>
      <c r="BC673" s="62"/>
      <c r="BI673" s="62"/>
      <c r="CB673" s="63">
        <f>21.3</f>
        <v>21.3</v>
      </c>
      <c r="CD673" s="97" t="s">
        <v>569</v>
      </c>
      <c r="CE673" s="95">
        <v>-11.2</v>
      </c>
      <c r="CF673" s="91">
        <v>0</v>
      </c>
      <c r="CG673" s="91">
        <v>0</v>
      </c>
      <c r="CH673" s="91">
        <v>0.35099999999999998</v>
      </c>
      <c r="CI673" s="91">
        <v>-18.966999999999999</v>
      </c>
      <c r="CJ673" s="91">
        <v>1.4</v>
      </c>
      <c r="CK673" s="91">
        <v>0.97599999999999998</v>
      </c>
      <c r="CL673" s="91">
        <v>-2.1440000000000001</v>
      </c>
      <c r="CM673" s="91">
        <v>1.2050000000000001</v>
      </c>
      <c r="CN673" s="91">
        <v>-7.7290000000000001</v>
      </c>
      <c r="CO673" s="62">
        <f t="shared" si="94"/>
        <v>1.1552708396637295</v>
      </c>
      <c r="CP673" s="91"/>
      <c r="CQ673" s="91"/>
      <c r="CR673" s="91"/>
      <c r="CS673" s="91"/>
      <c r="CT673" s="91"/>
      <c r="CU673" s="91"/>
      <c r="CV673" s="91"/>
      <c r="CW673" s="99"/>
      <c r="CX673" s="22" t="s">
        <v>570</v>
      </c>
      <c r="CZ673" s="12">
        <v>52</v>
      </c>
      <c r="DF673" s="91" t="s">
        <v>571</v>
      </c>
      <c r="EG673" s="96">
        <v>2</v>
      </c>
    </row>
    <row r="674" spans="1:244" s="12" customFormat="1" x14ac:dyDescent="0.3">
      <c r="B674" s="22">
        <v>3</v>
      </c>
      <c r="F674" s="14">
        <v>45300</v>
      </c>
      <c r="G674" s="22" t="s">
        <v>103</v>
      </c>
      <c r="I674" s="14">
        <v>45242</v>
      </c>
      <c r="J674" s="22">
        <f t="shared" si="90"/>
        <v>58</v>
      </c>
      <c r="L674" s="12">
        <v>58</v>
      </c>
      <c r="M674" s="22" t="s">
        <v>527</v>
      </c>
      <c r="N674" s="12">
        <v>1</v>
      </c>
      <c r="P674" s="12" t="s">
        <v>75</v>
      </c>
      <c r="Q674" s="12" t="s">
        <v>524</v>
      </c>
      <c r="R674" s="12" t="s">
        <v>234</v>
      </c>
      <c r="S674" s="12" t="s">
        <v>235</v>
      </c>
      <c r="T674" s="12">
        <v>28</v>
      </c>
      <c r="V674" s="12">
        <v>1</v>
      </c>
      <c r="W674" s="12" t="s">
        <v>83</v>
      </c>
      <c r="Z674" s="22">
        <v>70</v>
      </c>
      <c r="AA674" s="22">
        <v>1300</v>
      </c>
      <c r="AB674" s="12">
        <v>11</v>
      </c>
      <c r="AC674" s="22">
        <v>-35</v>
      </c>
      <c r="AE674" s="94">
        <v>39</v>
      </c>
      <c r="AF674" s="12">
        <v>40</v>
      </c>
      <c r="AG674" s="12">
        <v>41</v>
      </c>
      <c r="AJ674" s="22">
        <v>4</v>
      </c>
      <c r="AK674" s="22">
        <f t="shared" si="93"/>
        <v>713.23939732142856</v>
      </c>
      <c r="AL674">
        <v>-79.3609619140625</v>
      </c>
      <c r="AM674">
        <v>-80.596923828125</v>
      </c>
      <c r="AN674">
        <v>-88.104248046875</v>
      </c>
      <c r="AO674">
        <v>-91.064453125</v>
      </c>
      <c r="AP674">
        <v>-94.7418212890625</v>
      </c>
      <c r="AQ674">
        <v>-95.245361328125</v>
      </c>
      <c r="AU674" s="12">
        <f t="shared" si="91"/>
        <v>30</v>
      </c>
      <c r="AV674" s="62">
        <v>15</v>
      </c>
      <c r="AW674" s="12">
        <v>1</v>
      </c>
      <c r="AX674" s="12">
        <v>1</v>
      </c>
      <c r="AY674" s="12" t="s">
        <v>80</v>
      </c>
      <c r="AZ674" s="12">
        <v>687.09948730468705</v>
      </c>
      <c r="BA674" s="12">
        <v>699.099609375</v>
      </c>
      <c r="BB674" s="62">
        <v>-28.899999618530199</v>
      </c>
      <c r="BC674" s="62">
        <v>57.449195861816399</v>
      </c>
      <c r="BD674" s="12">
        <v>6.30078125</v>
      </c>
      <c r="BE674" s="12">
        <v>693.40026855468705</v>
      </c>
      <c r="BF674" s="12">
        <v>0.42709961533546398</v>
      </c>
      <c r="BG674" s="12">
        <v>11.900390625</v>
      </c>
      <c r="BH674" s="12">
        <v>698.99987792968705</v>
      </c>
      <c r="BI674" s="62">
        <v>3.57721996307373</v>
      </c>
      <c r="BJ674" s="12">
        <v>28.7245979309082</v>
      </c>
      <c r="BK674" s="12">
        <v>5.3031287193298304</v>
      </c>
      <c r="BL674" s="12">
        <v>8.8803491592407209</v>
      </c>
      <c r="BM674" s="12">
        <v>1.03652715682983</v>
      </c>
      <c r="BN674" s="12">
        <v>12.8052558898925</v>
      </c>
      <c r="BO674" s="12">
        <v>52.236518859863203</v>
      </c>
      <c r="BP674" s="12">
        <v>5.5498046875</v>
      </c>
      <c r="BQ674" s="12">
        <v>-15.318627357482899</v>
      </c>
      <c r="BR674" s="12">
        <v>2.1494140625</v>
      </c>
      <c r="BS674" s="12" t="s">
        <v>81</v>
      </c>
      <c r="BT674" s="12" t="s">
        <v>81</v>
      </c>
      <c r="BU674" s="12">
        <v>-12.3463478088378</v>
      </c>
      <c r="BV674" s="12">
        <v>3.86448669433593</v>
      </c>
      <c r="BW674" s="12">
        <v>257.1455078125</v>
      </c>
      <c r="BX674" s="12" t="s">
        <v>82</v>
      </c>
      <c r="BY674" s="12" t="s">
        <v>81</v>
      </c>
      <c r="BZ674" s="12" t="s">
        <v>82</v>
      </c>
      <c r="CA674" s="12" t="s">
        <v>82</v>
      </c>
      <c r="CB674" s="63">
        <f>13</f>
        <v>13</v>
      </c>
      <c r="CD674" s="97" t="s">
        <v>572</v>
      </c>
      <c r="CE674" s="95">
        <v>-11.077999999999999</v>
      </c>
      <c r="CF674" s="91">
        <v>0</v>
      </c>
      <c r="CG674" s="91">
        <v>-3.1E-2</v>
      </c>
      <c r="CH674" s="91">
        <v>1.284</v>
      </c>
      <c r="CI674" s="91">
        <v>-214.33600000000001</v>
      </c>
      <c r="CJ674" s="91">
        <v>12</v>
      </c>
      <c r="CK674" s="91">
        <v>13.795</v>
      </c>
      <c r="CL674" s="91">
        <v>-5.5709999999999997</v>
      </c>
      <c r="CM674" s="91">
        <v>30.123999999999999</v>
      </c>
      <c r="CN674" s="91">
        <v>-4.3419999999999996</v>
      </c>
      <c r="CO674" s="62">
        <f t="shared" si="94"/>
        <v>20.947276606476343</v>
      </c>
      <c r="CP674" s="91"/>
      <c r="CQ674" s="91"/>
      <c r="CR674" s="91"/>
      <c r="CS674" s="91"/>
      <c r="CT674" s="91"/>
      <c r="CU674" s="91"/>
      <c r="CV674" s="91"/>
      <c r="CW674" s="91"/>
      <c r="CX674" s="22" t="s">
        <v>534</v>
      </c>
      <c r="DF674" s="91" t="s">
        <v>573</v>
      </c>
      <c r="EG674" s="96">
        <v>7</v>
      </c>
    </row>
    <row r="675" spans="1:244" s="12" customFormat="1" x14ac:dyDescent="0.3">
      <c r="B675" s="22">
        <v>3</v>
      </c>
      <c r="F675" s="14">
        <v>45300</v>
      </c>
      <c r="G675" s="22" t="s">
        <v>103</v>
      </c>
      <c r="I675" s="14">
        <v>45242</v>
      </c>
      <c r="J675" s="22">
        <f t="shared" si="90"/>
        <v>58</v>
      </c>
      <c r="L675" s="12">
        <v>58</v>
      </c>
      <c r="M675" s="93" t="s">
        <v>74</v>
      </c>
      <c r="N675" s="12">
        <v>1</v>
      </c>
      <c r="P675" s="12" t="s">
        <v>75</v>
      </c>
      <c r="Q675" s="12" t="s">
        <v>524</v>
      </c>
      <c r="R675" s="12" t="s">
        <v>234</v>
      </c>
      <c r="S675" s="12" t="s">
        <v>235</v>
      </c>
      <c r="T675" s="12">
        <v>28</v>
      </c>
      <c r="V675" s="12">
        <v>2</v>
      </c>
      <c r="W675" s="12" t="s">
        <v>83</v>
      </c>
      <c r="Z675" s="22">
        <v>46</v>
      </c>
      <c r="AA675" s="22">
        <v>2000</v>
      </c>
      <c r="AB675" s="12">
        <v>19</v>
      </c>
      <c r="AC675" s="22">
        <v>-33</v>
      </c>
      <c r="AE675" s="94">
        <v>3</v>
      </c>
      <c r="AF675" s="12">
        <v>4</v>
      </c>
      <c r="AG675" s="12">
        <v>5</v>
      </c>
      <c r="AJ675" s="22">
        <v>6</v>
      </c>
      <c r="AK675" s="22">
        <f t="shared" si="93"/>
        <v>1361.6071428571429</v>
      </c>
      <c r="AL675">
        <v>-70.8160400390625</v>
      </c>
      <c r="AM675">
        <v>-79.559326171875</v>
      </c>
      <c r="AN675">
        <v>-91.4154052734375</v>
      </c>
      <c r="AO675">
        <v>-93.6279296875</v>
      </c>
      <c r="AP675">
        <v>-100.341796875</v>
      </c>
      <c r="AQ675">
        <v>-105.560302734375</v>
      </c>
      <c r="AR675"/>
      <c r="AU675" s="12">
        <f t="shared" si="91"/>
        <v>18</v>
      </c>
      <c r="AV675" s="62">
        <v>9</v>
      </c>
      <c r="AW675" s="12">
        <v>1</v>
      </c>
      <c r="AX675" s="12">
        <v>1</v>
      </c>
      <c r="AY675" s="12" t="s">
        <v>80</v>
      </c>
      <c r="AZ675" s="12">
        <v>650.5</v>
      </c>
      <c r="BA675" s="12">
        <v>666.69909667968705</v>
      </c>
      <c r="BB675" s="62">
        <v>-32.099998474121001</v>
      </c>
      <c r="BC675" s="62">
        <v>63.395774841308501</v>
      </c>
      <c r="BD675" s="12">
        <v>10.7998046875</v>
      </c>
      <c r="BE675" s="12">
        <v>661.2998046875</v>
      </c>
      <c r="BF675" s="12">
        <v>-2.1864991188049299</v>
      </c>
      <c r="BG675" s="12">
        <v>16.099609375</v>
      </c>
      <c r="BH675" s="12">
        <v>666.599609375</v>
      </c>
      <c r="BI675" s="62">
        <v>3.6609332561492902</v>
      </c>
      <c r="BJ675" s="12">
        <v>31.697887420654201</v>
      </c>
      <c r="BK675" s="12">
        <v>9.5057516098022408</v>
      </c>
      <c r="BL675" s="12">
        <v>13.166684150695801</v>
      </c>
      <c r="BM675" s="12">
        <v>1.3112111091613701</v>
      </c>
      <c r="BN675" s="12">
        <v>18.017410278320298</v>
      </c>
      <c r="BO675" s="12">
        <v>47.6409301757812</v>
      </c>
      <c r="BP675" s="12">
        <v>9.75</v>
      </c>
      <c r="BQ675" s="12">
        <v>-17.922794342041001</v>
      </c>
      <c r="BR675" s="12">
        <v>1.9501953125</v>
      </c>
      <c r="BS675" s="12">
        <v>3.6323692798614502</v>
      </c>
      <c r="BT675" s="12">
        <v>7.5489974021911603</v>
      </c>
      <c r="BU675" s="12">
        <v>-15.8400726318359</v>
      </c>
      <c r="BV675" s="12">
        <v>3.3203878402709899</v>
      </c>
      <c r="BW675" s="12">
        <v>312.99343872070301</v>
      </c>
      <c r="BX675" s="12" t="s">
        <v>82</v>
      </c>
      <c r="BY675" s="12" t="s">
        <v>81</v>
      </c>
      <c r="BZ675" s="12" t="s">
        <v>82</v>
      </c>
      <c r="CA675" s="12" t="s">
        <v>82</v>
      </c>
      <c r="CB675" s="63">
        <f>13.8</f>
        <v>13.8</v>
      </c>
      <c r="CD675" s="97" t="s">
        <v>574</v>
      </c>
      <c r="CE675" s="95">
        <v>-8.1790000000000003</v>
      </c>
      <c r="CF675" s="91">
        <v>0</v>
      </c>
      <c r="CG675" s="91">
        <v>3.1E-2</v>
      </c>
      <c r="CH675" s="91">
        <v>1.095</v>
      </c>
      <c r="CI675" s="91">
        <v>-160.61600000000001</v>
      </c>
      <c r="CJ675" s="91">
        <v>6.85</v>
      </c>
      <c r="CK675" s="91">
        <v>4.5510000000000002</v>
      </c>
      <c r="CL675" s="91">
        <v>-5.4630000000000001</v>
      </c>
      <c r="CM675" s="91">
        <v>28.234000000000002</v>
      </c>
      <c r="CN675" s="91">
        <v>-2.8079999999999998</v>
      </c>
      <c r="CO675" s="62">
        <f t="shared" si="94"/>
        <v>12.591365614798692</v>
      </c>
      <c r="CP675" s="91"/>
      <c r="CQ675" s="91"/>
      <c r="CR675" s="91"/>
      <c r="CS675" s="91"/>
      <c r="CT675" s="91"/>
      <c r="CU675" s="91"/>
      <c r="CV675" s="91"/>
      <c r="CW675" s="91"/>
      <c r="CX675" s="22" t="s">
        <v>575</v>
      </c>
      <c r="DF675" s="91" t="s">
        <v>559</v>
      </c>
      <c r="EG675" s="96">
        <v>9</v>
      </c>
    </row>
    <row r="676" spans="1:244" s="12" customFormat="1" x14ac:dyDescent="0.3">
      <c r="B676" s="22">
        <v>3</v>
      </c>
      <c r="F676" s="14">
        <v>45300</v>
      </c>
      <c r="G676" s="22" t="s">
        <v>103</v>
      </c>
      <c r="I676" s="14">
        <v>45242</v>
      </c>
      <c r="J676" s="22">
        <f t="shared" si="90"/>
        <v>58</v>
      </c>
      <c r="L676" s="12">
        <v>58</v>
      </c>
      <c r="M676" s="93" t="s">
        <v>74</v>
      </c>
      <c r="N676" s="12">
        <v>1</v>
      </c>
      <c r="P676" s="12" t="s">
        <v>75</v>
      </c>
      <c r="Q676" s="12" t="s">
        <v>524</v>
      </c>
      <c r="R676" s="12" t="s">
        <v>234</v>
      </c>
      <c r="S676" s="12" t="s">
        <v>235</v>
      </c>
      <c r="T676" s="12">
        <v>28</v>
      </c>
      <c r="V676" s="12">
        <v>2</v>
      </c>
      <c r="W676" s="12" t="s">
        <v>83</v>
      </c>
      <c r="Z676" s="22">
        <v>30</v>
      </c>
      <c r="AA676" s="22">
        <v>2000</v>
      </c>
      <c r="AB676" s="12">
        <v>10</v>
      </c>
      <c r="AC676" s="22">
        <v>-44</v>
      </c>
      <c r="AE676" s="94">
        <v>24</v>
      </c>
      <c r="AF676" s="12">
        <v>25</v>
      </c>
      <c r="AG676" s="12">
        <v>26</v>
      </c>
      <c r="AJ676" s="22">
        <v>0</v>
      </c>
      <c r="AK676" s="22">
        <f t="shared" si="93"/>
        <v>3605.5210658482142</v>
      </c>
      <c r="AL676">
        <v>-70.0836181640625</v>
      </c>
      <c r="AM676">
        <v>-86.151123046875</v>
      </c>
      <c r="AN676">
        <v>-110.83984375</v>
      </c>
      <c r="AO676">
        <v>-120.880126953125</v>
      </c>
      <c r="AP676">
        <v>-142.547607421875</v>
      </c>
      <c r="AQ676">
        <v>-160.430908203125</v>
      </c>
      <c r="AR676"/>
      <c r="AU676" s="12">
        <f t="shared" si="91"/>
        <v>0</v>
      </c>
      <c r="AV676" s="62"/>
      <c r="BB676" s="62"/>
      <c r="BC676" s="62"/>
      <c r="BI676" s="62"/>
      <c r="CB676" s="63">
        <f>24</f>
        <v>24</v>
      </c>
      <c r="CD676" s="97" t="s">
        <v>576</v>
      </c>
      <c r="CE676" s="95">
        <v>-19.347999999999999</v>
      </c>
      <c r="CF676" s="91">
        <v>0</v>
      </c>
      <c r="CG676" s="91">
        <v>0</v>
      </c>
      <c r="CH676" s="91">
        <v>0.372</v>
      </c>
      <c r="CI676" s="91">
        <v>-25.175000000000001</v>
      </c>
      <c r="CJ676" s="91">
        <v>1.1000000000000001</v>
      </c>
      <c r="CK676" s="91">
        <v>0.78200000000000003</v>
      </c>
      <c r="CL676" s="91">
        <v>-6.2370000000000001</v>
      </c>
      <c r="CM676" s="91">
        <v>0.79400000000000004</v>
      </c>
      <c r="CN676" s="91">
        <v>-11.724</v>
      </c>
      <c r="CO676" s="62">
        <f t="shared" si="94"/>
        <v>0.78983297143811593</v>
      </c>
      <c r="CP676" s="91"/>
      <c r="CQ676" s="91"/>
      <c r="CR676" s="91"/>
      <c r="CS676" s="91"/>
      <c r="CT676" s="91"/>
      <c r="CU676" s="91"/>
      <c r="CV676" s="91"/>
      <c r="CW676" s="91"/>
      <c r="CX676" s="22" t="s">
        <v>577</v>
      </c>
      <c r="DF676" s="91" t="s">
        <v>571</v>
      </c>
      <c r="EG676" s="96">
        <v>3</v>
      </c>
    </row>
    <row r="677" spans="1:244" customFormat="1" x14ac:dyDescent="0.3">
      <c r="A677" s="12"/>
      <c r="B677" s="22">
        <v>3</v>
      </c>
      <c r="C677" s="12"/>
      <c r="D677" s="12"/>
      <c r="E677" s="12"/>
      <c r="F677" s="14">
        <v>45300</v>
      </c>
      <c r="G677" s="22" t="s">
        <v>103</v>
      </c>
      <c r="H677" s="12"/>
      <c r="I677" s="14">
        <v>45242</v>
      </c>
      <c r="J677" s="22">
        <f t="shared" si="90"/>
        <v>58</v>
      </c>
      <c r="K677" s="12"/>
      <c r="L677" s="12">
        <v>58</v>
      </c>
      <c r="M677" s="22" t="s">
        <v>527</v>
      </c>
      <c r="N677" s="12">
        <v>1</v>
      </c>
      <c r="O677" s="12"/>
      <c r="P677" s="12" t="s">
        <v>75</v>
      </c>
      <c r="Q677" s="12" t="s">
        <v>524</v>
      </c>
      <c r="R677" s="12" t="s">
        <v>234</v>
      </c>
      <c r="S677" s="12" t="s">
        <v>235</v>
      </c>
      <c r="T677" s="12">
        <v>28</v>
      </c>
      <c r="U677" s="12"/>
      <c r="V677" s="12">
        <v>2</v>
      </c>
      <c r="W677" s="12" t="s">
        <v>84</v>
      </c>
      <c r="X677" s="12"/>
      <c r="Y677" s="12"/>
      <c r="Z677" s="22">
        <v>20</v>
      </c>
      <c r="AA677" s="22">
        <v>2000</v>
      </c>
      <c r="AB677" s="12">
        <v>13</v>
      </c>
      <c r="AC677" s="22">
        <v>-23</v>
      </c>
      <c r="AD677" s="12"/>
      <c r="AE677" s="94">
        <v>42</v>
      </c>
      <c r="AF677" s="12">
        <v>43</v>
      </c>
      <c r="AG677" s="12">
        <v>44</v>
      </c>
      <c r="AH677" s="12"/>
      <c r="AI677" s="12"/>
      <c r="AJ677" s="22">
        <v>1</v>
      </c>
      <c r="AK677" s="22">
        <f t="shared" si="93"/>
        <v>3226.2311662946249</v>
      </c>
      <c r="AL677">
        <v>-81.7718505859375</v>
      </c>
      <c r="AM677">
        <v>-102.203369140625</v>
      </c>
      <c r="AN677">
        <v>-127.105712890625</v>
      </c>
      <c r="AO677">
        <v>-141.89147949218699</v>
      </c>
      <c r="AP677">
        <v>-137.664794921875</v>
      </c>
      <c r="AQ677">
        <v>-170.45593261718699</v>
      </c>
      <c r="AR677" s="12"/>
      <c r="AS677" s="12"/>
      <c r="AT677" s="12"/>
      <c r="AU677" s="12">
        <f t="shared" si="91"/>
        <v>12</v>
      </c>
      <c r="AV677" s="62">
        <v>6</v>
      </c>
      <c r="AW677" s="12">
        <v>1</v>
      </c>
      <c r="AX677" s="12">
        <v>1</v>
      </c>
      <c r="AY677" s="12" t="s">
        <v>80</v>
      </c>
      <c r="AZ677" s="12">
        <v>543</v>
      </c>
      <c r="BA677" s="12">
        <v>562.7001953125</v>
      </c>
      <c r="BB677" s="62">
        <v>-28.899999618530199</v>
      </c>
      <c r="BC677" s="62">
        <v>43.792579650878899</v>
      </c>
      <c r="BD677" s="12">
        <v>5.39990234375</v>
      </c>
      <c r="BE677" s="12">
        <v>548.39990234375</v>
      </c>
      <c r="BF677" s="12">
        <v>4.0586915016174299</v>
      </c>
      <c r="BG677" s="12">
        <v>0</v>
      </c>
      <c r="BH677" s="12">
        <v>543</v>
      </c>
      <c r="BI677" s="62">
        <v>8.648193359375</v>
      </c>
      <c r="BJ677" s="12">
        <v>21.8962898254394</v>
      </c>
      <c r="BK677" s="12">
        <v>2.4441854953765798</v>
      </c>
      <c r="BL677" s="12">
        <v>11.092379570007299</v>
      </c>
      <c r="BM677" s="12">
        <v>38.688915252685497</v>
      </c>
      <c r="BN677" s="12">
        <v>9.2285385131835902</v>
      </c>
      <c r="BO677" s="12">
        <v>12.8048782348632</v>
      </c>
      <c r="BP677" s="12">
        <v>1.050048828125</v>
      </c>
      <c r="BQ677" s="12">
        <v>-5.4878048896789497</v>
      </c>
      <c r="BR677" s="12">
        <v>3.250244140625</v>
      </c>
      <c r="BS677" s="12">
        <v>9.6871414184570295</v>
      </c>
      <c r="BT677" s="12">
        <v>3.8189029693603498</v>
      </c>
      <c r="BU677" s="12" t="s">
        <v>81</v>
      </c>
      <c r="BV677" s="12" t="s">
        <v>81</v>
      </c>
      <c r="BW677" s="12">
        <v>427.10687255859301</v>
      </c>
      <c r="BX677" s="12" t="s">
        <v>82</v>
      </c>
      <c r="BY677" s="12" t="s">
        <v>81</v>
      </c>
      <c r="BZ677" s="12" t="s">
        <v>82</v>
      </c>
      <c r="CA677" s="12" t="s">
        <v>82</v>
      </c>
      <c r="CB677" s="63">
        <f>11</f>
        <v>11</v>
      </c>
      <c r="CC677" s="12"/>
      <c r="CD677" s="97"/>
      <c r="CE677" s="95"/>
      <c r="CF677" s="91"/>
      <c r="CG677" s="91"/>
      <c r="CH677" s="91"/>
      <c r="CI677" s="91"/>
      <c r="CJ677" s="91"/>
      <c r="CK677" s="91"/>
      <c r="CL677" s="91"/>
      <c r="CM677" s="91"/>
      <c r="CN677" s="91"/>
      <c r="CO677" s="62"/>
      <c r="CP677" s="91"/>
      <c r="CQ677" s="91"/>
      <c r="CR677" s="91"/>
      <c r="CS677" s="91"/>
      <c r="CT677" s="91"/>
      <c r="CU677" s="91"/>
      <c r="CV677" s="91"/>
      <c r="CW677" s="91"/>
      <c r="CX677" s="22" t="s">
        <v>578</v>
      </c>
      <c r="CY677" s="12"/>
      <c r="CZ677" s="12"/>
      <c r="DA677" s="12"/>
      <c r="DB677" s="12"/>
      <c r="DC677" s="12"/>
      <c r="DD677" s="12"/>
      <c r="DE677" s="12"/>
      <c r="DF677" s="91"/>
      <c r="DG677" s="12"/>
      <c r="DH677" s="12"/>
      <c r="DI677" s="12"/>
      <c r="DJ677" s="12"/>
      <c r="DK677" s="12"/>
      <c r="DL677" s="12"/>
      <c r="DM677" s="12"/>
      <c r="DN677" s="12"/>
      <c r="DO677" s="12"/>
      <c r="DP677" s="12"/>
      <c r="DQ677" s="12"/>
      <c r="DR677" s="12"/>
      <c r="DS677" s="12"/>
      <c r="DT677" s="12"/>
      <c r="DU677" s="12"/>
      <c r="DV677" s="12"/>
      <c r="DW677" s="12"/>
      <c r="DX677" s="12"/>
      <c r="DY677" s="12"/>
      <c r="DZ677" s="12"/>
      <c r="EA677" s="12"/>
      <c r="EB677" s="12"/>
      <c r="EC677" s="12"/>
      <c r="ED677" s="12"/>
      <c r="EE677" s="12"/>
      <c r="EF677" s="12"/>
      <c r="EG677" s="96">
        <v>4</v>
      </c>
      <c r="EH677" s="12"/>
      <c r="EI677" s="12"/>
      <c r="EJ677" s="12"/>
      <c r="EK677" s="12"/>
      <c r="EL677" s="12"/>
      <c r="EM677" s="12"/>
      <c r="EN677" s="12"/>
      <c r="EO677" s="12"/>
      <c r="EP677" s="12"/>
      <c r="EQ677" s="12"/>
      <c r="ER677" s="12"/>
      <c r="ES677" s="12"/>
      <c r="ET677" s="12"/>
      <c r="EU677" s="12"/>
      <c r="EV677" s="12"/>
      <c r="EW677" s="12"/>
      <c r="EX677" s="12"/>
      <c r="EY677" s="12"/>
      <c r="EZ677" s="12"/>
      <c r="FA677" s="12"/>
      <c r="FB677" s="12"/>
      <c r="FC677" s="12"/>
      <c r="FD677" s="12"/>
      <c r="FE677" s="12"/>
      <c r="FF677" s="12"/>
      <c r="FG677" s="12"/>
      <c r="FH677" s="12"/>
      <c r="FI677" s="12"/>
      <c r="FJ677" s="12"/>
      <c r="FK677" s="12"/>
      <c r="FL677" s="12"/>
      <c r="FM677" s="12"/>
      <c r="FN677" s="12"/>
      <c r="FO677" s="12"/>
      <c r="FP677" s="12"/>
      <c r="FQ677" s="12"/>
      <c r="FR677" s="12"/>
      <c r="FS677" s="12"/>
      <c r="FT677" s="12"/>
      <c r="FU677" s="12"/>
      <c r="FV677" s="12"/>
      <c r="FW677" s="12"/>
      <c r="FX677" s="12"/>
      <c r="FY677" s="12"/>
      <c r="FZ677" s="12"/>
      <c r="GA677" s="12"/>
      <c r="GB677" s="12"/>
      <c r="GC677" s="12"/>
      <c r="GD677" s="12"/>
      <c r="GE677" s="12"/>
      <c r="GF677" s="12"/>
      <c r="GG677" s="12"/>
      <c r="GH677" s="12"/>
      <c r="GI677" s="12"/>
      <c r="GJ677" s="12"/>
      <c r="GK677" s="12"/>
      <c r="GL677" s="12"/>
      <c r="GM677" s="12"/>
      <c r="GN677" s="12"/>
      <c r="GO677" s="12"/>
      <c r="GP677" s="12"/>
      <c r="GQ677" s="12"/>
      <c r="GR677" s="12"/>
      <c r="GS677" s="12"/>
      <c r="GT677" s="12"/>
      <c r="GU677" s="12"/>
      <c r="GV677" s="12"/>
      <c r="GW677" s="12"/>
      <c r="GX677" s="12"/>
      <c r="GY677" s="12"/>
      <c r="GZ677" s="12"/>
      <c r="HA677" s="12"/>
      <c r="HB677" s="12"/>
      <c r="HC677" s="12"/>
      <c r="HD677" s="12"/>
      <c r="HE677" s="12"/>
      <c r="HF677" s="12"/>
      <c r="HG677" s="12"/>
      <c r="HH677" s="12"/>
      <c r="HI677" s="12"/>
      <c r="HJ677" s="12"/>
      <c r="HK677" s="12"/>
      <c r="HL677" s="12"/>
      <c r="HM677" s="12"/>
      <c r="HN677" s="12"/>
      <c r="HO677" s="12"/>
      <c r="HP677" s="12"/>
      <c r="HQ677" s="12"/>
      <c r="HR677" s="12"/>
      <c r="HS677" s="12"/>
      <c r="HT677" s="12"/>
      <c r="HU677" s="12"/>
      <c r="HV677" s="12"/>
      <c r="HW677" s="12"/>
      <c r="HX677" s="12"/>
      <c r="HY677" s="12"/>
      <c r="HZ677" s="12"/>
      <c r="IA677" s="12"/>
      <c r="IB677" s="12"/>
      <c r="IC677" s="12"/>
      <c r="ID677" s="12"/>
      <c r="IE677" s="12"/>
      <c r="IF677" s="12"/>
      <c r="IG677" s="12"/>
      <c r="IH677" s="12"/>
      <c r="II677" s="12"/>
      <c r="IJ677" s="12"/>
    </row>
    <row r="678" spans="1:244" s="12" customFormat="1" x14ac:dyDescent="0.3">
      <c r="B678" s="22">
        <v>3</v>
      </c>
      <c r="F678" s="14">
        <v>45300</v>
      </c>
      <c r="G678" s="22" t="s">
        <v>103</v>
      </c>
      <c r="I678" s="14">
        <v>45242</v>
      </c>
      <c r="J678" s="22">
        <f t="shared" si="90"/>
        <v>58</v>
      </c>
      <c r="L678" s="12">
        <v>58</v>
      </c>
      <c r="M678" s="93" t="s">
        <v>74</v>
      </c>
      <c r="N678" s="12">
        <v>1</v>
      </c>
      <c r="P678" s="12" t="s">
        <v>75</v>
      </c>
      <c r="Q678" s="12" t="s">
        <v>524</v>
      </c>
      <c r="R678" s="12" t="s">
        <v>234</v>
      </c>
      <c r="S678" s="12" t="s">
        <v>235</v>
      </c>
      <c r="T678" s="12">
        <v>28</v>
      </c>
      <c r="V678" s="12">
        <v>3</v>
      </c>
      <c r="W678" s="12" t="s">
        <v>83</v>
      </c>
      <c r="Z678" s="22">
        <v>34</v>
      </c>
      <c r="AA678" s="22">
        <v>1700</v>
      </c>
      <c r="AB678" s="12">
        <v>7</v>
      </c>
      <c r="AC678" s="22">
        <v>-35</v>
      </c>
      <c r="AE678" s="94">
        <v>6</v>
      </c>
      <c r="AF678" s="12">
        <v>7</v>
      </c>
      <c r="AG678" s="12">
        <v>8</v>
      </c>
      <c r="AJ678" s="22">
        <v>4</v>
      </c>
      <c r="AK678" s="22">
        <f t="shared" si="93"/>
        <v>1729.5619419642715</v>
      </c>
      <c r="AL678">
        <v>-61.95068359375</v>
      </c>
      <c r="AM678">
        <v>-61.0198974609375</v>
      </c>
      <c r="AN678">
        <v>-71.8536376953125</v>
      </c>
      <c r="AO678">
        <v>-75.62255859375</v>
      </c>
      <c r="AP678">
        <v>-89.8284912109375</v>
      </c>
      <c r="AQ678">
        <v>-104.446411132812</v>
      </c>
      <c r="AR678"/>
      <c r="AU678" s="12">
        <f t="shared" si="91"/>
        <v>26</v>
      </c>
      <c r="AV678" s="62">
        <v>13</v>
      </c>
      <c r="AW678" s="12">
        <v>1</v>
      </c>
      <c r="AX678" s="12">
        <v>1</v>
      </c>
      <c r="AY678" s="12" t="s">
        <v>80</v>
      </c>
      <c r="AZ678" s="12">
        <v>701.5</v>
      </c>
      <c r="BA678" s="12">
        <v>708.80078125</v>
      </c>
      <c r="BB678" s="62">
        <v>-32.099998474121001</v>
      </c>
      <c r="BC678" s="62">
        <v>64.006126403808494</v>
      </c>
      <c r="BD678" s="12">
        <v>3.2001953125</v>
      </c>
      <c r="BE678" s="12">
        <v>704.7001953125</v>
      </c>
      <c r="BF678" s="12">
        <v>-1.3167480230331401</v>
      </c>
      <c r="BG678" s="12">
        <v>7.2001953125</v>
      </c>
      <c r="BH678" s="12">
        <v>708.7001953125</v>
      </c>
      <c r="BI678" s="62">
        <v>3.0712194442749001</v>
      </c>
      <c r="BJ678" s="12">
        <v>32.003063201904197</v>
      </c>
      <c r="BK678" s="12">
        <v>2.0078608989715501</v>
      </c>
      <c r="BL678" s="12">
        <v>5.0790805816650302</v>
      </c>
      <c r="BM678" s="12">
        <v>1.9199403524398799</v>
      </c>
      <c r="BN678" s="12">
        <v>18.6596775054931</v>
      </c>
      <c r="BO678" s="12">
        <v>55.606616973876903</v>
      </c>
      <c r="BP678" s="12">
        <v>2.0498046875</v>
      </c>
      <c r="BQ678" s="12">
        <v>-21.599264144897401</v>
      </c>
      <c r="BR678" s="12">
        <v>1.0498046875</v>
      </c>
      <c r="BS678" s="12" t="s">
        <v>81</v>
      </c>
      <c r="BT678" s="12" t="s">
        <v>81</v>
      </c>
      <c r="BU678" s="12">
        <v>-19.374315261840799</v>
      </c>
      <c r="BV678" s="12">
        <v>2.7042870521545401</v>
      </c>
      <c r="BW678" s="12">
        <v>215.25868225097599</v>
      </c>
      <c r="BX678" s="12" t="s">
        <v>82</v>
      </c>
      <c r="BY678" s="12" t="s">
        <v>81</v>
      </c>
      <c r="BZ678" s="12" t="s">
        <v>82</v>
      </c>
      <c r="CA678" s="12" t="s">
        <v>82</v>
      </c>
      <c r="CB678" s="63">
        <f>37</f>
        <v>37</v>
      </c>
      <c r="CD678" s="91" t="s">
        <v>579</v>
      </c>
      <c r="CE678" s="95">
        <v>-42.145000000000003</v>
      </c>
      <c r="CF678" s="91">
        <v>0</v>
      </c>
      <c r="CG678" s="91">
        <v>0</v>
      </c>
      <c r="CH678" s="91">
        <v>0.47199999999999998</v>
      </c>
      <c r="CI678" s="91">
        <v>-274.44799999999998</v>
      </c>
      <c r="CJ678" s="91">
        <v>2</v>
      </c>
      <c r="CK678" s="91">
        <v>1.538</v>
      </c>
      <c r="CL678" s="91">
        <v>-13.379</v>
      </c>
      <c r="CM678" s="91">
        <v>1.73</v>
      </c>
      <c r="CN678" s="91">
        <v>-24.321999999999999</v>
      </c>
      <c r="CO678" s="62">
        <f t="shared" ref="CO678:CO686" si="95">(CL678*CK678+CN678*CM678)/(CL678+CN678)</f>
        <v>1.6618647250736052</v>
      </c>
      <c r="CP678" s="91"/>
      <c r="CQ678" s="91"/>
      <c r="CR678" s="91"/>
      <c r="CS678" s="91"/>
      <c r="CT678" s="91"/>
      <c r="CU678" s="91"/>
      <c r="CV678" s="91"/>
      <c r="CW678" s="99"/>
      <c r="CX678" s="22" t="s">
        <v>580</v>
      </c>
      <c r="DF678" s="91" t="s">
        <v>543</v>
      </c>
      <c r="EG678" s="96">
        <v>7</v>
      </c>
    </row>
    <row r="679" spans="1:244" s="12" customFormat="1" x14ac:dyDescent="0.3">
      <c r="A679" s="65"/>
      <c r="B679" s="22">
        <v>3</v>
      </c>
      <c r="C679" s="65"/>
      <c r="D679" s="65"/>
      <c r="E679" s="65"/>
      <c r="F679" s="14">
        <v>45300</v>
      </c>
      <c r="G679" s="22" t="s">
        <v>103</v>
      </c>
      <c r="I679" s="14">
        <v>45242</v>
      </c>
      <c r="J679" s="22">
        <f t="shared" si="90"/>
        <v>58</v>
      </c>
      <c r="L679" s="12">
        <v>58</v>
      </c>
      <c r="M679" s="93" t="s">
        <v>74</v>
      </c>
      <c r="N679" s="12">
        <v>1</v>
      </c>
      <c r="O679" s="65"/>
      <c r="P679" s="12" t="s">
        <v>75</v>
      </c>
      <c r="Q679" s="12" t="s">
        <v>524</v>
      </c>
      <c r="R679" s="12" t="s">
        <v>234</v>
      </c>
      <c r="S679" s="12" t="s">
        <v>235</v>
      </c>
      <c r="T679" s="12">
        <v>28</v>
      </c>
      <c r="U679" s="65"/>
      <c r="V679" s="12">
        <v>3</v>
      </c>
      <c r="W679" s="12" t="s">
        <v>83</v>
      </c>
      <c r="X679" s="65"/>
      <c r="Y679" s="65"/>
      <c r="Z679" s="61">
        <v>60</v>
      </c>
      <c r="AA679" s="61">
        <v>600</v>
      </c>
      <c r="AB679" s="65">
        <v>10</v>
      </c>
      <c r="AC679" s="61">
        <v>-25</v>
      </c>
      <c r="AD679" s="65"/>
      <c r="AE679" s="100">
        <v>27</v>
      </c>
      <c r="AF679" s="65">
        <v>28</v>
      </c>
      <c r="AG679" s="65">
        <v>29</v>
      </c>
      <c r="AH679" s="65"/>
      <c r="AI679" s="65"/>
      <c r="AJ679" s="22">
        <v>4</v>
      </c>
      <c r="AK679" s="22">
        <f t="shared" si="93"/>
        <v>1451.1544363839287</v>
      </c>
      <c r="AL679">
        <v>-76.6143798828125</v>
      </c>
      <c r="AM679">
        <v>-79.132080078125</v>
      </c>
      <c r="AN679">
        <v>-90.362548828125</v>
      </c>
      <c r="AO679">
        <v>-99.91455078125</v>
      </c>
      <c r="AP679">
        <v>-106.8115234375</v>
      </c>
      <c r="AQ679">
        <v>-108.88671875</v>
      </c>
      <c r="AR679"/>
      <c r="AS679"/>
      <c r="AT679" s="65"/>
      <c r="AU679" s="12">
        <f t="shared" si="91"/>
        <v>50</v>
      </c>
      <c r="AV679" s="67">
        <v>25</v>
      </c>
      <c r="AW679" s="65">
        <v>1</v>
      </c>
      <c r="AX679" s="65">
        <v>1</v>
      </c>
      <c r="AY679" s="65" t="s">
        <v>80</v>
      </c>
      <c r="AZ679" s="65">
        <v>717</v>
      </c>
      <c r="BA679" s="65">
        <v>726.902587890625</v>
      </c>
      <c r="BB679" s="67">
        <v>-27.629999160766602</v>
      </c>
      <c r="BC679" s="67">
        <v>53.646236419677699</v>
      </c>
      <c r="BD679" s="65">
        <v>4.099609375</v>
      </c>
      <c r="BE679" s="65">
        <v>721.099609375</v>
      </c>
      <c r="BF679" s="65">
        <v>-2.4145555496215798</v>
      </c>
      <c r="BG679" s="65">
        <v>9.80078125</v>
      </c>
      <c r="BH679" s="65">
        <v>726.80078125</v>
      </c>
      <c r="BI679" s="67">
        <v>4.0323581695556596</v>
      </c>
      <c r="BJ679" s="65">
        <v>26.8231182098388</v>
      </c>
      <c r="BK679" s="65">
        <v>2.7541270256042401</v>
      </c>
      <c r="BL679" s="65">
        <v>6.7864851951599103</v>
      </c>
      <c r="BM679" s="65">
        <v>2.3649942874908398</v>
      </c>
      <c r="BN679" s="65">
        <v>105.871940612792</v>
      </c>
      <c r="BO679" s="65">
        <v>30.949520111083899</v>
      </c>
      <c r="BP679" s="65">
        <v>3.25</v>
      </c>
      <c r="BQ679" s="65">
        <v>-14.246323585510201</v>
      </c>
      <c r="BR679" s="65">
        <v>2.2509765625</v>
      </c>
      <c r="BS679" s="65">
        <v>15.380518913269</v>
      </c>
      <c r="BT679" s="65">
        <v>2.5353324413299498</v>
      </c>
      <c r="BU679" s="65">
        <v>-12.1604776382446</v>
      </c>
      <c r="BV679" s="65">
        <v>3.6174247264861998</v>
      </c>
      <c r="BW679" s="65">
        <v>235.98857116699199</v>
      </c>
      <c r="BX679" s="65" t="s">
        <v>82</v>
      </c>
      <c r="BY679" s="65" t="s">
        <v>81</v>
      </c>
      <c r="BZ679" s="65" t="s">
        <v>82</v>
      </c>
      <c r="CA679" s="65" t="s">
        <v>82</v>
      </c>
      <c r="CB679" s="63">
        <f>17.2</f>
        <v>17.2</v>
      </c>
      <c r="CD679" s="97" t="s">
        <v>581</v>
      </c>
      <c r="CE679" s="95">
        <v>-14.13</v>
      </c>
      <c r="CF679" s="91">
        <v>0</v>
      </c>
      <c r="CG679" s="91">
        <v>0</v>
      </c>
      <c r="CH679" s="91">
        <v>0.58899999999999997</v>
      </c>
      <c r="CI679" s="91">
        <v>-84.352000000000004</v>
      </c>
      <c r="CJ679" s="91">
        <v>3.15</v>
      </c>
      <c r="CK679" s="91">
        <v>2.9889999999999999</v>
      </c>
      <c r="CL679" s="91">
        <v>-12.387</v>
      </c>
      <c r="CM679" s="91">
        <v>19.704999999999998</v>
      </c>
      <c r="CN679" s="91">
        <v>-0.61</v>
      </c>
      <c r="CO679" s="62">
        <f t="shared" si="95"/>
        <v>3.7735472032007387</v>
      </c>
      <c r="CP679" s="91"/>
      <c r="CQ679" s="91"/>
      <c r="CR679" s="91"/>
      <c r="CS679" s="91"/>
      <c r="CT679" s="91"/>
      <c r="CU679" s="91"/>
      <c r="CV679" s="91"/>
      <c r="CW679" s="99"/>
      <c r="CX679" s="22" t="s">
        <v>582</v>
      </c>
      <c r="CZ679"/>
      <c r="DA679"/>
      <c r="DB679"/>
      <c r="DC679"/>
      <c r="DD679"/>
      <c r="DE679"/>
      <c r="DF679" s="99" t="s">
        <v>583</v>
      </c>
      <c r="DG679"/>
      <c r="DH679"/>
      <c r="DI679"/>
      <c r="DJ679"/>
      <c r="DK679"/>
      <c r="DL679"/>
      <c r="DM679"/>
      <c r="DN679"/>
      <c r="DO679"/>
      <c r="DP679"/>
      <c r="DQ679"/>
      <c r="DR679"/>
      <c r="DS679"/>
      <c r="DT679"/>
      <c r="DU679"/>
      <c r="DV679"/>
      <c r="DW679"/>
      <c r="DX679"/>
      <c r="DY679"/>
      <c r="DZ679"/>
      <c r="EA679"/>
      <c r="EB679"/>
      <c r="EC679"/>
      <c r="ED679"/>
      <c r="EE679"/>
      <c r="EF679"/>
      <c r="EG679" s="96">
        <v>7</v>
      </c>
      <c r="EH679"/>
      <c r="EI679"/>
      <c r="EJ679"/>
      <c r="EK679"/>
      <c r="EL679"/>
      <c r="EM679"/>
      <c r="EN679"/>
      <c r="EO679"/>
      <c r="EP679"/>
      <c r="EQ679"/>
      <c r="ER679"/>
      <c r="ES679"/>
      <c r="ET679"/>
      <c r="EU679"/>
      <c r="EV679"/>
      <c r="EW679"/>
      <c r="EX679"/>
      <c r="EY679"/>
      <c r="EZ679"/>
      <c r="FA679"/>
      <c r="FB679"/>
      <c r="FC679"/>
      <c r="FD679"/>
      <c r="FE679"/>
      <c r="FF679"/>
      <c r="FG679"/>
      <c r="FH679"/>
      <c r="FI679"/>
      <c r="FJ679"/>
      <c r="FK679"/>
      <c r="FL679"/>
      <c r="FM679"/>
      <c r="FN679"/>
      <c r="FO679"/>
      <c r="FP679"/>
      <c r="FQ679"/>
      <c r="FR679"/>
      <c r="FS679"/>
      <c r="FT679"/>
      <c r="FU679"/>
      <c r="FV679"/>
      <c r="FW679"/>
      <c r="FX679"/>
      <c r="FY679"/>
      <c r="FZ679"/>
      <c r="GA679"/>
      <c r="GB679"/>
      <c r="GC679"/>
      <c r="GD679"/>
      <c r="GE679"/>
      <c r="GF679"/>
      <c r="GG679"/>
      <c r="GH679"/>
      <c r="GI679"/>
      <c r="GJ679"/>
      <c r="GK679"/>
      <c r="GL679"/>
      <c r="GM679"/>
      <c r="GN679"/>
      <c r="GO679"/>
      <c r="GP679"/>
      <c r="GQ679"/>
      <c r="GR679"/>
      <c r="GS679"/>
      <c r="GT679"/>
      <c r="GU679"/>
      <c r="GV679"/>
      <c r="GW679"/>
      <c r="GX679"/>
      <c r="GY679"/>
      <c r="GZ679"/>
      <c r="HA679"/>
      <c r="HB679"/>
      <c r="HC679"/>
      <c r="HD679"/>
      <c r="HE679"/>
      <c r="HF679"/>
      <c r="HG679"/>
      <c r="HH679"/>
      <c r="HI679"/>
      <c r="HJ679"/>
      <c r="HK679"/>
      <c r="HL679"/>
      <c r="HM679"/>
      <c r="HN679"/>
      <c r="HO679"/>
      <c r="HP679"/>
      <c r="HQ679"/>
      <c r="HR679"/>
      <c r="HS679"/>
      <c r="HT679"/>
      <c r="HU679"/>
      <c r="HV679"/>
      <c r="HW679"/>
      <c r="HX679"/>
      <c r="HY679"/>
      <c r="HZ679"/>
      <c r="IA679"/>
      <c r="IB679"/>
      <c r="IC679"/>
      <c r="ID679"/>
      <c r="IE679"/>
      <c r="IF679"/>
      <c r="IG679"/>
      <c r="IH679"/>
      <c r="II679"/>
      <c r="IJ679"/>
    </row>
    <row r="680" spans="1:244" s="12" customFormat="1" x14ac:dyDescent="0.3">
      <c r="B680" s="22">
        <v>3</v>
      </c>
      <c r="F680" s="14">
        <v>45300</v>
      </c>
      <c r="G680" s="22" t="s">
        <v>103</v>
      </c>
      <c r="I680" s="14">
        <v>45242</v>
      </c>
      <c r="J680" s="22">
        <f t="shared" si="90"/>
        <v>58</v>
      </c>
      <c r="L680" s="12">
        <v>58</v>
      </c>
      <c r="M680" s="22" t="s">
        <v>527</v>
      </c>
      <c r="N680" s="12">
        <v>1</v>
      </c>
      <c r="P680" s="12" t="s">
        <v>75</v>
      </c>
      <c r="Q680" s="12" t="s">
        <v>524</v>
      </c>
      <c r="R680" s="12" t="s">
        <v>234</v>
      </c>
      <c r="S680" s="12" t="s">
        <v>235</v>
      </c>
      <c r="T680" s="12">
        <v>28</v>
      </c>
      <c r="V680" s="12">
        <v>3</v>
      </c>
      <c r="W680" s="12" t="s">
        <v>83</v>
      </c>
      <c r="Z680" s="22">
        <v>37</v>
      </c>
      <c r="AA680" s="22">
        <v>2000</v>
      </c>
      <c r="AB680" s="12">
        <v>8</v>
      </c>
      <c r="AC680" s="22">
        <v>-23</v>
      </c>
      <c r="AE680" s="94">
        <v>45</v>
      </c>
      <c r="AF680" s="12">
        <v>46</v>
      </c>
      <c r="AG680" s="12">
        <v>47</v>
      </c>
      <c r="AJ680" s="22">
        <v>6</v>
      </c>
      <c r="AK680" s="22">
        <f t="shared" si="93"/>
        <v>2110.9444754464316</v>
      </c>
      <c r="AL680">
        <v>-79.6966552734375</v>
      </c>
      <c r="AM680">
        <v>-97.625732421875</v>
      </c>
      <c r="AN680">
        <v>-106.857299804687</v>
      </c>
      <c r="AO680">
        <v>-112.457275390625</v>
      </c>
      <c r="AP680">
        <v>-127.471923828125</v>
      </c>
      <c r="AQ680">
        <v>-134.552001953125</v>
      </c>
      <c r="AU680" s="12">
        <f t="shared" si="91"/>
        <v>16</v>
      </c>
      <c r="AV680" s="62">
        <v>8</v>
      </c>
      <c r="AW680" s="12">
        <v>1</v>
      </c>
      <c r="AX680" s="12">
        <v>1</v>
      </c>
      <c r="AY680" s="12" t="s">
        <v>80</v>
      </c>
      <c r="AZ680" s="12">
        <v>710.5</v>
      </c>
      <c r="BA680" s="12">
        <v>718.00109863281205</v>
      </c>
      <c r="BB680" s="62">
        <v>-33.369998931884702</v>
      </c>
      <c r="BC680" s="62">
        <v>77.406867980957003</v>
      </c>
      <c r="BD680" s="12">
        <v>2.900390625</v>
      </c>
      <c r="BE680" s="12">
        <v>713.400390625</v>
      </c>
      <c r="BF680" s="12">
        <v>-5.06688976287841</v>
      </c>
      <c r="BG680" s="12">
        <v>7.400390625</v>
      </c>
      <c r="BH680" s="12">
        <v>717.900390625</v>
      </c>
      <c r="BI680" s="62">
        <v>2.3329102993011399</v>
      </c>
      <c r="BJ680" s="12">
        <v>38.703433990478501</v>
      </c>
      <c r="BK680" s="12">
        <v>2.1684045791625901</v>
      </c>
      <c r="BL680" s="12">
        <v>4.5013146400451598</v>
      </c>
      <c r="BM680" s="12">
        <v>0.96394997835159302</v>
      </c>
      <c r="BN680" s="12">
        <v>4.8852014541625897</v>
      </c>
      <c r="BO680" s="12">
        <v>102.02205657958901</v>
      </c>
      <c r="BP680" s="12">
        <v>2.25</v>
      </c>
      <c r="BQ680" s="12">
        <v>-32.169116973876903</v>
      </c>
      <c r="BR680" s="12">
        <v>1.0498046875</v>
      </c>
      <c r="BS680" s="12">
        <v>50.689907073974602</v>
      </c>
      <c r="BT680" s="12">
        <v>1.1766772270202599</v>
      </c>
      <c r="BU680" s="12">
        <v>-25.4873542785644</v>
      </c>
      <c r="BV680" s="12">
        <v>2.4851272106170601</v>
      </c>
      <c r="BW680" s="12">
        <v>196.34092712402301</v>
      </c>
      <c r="BX680" s="12" t="s">
        <v>82</v>
      </c>
      <c r="BY680" s="12" t="s">
        <v>81</v>
      </c>
      <c r="BZ680" s="12" t="s">
        <v>82</v>
      </c>
      <c r="CA680" s="12" t="s">
        <v>82</v>
      </c>
      <c r="CB680" s="63">
        <f>15</f>
        <v>15</v>
      </c>
      <c r="CD680" s="97" t="s">
        <v>584</v>
      </c>
      <c r="CE680" s="95">
        <v>-12.848000000000001</v>
      </c>
      <c r="CF680" s="91">
        <v>0</v>
      </c>
      <c r="CG680" s="91">
        <v>0</v>
      </c>
      <c r="CH680" s="91">
        <v>0.68300000000000005</v>
      </c>
      <c r="CI680" s="91">
        <v>-125.836</v>
      </c>
      <c r="CJ680" s="91">
        <v>3.2</v>
      </c>
      <c r="CK680" s="91">
        <v>2.2280000000000002</v>
      </c>
      <c r="CL680" s="91">
        <v>-7.899</v>
      </c>
      <c r="CM680" s="91">
        <v>6.476</v>
      </c>
      <c r="CN680" s="91">
        <v>-3.9990000000000001</v>
      </c>
      <c r="CO680" s="62">
        <f t="shared" si="95"/>
        <v>3.6557821482602124</v>
      </c>
      <c r="CP680" s="91"/>
      <c r="CQ680" s="91"/>
      <c r="CR680" s="91"/>
      <c r="CS680" s="91"/>
      <c r="CT680" s="91"/>
      <c r="CU680" s="91"/>
      <c r="CV680" s="91"/>
      <c r="CW680" s="91"/>
      <c r="CX680" s="22" t="s">
        <v>585</v>
      </c>
      <c r="DF680" s="91" t="s">
        <v>586</v>
      </c>
      <c r="EG680" s="96">
        <v>9</v>
      </c>
    </row>
    <row r="681" spans="1:244" s="12" customFormat="1" x14ac:dyDescent="0.3">
      <c r="B681" s="22">
        <v>3</v>
      </c>
      <c r="F681" s="14">
        <v>45300</v>
      </c>
      <c r="G681" s="22" t="s">
        <v>103</v>
      </c>
      <c r="I681" s="14">
        <v>45242</v>
      </c>
      <c r="J681" s="22">
        <f t="shared" si="90"/>
        <v>58</v>
      </c>
      <c r="L681" s="12">
        <v>58</v>
      </c>
      <c r="M681" s="93" t="s">
        <v>74</v>
      </c>
      <c r="N681" s="12">
        <v>1</v>
      </c>
      <c r="P681" s="12" t="s">
        <v>75</v>
      </c>
      <c r="Q681" s="12" t="s">
        <v>524</v>
      </c>
      <c r="R681" s="12" t="s">
        <v>234</v>
      </c>
      <c r="S681" s="12" t="s">
        <v>235</v>
      </c>
      <c r="T681" s="12">
        <v>28</v>
      </c>
      <c r="V681" s="12">
        <v>4</v>
      </c>
      <c r="W681" s="12" t="s">
        <v>83</v>
      </c>
      <c r="Z681" s="22">
        <v>60</v>
      </c>
      <c r="AA681" s="22">
        <v>2000</v>
      </c>
      <c r="AB681" s="12">
        <v>10</v>
      </c>
      <c r="AC681" s="22">
        <v>-37</v>
      </c>
      <c r="AE681" s="94">
        <v>9</v>
      </c>
      <c r="AF681" s="12">
        <v>10</v>
      </c>
      <c r="AG681" s="12">
        <v>11</v>
      </c>
      <c r="AJ681" s="22">
        <v>2</v>
      </c>
      <c r="AK681" s="22">
        <f t="shared" si="93"/>
        <v>1840.6459263392715</v>
      </c>
      <c r="AL681">
        <v>-71.746826171875</v>
      </c>
      <c r="AM681">
        <v>-80.38330078125</v>
      </c>
      <c r="AN681">
        <v>-89.17236328125</v>
      </c>
      <c r="AO681">
        <v>-98.2513427734375</v>
      </c>
      <c r="AP681">
        <v>-109.375</v>
      </c>
      <c r="AQ681">
        <v>-116.958618164062</v>
      </c>
      <c r="AR681"/>
      <c r="AU681" s="12">
        <f t="shared" si="91"/>
        <v>28</v>
      </c>
      <c r="AV681" s="62">
        <v>14</v>
      </c>
      <c r="AW681" s="12">
        <v>1</v>
      </c>
      <c r="AX681" s="12">
        <v>1</v>
      </c>
      <c r="AY681" s="12" t="s">
        <v>80</v>
      </c>
      <c r="AZ681" s="12">
        <v>491.79998779296801</v>
      </c>
      <c r="BA681" s="12">
        <v>505.19909667968699</v>
      </c>
      <c r="BB681" s="62">
        <v>-33.770000457763601</v>
      </c>
      <c r="BC681" s="62">
        <v>46.236431121826101</v>
      </c>
      <c r="BD681" s="12">
        <v>7.7001953125</v>
      </c>
      <c r="BE681" s="12">
        <v>499.50018310546801</v>
      </c>
      <c r="BF681" s="12">
        <v>6.6703906059265101</v>
      </c>
      <c r="BG681" s="12">
        <v>0</v>
      </c>
      <c r="BH681" s="12">
        <v>491.79998779296801</v>
      </c>
      <c r="BI681" s="62">
        <v>5.7809896469116202</v>
      </c>
      <c r="BJ681" s="12">
        <v>23.118215560913001</v>
      </c>
      <c r="BK681" s="12">
        <v>5.1319861412048304</v>
      </c>
      <c r="BL681" s="12">
        <v>10.912976264953601</v>
      </c>
      <c r="BM681" s="12">
        <v>2.7664906978607098</v>
      </c>
      <c r="BN681" s="12">
        <v>90.353530883789006</v>
      </c>
      <c r="BO681" s="12">
        <v>14.563106536865201</v>
      </c>
      <c r="BP681" s="12">
        <v>6.55029296875</v>
      </c>
      <c r="BQ681" s="12">
        <v>-9.8604364395141602</v>
      </c>
      <c r="BR681" s="12">
        <v>2.64990234375</v>
      </c>
      <c r="BS681" s="12" t="s">
        <v>81</v>
      </c>
      <c r="BT681" s="12" t="s">
        <v>81</v>
      </c>
      <c r="BU681" s="12" t="s">
        <v>81</v>
      </c>
      <c r="BV681" s="12" t="s">
        <v>81</v>
      </c>
      <c r="BW681" s="12">
        <v>325.72470092773398</v>
      </c>
      <c r="BX681" s="12" t="s">
        <v>82</v>
      </c>
      <c r="BY681" s="12" t="s">
        <v>81</v>
      </c>
      <c r="BZ681" s="12" t="s">
        <v>82</v>
      </c>
      <c r="CA681" s="12" t="s">
        <v>82</v>
      </c>
      <c r="CB681" s="63">
        <f>15.7</f>
        <v>15.7</v>
      </c>
      <c r="CD681" s="97" t="s">
        <v>587</v>
      </c>
      <c r="CE681" s="95">
        <v>-12.329000000000001</v>
      </c>
      <c r="CF681" s="91">
        <v>0</v>
      </c>
      <c r="CG681" s="91">
        <v>0</v>
      </c>
      <c r="CH681" s="91">
        <v>0.74</v>
      </c>
      <c r="CI681" s="91">
        <v>-193.584</v>
      </c>
      <c r="CJ681" s="91">
        <v>4.05</v>
      </c>
      <c r="CK681" s="91">
        <v>2.5590000000000002</v>
      </c>
      <c r="CL681" s="91">
        <v>-7.6449999999999996</v>
      </c>
      <c r="CM681" s="91">
        <v>20.876999999999999</v>
      </c>
      <c r="CN681" s="91">
        <v>-3.3180000000000001</v>
      </c>
      <c r="CO681" s="62">
        <f t="shared" si="95"/>
        <v>8.1030229864088295</v>
      </c>
      <c r="CP681" s="91"/>
      <c r="CQ681" s="91"/>
      <c r="CR681" s="91"/>
      <c r="CS681" s="91"/>
      <c r="CT681" s="91"/>
      <c r="CU681" s="91"/>
      <c r="CV681" s="91"/>
      <c r="CW681" s="99"/>
      <c r="CX681" s="22">
        <v>3</v>
      </c>
      <c r="DF681" s="91" t="s">
        <v>588</v>
      </c>
      <c r="EG681" s="96">
        <v>5</v>
      </c>
    </row>
    <row r="682" spans="1:244" s="12" customFormat="1" x14ac:dyDescent="0.3">
      <c r="B682" s="22">
        <v>3</v>
      </c>
      <c r="F682" s="14">
        <v>45300</v>
      </c>
      <c r="G682" s="22" t="s">
        <v>103</v>
      </c>
      <c r="I682" s="14">
        <v>45242</v>
      </c>
      <c r="J682" s="22">
        <f t="shared" si="90"/>
        <v>58</v>
      </c>
      <c r="L682" s="12">
        <v>58</v>
      </c>
      <c r="M682" s="93" t="s">
        <v>74</v>
      </c>
      <c r="N682" s="12">
        <v>1</v>
      </c>
      <c r="P682" s="12" t="s">
        <v>75</v>
      </c>
      <c r="Q682" s="12" t="s">
        <v>524</v>
      </c>
      <c r="R682" s="12" t="s">
        <v>234</v>
      </c>
      <c r="S682" s="12" t="s">
        <v>235</v>
      </c>
      <c r="T682" s="12">
        <v>28</v>
      </c>
      <c r="V682" s="12">
        <v>4</v>
      </c>
      <c r="W682" s="12" t="s">
        <v>83</v>
      </c>
      <c r="Z682" s="22">
        <v>50</v>
      </c>
      <c r="AA682" s="22">
        <v>1200</v>
      </c>
      <c r="AB682" s="12">
        <v>20</v>
      </c>
      <c r="AC682" s="22">
        <v>-37</v>
      </c>
      <c r="AE682" s="94">
        <v>30</v>
      </c>
      <c r="AF682" s="12">
        <v>31</v>
      </c>
      <c r="AG682" s="12">
        <v>32</v>
      </c>
      <c r="AJ682" s="22">
        <v>3</v>
      </c>
      <c r="AK682" s="22">
        <f t="shared" si="93"/>
        <v>1166.5562220981999</v>
      </c>
      <c r="AL682">
        <v>-71.22802734375</v>
      </c>
      <c r="AM682">
        <v>-75.7293701171875</v>
      </c>
      <c r="AN682">
        <v>-80.4595947265625</v>
      </c>
      <c r="AO682">
        <v>-88.623046875</v>
      </c>
      <c r="AP682">
        <v>-92.71240234375</v>
      </c>
      <c r="AQ682">
        <v>-100.234985351562</v>
      </c>
      <c r="AR682"/>
      <c r="AU682" s="12">
        <f t="shared" si="91"/>
        <v>38</v>
      </c>
      <c r="AV682" s="62">
        <v>19</v>
      </c>
      <c r="AW682" s="12">
        <v>1</v>
      </c>
      <c r="AX682" s="12">
        <v>1</v>
      </c>
      <c r="AY682" s="12" t="s">
        <v>80</v>
      </c>
      <c r="AZ682" s="12">
        <v>662.801025390625</v>
      </c>
      <c r="BA682" s="12">
        <v>671.00012207031205</v>
      </c>
      <c r="BB682" s="62">
        <v>-27.940000534057599</v>
      </c>
      <c r="BC682" s="62">
        <v>61.921321868896399</v>
      </c>
      <c r="BD682" s="12">
        <v>3</v>
      </c>
      <c r="BE682" s="12">
        <v>665.801025390625</v>
      </c>
      <c r="BF682" s="12">
        <v>-1.9824852943420399</v>
      </c>
      <c r="BG682" s="12">
        <v>8.099609375</v>
      </c>
      <c r="BH682" s="12">
        <v>670.900634765625</v>
      </c>
      <c r="BI682" s="62">
        <v>3.11163926124572</v>
      </c>
      <c r="BJ682" s="12">
        <v>30.9606609344482</v>
      </c>
      <c r="BK682" s="12">
        <v>2.0884943008422798</v>
      </c>
      <c r="BL682" s="12">
        <v>5.20013380050659</v>
      </c>
      <c r="BM682" s="12">
        <v>1.3555767536163299</v>
      </c>
      <c r="BN682" s="12">
        <v>10.991831779479901</v>
      </c>
      <c r="BO682" s="12">
        <v>62.653186798095703</v>
      </c>
      <c r="BP682" s="12">
        <v>2.2490234375</v>
      </c>
      <c r="BQ682" s="12">
        <v>-19.301469802856399</v>
      </c>
      <c r="BR682" s="12">
        <v>1.5498046875</v>
      </c>
      <c r="BS682" s="12">
        <v>31.844738006591701</v>
      </c>
      <c r="BT682" s="12">
        <v>1.4642151594161901</v>
      </c>
      <c r="BU682" s="12">
        <v>-16.041643142700099</v>
      </c>
      <c r="BV682" s="12">
        <v>3.21157646179199</v>
      </c>
      <c r="BW682" s="12">
        <v>209.11128234863199</v>
      </c>
      <c r="BX682" s="12" t="s">
        <v>82</v>
      </c>
      <c r="BY682" s="12" t="s">
        <v>81</v>
      </c>
      <c r="BZ682" s="12" t="s">
        <v>82</v>
      </c>
      <c r="CA682" s="12" t="s">
        <v>82</v>
      </c>
      <c r="CB682" s="63">
        <f>13</f>
        <v>13</v>
      </c>
      <c r="CD682" s="97" t="s">
        <v>589</v>
      </c>
      <c r="CE682" s="95">
        <v>-11.749000000000001</v>
      </c>
      <c r="CF682" s="91">
        <v>0</v>
      </c>
      <c r="CG682" s="91">
        <v>0</v>
      </c>
      <c r="CH682" s="91">
        <v>0.73699999999999999</v>
      </c>
      <c r="CI682" s="91">
        <v>-63.301000000000002</v>
      </c>
      <c r="CJ682" s="91">
        <v>3.55</v>
      </c>
      <c r="CK682" s="91">
        <v>2.508</v>
      </c>
      <c r="CL682" s="91">
        <v>-5.9870000000000001</v>
      </c>
      <c r="CM682" s="91">
        <v>5.3449999999999998</v>
      </c>
      <c r="CN682" s="91">
        <v>-5.15</v>
      </c>
      <c r="CO682" s="62">
        <f t="shared" si="95"/>
        <v>3.8198927897997668</v>
      </c>
      <c r="CP682" s="91"/>
      <c r="CQ682" s="91"/>
      <c r="CR682" s="91"/>
      <c r="CS682" s="91"/>
      <c r="CT682" s="91"/>
      <c r="CU682" s="91"/>
      <c r="CV682" s="91"/>
      <c r="CW682" s="91"/>
      <c r="CX682" s="22" t="s">
        <v>577</v>
      </c>
      <c r="DF682" s="99" t="s">
        <v>583</v>
      </c>
      <c r="EG682" s="96">
        <v>7</v>
      </c>
    </row>
    <row r="683" spans="1:244" s="12" customFormat="1" x14ac:dyDescent="0.3">
      <c r="B683" s="22">
        <v>3</v>
      </c>
      <c r="F683" s="14">
        <v>45300</v>
      </c>
      <c r="G683" s="22" t="s">
        <v>103</v>
      </c>
      <c r="I683" s="14">
        <v>45242</v>
      </c>
      <c r="J683" s="22">
        <f t="shared" si="90"/>
        <v>58</v>
      </c>
      <c r="L683" s="12">
        <v>58</v>
      </c>
      <c r="M683" s="22" t="s">
        <v>527</v>
      </c>
      <c r="N683" s="12">
        <v>1</v>
      </c>
      <c r="P683" s="12" t="s">
        <v>75</v>
      </c>
      <c r="Q683" s="12" t="s">
        <v>524</v>
      </c>
      <c r="R683" s="12" t="s">
        <v>234</v>
      </c>
      <c r="S683" s="12" t="s">
        <v>235</v>
      </c>
      <c r="T683" s="12">
        <v>28</v>
      </c>
      <c r="V683" s="12">
        <v>4</v>
      </c>
      <c r="W683" s="12" t="s">
        <v>83</v>
      </c>
      <c r="Z683" s="22">
        <v>31</v>
      </c>
      <c r="AA683" s="22">
        <v>2000</v>
      </c>
      <c r="AB683" s="12">
        <v>6</v>
      </c>
      <c r="AC683" s="22">
        <v>-25</v>
      </c>
      <c r="AE683" s="94">
        <v>48</v>
      </c>
      <c r="AF683" s="12">
        <v>49</v>
      </c>
      <c r="AG683" s="12">
        <v>50</v>
      </c>
      <c r="AJ683" s="22">
        <v>4</v>
      </c>
      <c r="AK683" s="22"/>
      <c r="AL683">
        <v>-45.3643798828125</v>
      </c>
      <c r="AM683">
        <v>-46.4630126953125</v>
      </c>
      <c r="AN683">
        <v>-51.94091796875</v>
      </c>
      <c r="AO683">
        <v>-63.140869140625</v>
      </c>
      <c r="AP683">
        <v>-49.6978759765625</v>
      </c>
      <c r="AQ683">
        <v>-37.506103515625</v>
      </c>
      <c r="AU683" s="12">
        <f t="shared" si="91"/>
        <v>10</v>
      </c>
      <c r="AV683" s="62">
        <v>5</v>
      </c>
      <c r="AW683" s="12">
        <v>1</v>
      </c>
      <c r="AX683" s="12">
        <v>1</v>
      </c>
      <c r="AY683" s="12" t="s">
        <v>80</v>
      </c>
      <c r="AZ683" s="12">
        <v>565.5</v>
      </c>
      <c r="BA683" s="12">
        <v>573.30029296875</v>
      </c>
      <c r="BB683" s="62">
        <v>-33.369998931884702</v>
      </c>
      <c r="BC683" s="62">
        <v>73.714241027832003</v>
      </c>
      <c r="BD683" s="12">
        <v>3.2001953125</v>
      </c>
      <c r="BE683" s="12">
        <v>568.7001953125</v>
      </c>
      <c r="BF683" s="12">
        <v>-5.61620616912841</v>
      </c>
      <c r="BG683" s="12">
        <v>7.7001953125</v>
      </c>
      <c r="BH683" s="12">
        <v>573.2001953125</v>
      </c>
      <c r="BI683" s="62">
        <v>2.49179816246032</v>
      </c>
      <c r="BJ683" s="12">
        <v>36.857120513916001</v>
      </c>
      <c r="BK683" s="12">
        <v>2.3896620273589999</v>
      </c>
      <c r="BL683" s="12">
        <v>4.8814601898193297</v>
      </c>
      <c r="BM683" s="12">
        <v>1.1098601818084699</v>
      </c>
      <c r="BN683" s="12">
        <v>6.7333507537841797</v>
      </c>
      <c r="BO683" s="12">
        <v>86.1280517578125</v>
      </c>
      <c r="BP683" s="12">
        <v>2.449951171875</v>
      </c>
      <c r="BQ683" s="12">
        <v>-28.810976028442301</v>
      </c>
      <c r="BR683" s="12">
        <v>1.249755859375</v>
      </c>
      <c r="BS683" s="12">
        <v>39.888912200927699</v>
      </c>
      <c r="BT683" s="12">
        <v>1.3817499876022299</v>
      </c>
      <c r="BU683" s="12">
        <v>-24.003952026367099</v>
      </c>
      <c r="BV683" s="12">
        <v>2.5127429962158199</v>
      </c>
      <c r="BW683" s="12">
        <v>199.313232421875</v>
      </c>
      <c r="BX683" s="12" t="s">
        <v>82</v>
      </c>
      <c r="BY683" s="12" t="s">
        <v>81</v>
      </c>
      <c r="BZ683" s="12" t="s">
        <v>82</v>
      </c>
      <c r="CA683" s="12" t="s">
        <v>82</v>
      </c>
      <c r="CB683" s="63">
        <f>15.9</f>
        <v>15.9</v>
      </c>
      <c r="CD683" s="97" t="s">
        <v>590</v>
      </c>
      <c r="CE683" s="95">
        <v>-12.878</v>
      </c>
      <c r="CF683" s="91">
        <v>0</v>
      </c>
      <c r="CG683" s="91">
        <v>0</v>
      </c>
      <c r="CH683" s="91">
        <v>0.60299999999999998</v>
      </c>
      <c r="CI683" s="91">
        <v>-118.616</v>
      </c>
      <c r="CJ683" s="91">
        <v>3.3</v>
      </c>
      <c r="CK683" s="91">
        <v>1.8660000000000001</v>
      </c>
      <c r="CL683" s="91">
        <v>-6.6879999999999997</v>
      </c>
      <c r="CM683" s="91">
        <v>6.3840000000000003</v>
      </c>
      <c r="CN683" s="91">
        <v>-5.2279999999999998</v>
      </c>
      <c r="CO683" s="62">
        <f t="shared" si="95"/>
        <v>3.8482175226586097</v>
      </c>
      <c r="CP683" s="91"/>
      <c r="CQ683" s="91"/>
      <c r="CR683" s="91"/>
      <c r="CS683" s="91"/>
      <c r="CT683" s="91"/>
      <c r="CU683" s="91"/>
      <c r="CV683" s="91"/>
      <c r="CW683" s="91"/>
      <c r="CX683" s="22" t="s">
        <v>591</v>
      </c>
      <c r="DF683" s="91" t="s">
        <v>586</v>
      </c>
      <c r="EG683" s="96">
        <v>7</v>
      </c>
    </row>
    <row r="684" spans="1:244" s="12" customFormat="1" x14ac:dyDescent="0.3">
      <c r="B684" s="22">
        <v>3</v>
      </c>
      <c r="F684" s="14">
        <v>45300</v>
      </c>
      <c r="G684" s="22" t="s">
        <v>103</v>
      </c>
      <c r="I684" s="14">
        <v>45242</v>
      </c>
      <c r="J684" s="22">
        <f t="shared" si="90"/>
        <v>58</v>
      </c>
      <c r="L684" s="12">
        <v>58</v>
      </c>
      <c r="M684" s="93" t="s">
        <v>74</v>
      </c>
      <c r="N684" s="12">
        <v>1</v>
      </c>
      <c r="P684" s="12" t="s">
        <v>75</v>
      </c>
      <c r="Q684" s="12" t="s">
        <v>524</v>
      </c>
      <c r="R684" s="12" t="s">
        <v>234</v>
      </c>
      <c r="S684" s="12" t="s">
        <v>235</v>
      </c>
      <c r="T684" s="12">
        <v>28</v>
      </c>
      <c r="V684" s="12">
        <v>5</v>
      </c>
      <c r="W684" s="12" t="s">
        <v>83</v>
      </c>
      <c r="Z684" s="22">
        <v>33</v>
      </c>
      <c r="AA684" s="22">
        <v>2000</v>
      </c>
      <c r="AB684" s="12">
        <v>8</v>
      </c>
      <c r="AC684" s="22">
        <v>-33</v>
      </c>
      <c r="AE684" s="94">
        <v>12</v>
      </c>
      <c r="AF684" s="12">
        <v>13</v>
      </c>
      <c r="AG684" s="12">
        <v>14</v>
      </c>
      <c r="AJ684" s="22">
        <v>2</v>
      </c>
      <c r="AK684" s="22">
        <f t="shared" ref="AK684:AK689" si="96">SLOPE(AL684:AQ684,AL$1:AQ$1)*-1000</f>
        <v>3389.8925781249823</v>
      </c>
      <c r="AL684">
        <v>-72.662353515625</v>
      </c>
      <c r="AM684">
        <v>-90.9271240234375</v>
      </c>
      <c r="AN684">
        <v>-99.0753173828125</v>
      </c>
      <c r="AO684">
        <v>-123.153686523437</v>
      </c>
      <c r="AP684">
        <v>-142.730712890625</v>
      </c>
      <c r="AQ684">
        <v>-155.41076660156199</v>
      </c>
      <c r="AR684"/>
      <c r="AU684" s="12">
        <f t="shared" si="91"/>
        <v>24</v>
      </c>
      <c r="AV684" s="62">
        <v>12</v>
      </c>
      <c r="AW684" s="12">
        <v>1</v>
      </c>
      <c r="AX684" s="12">
        <v>1</v>
      </c>
      <c r="AY684" s="12" t="s">
        <v>80</v>
      </c>
      <c r="AZ684" s="12">
        <v>336.2001953125</v>
      </c>
      <c r="BA684" s="12">
        <v>348.099609375</v>
      </c>
      <c r="BB684" s="62">
        <v>-28.020000457763601</v>
      </c>
      <c r="BC684" s="62">
        <v>44.575786590576101</v>
      </c>
      <c r="BD684" s="12">
        <v>5.599609375</v>
      </c>
      <c r="BE684" s="12">
        <v>341.7998046875</v>
      </c>
      <c r="BF684" s="12">
        <v>-2.0245556831359801</v>
      </c>
      <c r="BG684" s="12">
        <v>11.7998046875</v>
      </c>
      <c r="BH684" s="12">
        <v>348</v>
      </c>
      <c r="BI684" s="62">
        <v>5.0811972618103001</v>
      </c>
      <c r="BJ684" s="12">
        <v>22.287893295288001</v>
      </c>
      <c r="BK684" s="12">
        <v>3.1704761981964098</v>
      </c>
      <c r="BL684" s="12">
        <v>8.2516736984252894</v>
      </c>
      <c r="BM684" s="12">
        <v>7.3644790649414</v>
      </c>
      <c r="BN684" s="12">
        <v>13.9120225906372</v>
      </c>
      <c r="BO684" s="12">
        <v>18.535539627075099</v>
      </c>
      <c r="BP684" s="12">
        <v>1.849609375</v>
      </c>
      <c r="BQ684" s="12">
        <v>-11.182598114013601</v>
      </c>
      <c r="BR684" s="12">
        <v>1.75</v>
      </c>
      <c r="BS684" s="12">
        <v>10.3918552398681</v>
      </c>
      <c r="BT684" s="12">
        <v>3.1298813819885201</v>
      </c>
      <c r="BU684" s="12">
        <v>-9.3085088729858398</v>
      </c>
      <c r="BV684" s="12">
        <v>3.9495661258697501</v>
      </c>
      <c r="BW684" s="12">
        <v>234.36602783203099</v>
      </c>
      <c r="BX684" s="12" t="s">
        <v>82</v>
      </c>
      <c r="BY684" s="12" t="s">
        <v>81</v>
      </c>
      <c r="BZ684" s="12" t="s">
        <v>82</v>
      </c>
      <c r="CA684" s="12" t="s">
        <v>82</v>
      </c>
      <c r="CB684" s="63">
        <f>16</f>
        <v>16</v>
      </c>
      <c r="CD684" s="97" t="s">
        <v>592</v>
      </c>
      <c r="CE684" s="95">
        <v>-11.321999999999999</v>
      </c>
      <c r="CF684" s="91">
        <v>0</v>
      </c>
      <c r="CG684" s="91">
        <v>3.1E-2</v>
      </c>
      <c r="CH684" s="91">
        <v>0.68300000000000005</v>
      </c>
      <c r="CI684" s="91">
        <v>-267.07499999999999</v>
      </c>
      <c r="CJ684" s="91">
        <v>12.3</v>
      </c>
      <c r="CK684" s="91">
        <v>18.68</v>
      </c>
      <c r="CL684" s="91">
        <v>-7.2489999999999997</v>
      </c>
      <c r="CM684" s="91">
        <v>39.518999999999998</v>
      </c>
      <c r="CN684" s="91">
        <v>-2.6560000000000001</v>
      </c>
      <c r="CO684" s="62">
        <f t="shared" si="95"/>
        <v>24.267923674911664</v>
      </c>
      <c r="CP684" s="91"/>
      <c r="CQ684" s="91"/>
      <c r="CR684" s="91"/>
      <c r="CS684" s="91"/>
      <c r="CT684" s="91"/>
      <c r="CU684" s="91"/>
      <c r="CV684" s="91"/>
      <c r="CW684" s="99"/>
      <c r="CX684" s="22" t="s">
        <v>593</v>
      </c>
      <c r="DF684" s="91" t="s">
        <v>573</v>
      </c>
      <c r="EG684" s="96">
        <v>5</v>
      </c>
    </row>
    <row r="685" spans="1:244" s="12" customFormat="1" x14ac:dyDescent="0.3">
      <c r="B685" s="22">
        <v>3</v>
      </c>
      <c r="F685" s="14">
        <v>45300</v>
      </c>
      <c r="G685" s="22" t="s">
        <v>103</v>
      </c>
      <c r="I685" s="14">
        <v>45242</v>
      </c>
      <c r="J685" s="22">
        <f t="shared" si="90"/>
        <v>58</v>
      </c>
      <c r="L685" s="12">
        <v>58</v>
      </c>
      <c r="M685" s="93" t="s">
        <v>74</v>
      </c>
      <c r="N685" s="12">
        <v>1</v>
      </c>
      <c r="P685" s="12" t="s">
        <v>75</v>
      </c>
      <c r="Q685" s="12" t="s">
        <v>524</v>
      </c>
      <c r="R685" s="12" t="s">
        <v>234</v>
      </c>
      <c r="S685" s="12" t="s">
        <v>235</v>
      </c>
      <c r="T685" s="12">
        <v>28</v>
      </c>
      <c r="V685" s="12">
        <v>5</v>
      </c>
      <c r="W685" s="12" t="s">
        <v>83</v>
      </c>
      <c r="Z685" s="22">
        <v>38</v>
      </c>
      <c r="AA685" s="22">
        <v>1000</v>
      </c>
      <c r="AB685" s="12">
        <v>20</v>
      </c>
      <c r="AC685" s="22">
        <v>-35</v>
      </c>
      <c r="AE685" s="94">
        <v>33</v>
      </c>
      <c r="AF685" s="12">
        <v>34</v>
      </c>
      <c r="AG685" s="12">
        <v>35</v>
      </c>
      <c r="AJ685" s="22">
        <v>5</v>
      </c>
      <c r="AK685" s="22">
        <f t="shared" si="96"/>
        <v>1991.6643415178571</v>
      </c>
      <c r="AL685">
        <v>-68.3746337890625</v>
      </c>
      <c r="AM685">
        <v>-78.2318115234375</v>
      </c>
      <c r="AN685">
        <v>-96.343994140625</v>
      </c>
      <c r="AO685">
        <v>-110.29052734375</v>
      </c>
      <c r="AP685">
        <v>-113.494873046875</v>
      </c>
      <c r="AQ685">
        <v>-114.1357421875</v>
      </c>
      <c r="AR685"/>
      <c r="AU685" s="12">
        <f t="shared" si="91"/>
        <v>20</v>
      </c>
      <c r="AV685" s="62">
        <v>10</v>
      </c>
      <c r="AW685" s="12">
        <v>1</v>
      </c>
      <c r="AX685" s="12">
        <v>1</v>
      </c>
      <c r="AY685" s="12" t="s">
        <v>80</v>
      </c>
      <c r="AZ685" s="12">
        <v>388.90051269531199</v>
      </c>
      <c r="BA685" s="12">
        <v>395.80078125</v>
      </c>
      <c r="BB685" s="62">
        <v>-29.2199993133544</v>
      </c>
      <c r="BC685" s="62">
        <v>76.186553955078097</v>
      </c>
      <c r="BD685" s="12">
        <v>2.3994140625</v>
      </c>
      <c r="BE685" s="12">
        <v>391.29992675781199</v>
      </c>
      <c r="BF685" s="12">
        <v>-4.5324416160583496</v>
      </c>
      <c r="BG685" s="12">
        <v>6.7998046875</v>
      </c>
      <c r="BH685" s="12">
        <v>395.70031738281199</v>
      </c>
      <c r="BI685" s="62">
        <v>2.39525914192199</v>
      </c>
      <c r="BJ685" s="12">
        <v>38.093276977538999</v>
      </c>
      <c r="BK685" s="12">
        <v>1.7186107635498</v>
      </c>
      <c r="BL685" s="12">
        <v>4.11386966705322</v>
      </c>
      <c r="BM685" s="12">
        <v>0.91342955827713002</v>
      </c>
      <c r="BN685" s="12">
        <v>6.4560966491699201</v>
      </c>
      <c r="BO685" s="12">
        <v>102.78798675537099</v>
      </c>
      <c r="BP685" s="12">
        <v>1.849609375</v>
      </c>
      <c r="BQ685" s="12">
        <v>-28.492647171020501</v>
      </c>
      <c r="BR685" s="12">
        <v>0.9501953125</v>
      </c>
      <c r="BS685" s="12">
        <v>65.063301086425696</v>
      </c>
      <c r="BT685" s="12">
        <v>0.95141446590423595</v>
      </c>
      <c r="BU685" s="12">
        <v>-23.624284744262599</v>
      </c>
      <c r="BV685" s="12">
        <v>2.6188592910766602</v>
      </c>
      <c r="BW685" s="12">
        <v>196.54000854492099</v>
      </c>
      <c r="BX685" s="12" t="s">
        <v>82</v>
      </c>
      <c r="BY685" s="12" t="s">
        <v>81</v>
      </c>
      <c r="BZ685" s="12" t="s">
        <v>82</v>
      </c>
      <c r="CA685" s="12" t="s">
        <v>82</v>
      </c>
      <c r="CB685" s="63">
        <f>20</f>
        <v>20</v>
      </c>
      <c r="CD685" s="97" t="s">
        <v>594</v>
      </c>
      <c r="CE685" s="95">
        <v>-19.562000000000001</v>
      </c>
      <c r="CF685" s="91">
        <v>0</v>
      </c>
      <c r="CG685" s="91">
        <v>6.0999999999999999E-2</v>
      </c>
      <c r="CH685" s="91">
        <v>0.66500000000000004</v>
      </c>
      <c r="CI685" s="91">
        <v>-121.021</v>
      </c>
      <c r="CJ685" s="91">
        <v>3.2</v>
      </c>
      <c r="CK685" s="91">
        <v>2.9089999999999998</v>
      </c>
      <c r="CL685" s="91">
        <v>-15.755000000000001</v>
      </c>
      <c r="CM685" s="91">
        <v>17.937999999999999</v>
      </c>
      <c r="CN685" s="91">
        <v>-1.823</v>
      </c>
      <c r="CO685" s="62">
        <f t="shared" si="95"/>
        <v>4.4676452952554326</v>
      </c>
      <c r="CP685" s="91"/>
      <c r="CQ685" s="91"/>
      <c r="CR685" s="91"/>
      <c r="CS685" s="91"/>
      <c r="CT685" s="91"/>
      <c r="CU685" s="91"/>
      <c r="CV685" s="91"/>
      <c r="CW685" s="99"/>
      <c r="CX685" s="22">
        <v>6</v>
      </c>
      <c r="CZ685" s="12" t="s">
        <v>595</v>
      </c>
      <c r="DF685" s="91" t="s">
        <v>586</v>
      </c>
      <c r="EG685" s="96">
        <v>7</v>
      </c>
    </row>
    <row r="686" spans="1:244" s="12" customFormat="1" x14ac:dyDescent="0.3">
      <c r="B686" s="22">
        <v>3</v>
      </c>
      <c r="F686" s="14">
        <v>45300</v>
      </c>
      <c r="G686" s="22" t="s">
        <v>103</v>
      </c>
      <c r="I686" s="14">
        <v>45242</v>
      </c>
      <c r="J686" s="22">
        <f t="shared" si="90"/>
        <v>58</v>
      </c>
      <c r="L686" s="12">
        <v>58</v>
      </c>
      <c r="M686" s="22" t="s">
        <v>527</v>
      </c>
      <c r="N686" s="12">
        <v>1</v>
      </c>
      <c r="P686" s="12" t="s">
        <v>75</v>
      </c>
      <c r="Q686" s="12" t="s">
        <v>524</v>
      </c>
      <c r="R686" s="12" t="s">
        <v>234</v>
      </c>
      <c r="S686" s="12" t="s">
        <v>235</v>
      </c>
      <c r="T686" s="12">
        <v>28</v>
      </c>
      <c r="V686" s="12">
        <v>5</v>
      </c>
      <c r="W686" s="12" t="s">
        <v>83</v>
      </c>
      <c r="Z686" s="22">
        <v>50</v>
      </c>
      <c r="AA686" s="22">
        <v>2000</v>
      </c>
      <c r="AB686" s="12">
        <v>5</v>
      </c>
      <c r="AC686" s="22">
        <v>-32</v>
      </c>
      <c r="AE686" s="94">
        <v>51</v>
      </c>
      <c r="AF686" s="12">
        <v>52</v>
      </c>
      <c r="AG686" s="12">
        <v>53</v>
      </c>
      <c r="AJ686" s="22">
        <v>4</v>
      </c>
      <c r="AK686" s="22">
        <f t="shared" si="96"/>
        <v>2164.3066406249764</v>
      </c>
      <c r="AL686">
        <v>-78.55224609375</v>
      </c>
      <c r="AM686">
        <v>-87.2802734375</v>
      </c>
      <c r="AN686">
        <v>-101.654052734375</v>
      </c>
      <c r="AO686">
        <v>-106.87255859375</v>
      </c>
      <c r="AP686">
        <v>-121.994018554687</v>
      </c>
      <c r="AQ686">
        <v>-132.43103027343699</v>
      </c>
      <c r="AU686" s="12">
        <f t="shared" si="91"/>
        <v>30</v>
      </c>
      <c r="AV686" s="62">
        <v>15</v>
      </c>
      <c r="AW686" s="12">
        <v>1</v>
      </c>
      <c r="AX686" s="12">
        <v>1</v>
      </c>
      <c r="AY686" s="12" t="s">
        <v>80</v>
      </c>
      <c r="AZ686" s="12">
        <v>471.80099487304602</v>
      </c>
      <c r="BA686" s="12">
        <v>485.69909667968699</v>
      </c>
      <c r="BB686" s="62">
        <v>-21</v>
      </c>
      <c r="BC686" s="62">
        <v>34.092041015625</v>
      </c>
      <c r="BD686" s="12">
        <v>7</v>
      </c>
      <c r="BE686" s="12">
        <v>478.80099487304602</v>
      </c>
      <c r="BF686" s="12">
        <v>-1.3846435546875</v>
      </c>
      <c r="BG686" s="12">
        <v>13.798828125</v>
      </c>
      <c r="BH686" s="12">
        <v>485.59982299804602</v>
      </c>
      <c r="BI686" s="62">
        <v>6.1462140083312899</v>
      </c>
      <c r="BJ686" s="12">
        <v>17.0460205078125</v>
      </c>
      <c r="BK686" s="12">
        <v>4.1325292587280202</v>
      </c>
      <c r="BL686" s="12">
        <v>10.2787427902221</v>
      </c>
      <c r="BM686" s="12">
        <v>5.8819022178649902</v>
      </c>
      <c r="BN686" s="12">
        <v>94.524650573730398</v>
      </c>
      <c r="BO686" s="12">
        <v>10.263480186462401</v>
      </c>
      <c r="BP686" s="12">
        <v>3.0498046875</v>
      </c>
      <c r="BQ686" s="12">
        <v>-7.8125</v>
      </c>
      <c r="BR686" s="12">
        <v>3.1494140625</v>
      </c>
      <c r="BS686" s="12">
        <v>6.9798355102539</v>
      </c>
      <c r="BT686" s="12">
        <v>4.1775379180908203</v>
      </c>
      <c r="BU686" s="12">
        <v>-6.3441166877746502</v>
      </c>
      <c r="BV686" s="12">
        <v>4.4832386970520002</v>
      </c>
      <c r="BW686" s="12">
        <v>215.840240478515</v>
      </c>
      <c r="BX686" s="12" t="s">
        <v>82</v>
      </c>
      <c r="BY686" s="12" t="s">
        <v>81</v>
      </c>
      <c r="BZ686" s="12" t="s">
        <v>82</v>
      </c>
      <c r="CA686" s="12" t="s">
        <v>82</v>
      </c>
      <c r="CB686" s="63">
        <f>18.8</f>
        <v>18.8</v>
      </c>
      <c r="CD686" s="97"/>
      <c r="CE686" s="95"/>
      <c r="CF686" s="91"/>
      <c r="CG686" s="91" t="s">
        <v>596</v>
      </c>
      <c r="CH686" s="91">
        <v>-8.423</v>
      </c>
      <c r="CI686" s="91">
        <v>0</v>
      </c>
      <c r="CJ686" s="91">
        <v>0</v>
      </c>
      <c r="CK686" s="91">
        <v>0.68</v>
      </c>
      <c r="CL686" s="91">
        <v>-116.06100000000001</v>
      </c>
      <c r="CM686" s="91">
        <v>6.5</v>
      </c>
      <c r="CN686" s="91">
        <v>6.5839999999999996</v>
      </c>
      <c r="CO686" s="62">
        <f t="shared" si="95"/>
        <v>0.3299823707262714</v>
      </c>
      <c r="CP686" s="91"/>
      <c r="CQ686" s="91"/>
      <c r="CR686" s="91"/>
      <c r="CS686" s="91"/>
      <c r="CT686" s="91"/>
      <c r="CU686" s="91"/>
      <c r="CV686" s="91"/>
      <c r="CW686" s="91"/>
      <c r="CX686" s="22" t="s">
        <v>597</v>
      </c>
      <c r="DF686" s="91" t="s">
        <v>586</v>
      </c>
      <c r="EG686" s="96">
        <v>7</v>
      </c>
    </row>
    <row r="687" spans="1:244" s="12" customFormat="1" x14ac:dyDescent="0.3">
      <c r="B687" s="22">
        <v>3</v>
      </c>
      <c r="F687" s="14">
        <v>45300</v>
      </c>
      <c r="G687" s="22" t="s">
        <v>103</v>
      </c>
      <c r="I687" s="14">
        <v>45242</v>
      </c>
      <c r="J687" s="22">
        <f t="shared" si="90"/>
        <v>58</v>
      </c>
      <c r="L687" s="12">
        <v>58</v>
      </c>
      <c r="M687" s="93" t="s">
        <v>74</v>
      </c>
      <c r="N687" s="12">
        <v>1</v>
      </c>
      <c r="P687" s="12" t="s">
        <v>75</v>
      </c>
      <c r="Q687" s="12" t="s">
        <v>524</v>
      </c>
      <c r="R687" s="12" t="s">
        <v>234</v>
      </c>
      <c r="S687" s="12" t="s">
        <v>235</v>
      </c>
      <c r="T687" s="12">
        <v>28</v>
      </c>
      <c r="V687" s="12">
        <v>6</v>
      </c>
      <c r="Z687" s="22">
        <v>24</v>
      </c>
      <c r="AA687" s="22">
        <v>3000</v>
      </c>
      <c r="AB687" s="12">
        <v>10</v>
      </c>
      <c r="AC687" s="22">
        <v>-26</v>
      </c>
      <c r="AE687" s="94">
        <v>15</v>
      </c>
      <c r="AF687" s="12">
        <v>16</v>
      </c>
      <c r="AG687" s="12">
        <v>17</v>
      </c>
      <c r="AJ687" s="22">
        <v>1</v>
      </c>
      <c r="AK687" s="22">
        <f t="shared" si="96"/>
        <v>3468.9767020089262</v>
      </c>
      <c r="AL687">
        <v>-82.550048828125</v>
      </c>
      <c r="AM687">
        <v>-103.240966796875</v>
      </c>
      <c r="AN687">
        <v>-123.4130859375</v>
      </c>
      <c r="AO687">
        <v>-140.70129394531199</v>
      </c>
      <c r="AP687">
        <v>-155.792236328125</v>
      </c>
      <c r="AQ687">
        <v>-168.975830078125</v>
      </c>
      <c r="AR687"/>
      <c r="AU687" s="12">
        <f t="shared" si="91"/>
        <v>16</v>
      </c>
      <c r="AV687" s="62">
        <v>8</v>
      </c>
      <c r="AW687" s="12">
        <v>1</v>
      </c>
      <c r="AX687" s="12">
        <v>1</v>
      </c>
      <c r="AY687" s="12" t="s">
        <v>80</v>
      </c>
      <c r="AZ687" s="12">
        <v>634.90051269531205</v>
      </c>
      <c r="BA687" s="12">
        <v>676.30078125</v>
      </c>
      <c r="BB687" s="62">
        <v>-23.120000839233299</v>
      </c>
      <c r="BC687" s="62">
        <v>40.011478424072202</v>
      </c>
      <c r="BD687" s="12">
        <v>21.5</v>
      </c>
      <c r="BE687" s="12">
        <v>656.40051269531205</v>
      </c>
      <c r="BF687" s="12">
        <v>3.7108201980590798</v>
      </c>
      <c r="BG687" s="12">
        <v>41.2998046875</v>
      </c>
      <c r="BH687" s="12">
        <v>676.20031738281205</v>
      </c>
      <c r="BI687" s="62">
        <v>15.327190399169901</v>
      </c>
      <c r="BJ687" s="12">
        <v>20.005739212036101</v>
      </c>
      <c r="BK687" s="12">
        <v>15.281497001647899</v>
      </c>
      <c r="BL687" s="12">
        <v>30.608688354492099</v>
      </c>
      <c r="BM687" s="12">
        <v>7.8047957420349103</v>
      </c>
      <c r="BN687" s="12">
        <v>25.811151504516602</v>
      </c>
      <c r="BO687" s="12">
        <v>7.8125</v>
      </c>
      <c r="BP687" s="12">
        <v>16.6494140625</v>
      </c>
      <c r="BQ687" s="12">
        <v>-3.67647051811218</v>
      </c>
      <c r="BR687" s="12">
        <v>8.6494140625</v>
      </c>
      <c r="BS687" s="12">
        <v>1.3578644990921001</v>
      </c>
      <c r="BT687" s="12">
        <v>17.910900115966701</v>
      </c>
      <c r="BU687" s="12">
        <v>-2.0341980457305899</v>
      </c>
      <c r="BV687" s="12">
        <v>16.2083339691162</v>
      </c>
      <c r="BW687" s="12">
        <v>741.15606689453102</v>
      </c>
      <c r="BX687" s="12" t="s">
        <v>82</v>
      </c>
      <c r="BY687" s="12" t="s">
        <v>81</v>
      </c>
      <c r="BZ687" s="12" t="s">
        <v>82</v>
      </c>
      <c r="CA687" s="12" t="s">
        <v>82</v>
      </c>
      <c r="CB687" s="63"/>
      <c r="CD687" s="97"/>
      <c r="CE687" s="95"/>
      <c r="CF687" s="91"/>
      <c r="CG687" s="91"/>
      <c r="CH687" s="91"/>
      <c r="CI687" s="91"/>
      <c r="CJ687" s="91"/>
      <c r="CK687" s="91"/>
      <c r="CL687" s="91"/>
      <c r="CM687" s="91"/>
      <c r="CN687" s="91"/>
      <c r="CO687" s="62"/>
      <c r="CP687" s="91"/>
      <c r="CQ687" s="91"/>
      <c r="CR687" s="91"/>
      <c r="CS687" s="91"/>
      <c r="CT687" s="91"/>
      <c r="CU687" s="91"/>
      <c r="CV687" s="91"/>
      <c r="CW687" s="99"/>
      <c r="CX687" s="22">
        <v>0</v>
      </c>
      <c r="DF687" s="91"/>
      <c r="EG687" s="96">
        <v>3</v>
      </c>
    </row>
    <row r="688" spans="1:244" s="12" customFormat="1" x14ac:dyDescent="0.3">
      <c r="B688" s="22">
        <v>3</v>
      </c>
      <c r="F688" s="14">
        <v>45300</v>
      </c>
      <c r="G688" s="22" t="s">
        <v>103</v>
      </c>
      <c r="I688" s="14">
        <v>45242</v>
      </c>
      <c r="J688" s="22">
        <f t="shared" si="90"/>
        <v>58</v>
      </c>
      <c r="L688" s="12">
        <v>58</v>
      </c>
      <c r="M688" s="93" t="s">
        <v>74</v>
      </c>
      <c r="N688" s="12">
        <v>1</v>
      </c>
      <c r="P688" s="12" t="s">
        <v>75</v>
      </c>
      <c r="Q688" s="12" t="s">
        <v>524</v>
      </c>
      <c r="R688" s="12" t="s">
        <v>234</v>
      </c>
      <c r="S688" s="12" t="s">
        <v>235</v>
      </c>
      <c r="T688" s="12">
        <v>28</v>
      </c>
      <c r="V688" s="12">
        <v>6</v>
      </c>
      <c r="W688" s="12" t="s">
        <v>83</v>
      </c>
      <c r="Z688" s="22">
        <v>70</v>
      </c>
      <c r="AA688" s="22">
        <v>1000</v>
      </c>
      <c r="AB688" s="12">
        <v>14</v>
      </c>
      <c r="AC688" s="22">
        <v>-32</v>
      </c>
      <c r="AE688" s="94">
        <v>36</v>
      </c>
      <c r="AF688" s="12">
        <v>37</v>
      </c>
      <c r="AG688" s="12">
        <v>38</v>
      </c>
      <c r="AJ688" s="22">
        <v>3</v>
      </c>
      <c r="AK688" s="22">
        <f t="shared" si="96"/>
        <v>269.42661830357144</v>
      </c>
      <c r="AL688">
        <v>-73.0133056640625</v>
      </c>
      <c r="AM688">
        <v>-79.9560546875</v>
      </c>
      <c r="AN688">
        <v>-75.3631591796875</v>
      </c>
      <c r="AO688">
        <v>-76.690673828125</v>
      </c>
      <c r="AP688">
        <v>-78.9031982421875</v>
      </c>
      <c r="AQ688">
        <v>-82.8094482421875</v>
      </c>
      <c r="AR688"/>
      <c r="AU688" s="12">
        <f t="shared" si="91"/>
        <v>98</v>
      </c>
      <c r="AV688" s="62">
        <v>49</v>
      </c>
      <c r="AW688" s="12">
        <v>1</v>
      </c>
      <c r="AX688" s="12">
        <v>1</v>
      </c>
      <c r="AY688" s="12" t="s">
        <v>80</v>
      </c>
      <c r="AZ688" s="12">
        <v>539.60150146484295</v>
      </c>
      <c r="BA688" s="12">
        <v>548.6015625</v>
      </c>
      <c r="BB688" s="62">
        <v>-21.2399997711181</v>
      </c>
      <c r="BC688" s="62">
        <v>65.627815246582003</v>
      </c>
      <c r="BD688" s="12">
        <v>4</v>
      </c>
      <c r="BE688" s="12">
        <v>543.60150146484295</v>
      </c>
      <c r="BF688" s="12">
        <v>-4.3489894866943297</v>
      </c>
      <c r="BG688" s="12">
        <v>8.8984375</v>
      </c>
      <c r="BH688" s="12">
        <v>548.49993896484295</v>
      </c>
      <c r="BI688" s="62">
        <v>2.9044618606567298</v>
      </c>
      <c r="BJ688" s="12">
        <v>32.813907623291001</v>
      </c>
      <c r="BK688" s="12">
        <v>3.03798031806945</v>
      </c>
      <c r="BL688" s="12">
        <v>5.9424419403076101</v>
      </c>
      <c r="BM688" s="12">
        <v>1.33821773529052</v>
      </c>
      <c r="BN688" s="12">
        <v>8.9018945693969709</v>
      </c>
      <c r="BO688" s="12">
        <v>54.375</v>
      </c>
      <c r="BP688" s="12">
        <v>3.248046875</v>
      </c>
      <c r="BQ688" s="12">
        <v>-23.125</v>
      </c>
      <c r="BR688" s="12">
        <v>1.548828125</v>
      </c>
      <c r="BS688" s="12">
        <v>21.120611190795799</v>
      </c>
      <c r="BT688" s="12">
        <v>2.1270270347595202</v>
      </c>
      <c r="BU688" s="12">
        <v>-19.090534210205</v>
      </c>
      <c r="BV688" s="12">
        <v>2.8127245903015101</v>
      </c>
      <c r="BW688" s="12">
        <v>214.86822509765599</v>
      </c>
      <c r="BX688" s="12" t="s">
        <v>82</v>
      </c>
      <c r="BY688" s="12" t="s">
        <v>81</v>
      </c>
      <c r="BZ688" s="12" t="s">
        <v>82</v>
      </c>
      <c r="CA688" s="12" t="s">
        <v>82</v>
      </c>
      <c r="CB688" s="63">
        <f>14.7</f>
        <v>14.7</v>
      </c>
      <c r="CD688" s="97" t="s">
        <v>598</v>
      </c>
      <c r="CE688" s="95">
        <v>-13.244999999999999</v>
      </c>
      <c r="CF688" s="91">
        <v>0</v>
      </c>
      <c r="CG688" s="91">
        <v>0</v>
      </c>
      <c r="CH688" s="91">
        <v>0.52800000000000002</v>
      </c>
      <c r="CI688" s="91">
        <v>-57.146000000000001</v>
      </c>
      <c r="CJ688" s="91">
        <v>2.5499999999999998</v>
      </c>
      <c r="CK688" s="91">
        <v>1.4930000000000001</v>
      </c>
      <c r="CL688" s="91">
        <v>-6.6680000000000001</v>
      </c>
      <c r="CM688" s="91">
        <v>4.9870000000000001</v>
      </c>
      <c r="CN688" s="91">
        <v>-5.2009999999999996</v>
      </c>
      <c r="CO688" s="62">
        <f>(CL688*CK688+CN688*CM688)/(CL688+CN688)</f>
        <v>3.0240720363973375</v>
      </c>
      <c r="CP688" s="91"/>
      <c r="CQ688" s="91"/>
      <c r="CR688" s="99"/>
      <c r="CS688" s="99"/>
      <c r="CT688" s="99"/>
      <c r="CU688" s="99"/>
      <c r="CV688" s="99"/>
      <c r="CW688" s="91"/>
      <c r="CX688" s="22" t="s">
        <v>534</v>
      </c>
      <c r="DF688" s="91" t="s">
        <v>571</v>
      </c>
      <c r="EG688" s="96">
        <v>7</v>
      </c>
    </row>
    <row r="689" spans="2:137" s="12" customFormat="1" x14ac:dyDescent="0.3">
      <c r="B689" s="22">
        <v>3</v>
      </c>
      <c r="F689" s="14">
        <v>45300</v>
      </c>
      <c r="G689" s="22" t="s">
        <v>103</v>
      </c>
      <c r="I689" s="14">
        <v>45242</v>
      </c>
      <c r="J689" s="22">
        <f t="shared" si="90"/>
        <v>58</v>
      </c>
      <c r="L689" s="12">
        <v>58</v>
      </c>
      <c r="M689" s="22" t="s">
        <v>527</v>
      </c>
      <c r="N689" s="12">
        <v>1</v>
      </c>
      <c r="P689" s="12" t="s">
        <v>75</v>
      </c>
      <c r="Q689" s="12" t="s">
        <v>524</v>
      </c>
      <c r="R689" s="12" t="s">
        <v>234</v>
      </c>
      <c r="S689" s="12" t="s">
        <v>235</v>
      </c>
      <c r="T689" s="12">
        <v>28</v>
      </c>
      <c r="V689" s="12">
        <v>6</v>
      </c>
      <c r="W689" s="12" t="s">
        <v>83</v>
      </c>
      <c r="Z689" s="22">
        <v>53</v>
      </c>
      <c r="AA689" s="22">
        <v>2000</v>
      </c>
      <c r="AB689" s="12">
        <v>16</v>
      </c>
      <c r="AC689" s="22">
        <v>-29</v>
      </c>
      <c r="AE689" s="94">
        <v>54</v>
      </c>
      <c r="AF689" s="12">
        <v>55</v>
      </c>
      <c r="AG689" s="12">
        <v>56</v>
      </c>
      <c r="AJ689" s="22">
        <v>0</v>
      </c>
      <c r="AK689" s="22">
        <f t="shared" si="96"/>
        <v>1343.4709821428428</v>
      </c>
      <c r="AL689">
        <v>-67.9473876953125</v>
      </c>
      <c r="AM689">
        <v>-73.3642578125</v>
      </c>
      <c r="AN689">
        <v>-83.2672119140625</v>
      </c>
      <c r="AO689">
        <v>-92.742919921875</v>
      </c>
      <c r="AP689">
        <v>-94.5587158203125</v>
      </c>
      <c r="AQ689">
        <v>-100.357055664062</v>
      </c>
      <c r="AU689" s="12">
        <f t="shared" si="91"/>
        <v>0</v>
      </c>
      <c r="AV689" s="62"/>
      <c r="BB689" s="62"/>
      <c r="BC689" s="62"/>
      <c r="BI689" s="62"/>
      <c r="CB689" s="63">
        <f>13</f>
        <v>13</v>
      </c>
      <c r="CD689" s="97" t="s">
        <v>599</v>
      </c>
      <c r="CE689" s="95">
        <v>-12.420999999999999</v>
      </c>
      <c r="CF689" s="91">
        <v>0</v>
      </c>
      <c r="CG689" s="91">
        <v>-3.1E-2</v>
      </c>
      <c r="CH689" s="91">
        <v>0.72799999999999998</v>
      </c>
      <c r="CI689" s="91">
        <v>-54.012999999999998</v>
      </c>
      <c r="CJ689" s="91">
        <v>2.4500000000000002</v>
      </c>
      <c r="CK689" s="91">
        <v>2.0449999999999999</v>
      </c>
      <c r="CL689" s="91">
        <v>-10.452999999999999</v>
      </c>
      <c r="CM689" s="91">
        <v>22.158000000000001</v>
      </c>
      <c r="CN689" s="91">
        <v>-0.57999999999999996</v>
      </c>
      <c r="CO689" s="62">
        <f>(CL689*CK689+CN689*CM689)/(CL689+CN689)</f>
        <v>3.1023316414393189</v>
      </c>
      <c r="CP689" s="91"/>
      <c r="CQ689" s="91"/>
      <c r="CR689" s="91"/>
      <c r="CS689" s="91"/>
      <c r="CT689" s="91"/>
      <c r="CU689" s="91"/>
      <c r="CV689" s="91"/>
      <c r="CW689" s="91"/>
      <c r="CX689" s="22" t="s">
        <v>600</v>
      </c>
      <c r="CZ689" s="12">
        <v>48</v>
      </c>
      <c r="DF689" s="91" t="s">
        <v>586</v>
      </c>
      <c r="EG689" s="96">
        <v>3</v>
      </c>
    </row>
  </sheetData>
  <autoFilter ref="A1:IJ689" xr:uid="{4EE516CC-BAAB-458D-9507-D9293ACA92D0}">
    <sortState xmlns:xlrd2="http://schemas.microsoft.com/office/spreadsheetml/2017/richdata2" ref="A2:IJ689">
      <sortCondition ref="F1:F689"/>
    </sortState>
  </autoFilter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Rotaru</dc:creator>
  <cp:lastModifiedBy>Diana Rotaru</cp:lastModifiedBy>
  <dcterms:created xsi:type="dcterms:W3CDTF">2024-03-19T11:19:33Z</dcterms:created>
  <dcterms:modified xsi:type="dcterms:W3CDTF">2024-04-10T12:21:16Z</dcterms:modified>
</cp:coreProperties>
</file>