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Blad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C10" i="2" l="1"/>
  <c r="E10" i="2"/>
  <c r="C13" i="2"/>
  <c r="T71" i="1" l="1"/>
  <c r="R71" i="1"/>
  <c r="R65" i="1"/>
  <c r="R66" i="1"/>
  <c r="R67" i="1"/>
  <c r="R68" i="1"/>
  <c r="R69" i="1"/>
  <c r="R70" i="1"/>
  <c r="R64" i="1"/>
  <c r="Q64" i="1"/>
  <c r="Q65" i="1"/>
  <c r="Q66" i="1"/>
  <c r="Q67" i="1"/>
  <c r="Q68" i="1"/>
  <c r="Q69" i="1"/>
  <c r="Q70" i="1"/>
  <c r="G85" i="1"/>
  <c r="G84" i="1"/>
  <c r="G83" i="1"/>
  <c r="G82" i="1"/>
  <c r="G81" i="1"/>
  <c r="G80" i="1"/>
  <c r="G79" i="1"/>
  <c r="U73" i="1"/>
  <c r="V73" i="1" s="1"/>
  <c r="T73" i="1"/>
  <c r="N73" i="1"/>
  <c r="N72" i="1"/>
  <c r="Q73" i="1"/>
  <c r="K71" i="1"/>
  <c r="K58" i="1"/>
  <c r="K51" i="1"/>
  <c r="I71" i="1"/>
  <c r="J71" i="1" s="1"/>
  <c r="G71" i="1"/>
  <c r="G65" i="1"/>
  <c r="G66" i="1"/>
  <c r="G67" i="1"/>
  <c r="G68" i="1"/>
  <c r="G69" i="1"/>
  <c r="G70" i="1"/>
  <c r="G64" i="1"/>
  <c r="U71" i="1" l="1"/>
  <c r="V71" i="1" s="1"/>
  <c r="G86" i="1"/>
  <c r="I58" i="1"/>
  <c r="J58" i="1" s="1"/>
  <c r="I51" i="1"/>
  <c r="J51" i="1" s="1"/>
  <c r="G58" i="1"/>
  <c r="G57" i="1"/>
  <c r="G56" i="1"/>
  <c r="G55" i="1"/>
  <c r="G51" i="1"/>
  <c r="G48" i="1"/>
  <c r="G49" i="1"/>
  <c r="G50" i="1"/>
  <c r="G47" i="1"/>
  <c r="Q72" i="1" l="1"/>
  <c r="T72" i="1" s="1"/>
  <c r="U72" i="1" s="1"/>
  <c r="V72" i="1" s="1"/>
</calcChain>
</file>

<file path=xl/sharedStrings.xml><?xml version="1.0" encoding="utf-8"?>
<sst xmlns="http://schemas.openxmlformats.org/spreadsheetml/2006/main" count="37" uniqueCount="33">
  <si>
    <t>L* + RandomWalk</t>
  </si>
  <si>
    <t>Restarttime (s)</t>
  </si>
  <si>
    <t>Action</t>
  </si>
  <si>
    <t>TTT+Randomwalk</t>
  </si>
  <si>
    <t>s</t>
  </si>
  <si>
    <t>h</t>
  </si>
  <si>
    <t>min</t>
  </si>
  <si>
    <t>TTT+CustomWMethod</t>
  </si>
  <si>
    <t>#Q:</t>
  </si>
  <si>
    <t>No Cache</t>
  </si>
  <si>
    <t>Cache</t>
  </si>
  <si>
    <t>#Q</t>
  </si>
  <si>
    <t>cache:</t>
  </si>
  <si>
    <t>33% nocache</t>
  </si>
  <si>
    <t>cachesum</t>
  </si>
  <si>
    <t>cachenum:</t>
  </si>
  <si>
    <t>let's half!</t>
  </si>
  <si>
    <t>lstar+CustomWMethod</t>
  </si>
  <si>
    <t>insecureBak</t>
  </si>
  <si>
    <t xml:space="preserve">States </t>
  </si>
  <si>
    <t>Sigma</t>
  </si>
  <si>
    <t>Membership Q</t>
  </si>
  <si>
    <t>Counterexamples:</t>
  </si>
  <si>
    <t>EquivalenceOracle</t>
  </si>
  <si>
    <t>Cahce:</t>
  </si>
  <si>
    <t>Simulated</t>
  </si>
  <si>
    <t>time</t>
  </si>
  <si>
    <t>Equivalence membership: 144*1555</t>
  </si>
  <si>
    <t>Learning method</t>
  </si>
  <si>
    <t>TTT</t>
  </si>
  <si>
    <t>Wmethod-Minimal'-5</t>
  </si>
  <si>
    <t xml:space="preserve">Cache hit = </t>
  </si>
  <si>
    <t>Fast 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</si>
</sst>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1:Y88"/>
  <sheetViews>
    <sheetView topLeftCell="A31" zoomScaleNormal="100" workbookViewId="0">
      <selection activeCell="N49" sqref="N49"/>
    </sheetView>
  </sheetViews>
  <sheetFormatPr defaultRowHeight="15" x14ac:dyDescent="0.25"/>
  <sheetData>
    <row r="41" spans="5:11" x14ac:dyDescent="0.25">
      <c r="E41" t="s">
        <v>1</v>
      </c>
      <c r="F41">
        <v>5</v>
      </c>
    </row>
    <row r="42" spans="5:11" x14ac:dyDescent="0.25">
      <c r="E42" t="s">
        <v>2</v>
      </c>
      <c r="F42">
        <v>3</v>
      </c>
    </row>
    <row r="44" spans="5:11" x14ac:dyDescent="0.25">
      <c r="I44" t="s">
        <v>4</v>
      </c>
      <c r="J44" t="s">
        <v>5</v>
      </c>
      <c r="K44" t="s">
        <v>6</v>
      </c>
    </row>
    <row r="46" spans="5:11" x14ac:dyDescent="0.25">
      <c r="E46" t="s">
        <v>0</v>
      </c>
      <c r="F46">
        <v>1778</v>
      </c>
    </row>
    <row r="47" spans="5:11" x14ac:dyDescent="0.25">
      <c r="E47">
        <v>1</v>
      </c>
      <c r="F47">
        <v>1780</v>
      </c>
      <c r="G47">
        <f>E47*F47</f>
        <v>1780</v>
      </c>
    </row>
    <row r="48" spans="5:11" x14ac:dyDescent="0.25">
      <c r="E48">
        <v>2</v>
      </c>
      <c r="F48">
        <v>1766</v>
      </c>
      <c r="G48">
        <f t="shared" ref="G48:G50" si="0">E48*F48</f>
        <v>3532</v>
      </c>
    </row>
    <row r="49" spans="5:18" x14ac:dyDescent="0.25">
      <c r="E49">
        <v>3</v>
      </c>
      <c r="F49">
        <v>1570</v>
      </c>
      <c r="G49">
        <f t="shared" si="0"/>
        <v>4710</v>
      </c>
    </row>
    <row r="50" spans="5:18" x14ac:dyDescent="0.25">
      <c r="E50">
        <v>4</v>
      </c>
      <c r="F50">
        <v>786</v>
      </c>
      <c r="G50">
        <f t="shared" si="0"/>
        <v>3144</v>
      </c>
    </row>
    <row r="51" spans="5:18" x14ac:dyDescent="0.25">
      <c r="G51">
        <f>SUM(G47:G50)</f>
        <v>13166</v>
      </c>
      <c r="I51">
        <f>F46*F41 + G51*F42</f>
        <v>48388</v>
      </c>
      <c r="J51">
        <f>I51/3600</f>
        <v>13.441111111111111</v>
      </c>
      <c r="K51">
        <f>ROUND((J51-TRUNC(J51)) * 60,0)</f>
        <v>26</v>
      </c>
    </row>
    <row r="54" spans="5:18" x14ac:dyDescent="0.25">
      <c r="E54" t="s">
        <v>3</v>
      </c>
      <c r="F54">
        <v>55</v>
      </c>
    </row>
    <row r="55" spans="5:18" x14ac:dyDescent="0.25">
      <c r="E55">
        <v>1</v>
      </c>
      <c r="F55">
        <v>57</v>
      </c>
      <c r="G55">
        <f t="shared" ref="G55:G57" si="1">E55*F55</f>
        <v>57</v>
      </c>
    </row>
    <row r="56" spans="5:18" x14ac:dyDescent="0.25">
      <c r="E56">
        <v>2</v>
      </c>
      <c r="F56">
        <v>43</v>
      </c>
      <c r="G56">
        <f t="shared" si="1"/>
        <v>86</v>
      </c>
    </row>
    <row r="57" spans="5:18" x14ac:dyDescent="0.25">
      <c r="E57">
        <v>3</v>
      </c>
      <c r="F57">
        <v>15</v>
      </c>
      <c r="G57">
        <f t="shared" si="1"/>
        <v>45</v>
      </c>
    </row>
    <row r="58" spans="5:18" x14ac:dyDescent="0.25">
      <c r="G58">
        <f>SUM(G54:G57)</f>
        <v>188</v>
      </c>
      <c r="I58">
        <f>F54*F41 + G58*F42</f>
        <v>839</v>
      </c>
      <c r="J58">
        <f>I58/3600</f>
        <v>0.23305555555555554</v>
      </c>
      <c r="K58">
        <f>ROUND((J58-TRUNC(J58)) * 60,0)</f>
        <v>14</v>
      </c>
    </row>
    <row r="62" spans="5:18" x14ac:dyDescent="0.25">
      <c r="E62" t="s">
        <v>7</v>
      </c>
      <c r="F62" t="s">
        <v>9</v>
      </c>
      <c r="M62" t="s">
        <v>10</v>
      </c>
      <c r="N62">
        <v>1</v>
      </c>
      <c r="P62" s="1">
        <v>0.33</v>
      </c>
    </row>
    <row r="63" spans="5:18" x14ac:dyDescent="0.25">
      <c r="E63" t="s">
        <v>8</v>
      </c>
      <c r="F63">
        <v>15619</v>
      </c>
      <c r="M63" t="s">
        <v>11</v>
      </c>
      <c r="P63">
        <v>7830</v>
      </c>
    </row>
    <row r="64" spans="5:18" x14ac:dyDescent="0.25">
      <c r="E64">
        <v>1</v>
      </c>
      <c r="F64">
        <v>15619</v>
      </c>
      <c r="G64">
        <f t="shared" ref="G64:G70" si="2">E64*F64</f>
        <v>15619</v>
      </c>
      <c r="P64">
        <v>7830</v>
      </c>
      <c r="Q64">
        <f t="shared" ref="Q64:Q68" si="3">P64-P65</f>
        <v>14</v>
      </c>
      <c r="R64">
        <f>Q64*E64</f>
        <v>14</v>
      </c>
    </row>
    <row r="65" spans="5:25" x14ac:dyDescent="0.25">
      <c r="E65">
        <v>2</v>
      </c>
      <c r="F65">
        <v>15605</v>
      </c>
      <c r="G65">
        <f t="shared" si="2"/>
        <v>31210</v>
      </c>
      <c r="P65">
        <v>7816</v>
      </c>
      <c r="Q65">
        <f t="shared" si="3"/>
        <v>80</v>
      </c>
      <c r="R65">
        <f t="shared" ref="R65:R70" si="4">Q65*E65</f>
        <v>160</v>
      </c>
    </row>
    <row r="66" spans="5:25" x14ac:dyDescent="0.25">
      <c r="E66">
        <v>3</v>
      </c>
      <c r="F66">
        <v>15531</v>
      </c>
      <c r="G66">
        <f t="shared" si="2"/>
        <v>46593</v>
      </c>
      <c r="P66">
        <v>7736</v>
      </c>
      <c r="Q66">
        <f t="shared" si="3"/>
        <v>1108</v>
      </c>
      <c r="R66">
        <f t="shared" si="4"/>
        <v>3324</v>
      </c>
    </row>
    <row r="67" spans="5:25" x14ac:dyDescent="0.25">
      <c r="E67">
        <v>4</v>
      </c>
      <c r="F67">
        <v>14188</v>
      </c>
      <c r="G67">
        <f t="shared" si="2"/>
        <v>56752</v>
      </c>
      <c r="P67">
        <v>6628</v>
      </c>
      <c r="Q67">
        <f t="shared" si="3"/>
        <v>3646</v>
      </c>
      <c r="R67">
        <f t="shared" si="4"/>
        <v>14584</v>
      </c>
    </row>
    <row r="68" spans="5:25" x14ac:dyDescent="0.25">
      <c r="E68">
        <v>5</v>
      </c>
      <c r="F68">
        <v>8554</v>
      </c>
      <c r="G68">
        <f t="shared" si="2"/>
        <v>42770</v>
      </c>
      <c r="P68">
        <v>2982</v>
      </c>
      <c r="Q68">
        <f t="shared" si="3"/>
        <v>2206</v>
      </c>
      <c r="R68">
        <f t="shared" si="4"/>
        <v>11030</v>
      </c>
    </row>
    <row r="69" spans="5:25" x14ac:dyDescent="0.25">
      <c r="E69">
        <v>6</v>
      </c>
      <c r="F69">
        <v>2338</v>
      </c>
      <c r="G69">
        <f t="shared" si="2"/>
        <v>14028</v>
      </c>
      <c r="P69">
        <v>776</v>
      </c>
      <c r="Q69">
        <f>P69-P70</f>
        <v>708</v>
      </c>
      <c r="R69">
        <f t="shared" si="4"/>
        <v>4248</v>
      </c>
    </row>
    <row r="70" spans="5:25" x14ac:dyDescent="0.25">
      <c r="E70">
        <v>7</v>
      </c>
      <c r="F70">
        <v>196</v>
      </c>
      <c r="G70">
        <f t="shared" si="2"/>
        <v>1372</v>
      </c>
      <c r="P70">
        <v>68</v>
      </c>
      <c r="Q70">
        <f>P70</f>
        <v>68</v>
      </c>
      <c r="R70">
        <f t="shared" si="4"/>
        <v>476</v>
      </c>
    </row>
    <row r="71" spans="5:25" x14ac:dyDescent="0.25">
      <c r="G71">
        <f>SUM(G64:G70)</f>
        <v>208344</v>
      </c>
      <c r="I71">
        <f>F41*F63+F42*G71</f>
        <v>703127</v>
      </c>
      <c r="J71">
        <f>I71/3600</f>
        <v>195.31305555555556</v>
      </c>
      <c r="K71">
        <f>ROUND((J71-TRUNC(J71)) * 60,0)</f>
        <v>19</v>
      </c>
      <c r="R71">
        <f>SUM(R64:R70)</f>
        <v>33836</v>
      </c>
      <c r="S71" s="1" t="s">
        <v>13</v>
      </c>
      <c r="T71">
        <f>R71*F42+F41*P63</f>
        <v>140658</v>
      </c>
      <c r="U71">
        <f>T71/3600</f>
        <v>39.071666666666665</v>
      </c>
      <c r="V71">
        <f>ROUND((U71-TRUNC(U71)) * 60,0)</f>
        <v>4</v>
      </c>
    </row>
    <row r="72" spans="5:25" x14ac:dyDescent="0.25">
      <c r="L72" t="s">
        <v>14</v>
      </c>
      <c r="M72">
        <v>124414</v>
      </c>
      <c r="N72">
        <f>G71-M72</f>
        <v>83930</v>
      </c>
      <c r="O72" t="s">
        <v>12</v>
      </c>
      <c r="P72">
        <v>52689</v>
      </c>
      <c r="Q72">
        <f>R71-P72</f>
        <v>-18853</v>
      </c>
      <c r="S72" s="1">
        <v>0.33</v>
      </c>
      <c r="T72">
        <f>Q72*F42+F41*Q73</f>
        <v>-26694</v>
      </c>
      <c r="U72">
        <f>T72/3600</f>
        <v>-7.415</v>
      </c>
      <c r="V72">
        <f>ROUND((U72-TRUNC(U72)) * 60,0)</f>
        <v>-25</v>
      </c>
    </row>
    <row r="73" spans="5:25" x14ac:dyDescent="0.25">
      <c r="L73" t="s">
        <v>15</v>
      </c>
      <c r="M73">
        <v>1974</v>
      </c>
      <c r="N73">
        <f>F63-M73</f>
        <v>13645</v>
      </c>
      <c r="P73">
        <v>1857</v>
      </c>
      <c r="Q73">
        <f>P63-P73</f>
        <v>5973</v>
      </c>
      <c r="S73" s="1">
        <v>1</v>
      </c>
      <c r="T73">
        <f>P72*F42+F41*P73</f>
        <v>167352</v>
      </c>
      <c r="U73">
        <f>T73/3600</f>
        <v>46.486666666666665</v>
      </c>
      <c r="V73">
        <f>ROUND((U73-TRUNC(U73)) * 60,0)</f>
        <v>29</v>
      </c>
      <c r="X73" t="s">
        <v>16</v>
      </c>
      <c r="Y73" s="2">
        <v>0.96805555555555556</v>
      </c>
    </row>
    <row r="77" spans="5:25" x14ac:dyDescent="0.25">
      <c r="E77" t="s">
        <v>17</v>
      </c>
      <c r="F77" t="s">
        <v>9</v>
      </c>
    </row>
    <row r="78" spans="5:25" x14ac:dyDescent="0.25">
      <c r="E78" t="s">
        <v>8</v>
      </c>
      <c r="F78">
        <v>16966</v>
      </c>
    </row>
    <row r="79" spans="5:25" x14ac:dyDescent="0.25">
      <c r="E79">
        <v>1</v>
      </c>
      <c r="F79">
        <v>16966</v>
      </c>
      <c r="G79">
        <f t="shared" ref="G79:G85" si="5">E79*F79</f>
        <v>16966</v>
      </c>
    </row>
    <row r="80" spans="5:25" x14ac:dyDescent="0.25">
      <c r="E80">
        <v>2</v>
      </c>
      <c r="F80">
        <v>16952</v>
      </c>
      <c r="G80">
        <f t="shared" si="5"/>
        <v>33904</v>
      </c>
    </row>
    <row r="81" spans="5:7" x14ac:dyDescent="0.25">
      <c r="E81">
        <v>3</v>
      </c>
      <c r="F81">
        <v>16756</v>
      </c>
      <c r="G81">
        <f t="shared" si="5"/>
        <v>50268</v>
      </c>
    </row>
    <row r="82" spans="5:7" x14ac:dyDescent="0.25">
      <c r="E82">
        <v>4</v>
      </c>
      <c r="F82">
        <v>14188</v>
      </c>
      <c r="G82">
        <f t="shared" si="5"/>
        <v>56752</v>
      </c>
    </row>
    <row r="83" spans="5:7" x14ac:dyDescent="0.25">
      <c r="E83">
        <v>5</v>
      </c>
      <c r="F83">
        <v>8554</v>
      </c>
      <c r="G83">
        <f t="shared" si="5"/>
        <v>42770</v>
      </c>
    </row>
    <row r="84" spans="5:7" x14ac:dyDescent="0.25">
      <c r="E84">
        <v>6</v>
      </c>
      <c r="F84">
        <v>2338</v>
      </c>
      <c r="G84">
        <f t="shared" si="5"/>
        <v>14028</v>
      </c>
    </row>
    <row r="85" spans="5:7" x14ac:dyDescent="0.25">
      <c r="E85">
        <v>7</v>
      </c>
      <c r="F85">
        <v>196</v>
      </c>
      <c r="G85">
        <f t="shared" si="5"/>
        <v>1372</v>
      </c>
    </row>
    <row r="86" spans="5:7" x14ac:dyDescent="0.25">
      <c r="G86">
        <f>SUM(G79:G85)</f>
        <v>216060</v>
      </c>
    </row>
    <row r="87" spans="5:7" x14ac:dyDescent="0.25">
      <c r="E87" t="s">
        <v>14</v>
      </c>
      <c r="F87">
        <v>138950</v>
      </c>
    </row>
    <row r="88" spans="5:7" x14ac:dyDescent="0.25">
      <c r="E88" t="s">
        <v>15</v>
      </c>
      <c r="F88">
        <v>2028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60" zoomScaleNormal="160" workbookViewId="0">
      <selection activeCell="D10" sqref="D10"/>
    </sheetView>
  </sheetViews>
  <sheetFormatPr defaultRowHeight="15" x14ac:dyDescent="0.25"/>
  <cols>
    <col min="3" max="3" width="22.28515625" customWidth="1"/>
  </cols>
  <sheetData>
    <row r="1" spans="1:5" x14ac:dyDescent="0.25">
      <c r="A1" t="s">
        <v>18</v>
      </c>
    </row>
    <row r="2" spans="1:5" x14ac:dyDescent="0.25">
      <c r="E2" t="s">
        <v>26</v>
      </c>
    </row>
    <row r="3" spans="1:5" x14ac:dyDescent="0.25">
      <c r="B3" t="s">
        <v>19</v>
      </c>
      <c r="C3" s="3">
        <v>6</v>
      </c>
    </row>
    <row r="4" spans="1:5" x14ac:dyDescent="0.25">
      <c r="B4" t="s">
        <v>20</v>
      </c>
      <c r="C4" s="3">
        <v>6</v>
      </c>
    </row>
    <row r="5" spans="1:5" x14ac:dyDescent="0.25">
      <c r="B5" t="s">
        <v>21</v>
      </c>
      <c r="C5" s="3">
        <v>11627</v>
      </c>
    </row>
    <row r="6" spans="1:5" x14ac:dyDescent="0.25">
      <c r="B6" t="s">
        <v>22</v>
      </c>
      <c r="C6" s="3">
        <v>5</v>
      </c>
    </row>
    <row r="7" spans="1:5" x14ac:dyDescent="0.25">
      <c r="B7" t="s">
        <v>28</v>
      </c>
      <c r="C7" s="3" t="s">
        <v>29</v>
      </c>
    </row>
    <row r="8" spans="1:5" x14ac:dyDescent="0.25">
      <c r="B8" t="s">
        <v>23</v>
      </c>
      <c r="C8" s="3" t="s">
        <v>30</v>
      </c>
    </row>
    <row r="9" spans="1:5" x14ac:dyDescent="0.25">
      <c r="B9" t="s">
        <v>24</v>
      </c>
      <c r="C9" s="3">
        <v>5853</v>
      </c>
    </row>
    <row r="10" spans="1:5" x14ac:dyDescent="0.25">
      <c r="B10" t="s">
        <v>31</v>
      </c>
      <c r="C10">
        <f>ROUND(C9/C5*100,0) -1</f>
        <v>49</v>
      </c>
      <c r="E10">
        <f>C12*11/3600</f>
        <v>1.4972222222222221E-3</v>
      </c>
    </row>
    <row r="11" spans="1:5" x14ac:dyDescent="0.25">
      <c r="B11" t="s">
        <v>32</v>
      </c>
      <c r="C11" s="1">
        <v>0.64</v>
      </c>
    </row>
    <row r="12" spans="1:5" ht="16.5" customHeight="1" x14ac:dyDescent="0.25">
      <c r="B12" t="s">
        <v>25</v>
      </c>
      <c r="C12" s="4">
        <v>0.49</v>
      </c>
    </row>
    <row r="13" spans="1:5" x14ac:dyDescent="0.25">
      <c r="B13" t="s">
        <v>27</v>
      </c>
      <c r="C13" s="3">
        <f>144*1555</f>
        <v>223920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2017-12-06T16:57:42Z</dcterms:modified>
</cp:coreProperties>
</file>