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210" windowWidth="17115" windowHeight="7935" tabRatio="554" firstSheet="12" activeTab="18"/>
  </bookViews>
  <sheets>
    <sheet name="Metadata" sheetId="1" r:id="rId1"/>
    <sheet name="A-RAW" sheetId="2" r:id="rId2"/>
    <sheet name="B-RAW" sheetId="6" r:id="rId3"/>
    <sheet name="C-RAW" sheetId="7" r:id="rId4"/>
    <sheet name="D-Raw" sheetId="8" r:id="rId5"/>
    <sheet name="Q1" sheetId="9" r:id="rId6"/>
    <sheet name="Q1-Normalized" sheetId="17" r:id="rId7"/>
    <sheet name="Q2" sheetId="10" r:id="rId8"/>
    <sheet name="Q2-Normalized" sheetId="18" r:id="rId9"/>
    <sheet name="A-Imputed" sheetId="4" r:id="rId10"/>
    <sheet name="B-Imputed" sheetId="12" r:id="rId11"/>
    <sheet name="C-Imputed" sheetId="11" r:id="rId12"/>
    <sheet name="D-Imputed" sheetId="13" r:id="rId13"/>
    <sheet name="A-Normalized" sheetId="5" r:id="rId14"/>
    <sheet name="B-Normalized" sheetId="15" r:id="rId15"/>
    <sheet name="C-Normalized" sheetId="14" r:id="rId16"/>
    <sheet name="D-Normalized" sheetId="16" r:id="rId17"/>
    <sheet name="Computation" sheetId="19" r:id="rId18"/>
    <sheet name="Rankings" sheetId="20" r:id="rId19"/>
  </sheets>
  <definedNames>
    <definedName name="countries">Metadata!$A$14:$A$249</definedName>
    <definedName name="datatype">Metadata!$A$5:$A$7</definedName>
    <definedName name="indicators">Metadata!$A$252:$A$336</definedName>
  </definedNames>
  <calcPr calcId="145621"/>
</workbook>
</file>

<file path=xl/calcChain.xml><?xml version="1.0" encoding="utf-8"?>
<calcChain xmlns="http://schemas.openxmlformats.org/spreadsheetml/2006/main">
  <c r="H5" i="20" l="1"/>
  <c r="H4" i="20"/>
  <c r="H3" i="20"/>
  <c r="D40" i="19"/>
  <c r="D39" i="19"/>
  <c r="D38" i="19"/>
  <c r="D35" i="19"/>
  <c r="D34" i="19"/>
  <c r="D33" i="19"/>
  <c r="D29" i="19"/>
  <c r="D28" i="19"/>
  <c r="D27" i="19"/>
  <c r="G5" i="20"/>
  <c r="G4" i="20"/>
  <c r="G3" i="20"/>
  <c r="D5" i="20"/>
  <c r="D4" i="20"/>
  <c r="D3" i="20"/>
  <c r="F3" i="20"/>
  <c r="F5" i="20"/>
  <c r="F4" i="20"/>
  <c r="E3" i="20"/>
  <c r="E5" i="20"/>
  <c r="E4" i="20"/>
  <c r="C5" i="20"/>
  <c r="C4" i="20"/>
  <c r="C3" i="20"/>
  <c r="B5" i="20"/>
  <c r="B4" i="20"/>
  <c r="B3" i="20"/>
  <c r="C40" i="19"/>
  <c r="C39" i="19"/>
  <c r="C38" i="19"/>
  <c r="B40" i="19"/>
  <c r="B39" i="19"/>
  <c r="B38" i="19"/>
  <c r="C35" i="19"/>
  <c r="B35" i="19"/>
  <c r="C34" i="19"/>
  <c r="C33" i="19"/>
  <c r="B34" i="19"/>
  <c r="B33" i="19"/>
  <c r="C29" i="19"/>
  <c r="C28" i="19"/>
  <c r="C27" i="19"/>
  <c r="B29" i="19"/>
  <c r="B28" i="19"/>
  <c r="B27" i="19"/>
  <c r="D8" i="19"/>
  <c r="D7" i="19"/>
  <c r="D6" i="19"/>
  <c r="D11" i="19" s="1"/>
  <c r="D16" i="19" s="1"/>
  <c r="C21" i="19" s="1"/>
  <c r="G8" i="19"/>
  <c r="G13" i="19" s="1"/>
  <c r="G18" i="19" s="1"/>
  <c r="G7" i="19"/>
  <c r="G12" i="19" s="1"/>
  <c r="G17" i="19" s="1"/>
  <c r="G6" i="19"/>
  <c r="G11" i="19" s="1"/>
  <c r="G16" i="19" s="1"/>
  <c r="F8" i="19"/>
  <c r="F7" i="19"/>
  <c r="F12" i="19" s="1"/>
  <c r="F17" i="19" s="1"/>
  <c r="F6" i="19"/>
  <c r="F11" i="19" s="1"/>
  <c r="F16" i="19" s="1"/>
  <c r="E8" i="19"/>
  <c r="E13" i="19" s="1"/>
  <c r="E18" i="19" s="1"/>
  <c r="D23" i="19" s="1"/>
  <c r="E7" i="19"/>
  <c r="E12" i="19" s="1"/>
  <c r="E17" i="19" s="1"/>
  <c r="D22" i="19" s="1"/>
  <c r="E6" i="19"/>
  <c r="E11" i="19" s="1"/>
  <c r="E16" i="19" s="1"/>
  <c r="D21" i="19" s="1"/>
  <c r="C8" i="19"/>
  <c r="C13" i="19" s="1"/>
  <c r="C18" i="19" s="1"/>
  <c r="C7" i="19"/>
  <c r="C12" i="19" s="1"/>
  <c r="C17" i="19" s="1"/>
  <c r="C6" i="19"/>
  <c r="C11" i="19" s="1"/>
  <c r="C16" i="19" s="1"/>
  <c r="B8" i="19"/>
  <c r="B7" i="19"/>
  <c r="B12" i="19" s="1"/>
  <c r="B17" i="19" s="1"/>
  <c r="B6" i="19"/>
  <c r="B11" i="19" s="1"/>
  <c r="B16" i="19" s="1"/>
  <c r="B22" i="19" l="1"/>
  <c r="E21" i="19"/>
  <c r="E22" i="19"/>
  <c r="B21" i="19"/>
  <c r="B13" i="19"/>
  <c r="B18" i="19" s="1"/>
  <c r="B23" i="19" s="1"/>
  <c r="F13" i="19"/>
  <c r="F18" i="19" s="1"/>
  <c r="E23" i="19" s="1"/>
  <c r="D12" i="19"/>
  <c r="D17" i="19" s="1"/>
  <c r="C22" i="19" s="1"/>
  <c r="D13" i="19"/>
  <c r="D18" i="19" s="1"/>
  <c r="C23" i="19" s="1"/>
  <c r="C7" i="18"/>
  <c r="C6" i="18"/>
  <c r="C5" i="18"/>
  <c r="C7" i="17"/>
  <c r="C6" i="17"/>
  <c r="C5" i="17"/>
  <c r="D6" i="16"/>
  <c r="C6" i="16"/>
  <c r="C7" i="15"/>
  <c r="D7" i="15"/>
  <c r="E7" i="15"/>
  <c r="E6" i="15"/>
  <c r="D6" i="15"/>
  <c r="C6" i="15"/>
  <c r="E5" i="15"/>
  <c r="D5" i="15"/>
  <c r="C5" i="15"/>
  <c r="C7" i="16"/>
  <c r="D7" i="16"/>
  <c r="E7" i="16"/>
  <c r="E6" i="16"/>
  <c r="E5" i="16"/>
  <c r="D5" i="16"/>
  <c r="C5" i="16"/>
  <c r="E7" i="14"/>
  <c r="D7" i="14"/>
  <c r="C7" i="14"/>
  <c r="E6" i="14"/>
  <c r="D6" i="14"/>
  <c r="C6" i="14"/>
  <c r="E5" i="14"/>
  <c r="D5" i="14"/>
  <c r="C5" i="14"/>
  <c r="E7" i="5"/>
  <c r="D7" i="5"/>
  <c r="C7" i="5"/>
  <c r="E6" i="5"/>
  <c r="D6" i="5"/>
  <c r="C6" i="5"/>
  <c r="E5" i="5"/>
  <c r="D5" i="5"/>
  <c r="C5" i="5"/>
  <c r="C10" i="9" l="1"/>
  <c r="C9" i="9"/>
  <c r="C10" i="10"/>
  <c r="C9" i="10"/>
  <c r="E10" i="11"/>
  <c r="D10" i="11"/>
  <c r="C10" i="11"/>
  <c r="E10" i="13"/>
  <c r="D10" i="13"/>
  <c r="C10" i="13"/>
  <c r="E9" i="13"/>
  <c r="D9" i="13"/>
  <c r="C9" i="13"/>
  <c r="E10" i="12"/>
  <c r="D10" i="12"/>
  <c r="C10" i="12"/>
  <c r="E9" i="12"/>
  <c r="D9" i="12"/>
  <c r="C9" i="12"/>
  <c r="E9" i="11"/>
  <c r="D9" i="11"/>
  <c r="C9" i="11"/>
  <c r="E10" i="4"/>
  <c r="D10" i="4"/>
  <c r="C10" i="4"/>
  <c r="E9" i="4"/>
  <c r="D9" i="4"/>
  <c r="C9" i="4"/>
</calcChain>
</file>

<file path=xl/sharedStrings.xml><?xml version="1.0" encoding="utf-8"?>
<sst xmlns="http://schemas.openxmlformats.org/spreadsheetml/2006/main" count="526" uniqueCount="292">
  <si>
    <t>Raw</t>
  </si>
  <si>
    <t>The original data as found on the source</t>
  </si>
  <si>
    <t>Inputed</t>
  </si>
  <si>
    <t>Data including the gaps, see also inputed method</t>
  </si>
  <si>
    <t>Normalised</t>
  </si>
  <si>
    <t>The normalised values</t>
  </si>
  <si>
    <t>Inputed method</t>
  </si>
  <si>
    <t>average</t>
  </si>
  <si>
    <t>missing values inputed by average</t>
  </si>
  <si>
    <t>projectXXX</t>
  </si>
  <si>
    <t>inputed by XXX projection</t>
  </si>
  <si>
    <t>Normalised country names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</si>
  <si>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</si>
  <si>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</si>
  <si>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</si>
  <si>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</si>
  <si>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</si>
  <si>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</si>
  <si>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</si>
  <si>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</si>
  <si>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</si>
  <si>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</si>
  <si>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</si>
  <si>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</si>
  <si>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</si>
  <si>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</si>
  <si>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</si>
  <si>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</si>
  <si>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</si>
  <si>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</si>
  <si>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</si>
  <si>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</si>
  <si>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</si>
  <si>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</si>
  <si>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</si>
  <si>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</si>
  <si>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</si>
  <si>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</si>
  <si>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</si>
  <si>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</si>
  <si>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</si>
  <si>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</si>
  <si>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</si>
  <si>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</si>
  <si>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</si>
  <si>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</si>
  <si>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</si>
  <si>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</si>
  <si>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</si>
  <si>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</si>
  <si>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</si>
  <si>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</si>
  <si>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</si>
  <si>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</si>
  <si>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</si>
  <si>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Hong Kong Special Administrative Region of China</t>
  </si>
  <si>
    <t>Macao Special Administrative Region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</si>
  <si>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</si>
  <si>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</si>
  <si>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</si>
  <si>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</si>
  <si>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</si>
  <si>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</si>
  <si>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</si>
  <si>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</si>
  <si>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</si>
  <si>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</si>
  <si>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</si>
  <si>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</si>
  <si>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</si>
  <si>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</si>
  <si>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</si>
  <si>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</si>
  <si>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</si>
  <si>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</si>
  <si>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</si>
  <si>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</si>
  <si>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</si>
  <si>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</si>
  <si>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</si>
  <si>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</si>
  <si>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</si>
  <si>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</si>
  <si>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</si>
  <si>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</si>
  <si>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</si>
  <si>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</si>
  <si>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</si>
  <si>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</si>
  <si>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</si>
  <si>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</si>
  <si>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</si>
  <si>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</si>
  <si>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</si>
  <si>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</si>
  <si>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</si>
  <si>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</si>
  <si>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</si>
  <si>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</si>
  <si>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</si>
  <si>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</si>
  <si>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</si>
  <si>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</si>
  <si>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</si>
  <si>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</si>
  <si>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</si>
  <si>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</si>
  <si>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</si>
  <si>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</si>
  <si>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</si>
  <si>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</si>
  <si>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</si>
  <si>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</si>
  <si>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</si>
  <si>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</si>
  <si>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</si>
  <si>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</si>
  <si>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</si>
  <si>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</si>
  <si>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</si>
  <si>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</si>
  <si>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</si>
  <si>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</si>
  <si>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</si>
  <si>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</si>
  <si>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</si>
  <si>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</si>
  <si>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</si>
  <si>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</si>
  <si>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</si>
  <si>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</si>
  <si>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</si>
  <si>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</si>
  <si>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</si>
  <si>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</si>
  <si>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</si>
  <si>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</si>
  <si>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</si>
  <si>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</si>
  <si>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</si>
  <si>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</si>
  <si>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</si>
  <si>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</si>
  <si>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</si>
  <si>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</si>
  <si>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</si>
  <si>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</si>
  <si>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</si>
  <si>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</si>
  <si>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</si>
  <si>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</si>
  <si>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</si>
  <si>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</si>
  <si>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</si>
  <si>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</si>
  <si>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</si>
  <si>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</si>
  <si>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</si>
  <si>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</si>
  <si>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</si>
  <si>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</si>
  <si>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</si>
  <si>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</si>
  <si>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</si>
  <si>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</si>
  <si>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</si>
  <si>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</si>
  <si>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</si>
  <si>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</si>
  <si>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</si>
  <si>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</si>
  <si>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</si>
  <si>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</si>
  <si>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</si>
  <si>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</si>
  <si>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</si>
  <si>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</si>
  <si>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</si>
  <si>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</si>
  <si>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</si>
  <si>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</si>
  <si>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</si>
  <si>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</si>
  <si>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</si>
  <si>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R_union</t>
  </si>
  <si>
    <t>Romania</t>
  </si>
  <si>
    <t>Russian Federation</t>
  </si>
  <si>
    <t>Rwanda</t>
  </si>
  <si>
    <t>Saint-Barthélemy</t>
  </si>
  <si>
    <t>Saint Helena</t>
  </si>
  <si>
    <t>Saint Kitts and Nevis</t>
  </si>
  <si>
    <t>Saint Lucia</t>
  </si>
  <si>
    <t>Saint-Martin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</si>
  <si>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</si>
  <si>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</si>
  <si>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</si>
  <si>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</si>
  <si>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</si>
  <si>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</si>
  <si>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</si>
  <si>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</si>
  <si>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</si>
  <si>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</si>
  <si>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</si>
  <si>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</si>
  <si>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</si>
  <si>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</si>
  <si>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</si>
  <si>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</si>
  <si>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</si>
  <si>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</si>
  <si>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</si>
  <si>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</si>
  <si>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</si>
  <si>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</si>
  <si>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</si>
  <si>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</si>
  <si>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</si>
  <si>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</si>
  <si>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</si>
  <si>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</si>
  <si>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</si>
  <si>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</si>
  <si>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</si>
  <si>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</si>
  <si>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</si>
  <si>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</si>
  <si>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</si>
  <si>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</si>
  <si>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</si>
  <si>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</si>
  <si>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</si>
  <si>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</si>
  <si>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</si>
  <si>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</si>
  <si>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</si>
  <si>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</si>
  <si>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</si>
  <si>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</si>
  <si>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</si>
  <si>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</si>
  <si>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</si>
  <si>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</si>
  <si>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</si>
  <si>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</si>
  <si>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</si>
  <si>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</si>
  <si>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</si>
  <si>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Normalised indicators code</t>
  </si>
  <si>
    <t>Q1</t>
  </si>
  <si>
    <t>Indicator</t>
  </si>
  <si>
    <t>State</t>
  </si>
  <si>
    <t>Country</t>
  </si>
  <si>
    <t>Data that are on this sheet are NOT to be edited</t>
  </si>
  <si>
    <t>Data state</t>
  </si>
  <si>
    <t>Any changes made on this sheet needs to be validated with Jules, Hania, TAS and WESO</t>
  </si>
  <si>
    <t>Year</t>
  </si>
  <si>
    <t>Source</t>
  </si>
  <si>
    <t>A</t>
  </si>
  <si>
    <t>B</t>
  </si>
  <si>
    <t>C</t>
  </si>
  <si>
    <t>D</t>
  </si>
  <si>
    <t>Q2</t>
  </si>
  <si>
    <t xml:space="preserve"> </t>
  </si>
  <si>
    <t>Mean</t>
  </si>
  <si>
    <t>SD</t>
  </si>
  <si>
    <t>MEAN</t>
  </si>
  <si>
    <t>High</t>
  </si>
  <si>
    <t>Low</t>
  </si>
  <si>
    <t>Notice that the z-score formula used here is different because indicator B is Low</t>
  </si>
  <si>
    <t>Components</t>
  </si>
  <si>
    <t>AB</t>
  </si>
  <si>
    <t>DQ1</t>
  </si>
  <si>
    <t>Subindex</t>
  </si>
  <si>
    <t>Type</t>
  </si>
  <si>
    <t>Component</t>
  </si>
  <si>
    <t>Secondary</t>
  </si>
  <si>
    <t>Primary</t>
  </si>
  <si>
    <t>ABQ2</t>
  </si>
  <si>
    <t>CDQ1</t>
  </si>
  <si>
    <t>Adds 8 to all scores</t>
  </si>
  <si>
    <t>Multiplies weight wi * (xi + 8)...why?</t>
  </si>
  <si>
    <t>Weight</t>
  </si>
  <si>
    <t>Weidgts</t>
  </si>
  <si>
    <t xml:space="preserve">C </t>
  </si>
  <si>
    <t>DQ2</t>
  </si>
  <si>
    <t>Maximum</t>
  </si>
  <si>
    <t>Minimum</t>
  </si>
  <si>
    <t>Range</t>
  </si>
  <si>
    <t>Subindex transformed to 1-100 scale</t>
  </si>
  <si>
    <t>Index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</si>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</sst>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13" x14ac:knownFonts="1">
    <font>
      <sz val="10"/>
      <name val="Verdana"/>
      <family val="2"/>
    </font>
    <font>
      <sz val="10"/>
      <name val="Verdana"/>
      <family val="2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color theme="0"/>
      <name val="Verdana"/>
      <family val="2"/>
    </font>
    <font>
      <sz val="8"/>
      <name val="Verdana"/>
      <family val="2"/>
    </font>
    <font>
      <b/>
      <sz val="12"/>
      <name val="Times New Roman"/>
      <family val="1"/>
    </font>
    <font>
      <sz val="10"/>
      <color rgb="FFFF0000"/>
      <name val="Verdana"/>
      <family val="2"/>
    </font>
    <font>
      <b/>
      <sz val="10"/>
      <name val="Verdana"/>
      <family val="2"/>
    </font>
    <font>
      <sz val="14"/>
      <name val="Arial"/>
      <family val="2"/>
    </font>
    <font>
      <sz val="10"/>
      <name val="Arial"/>
      <family val="2"/>
    </font>
    <font>
      <b/>
      <sz val="10"/>
      <color rgb="FFC00000"/>
      <name val="Verdana"/>
      <family val="2"/>
    </font>
    <font>
      <b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AB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Border="1"/>
    <xf numFmtId="0" fontId="2" fillId="4" borderId="0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6" fillId="5" borderId="0" xfId="0" applyFont="1" applyFill="1" applyBorder="1"/>
    <xf numFmtId="0" fontId="0" fillId="5" borderId="0" xfId="0" applyFont="1" applyFill="1" applyBorder="1"/>
    <xf numFmtId="0" fontId="0" fillId="0" borderId="0" xfId="0" applyFill="1" applyBorder="1"/>
    <xf numFmtId="0" fontId="3" fillId="5" borderId="0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8" fillId="5" borderId="0" xfId="0" applyFont="1" applyFill="1" applyBorder="1"/>
    <xf numFmtId="0" fontId="9" fillId="5" borderId="0" xfId="0" applyFont="1" applyFill="1" applyBorder="1"/>
    <xf numFmtId="0" fontId="0" fillId="0" borderId="0" xfId="0" applyFont="1" applyBorder="1"/>
    <xf numFmtId="0" fontId="4" fillId="3" borderId="0" xfId="0" applyFont="1" applyFill="1" applyAlignment="1">
      <alignment horizontal="center" vertical="center"/>
    </xf>
    <xf numFmtId="164" fontId="0" fillId="6" borderId="0" xfId="0" applyNumberFormat="1" applyFill="1" applyAlignment="1">
      <alignment horizontal="center"/>
    </xf>
    <xf numFmtId="164" fontId="0" fillId="0" borderId="0" xfId="0" applyNumberFormat="1"/>
    <xf numFmtId="0" fontId="10" fillId="6" borderId="2" xfId="0" applyFont="1" applyFill="1" applyBorder="1" applyAlignment="1">
      <alignment horizontal="center"/>
    </xf>
    <xf numFmtId="165" fontId="0" fillId="6" borderId="3" xfId="0" applyNumberFormat="1" applyFill="1" applyBorder="1"/>
    <xf numFmtId="0" fontId="11" fillId="0" borderId="0" xfId="0" applyFont="1"/>
    <xf numFmtId="0" fontId="1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mposit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mpos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5000"/>
                <a:satMod val="300000"/>
              </a:schemeClr>
            </a:gs>
            <a:gs pos="12000">
              <a:schemeClr val="phClr">
                <a:tint val="50000"/>
                <a:shade val="90000"/>
                <a:satMod val="250000"/>
              </a:schemeClr>
            </a:gs>
            <a:gs pos="100000">
              <a:schemeClr val="phClr">
                <a:tint val="85000"/>
                <a:shade val="75000"/>
                <a:satMod val="1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75000"/>
                <a:shade val="95000"/>
                <a:satMod val="175000"/>
              </a:schemeClr>
            </a:gs>
            <a:gs pos="12000">
              <a:schemeClr val="phClr">
                <a:tint val="90000"/>
                <a:shade val="90000"/>
                <a:satMod val="150000"/>
              </a:schemeClr>
            </a:gs>
            <a:gs pos="100000">
              <a:schemeClr val="phClr">
                <a:tint val="100000"/>
                <a:shade val="75000"/>
                <a:satMod val="150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freezing" dir="t">
              <a:rot lat="0" lon="0" rev="6000000"/>
            </a:lightRig>
          </a:scene3d>
          <a:sp3d contourW="12700" prstMaterial="dkEdge">
            <a:bevelT w="44450" h="25400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80000"/>
                <a:satMod val="110000"/>
                <a:lumMod val="80000"/>
              </a:schemeClr>
            </a:gs>
            <a:gs pos="79000">
              <a:schemeClr val="phClr">
                <a:tint val="100000"/>
                <a:shade val="90000"/>
                <a:satMod val="105000"/>
                <a:lumMod val="10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1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hade val="100000"/>
                <a:satMod val="100000"/>
                <a:lumMod val="110000"/>
              </a:schemeClr>
            </a:gs>
            <a:gs pos="83000">
              <a:schemeClr val="phClr">
                <a:shade val="75000"/>
                <a:satMod val="200000"/>
              </a:schemeClr>
            </a:gs>
            <a:gs pos="100000">
              <a:schemeClr val="phClr">
                <a:shade val="90000"/>
                <a:satMod val="200000"/>
              </a:schemeClr>
            </a:gs>
          </a:gsLst>
          <a:path path="circle">
            <a:fillToRect l="75000" t="100000" b="30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68"/>
  <sheetViews>
    <sheetView topLeftCell="A241" workbookViewId="0">
      <selection activeCell="A263" sqref="A263"/>
    </sheetView>
  </sheetViews>
  <sheetFormatPr baseColWidth="10" defaultColWidth="9" defaultRowHeight="12.75" x14ac:dyDescent="0.2"/>
  <cols>
    <col min="1" max="1" width="27.125" customWidth="1"/>
    <col min="2" max="2" width="42.875" bestFit="1" customWidth="1"/>
    <col min="3" max="3" width="47.5" customWidth="1"/>
  </cols>
  <sheetData>
    <row r="2" spans="1:3" ht="21.75" x14ac:dyDescent="0.2">
      <c r="A2" s="20" t="s">
        <v>253</v>
      </c>
      <c r="B2" s="20"/>
      <c r="C2" s="4" t="s">
        <v>255</v>
      </c>
    </row>
    <row r="4" spans="1:3" s="2" customFormat="1" ht="15.75" x14ac:dyDescent="0.25">
      <c r="A4" s="1" t="s">
        <v>254</v>
      </c>
    </row>
    <row r="5" spans="1:3" x14ac:dyDescent="0.2">
      <c r="A5" s="3" t="s">
        <v>0</v>
      </c>
      <c r="B5" s="3" t="s">
        <v>1</v>
      </c>
    </row>
    <row r="6" spans="1:3" x14ac:dyDescent="0.2">
      <c r="A6" s="3" t="s">
        <v>2</v>
      </c>
      <c r="B6" s="3" t="s">
        <v>3</v>
      </c>
    </row>
    <row r="7" spans="1:3" x14ac:dyDescent="0.2">
      <c r="A7" s="3" t="s">
        <v>4</v>
      </c>
      <c r="B7" s="3" t="s">
        <v>5</v>
      </c>
    </row>
    <row r="9" spans="1:3" s="1" customFormat="1" ht="15.75" x14ac:dyDescent="0.25">
      <c r="A9" s="1" t="s">
        <v>6</v>
      </c>
    </row>
    <row r="10" spans="1:3" x14ac:dyDescent="0.2">
      <c r="A10" s="3" t="s">
        <v>7</v>
      </c>
      <c r="B10" s="3" t="s">
        <v>8</v>
      </c>
    </row>
    <row r="11" spans="1:3" x14ac:dyDescent="0.2">
      <c r="A11" s="3" t="s">
        <v>9</v>
      </c>
      <c r="B11" s="3" t="s">
        <v>10</v>
      </c>
    </row>
    <row r="13" spans="1:3" s="1" customFormat="1" ht="15.75" x14ac:dyDescent="0.25">
      <c r="A13" s="1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2" x14ac:dyDescent="0.2">
      <c r="A241" t="s">
        <v>239</v>
      </c>
    </row>
    <row r="242" spans="1:2" x14ac:dyDescent="0.2">
      <c r="A242" t="s">
        <v>240</v>
      </c>
    </row>
    <row r="243" spans="1:2" x14ac:dyDescent="0.2">
      <c r="A243" t="s">
        <v>241</v>
      </c>
    </row>
    <row r="244" spans="1:2" x14ac:dyDescent="0.2">
      <c r="A244" t="s">
        <v>242</v>
      </c>
    </row>
    <row r="245" spans="1:2" x14ac:dyDescent="0.2">
      <c r="A245" t="s">
        <v>243</v>
      </c>
    </row>
    <row r="246" spans="1:2" x14ac:dyDescent="0.2">
      <c r="A246" t="s">
        <v>244</v>
      </c>
    </row>
    <row r="247" spans="1:2" x14ac:dyDescent="0.2">
      <c r="A247" t="s">
        <v>245</v>
      </c>
    </row>
    <row r="248" spans="1:2" x14ac:dyDescent="0.2">
      <c r="A248" t="s">
        <v>246</v>
      </c>
    </row>
    <row r="249" spans="1:2" x14ac:dyDescent="0.2">
      <c r="A249" t="s">
        <v>247</v>
      </c>
    </row>
    <row r="251" spans="1:2" s="1" customFormat="1" ht="15.75" x14ac:dyDescent="0.25">
      <c r="A251" s="1" t="s">
        <v>248</v>
      </c>
    </row>
    <row r="252" spans="1:2" x14ac:dyDescent="0.2">
      <c r="A252" t="s">
        <v>258</v>
      </c>
      <c r="B252" t="s">
        <v>267</v>
      </c>
    </row>
    <row r="253" spans="1:2" x14ac:dyDescent="0.2">
      <c r="A253" t="s">
        <v>259</v>
      </c>
      <c r="B253" t="s">
        <v>268</v>
      </c>
    </row>
    <row r="254" spans="1:2" x14ac:dyDescent="0.2">
      <c r="A254" t="s">
        <v>260</v>
      </c>
      <c r="B254" t="s">
        <v>267</v>
      </c>
    </row>
    <row r="255" spans="1:2" x14ac:dyDescent="0.2">
      <c r="A255" t="s">
        <v>261</v>
      </c>
      <c r="B255" t="s">
        <v>267</v>
      </c>
    </row>
    <row r="256" spans="1:2" x14ac:dyDescent="0.2">
      <c r="A256" t="s">
        <v>249</v>
      </c>
      <c r="B256" t="s">
        <v>267</v>
      </c>
    </row>
    <row r="257" spans="1:2" x14ac:dyDescent="0.2">
      <c r="A257" t="s">
        <v>262</v>
      </c>
      <c r="B257" t="s">
        <v>267</v>
      </c>
    </row>
    <row r="260" spans="1:2" x14ac:dyDescent="0.2">
      <c r="A260" t="s">
        <v>270</v>
      </c>
    </row>
    <row r="261" spans="1:2" x14ac:dyDescent="0.2">
      <c r="A261" t="s">
        <v>271</v>
      </c>
    </row>
    <row r="262" spans="1:2" x14ac:dyDescent="0.2">
      <c r="A262" t="s">
        <v>262</v>
      </c>
    </row>
    <row r="263" spans="1:2" x14ac:dyDescent="0.2">
      <c r="A263" t="s">
        <v>284</v>
      </c>
    </row>
    <row r="264" spans="1:2" x14ac:dyDescent="0.2">
      <c r="A264" t="s">
        <v>285</v>
      </c>
    </row>
    <row r="266" spans="1:2" x14ac:dyDescent="0.2">
      <c r="A266" t="s">
        <v>273</v>
      </c>
    </row>
    <row r="267" spans="1:2" x14ac:dyDescent="0.2">
      <c r="A267" t="s">
        <v>278</v>
      </c>
    </row>
    <row r="268" spans="1:2" x14ac:dyDescent="0.2">
      <c r="A268" t="s">
        <v>279</v>
      </c>
    </row>
  </sheetData>
  <sortState ref="A249:A333">
    <sortCondition ref="A249"/>
  </sortState>
  <dataConsolidate/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D6" sqref="D6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258</v>
      </c>
    </row>
    <row r="2" spans="1:5" ht="15.75" x14ac:dyDescent="0.25">
      <c r="A2" s="6" t="s">
        <v>251</v>
      </c>
      <c r="B2" s="9" t="s">
        <v>0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7" t="s">
        <v>209</v>
      </c>
      <c r="B5" s="8"/>
      <c r="C5" s="5">
        <v>2</v>
      </c>
      <c r="D5" s="5">
        <v>3</v>
      </c>
      <c r="E5" s="5">
        <v>5</v>
      </c>
    </row>
    <row r="6" spans="1:5" ht="15.75" x14ac:dyDescent="0.25">
      <c r="A6" s="11" t="s">
        <v>84</v>
      </c>
      <c r="C6" s="5">
        <v>1</v>
      </c>
      <c r="E6" s="5">
        <v>3</v>
      </c>
    </row>
    <row r="7" spans="1:5" ht="15.75" x14ac:dyDescent="0.25">
      <c r="A7" s="11" t="s">
        <v>53</v>
      </c>
      <c r="C7" s="13">
        <v>3</v>
      </c>
      <c r="D7" s="5">
        <v>5</v>
      </c>
      <c r="E7" s="13">
        <v>7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45" zoomScaleNormal="145" workbookViewId="0">
      <selection activeCell="E7" sqref="E7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259</v>
      </c>
    </row>
    <row r="2" spans="1:5" ht="15.75" x14ac:dyDescent="0.25">
      <c r="A2" s="6" t="s">
        <v>251</v>
      </c>
      <c r="B2" s="9" t="s">
        <v>0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6</v>
      </c>
      <c r="D5" s="5">
        <v>8</v>
      </c>
      <c r="E5" s="5">
        <v>10</v>
      </c>
    </row>
    <row r="6" spans="1:5" ht="15.75" x14ac:dyDescent="0.25">
      <c r="A6" s="14" t="s">
        <v>84</v>
      </c>
      <c r="C6" s="5">
        <v>5</v>
      </c>
      <c r="D6" s="5">
        <v>6</v>
      </c>
      <c r="E6" s="5">
        <v>7</v>
      </c>
    </row>
    <row r="7" spans="1:5" ht="15.75" x14ac:dyDescent="0.25">
      <c r="A7" s="14" t="s">
        <v>53</v>
      </c>
      <c r="C7" s="13">
        <v>4</v>
      </c>
      <c r="D7" s="5">
        <v>4</v>
      </c>
      <c r="E7" s="13">
        <v>4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45" zoomScaleNormal="145" workbookViewId="0">
      <selection activeCell="A5" sqref="A5:A7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260</v>
      </c>
    </row>
    <row r="2" spans="1:5" ht="15.75" x14ac:dyDescent="0.25">
      <c r="A2" s="6" t="s">
        <v>251</v>
      </c>
      <c r="B2" s="9" t="s">
        <v>0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4</v>
      </c>
      <c r="D5" s="5">
        <v>5</v>
      </c>
      <c r="E5" s="5">
        <v>6</v>
      </c>
    </row>
    <row r="6" spans="1:5" ht="15.75" x14ac:dyDescent="0.25">
      <c r="A6" s="14" t="s">
        <v>84</v>
      </c>
      <c r="C6" s="5">
        <v>4</v>
      </c>
      <c r="D6" s="5" t="s">
        <v>263</v>
      </c>
      <c r="E6" s="5">
        <v>6</v>
      </c>
    </row>
    <row r="7" spans="1:5" ht="15.75" x14ac:dyDescent="0.25">
      <c r="A7" s="14" t="s">
        <v>53</v>
      </c>
      <c r="C7" s="13">
        <v>6</v>
      </c>
      <c r="D7" s="5">
        <v>8</v>
      </c>
      <c r="E7" s="13"/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45" zoomScaleNormal="145" workbookViewId="0">
      <selection activeCell="A8" sqref="A8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261</v>
      </c>
    </row>
    <row r="2" spans="1:5" ht="15.75" x14ac:dyDescent="0.25">
      <c r="A2" s="6" t="s">
        <v>251</v>
      </c>
      <c r="B2" s="9" t="s">
        <v>0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4</v>
      </c>
      <c r="D5" s="5">
        <v>6</v>
      </c>
      <c r="E5" s="5">
        <v>8</v>
      </c>
    </row>
    <row r="6" spans="1:5" ht="15.75" x14ac:dyDescent="0.25">
      <c r="A6" s="14" t="s">
        <v>84</v>
      </c>
      <c r="C6" s="5">
        <v>2</v>
      </c>
      <c r="D6" s="5">
        <v>3</v>
      </c>
      <c r="E6" s="5">
        <v>4</v>
      </c>
    </row>
    <row r="7" spans="1:5" ht="15.75" x14ac:dyDescent="0.25">
      <c r="A7" s="14" t="s">
        <v>53</v>
      </c>
      <c r="C7" s="13">
        <v>4</v>
      </c>
      <c r="D7" s="5">
        <v>6</v>
      </c>
      <c r="E7" s="13">
        <v>8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5" zoomScaleNormal="145" workbookViewId="0">
      <selection activeCell="D10" sqref="D10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3" ht="15.75" x14ac:dyDescent="0.25">
      <c r="A1" s="6" t="s">
        <v>250</v>
      </c>
      <c r="B1" s="10" t="s">
        <v>249</v>
      </c>
    </row>
    <row r="2" spans="1:3" ht="15.75" x14ac:dyDescent="0.25">
      <c r="A2" s="6" t="s">
        <v>251</v>
      </c>
      <c r="B2" s="9" t="s">
        <v>0</v>
      </c>
    </row>
    <row r="3" spans="1:3" s="6" customFormat="1" ht="15.75" x14ac:dyDescent="0.25">
      <c r="B3" s="7" t="s">
        <v>256</v>
      </c>
      <c r="C3" s="6">
        <v>2011</v>
      </c>
    </row>
    <row r="4" spans="1:3" ht="15.75" x14ac:dyDescent="0.25">
      <c r="A4" s="6" t="s">
        <v>252</v>
      </c>
      <c r="B4" s="7" t="s">
        <v>257</v>
      </c>
    </row>
    <row r="5" spans="1:3" ht="15.75" x14ac:dyDescent="0.25">
      <c r="A5" s="12" t="s">
        <v>209</v>
      </c>
      <c r="B5" s="8"/>
      <c r="C5" s="5">
        <v>6</v>
      </c>
    </row>
    <row r="6" spans="1:3" ht="15.75" x14ac:dyDescent="0.25">
      <c r="A6" s="14" t="s">
        <v>84</v>
      </c>
      <c r="C6" s="5">
        <v>7</v>
      </c>
    </row>
    <row r="7" spans="1:3" ht="15.75" x14ac:dyDescent="0.25">
      <c r="A7" s="14" t="s">
        <v>53</v>
      </c>
      <c r="C7" s="13">
        <v>8</v>
      </c>
    </row>
    <row r="9" spans="1:3" x14ac:dyDescent="0.2">
      <c r="B9" s="9" t="s">
        <v>266</v>
      </c>
      <c r="C9" s="5">
        <f>AVERAGE(C5:C7)</f>
        <v>7</v>
      </c>
    </row>
    <row r="10" spans="1:3" x14ac:dyDescent="0.2">
      <c r="B10" s="9" t="s">
        <v>265</v>
      </c>
      <c r="C10" s="5">
        <f>STDEV(C5:C7)</f>
        <v>1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45" zoomScaleNormal="145" workbookViewId="0">
      <selection activeCell="C5" sqref="C5:C7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3" ht="15.75" x14ac:dyDescent="0.25">
      <c r="A1" s="6" t="s">
        <v>250</v>
      </c>
      <c r="B1" s="10" t="s">
        <v>249</v>
      </c>
    </row>
    <row r="2" spans="1:3" ht="15.75" x14ac:dyDescent="0.25">
      <c r="A2" s="6" t="s">
        <v>251</v>
      </c>
      <c r="B2" s="9" t="s">
        <v>0</v>
      </c>
    </row>
    <row r="3" spans="1:3" s="6" customFormat="1" ht="15.75" x14ac:dyDescent="0.25">
      <c r="B3" s="7" t="s">
        <v>256</v>
      </c>
      <c r="C3" s="6">
        <v>2011</v>
      </c>
    </row>
    <row r="4" spans="1:3" ht="15.75" x14ac:dyDescent="0.25">
      <c r="A4" s="6" t="s">
        <v>252</v>
      </c>
      <c r="B4" s="7" t="s">
        <v>257</v>
      </c>
    </row>
    <row r="5" spans="1:3" ht="15.75" x14ac:dyDescent="0.25">
      <c r="A5" s="12" t="s">
        <v>209</v>
      </c>
      <c r="B5" s="8"/>
      <c r="C5" s="5">
        <f>('Q1'!C$5-'Q1'!C$9)/'Q1'!C$10</f>
        <v>-1</v>
      </c>
    </row>
    <row r="6" spans="1:3" ht="15.75" x14ac:dyDescent="0.25">
      <c r="A6" s="14" t="s">
        <v>84</v>
      </c>
      <c r="C6" s="5">
        <f>('Q1'!C$6-'Q1'!C$9)/'Q1'!C$10</f>
        <v>0</v>
      </c>
    </row>
    <row r="7" spans="1:3" ht="15.75" x14ac:dyDescent="0.25">
      <c r="A7" s="14" t="s">
        <v>53</v>
      </c>
      <c r="C7" s="5">
        <f>('Q1'!C$7-'Q1'!C$9)/'Q1'!C$10</f>
        <v>1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5" zoomScaleNormal="145" workbookViewId="0">
      <selection activeCell="B9" sqref="B9:C10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3" ht="15.75" x14ac:dyDescent="0.25">
      <c r="A1" s="6" t="s">
        <v>250</v>
      </c>
      <c r="B1" s="10" t="s">
        <v>262</v>
      </c>
    </row>
    <row r="2" spans="1:3" ht="15.75" x14ac:dyDescent="0.25">
      <c r="A2" s="6" t="s">
        <v>251</v>
      </c>
      <c r="B2" s="9" t="s">
        <v>0</v>
      </c>
    </row>
    <row r="3" spans="1:3" s="6" customFormat="1" ht="15.75" x14ac:dyDescent="0.25">
      <c r="B3" s="7" t="s">
        <v>256</v>
      </c>
      <c r="C3" s="6">
        <v>2011</v>
      </c>
    </row>
    <row r="4" spans="1:3" ht="15.75" x14ac:dyDescent="0.25">
      <c r="A4" s="6" t="s">
        <v>252</v>
      </c>
      <c r="B4" s="7" t="s">
        <v>257</v>
      </c>
    </row>
    <row r="5" spans="1:3" ht="15.75" x14ac:dyDescent="0.25">
      <c r="A5" s="12" t="s">
        <v>209</v>
      </c>
      <c r="B5" s="8"/>
      <c r="C5" s="5">
        <v>7</v>
      </c>
    </row>
    <row r="6" spans="1:3" ht="15.75" x14ac:dyDescent="0.25">
      <c r="A6" s="14" t="s">
        <v>84</v>
      </c>
      <c r="C6" s="5">
        <v>3</v>
      </c>
    </row>
    <row r="7" spans="1:3" ht="15.75" x14ac:dyDescent="0.25">
      <c r="A7" s="14" t="s">
        <v>53</v>
      </c>
      <c r="C7" s="13">
        <v>4</v>
      </c>
    </row>
    <row r="9" spans="1:3" x14ac:dyDescent="0.2">
      <c r="B9" s="9" t="s">
        <v>266</v>
      </c>
      <c r="C9" s="5">
        <f>AVERAGE(C5:C7)</f>
        <v>4.666666666666667</v>
      </c>
    </row>
    <row r="10" spans="1:3" x14ac:dyDescent="0.2">
      <c r="B10" s="9" t="s">
        <v>265</v>
      </c>
      <c r="C10" s="5">
        <f>STDEV(C5:C7)</f>
        <v>2.0816659994661335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45" zoomScaleNormal="145" workbookViewId="0">
      <selection activeCell="C6" sqref="C6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3" ht="15.75" x14ac:dyDescent="0.25">
      <c r="A1" s="6" t="s">
        <v>250</v>
      </c>
      <c r="B1" s="10" t="s">
        <v>262</v>
      </c>
    </row>
    <row r="2" spans="1:3" ht="15.75" x14ac:dyDescent="0.25">
      <c r="A2" s="6" t="s">
        <v>251</v>
      </c>
      <c r="B2" s="9" t="s">
        <v>0</v>
      </c>
    </row>
    <row r="3" spans="1:3" s="6" customFormat="1" ht="15.75" x14ac:dyDescent="0.25">
      <c r="B3" s="7" t="s">
        <v>256</v>
      </c>
      <c r="C3" s="6">
        <v>2011</v>
      </c>
    </row>
    <row r="4" spans="1:3" ht="15.75" x14ac:dyDescent="0.25">
      <c r="A4" s="6" t="s">
        <v>252</v>
      </c>
      <c r="B4" s="7" t="s">
        <v>257</v>
      </c>
    </row>
    <row r="5" spans="1:3" ht="15.75" x14ac:dyDescent="0.25">
      <c r="A5" s="12" t="s">
        <v>209</v>
      </c>
      <c r="B5" s="8"/>
      <c r="C5" s="5">
        <f>('Q2'!C$5-'Q2'!C$9)/'Q2'!C$10</f>
        <v>1.1208970766356094</v>
      </c>
    </row>
    <row r="6" spans="1:3" ht="15.75" x14ac:dyDescent="0.25">
      <c r="A6" s="14" t="s">
        <v>84</v>
      </c>
      <c r="C6" s="5">
        <f>('Q2'!C$6-'Q2'!C$9)/'Q2'!C$10</f>
        <v>-0.80064076902543546</v>
      </c>
    </row>
    <row r="7" spans="1:3" ht="15.75" x14ac:dyDescent="0.25">
      <c r="A7" s="14" t="s">
        <v>53</v>
      </c>
      <c r="C7" s="5">
        <f>('Q2'!C$7-'Q2'!C$9)/'Q2'!C$10</f>
        <v>-0.32025630761017432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45" zoomScaleNormal="145" workbookViewId="0">
      <selection activeCell="B9" sqref="B9"/>
    </sheetView>
  </sheetViews>
  <sheetFormatPr baseColWidth="10" defaultColWidth="9" defaultRowHeight="12.75" x14ac:dyDescent="0.2"/>
  <cols>
    <col min="1" max="1" width="9" style="5"/>
    <col min="2" max="2" width="9" style="9"/>
    <col min="3" max="3" width="11.125" style="5" bestFit="1" customWidth="1"/>
    <col min="4" max="16384" width="9" style="5"/>
  </cols>
  <sheetData>
    <row r="1" spans="1:5" ht="15.75" x14ac:dyDescent="0.25">
      <c r="A1" s="6" t="s">
        <v>250</v>
      </c>
      <c r="B1" s="10" t="s">
        <v>258</v>
      </c>
    </row>
    <row r="2" spans="1:5" ht="15.75" x14ac:dyDescent="0.25">
      <c r="A2" s="6" t="s">
        <v>251</v>
      </c>
      <c r="B2" s="9" t="s">
        <v>2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2</v>
      </c>
      <c r="D5" s="5">
        <v>3</v>
      </c>
      <c r="E5" s="5">
        <v>5</v>
      </c>
    </row>
    <row r="6" spans="1:5" ht="15.75" x14ac:dyDescent="0.25">
      <c r="A6" s="14" t="s">
        <v>84</v>
      </c>
      <c r="C6" s="5">
        <v>1</v>
      </c>
      <c r="D6" s="15">
        <v>2</v>
      </c>
      <c r="E6" s="5">
        <v>3</v>
      </c>
    </row>
    <row r="7" spans="1:5" ht="15.75" x14ac:dyDescent="0.25">
      <c r="A7" s="14" t="s">
        <v>53</v>
      </c>
      <c r="C7" s="13">
        <v>3</v>
      </c>
      <c r="D7" s="5">
        <v>4</v>
      </c>
      <c r="E7" s="13">
        <v>7</v>
      </c>
    </row>
    <row r="9" spans="1:5" x14ac:dyDescent="0.2">
      <c r="B9" s="9" t="s">
        <v>264</v>
      </c>
      <c r="C9" s="13">
        <f>AVERAGE(C5:C7)</f>
        <v>2</v>
      </c>
      <c r="D9" s="13">
        <f>AVERAGE(D5:D7)</f>
        <v>3</v>
      </c>
      <c r="E9" s="13">
        <f>AVERAGE(E5:E7)</f>
        <v>5</v>
      </c>
    </row>
    <row r="10" spans="1:5" x14ac:dyDescent="0.2">
      <c r="B10" s="9" t="s">
        <v>265</v>
      </c>
      <c r="C10" s="5">
        <f>STDEV(C5:C7)</f>
        <v>1</v>
      </c>
      <c r="D10" s="5">
        <f>STDEV(D5:D7)</f>
        <v>1</v>
      </c>
      <c r="E10" s="5">
        <f>STDEV(E5:E7)</f>
        <v>2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45" zoomScaleNormal="145" workbookViewId="0">
      <selection activeCell="C9" sqref="C9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259</v>
      </c>
    </row>
    <row r="2" spans="1:5" ht="15.75" x14ac:dyDescent="0.25">
      <c r="A2" s="6" t="s">
        <v>251</v>
      </c>
      <c r="B2" s="9" t="s">
        <v>2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6</v>
      </c>
      <c r="D5" s="5">
        <v>8</v>
      </c>
      <c r="E5" s="5">
        <v>10</v>
      </c>
    </row>
    <row r="6" spans="1:5" ht="15.75" x14ac:dyDescent="0.25">
      <c r="A6" s="14" t="s">
        <v>84</v>
      </c>
      <c r="C6" s="5">
        <v>5</v>
      </c>
      <c r="D6" s="5">
        <v>6</v>
      </c>
      <c r="E6" s="5">
        <v>7</v>
      </c>
    </row>
    <row r="7" spans="1:5" ht="15.75" x14ac:dyDescent="0.25">
      <c r="A7" s="14" t="s">
        <v>53</v>
      </c>
      <c r="C7" s="13">
        <v>4</v>
      </c>
      <c r="D7" s="5">
        <v>4</v>
      </c>
      <c r="E7" s="13">
        <v>4</v>
      </c>
    </row>
    <row r="9" spans="1:5" x14ac:dyDescent="0.2">
      <c r="B9" s="9" t="s">
        <v>264</v>
      </c>
      <c r="C9" s="13">
        <f>AVERAGE(C5:C7)</f>
        <v>5</v>
      </c>
      <c r="D9" s="13">
        <f>AVERAGE(D5:D7)</f>
        <v>6</v>
      </c>
      <c r="E9" s="13">
        <f>AVERAGE(E5:E7)</f>
        <v>7</v>
      </c>
    </row>
    <row r="10" spans="1:5" x14ac:dyDescent="0.2">
      <c r="B10" s="9" t="s">
        <v>265</v>
      </c>
      <c r="C10" s="5">
        <f>STDEV(C5:C7)</f>
        <v>1</v>
      </c>
      <c r="D10" s="5">
        <f>STDEV(D5:D7)</f>
        <v>2</v>
      </c>
      <c r="E10" s="5">
        <f>STDEV(E5:E7)</f>
        <v>3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45" zoomScaleNormal="145" workbookViewId="0">
      <selection activeCell="C10" sqref="C10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260</v>
      </c>
    </row>
    <row r="2" spans="1:5" ht="15.75" x14ac:dyDescent="0.25">
      <c r="A2" s="6" t="s">
        <v>251</v>
      </c>
      <c r="B2" s="9" t="s">
        <v>2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4</v>
      </c>
      <c r="D5" s="5">
        <v>5</v>
      </c>
      <c r="E5" s="5">
        <v>6</v>
      </c>
    </row>
    <row r="6" spans="1:5" ht="15.75" x14ac:dyDescent="0.25">
      <c r="A6" s="14" t="s">
        <v>84</v>
      </c>
      <c r="C6" s="5">
        <v>4</v>
      </c>
      <c r="D6" s="15">
        <v>5</v>
      </c>
      <c r="E6" s="5">
        <v>6</v>
      </c>
    </row>
    <row r="7" spans="1:5" ht="15.75" x14ac:dyDescent="0.25">
      <c r="A7" s="14" t="s">
        <v>53</v>
      </c>
      <c r="C7" s="13">
        <v>6</v>
      </c>
      <c r="D7" s="5">
        <v>8</v>
      </c>
      <c r="E7" s="16">
        <v>10</v>
      </c>
    </row>
    <row r="9" spans="1:5" x14ac:dyDescent="0.2">
      <c r="B9" s="9" t="s">
        <v>264</v>
      </c>
      <c r="C9" s="13">
        <f>AVERAGE(C5:C7)</f>
        <v>4.666666666666667</v>
      </c>
      <c r="D9" s="13">
        <f>AVERAGE(D5:D7)</f>
        <v>6</v>
      </c>
      <c r="E9" s="13">
        <f>AVERAGE(E5:E7)</f>
        <v>7.333333333333333</v>
      </c>
    </row>
    <row r="10" spans="1:5" x14ac:dyDescent="0.2">
      <c r="B10" s="9" t="s">
        <v>265</v>
      </c>
      <c r="C10" s="5">
        <f>STDEV(C5:C7)</f>
        <v>1.1547005383792526</v>
      </c>
      <c r="D10" s="5">
        <f>STDEV(D5:D7)</f>
        <v>1.7320508075688772</v>
      </c>
      <c r="E10" s="5">
        <f>STDEV(E5:E7)</f>
        <v>2.309401076758502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45" zoomScaleNormal="145" workbookViewId="0">
      <selection activeCell="E10" sqref="E10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261</v>
      </c>
    </row>
    <row r="2" spans="1:5" ht="15.75" x14ac:dyDescent="0.25">
      <c r="A2" s="6" t="s">
        <v>251</v>
      </c>
      <c r="B2" s="9" t="s">
        <v>2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5.75" x14ac:dyDescent="0.25">
      <c r="A5" s="12" t="s">
        <v>209</v>
      </c>
      <c r="B5" s="8"/>
      <c r="C5" s="5">
        <v>4</v>
      </c>
      <c r="D5" s="5">
        <v>6</v>
      </c>
      <c r="E5" s="5">
        <v>8</v>
      </c>
    </row>
    <row r="6" spans="1:5" ht="15.75" x14ac:dyDescent="0.25">
      <c r="A6" s="14" t="s">
        <v>84</v>
      </c>
      <c r="C6" s="5">
        <v>2</v>
      </c>
      <c r="D6" s="5">
        <v>3</v>
      </c>
      <c r="E6" s="5">
        <v>4</v>
      </c>
    </row>
    <row r="7" spans="1:5" ht="15.75" x14ac:dyDescent="0.25">
      <c r="A7" s="14" t="s">
        <v>53</v>
      </c>
      <c r="C7" s="13">
        <v>4</v>
      </c>
      <c r="D7" s="5">
        <v>6</v>
      </c>
      <c r="E7" s="13">
        <v>8</v>
      </c>
    </row>
    <row r="9" spans="1:5" x14ac:dyDescent="0.2">
      <c r="B9" s="9" t="s">
        <v>264</v>
      </c>
      <c r="C9" s="5">
        <f>AVERAGE(C5:C7)</f>
        <v>3.3333333333333335</v>
      </c>
      <c r="D9" s="5">
        <f>AVERAGE(D5:D7)</f>
        <v>5</v>
      </c>
      <c r="E9" s="5">
        <f>AVERAGE(E5:E7)</f>
        <v>6.666666666666667</v>
      </c>
    </row>
    <row r="10" spans="1:5" x14ac:dyDescent="0.2">
      <c r="B10" s="9" t="s">
        <v>265</v>
      </c>
      <c r="C10" s="5">
        <f>STDEV(C5:C7)</f>
        <v>1.154700538379251</v>
      </c>
      <c r="D10" s="5">
        <f>STDEV(D5:D7)</f>
        <v>1.7320508075688772</v>
      </c>
      <c r="E10" s="19">
        <f>STDEV(E5:E7)</f>
        <v>2.309401076758502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F5" sqref="F5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258</v>
      </c>
    </row>
    <row r="2" spans="1:5" ht="15.75" x14ac:dyDescent="0.25">
      <c r="A2" s="6" t="s">
        <v>251</v>
      </c>
      <c r="B2" s="9" t="s">
        <v>4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8" x14ac:dyDescent="0.25">
      <c r="A5" s="18" t="s">
        <v>209</v>
      </c>
      <c r="B5" s="8"/>
      <c r="C5" s="5">
        <f>('A-Imputed'!C$5-'A-Imputed'!C$9)/'A-Imputed'!C$10</f>
        <v>0</v>
      </c>
      <c r="D5" s="5">
        <f>('A-Imputed'!D$5-'A-Imputed'!D$9)/'A-Imputed'!D$10</f>
        <v>0</v>
      </c>
      <c r="E5" s="5">
        <f>('A-Imputed'!E$5-'A-Imputed'!E$9)/'A-Imputed'!E$10</f>
        <v>0</v>
      </c>
    </row>
    <row r="6" spans="1:5" ht="18" x14ac:dyDescent="0.25">
      <c r="A6" s="18" t="s">
        <v>84</v>
      </c>
      <c r="C6" s="5">
        <f>('A-Imputed'!C$6-'A-Imputed'!C$9)/'A-Imputed'!C$10</f>
        <v>-1</v>
      </c>
      <c r="D6" s="5">
        <f>('A-Imputed'!D$6-'A-Imputed'!D$9)/'A-Imputed'!D$10</f>
        <v>-1</v>
      </c>
      <c r="E6" s="5">
        <f>('A-Imputed'!E$6-'A-Imputed'!E$9)/'A-Imputed'!E$10</f>
        <v>-1</v>
      </c>
    </row>
    <row r="7" spans="1:5" ht="18" x14ac:dyDescent="0.25">
      <c r="A7" s="18" t="s">
        <v>53</v>
      </c>
      <c r="C7" s="5">
        <f>('A-Imputed'!C$7-'A-Imputed'!C$9)/'A-Imputed'!C$10</f>
        <v>1</v>
      </c>
      <c r="D7" s="5">
        <f>('A-Imputed'!D$7-'A-Imputed'!D$9)/'A-Imputed'!D$10</f>
        <v>1</v>
      </c>
      <c r="E7" s="5">
        <f>('A-Imputed'!E$7-'A-Imputed'!E$9)/'A-Imputed'!E$10</f>
        <v>1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5" sqref="C5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259</v>
      </c>
      <c r="C1" s="5" t="s">
        <v>269</v>
      </c>
    </row>
    <row r="2" spans="1:5" ht="15.75" x14ac:dyDescent="0.25">
      <c r="A2" s="6" t="s">
        <v>251</v>
      </c>
      <c r="B2" s="9" t="s">
        <v>4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8" x14ac:dyDescent="0.25">
      <c r="A5" s="18" t="s">
        <v>209</v>
      </c>
      <c r="B5" s="8"/>
      <c r="C5" s="5">
        <f>('B-Imputed'!C$9-'B-Imputed'!C$5)/'B-Imputed'!C$10</f>
        <v>-1</v>
      </c>
      <c r="D5" s="5">
        <f>('B-Imputed'!D$9-'B-Imputed'!D$5)/'B-Imputed'!D$10</f>
        <v>-1</v>
      </c>
      <c r="E5" s="5">
        <f>('B-Imputed'!E$9-'B-Imputed'!E$5)/'B-Imputed'!E$10</f>
        <v>-1</v>
      </c>
    </row>
    <row r="6" spans="1:5" ht="18" x14ac:dyDescent="0.25">
      <c r="A6" s="18" t="s">
        <v>84</v>
      </c>
      <c r="C6" s="5">
        <f>('B-Imputed'!C$9-'B-Imputed'!C$6)/'B-Imputed'!C$10</f>
        <v>0</v>
      </c>
      <c r="D6" s="5">
        <f>('B-Imputed'!D$9-'B-Imputed'!D$6)/'B-Imputed'!D$10</f>
        <v>0</v>
      </c>
      <c r="E6" s="5">
        <f>('B-Imputed'!E$9-'B-Imputed'!E$6)/'B-Imputed'!E$10</f>
        <v>0</v>
      </c>
    </row>
    <row r="7" spans="1:5" ht="18" x14ac:dyDescent="0.25">
      <c r="A7" s="18" t="s">
        <v>53</v>
      </c>
      <c r="C7" s="5">
        <f>('B-Imputed'!C$9-'B-Imputed'!C$7)/'B-Imputed'!C$10</f>
        <v>1</v>
      </c>
      <c r="D7" s="5">
        <f>('B-Imputed'!D$9-'B-Imputed'!D$7)/'B-Imputed'!D$10</f>
        <v>1</v>
      </c>
      <c r="E7" s="5">
        <f>('B-Imputed'!E$9-'B-Imputed'!E$7)/'B-Imputed'!E$10</f>
        <v>1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5" sqref="C5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260</v>
      </c>
    </row>
    <row r="2" spans="1:5" ht="15.75" x14ac:dyDescent="0.25">
      <c r="A2" s="6" t="s">
        <v>251</v>
      </c>
      <c r="B2" s="9" t="s">
        <v>4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8" x14ac:dyDescent="0.25">
      <c r="A5" s="18" t="s">
        <v>209</v>
      </c>
      <c r="B5" s="8"/>
      <c r="C5" s="5">
        <f>('C-Imputed'!C$5-'C-Imputed'!C$9)/'C-Imputed'!C$10</f>
        <v>-0.57735026918962551</v>
      </c>
      <c r="D5" s="5">
        <f>('C-Imputed'!D$5-'C-Imputed'!D$9)/'C-Imputed'!D$10</f>
        <v>-0.57735026918962584</v>
      </c>
      <c r="E5" s="5">
        <f>('C-Imputed'!E$5-'C-Imputed'!E$9)/'C-Imputed'!E$10</f>
        <v>-0.57735026918962584</v>
      </c>
    </row>
    <row r="6" spans="1:5" ht="18" x14ac:dyDescent="0.25">
      <c r="A6" s="18" t="s">
        <v>84</v>
      </c>
      <c r="C6" s="5">
        <f>('C-Imputed'!C$6-'C-Imputed'!C$9)/'C-Imputed'!C$10</f>
        <v>-0.57735026918962551</v>
      </c>
      <c r="D6" s="5">
        <f>('C-Imputed'!D$6-'C-Imputed'!D$9)/'C-Imputed'!D$10</f>
        <v>-0.57735026918962584</v>
      </c>
      <c r="E6" s="5">
        <f>('C-Imputed'!E$6-'C-Imputed'!E$9)/'C-Imputed'!E$10</f>
        <v>-0.57735026918962584</v>
      </c>
    </row>
    <row r="7" spans="1:5" ht="18" x14ac:dyDescent="0.25">
      <c r="A7" s="18" t="s">
        <v>53</v>
      </c>
      <c r="C7" s="5">
        <f>('C-Imputed'!C$7-'C-Imputed'!C$9)/'C-Imputed'!C$10</f>
        <v>1.1547005383792501</v>
      </c>
      <c r="D7" s="5">
        <f>('C-Imputed'!D$7-'C-Imputed'!D$9)/'C-Imputed'!D$10</f>
        <v>1.1547005383792517</v>
      </c>
      <c r="E7" s="5">
        <f>('C-Imputed'!E$7-'C-Imputed'!E$9)/'C-Imputed'!E$10</f>
        <v>1.1547005383792521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5" sqref="C5"/>
    </sheetView>
  </sheetViews>
  <sheetFormatPr baseColWidth="10" defaultColWidth="9" defaultRowHeight="12.75" x14ac:dyDescent="0.2"/>
  <cols>
    <col min="1" max="1" width="9" style="5"/>
    <col min="2" max="2" width="9" style="9"/>
    <col min="3" max="16384" width="9" style="5"/>
  </cols>
  <sheetData>
    <row r="1" spans="1:5" ht="15.75" x14ac:dyDescent="0.25">
      <c r="A1" s="6" t="s">
        <v>250</v>
      </c>
      <c r="B1" s="10" t="s">
        <v>261</v>
      </c>
    </row>
    <row r="2" spans="1:5" ht="15.75" x14ac:dyDescent="0.25">
      <c r="A2" s="6" t="s">
        <v>251</v>
      </c>
      <c r="B2" s="9" t="s">
        <v>4</v>
      </c>
    </row>
    <row r="3" spans="1:5" s="6" customFormat="1" ht="15.75" x14ac:dyDescent="0.25">
      <c r="B3" s="7" t="s">
        <v>256</v>
      </c>
      <c r="C3" s="6">
        <v>2009</v>
      </c>
      <c r="D3" s="6">
        <v>2010</v>
      </c>
      <c r="E3" s="6">
        <v>2011</v>
      </c>
    </row>
    <row r="4" spans="1:5" ht="15.75" x14ac:dyDescent="0.25">
      <c r="A4" s="6" t="s">
        <v>252</v>
      </c>
      <c r="B4" s="7" t="s">
        <v>257</v>
      </c>
    </row>
    <row r="5" spans="1:5" ht="18" x14ac:dyDescent="0.25">
      <c r="A5" s="18" t="s">
        <v>209</v>
      </c>
      <c r="B5" s="8"/>
      <c r="C5" s="5">
        <f>('D-Imputed'!C$5-'D-Imputed'!C$9)/'D-Imputed'!C$10</f>
        <v>0.57735026918962584</v>
      </c>
      <c r="D5" s="5">
        <f>('D-Imputed'!D$5-'D-Imputed'!D$9)/'D-Imputed'!D$10</f>
        <v>0.57735026918962584</v>
      </c>
      <c r="E5" s="5">
        <f>('D-Imputed'!E$5-'D-Imputed'!E$9)/'D-Imputed'!E$10</f>
        <v>0.57735026918962584</v>
      </c>
    </row>
    <row r="6" spans="1:5" ht="18" x14ac:dyDescent="0.25">
      <c r="A6" s="18" t="s">
        <v>84</v>
      </c>
      <c r="C6" s="5">
        <f>('D-Imputed'!C$6-'D-Imputed'!C$9)/'D-Imputed'!C$10</f>
        <v>-1.1547005383792521</v>
      </c>
      <c r="D6" s="5">
        <f>('D-Imputed'!D$6-'D-Imputed'!D$9)/'D-Imputed'!D$10</f>
        <v>-1.1547005383792517</v>
      </c>
      <c r="E6" s="5">
        <f>('D-Imputed'!E$6-'D-Imputed'!E$9)/'D-Imputed'!E$10</f>
        <v>-1.1547005383792521</v>
      </c>
    </row>
    <row r="7" spans="1:5" ht="18" x14ac:dyDescent="0.25">
      <c r="A7" s="18" t="s">
        <v>53</v>
      </c>
      <c r="C7" s="5">
        <f>('D-Imputed'!C$7-'D-Imputed'!C$9)/'D-Imputed'!C$10</f>
        <v>0.57735026918962584</v>
      </c>
      <c r="D7" s="5">
        <f>('D-Imputed'!D$7-'D-Imputed'!D$9)/'D-Imputed'!D$10</f>
        <v>0.57735026918962584</v>
      </c>
      <c r="E7" s="5">
        <f>('D-Imputed'!E$7-'D-Imputed'!E$9)/'D-Imputed'!E$10</f>
        <v>0.57735026918962584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1" zoomScale="130" zoomScaleNormal="130" workbookViewId="0">
      <selection activeCell="D27" sqref="D27"/>
    </sheetView>
  </sheetViews>
  <sheetFormatPr baseColWidth="10" defaultRowHeight="12.75" x14ac:dyDescent="0.2"/>
  <sheetData>
    <row r="1" spans="1:7" x14ac:dyDescent="0.2">
      <c r="A1" t="s">
        <v>250</v>
      </c>
      <c r="B1" t="s">
        <v>258</v>
      </c>
      <c r="C1" t="s">
        <v>259</v>
      </c>
      <c r="D1" t="s">
        <v>262</v>
      </c>
      <c r="E1" t="s">
        <v>260</v>
      </c>
      <c r="F1" t="s">
        <v>261</v>
      </c>
      <c r="G1" t="s">
        <v>249</v>
      </c>
    </row>
    <row r="2" spans="1:7" x14ac:dyDescent="0.2">
      <c r="A2" t="s">
        <v>274</v>
      </c>
      <c r="B2" t="s">
        <v>276</v>
      </c>
      <c r="C2" t="s">
        <v>276</v>
      </c>
      <c r="D2" t="s">
        <v>277</v>
      </c>
      <c r="E2" t="s">
        <v>276</v>
      </c>
      <c r="F2" t="s">
        <v>276</v>
      </c>
      <c r="G2" t="s">
        <v>277</v>
      </c>
    </row>
    <row r="3" spans="1:7" x14ac:dyDescent="0.2">
      <c r="A3" t="s">
        <v>275</v>
      </c>
      <c r="B3" t="s">
        <v>271</v>
      </c>
      <c r="C3" t="s">
        <v>271</v>
      </c>
      <c r="D3" t="s">
        <v>262</v>
      </c>
      <c r="E3" t="s">
        <v>260</v>
      </c>
      <c r="F3" t="s">
        <v>272</v>
      </c>
      <c r="G3" t="s">
        <v>272</v>
      </c>
    </row>
    <row r="4" spans="1:7" x14ac:dyDescent="0.2">
      <c r="A4" t="s">
        <v>273</v>
      </c>
      <c r="B4" t="s">
        <v>278</v>
      </c>
      <c r="C4" t="s">
        <v>278</v>
      </c>
      <c r="D4" t="s">
        <v>278</v>
      </c>
      <c r="E4" t="s">
        <v>279</v>
      </c>
      <c r="F4" t="s">
        <v>279</v>
      </c>
      <c r="G4" t="s">
        <v>279</v>
      </c>
    </row>
    <row r="5" spans="1:7" x14ac:dyDescent="0.2">
      <c r="A5" t="s">
        <v>282</v>
      </c>
      <c r="B5">
        <v>1</v>
      </c>
      <c r="C5">
        <v>0.5</v>
      </c>
      <c r="D5">
        <v>1</v>
      </c>
      <c r="E5">
        <v>0.5</v>
      </c>
      <c r="F5">
        <v>1</v>
      </c>
      <c r="G5">
        <v>0.5</v>
      </c>
    </row>
    <row r="6" spans="1:7" x14ac:dyDescent="0.2">
      <c r="A6" t="s">
        <v>209</v>
      </c>
      <c r="B6" s="5">
        <f>'A-Normalized'!E$5</f>
        <v>0</v>
      </c>
      <c r="C6" s="5">
        <f>'B-Normalized'!E$5</f>
        <v>-1</v>
      </c>
      <c r="D6" s="5">
        <f>'Q2-Normalized'!C$5</f>
        <v>1.1208970766356094</v>
      </c>
      <c r="E6" s="5">
        <f>'C-Normalized'!E$5</f>
        <v>-0.57735026918962584</v>
      </c>
      <c r="F6" s="5">
        <f>'D-Normalized'!E$5</f>
        <v>0.57735026918962584</v>
      </c>
      <c r="G6" s="5">
        <f>'Q1-Normalized'!C$5</f>
        <v>-1</v>
      </c>
    </row>
    <row r="7" spans="1:7" x14ac:dyDescent="0.2">
      <c r="A7" t="s">
        <v>84</v>
      </c>
      <c r="B7" s="5">
        <f>'A-Normalized'!E6</f>
        <v>-1</v>
      </c>
      <c r="C7" s="5">
        <f>'B-Normalized'!E6</f>
        <v>0</v>
      </c>
      <c r="D7" s="5">
        <f>'Q2-Normalized'!C$6</f>
        <v>-0.80064076902543546</v>
      </c>
      <c r="E7" s="5">
        <f>'C-Normalized'!E6</f>
        <v>-0.57735026918962584</v>
      </c>
      <c r="F7" s="5">
        <f>'D-Normalized'!E6</f>
        <v>-1.1547005383792521</v>
      </c>
      <c r="G7" s="5">
        <f>'Q1-Normalized'!C$6</f>
        <v>0</v>
      </c>
    </row>
    <row r="8" spans="1:7" x14ac:dyDescent="0.2">
      <c r="A8" t="s">
        <v>53</v>
      </c>
      <c r="B8" s="5">
        <f>'A-Normalized'!E7</f>
        <v>1</v>
      </c>
      <c r="C8" s="5">
        <f>'B-Normalized'!E7</f>
        <v>1</v>
      </c>
      <c r="D8" s="5">
        <f>'Q2-Normalized'!C$7</f>
        <v>-0.32025630761017432</v>
      </c>
      <c r="E8" s="5">
        <f>'C-Normalized'!E7</f>
        <v>1.1547005383792521</v>
      </c>
      <c r="F8" s="5">
        <f>'D-Normalized'!E7</f>
        <v>0.57735026918962584</v>
      </c>
      <c r="G8" s="5">
        <f>'Q1-Normalized'!C$7</f>
        <v>1</v>
      </c>
    </row>
    <row r="10" spans="1:7" x14ac:dyDescent="0.2">
      <c r="A10" t="s">
        <v>280</v>
      </c>
    </row>
    <row r="11" spans="1:7" x14ac:dyDescent="0.2">
      <c r="A11" t="s">
        <v>209</v>
      </c>
      <c r="B11" s="5">
        <f>B6+8</f>
        <v>8</v>
      </c>
      <c r="C11" s="5">
        <f>C6+8</f>
        <v>7</v>
      </c>
      <c r="D11" s="5">
        <f>D6+8</f>
        <v>9.1208970766356092</v>
      </c>
      <c r="E11" s="5">
        <f>E6+8</f>
        <v>7.4226497308103738</v>
      </c>
      <c r="F11" s="5">
        <f>F6+8</f>
        <v>8.5773502691896262</v>
      </c>
      <c r="G11" s="5">
        <f>G6+8</f>
        <v>7</v>
      </c>
    </row>
    <row r="12" spans="1:7" x14ac:dyDescent="0.2">
      <c r="A12" t="s">
        <v>84</v>
      </c>
      <c r="B12" s="5">
        <f>B7+8</f>
        <v>7</v>
      </c>
      <c r="C12" s="5">
        <f>C7+8</f>
        <v>8</v>
      </c>
      <c r="D12" s="5">
        <f>D7+8</f>
        <v>7.1993592309745642</v>
      </c>
      <c r="E12" s="5">
        <f>E7+8</f>
        <v>7.4226497308103738</v>
      </c>
      <c r="F12" s="5">
        <f>F7+8</f>
        <v>6.8452994616207476</v>
      </c>
      <c r="G12" s="5">
        <f>G7+8</f>
        <v>8</v>
      </c>
    </row>
    <row r="13" spans="1:7" x14ac:dyDescent="0.2">
      <c r="A13" t="s">
        <v>53</v>
      </c>
      <c r="B13" s="5">
        <f>B8+8</f>
        <v>9</v>
      </c>
      <c r="C13" s="5">
        <f>C8+8</f>
        <v>9</v>
      </c>
      <c r="D13" s="5">
        <f>D8+8</f>
        <v>7.6797436923898257</v>
      </c>
      <c r="E13" s="5">
        <f>E8+8</f>
        <v>9.1547005383792524</v>
      </c>
      <c r="F13" s="5">
        <f>F8+8</f>
        <v>8.5773502691896262</v>
      </c>
      <c r="G13" s="5">
        <f>G8+8</f>
        <v>9</v>
      </c>
    </row>
    <row r="15" spans="1:7" x14ac:dyDescent="0.2">
      <c r="A15" t="s">
        <v>281</v>
      </c>
    </row>
    <row r="16" spans="1:7" x14ac:dyDescent="0.2">
      <c r="A16" t="s">
        <v>209</v>
      </c>
      <c r="B16" s="21">
        <f>IF(B$5&gt;0,B11*B$5,"")</f>
        <v>8</v>
      </c>
      <c r="C16" s="21">
        <f>IF(C$5&gt;0,C11*C$5,"")</f>
        <v>3.5</v>
      </c>
      <c r="D16" s="21">
        <f>IF(D$5&gt;0,D11*D$5,"")</f>
        <v>9.1208970766356092</v>
      </c>
      <c r="E16" s="21">
        <f>IF(E$5&gt;0,E11*E$5,"")</f>
        <v>3.7113248654051869</v>
      </c>
      <c r="F16" s="21">
        <f>IF(F$5&gt;0,F11*F$5,"")</f>
        <v>8.5773502691896262</v>
      </c>
      <c r="G16" s="21">
        <f>IF(G$5&gt;0,G11*G$5,"")</f>
        <v>3.5</v>
      </c>
    </row>
    <row r="17" spans="1:7" x14ac:dyDescent="0.2">
      <c r="A17" t="s">
        <v>84</v>
      </c>
      <c r="B17" s="21">
        <f>IF(B$5&gt;0,B12*B$5,"")</f>
        <v>7</v>
      </c>
      <c r="C17" s="21">
        <f>IF(C$5&gt;0,C12*C$5,"")</f>
        <v>4</v>
      </c>
      <c r="D17" s="21">
        <f>IF(D$5&gt;0,D12*D$5,"")</f>
        <v>7.1993592309745642</v>
      </c>
      <c r="E17" s="21">
        <f>IF(E$5&gt;0,E12*E$5,"")</f>
        <v>3.7113248654051869</v>
      </c>
      <c r="F17" s="21">
        <f>IF(F$5&gt;0,F12*F$5,"")</f>
        <v>6.8452994616207476</v>
      </c>
      <c r="G17" s="21">
        <f>IF(G$5&gt;0,G12*G$5,"")</f>
        <v>4</v>
      </c>
    </row>
    <row r="18" spans="1:7" x14ac:dyDescent="0.2">
      <c r="A18" t="s">
        <v>53</v>
      </c>
      <c r="B18" s="21">
        <f>IF(B$5&gt;0,B13*B$5,"")</f>
        <v>9</v>
      </c>
      <c r="C18" s="21">
        <f>IF(C$5&gt;0,C13*C$5,"")</f>
        <v>4.5</v>
      </c>
      <c r="D18" s="21">
        <f>IF(D$5&gt;0,D13*D$5,"")</f>
        <v>7.6797436923898257</v>
      </c>
      <c r="E18" s="21">
        <f>IF(E$5&gt;0,E13*E$5,"")</f>
        <v>4.5773502691896262</v>
      </c>
      <c r="F18" s="21">
        <f>IF(F$5&gt;0,F13*F$5,"")</f>
        <v>8.5773502691896262</v>
      </c>
      <c r="G18" s="21">
        <f>IF(G$5&gt;0,G13*G$5,"")</f>
        <v>4.5</v>
      </c>
    </row>
    <row r="20" spans="1:7" x14ac:dyDescent="0.2">
      <c r="A20" t="s">
        <v>275</v>
      </c>
      <c r="B20" t="s">
        <v>271</v>
      </c>
      <c r="C20" t="s">
        <v>262</v>
      </c>
      <c r="D20" t="s">
        <v>260</v>
      </c>
      <c r="E20" t="s">
        <v>272</v>
      </c>
    </row>
    <row r="21" spans="1:7" x14ac:dyDescent="0.2">
      <c r="A21" t="s">
        <v>209</v>
      </c>
      <c r="B21" s="22">
        <f>AVERAGE(B16:C16)</f>
        <v>5.75</v>
      </c>
      <c r="C21" s="22">
        <f>AVERAGE(D16)</f>
        <v>9.1208970766356092</v>
      </c>
      <c r="D21" s="22">
        <f>AVERAGE(E16)</f>
        <v>3.7113248654051869</v>
      </c>
      <c r="E21" s="22">
        <f>AVERAGE(F16:G16)</f>
        <v>6.0386751345948131</v>
      </c>
    </row>
    <row r="22" spans="1:7" x14ac:dyDescent="0.2">
      <c r="A22" t="s">
        <v>84</v>
      </c>
      <c r="B22" s="22">
        <f>AVERAGE(B17:C17)</f>
        <v>5.5</v>
      </c>
      <c r="C22" s="22">
        <f>AVERAGE(D17)</f>
        <v>7.1993592309745642</v>
      </c>
      <c r="D22" s="22">
        <f>AVERAGE(E17)</f>
        <v>3.7113248654051869</v>
      </c>
      <c r="E22" s="22">
        <f>AVERAGE(F17:G17)</f>
        <v>5.4226497308103738</v>
      </c>
    </row>
    <row r="23" spans="1:7" x14ac:dyDescent="0.2">
      <c r="A23" t="s">
        <v>53</v>
      </c>
      <c r="B23" s="22">
        <f>AVERAGE(B18:C18)</f>
        <v>6.75</v>
      </c>
      <c r="C23" s="22">
        <f>AVERAGE(D18)</f>
        <v>7.6797436923898257</v>
      </c>
      <c r="D23" s="22">
        <f>AVERAGE(E18)</f>
        <v>4.5773502691896262</v>
      </c>
      <c r="E23" s="22">
        <f>AVERAGE(F18:G18)</f>
        <v>6.5386751345948131</v>
      </c>
    </row>
    <row r="26" spans="1:7" x14ac:dyDescent="0.2">
      <c r="A26" t="s">
        <v>273</v>
      </c>
      <c r="B26" t="s">
        <v>278</v>
      </c>
      <c r="C26" t="s">
        <v>279</v>
      </c>
      <c r="D26" t="s">
        <v>291</v>
      </c>
    </row>
    <row r="27" spans="1:7" x14ac:dyDescent="0.2">
      <c r="A27" t="s">
        <v>209</v>
      </c>
      <c r="B27" s="22">
        <f>AVERAGE(B21:C21)</f>
        <v>7.4354485383178046</v>
      </c>
      <c r="C27" s="22">
        <f>AVERAGE(D21:E21)</f>
        <v>4.875</v>
      </c>
      <c r="D27" s="24">
        <f>SUMPRODUCT(B27:C27,B31:C31)</f>
        <v>5.8991794153271222</v>
      </c>
    </row>
    <row r="28" spans="1:7" x14ac:dyDescent="0.2">
      <c r="A28" t="s">
        <v>84</v>
      </c>
      <c r="B28" s="22">
        <f>AVERAGE(B22:C22)</f>
        <v>6.3496796154872825</v>
      </c>
      <c r="C28" s="22">
        <f>AVERAGE(D22:E22)</f>
        <v>4.5669872981077804</v>
      </c>
      <c r="D28" s="24">
        <f>SUMPRODUCT(B28:C28,B31:C31)</f>
        <v>5.2800642250595811</v>
      </c>
    </row>
    <row r="29" spans="1:7" x14ac:dyDescent="0.2">
      <c r="A29" t="s">
        <v>53</v>
      </c>
      <c r="B29" s="22">
        <f>AVERAGE(B23:C23)</f>
        <v>7.2148718461949128</v>
      </c>
      <c r="C29" s="22">
        <f>AVERAGE(D23:E23)</f>
        <v>5.5580127018922196</v>
      </c>
      <c r="D29" s="24">
        <f>SUMPRODUCT(B29:C29,B31:C31)</f>
        <v>6.2207563596132971</v>
      </c>
    </row>
    <row r="31" spans="1:7" x14ac:dyDescent="0.2">
      <c r="A31" t="s">
        <v>283</v>
      </c>
      <c r="B31">
        <v>0.4</v>
      </c>
      <c r="C31">
        <v>0.6</v>
      </c>
    </row>
    <row r="33" spans="1:4" x14ac:dyDescent="0.2">
      <c r="A33" t="s">
        <v>286</v>
      </c>
      <c r="B33" s="22">
        <f>MAX(B27:B29)</f>
        <v>7.4354485383178046</v>
      </c>
      <c r="C33" s="22">
        <f>MAX(C27:C29)</f>
        <v>5.5580127018922196</v>
      </c>
      <c r="D33" s="22">
        <f>MAX(D27:D29)</f>
        <v>6.2207563596132971</v>
      </c>
    </row>
    <row r="34" spans="1:4" x14ac:dyDescent="0.2">
      <c r="A34" t="s">
        <v>287</v>
      </c>
      <c r="B34" s="22">
        <f>MIN(B27:B29)</f>
        <v>6.3496796154872825</v>
      </c>
      <c r="C34" s="22">
        <f>MIN(C27:C29)</f>
        <v>4.5669872981077804</v>
      </c>
      <c r="D34" s="22">
        <f>MIN(D27:D29)</f>
        <v>5.2800642250595811</v>
      </c>
    </row>
    <row r="35" spans="1:4" x14ac:dyDescent="0.2">
      <c r="A35" t="s">
        <v>288</v>
      </c>
      <c r="B35" s="22">
        <f>B33-B34</f>
        <v>1.0857689228305221</v>
      </c>
      <c r="C35" s="22">
        <f>C33-C34</f>
        <v>0.99102540378443926</v>
      </c>
      <c r="D35" s="22">
        <f>D33-D34</f>
        <v>0.94069213455371603</v>
      </c>
    </row>
    <row r="37" spans="1:4" x14ac:dyDescent="0.2">
      <c r="A37" t="s">
        <v>289</v>
      </c>
    </row>
    <row r="38" spans="1:4" x14ac:dyDescent="0.2">
      <c r="A38" t="s">
        <v>209</v>
      </c>
      <c r="B38" s="22">
        <f>((B27-B34)/B35)*100</f>
        <v>100</v>
      </c>
      <c r="C38" s="22">
        <f>((C27-C34)/C35)*100</f>
        <v>31.080202456567534</v>
      </c>
      <c r="D38" s="22">
        <f>((D27-D34)/D35)*100</f>
        <v>65.814857754844766</v>
      </c>
    </row>
    <row r="39" spans="1:4" x14ac:dyDescent="0.2">
      <c r="A39" t="s">
        <v>84</v>
      </c>
      <c r="B39" s="22">
        <f>((B28-B34)/B35)*100</f>
        <v>0</v>
      </c>
      <c r="C39" s="22">
        <f>((C28-C34)/C35)*100</f>
        <v>0</v>
      </c>
      <c r="D39" s="22">
        <f>((D28-D34)/D35)*100</f>
        <v>0</v>
      </c>
    </row>
    <row r="40" spans="1:4" x14ac:dyDescent="0.2">
      <c r="A40" t="s">
        <v>53</v>
      </c>
      <c r="B40" s="22">
        <f>((B29-B34)/B35)*100</f>
        <v>79.684748063348138</v>
      </c>
      <c r="C40" s="22">
        <f>((C29-C34)/C35)*100</f>
        <v>100</v>
      </c>
      <c r="D40" s="22">
        <f>((D29-D34)/D35)*100</f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75" zoomScaleNormal="175" workbookViewId="0"/>
  </sheetViews>
  <sheetFormatPr baseColWidth="10" defaultRowHeight="12.75" x14ac:dyDescent="0.2"/>
  <sheetData>
    <row r="1" spans="1:8" x14ac:dyDescent="0.2">
      <c r="B1" t="s">
        <v>275</v>
      </c>
      <c r="C1" t="s">
        <v>275</v>
      </c>
      <c r="D1" t="s">
        <v>273</v>
      </c>
      <c r="E1" t="s">
        <v>275</v>
      </c>
      <c r="F1" t="s">
        <v>275</v>
      </c>
      <c r="G1" t="s">
        <v>273</v>
      </c>
      <c r="H1" s="25" t="s">
        <v>290</v>
      </c>
    </row>
    <row r="2" spans="1:8" x14ac:dyDescent="0.2">
      <c r="B2" t="s">
        <v>271</v>
      </c>
      <c r="C2" t="s">
        <v>262</v>
      </c>
      <c r="D2" t="s">
        <v>278</v>
      </c>
      <c r="E2" t="s">
        <v>260</v>
      </c>
      <c r="F2" t="s">
        <v>272</v>
      </c>
      <c r="G2" t="s">
        <v>279</v>
      </c>
      <c r="H2" s="25" t="s">
        <v>291</v>
      </c>
    </row>
    <row r="3" spans="1:8" x14ac:dyDescent="0.2">
      <c r="A3" t="s">
        <v>209</v>
      </c>
      <c r="B3" s="23">
        <f>RANK(Computation!B21,Computation!B$21:B$23)</f>
        <v>2</v>
      </c>
      <c r="C3" s="23">
        <f>RANK(Computation!C21,Computation!C$21:C$23)</f>
        <v>1</v>
      </c>
      <c r="D3" s="23">
        <f>RANK(Computation!B27,Computation!B$27:B$29)</f>
        <v>1</v>
      </c>
      <c r="E3" s="23">
        <f>RANK(Computation!D21,Computation!D$21:D$23)</f>
        <v>2</v>
      </c>
      <c r="F3" s="23">
        <f>RANK(Computation!E21,Computation!E$21:E$23)</f>
        <v>2</v>
      </c>
      <c r="G3" s="23">
        <f>RANK(Computation!C27,Computation!C$27:C$29)</f>
        <v>2</v>
      </c>
      <c r="H3" s="26">
        <f>RANK(Computation!D27,Computation!D$27:D$29)</f>
        <v>2</v>
      </c>
    </row>
    <row r="4" spans="1:8" x14ac:dyDescent="0.2">
      <c r="A4" t="s">
        <v>84</v>
      </c>
      <c r="B4" s="23">
        <f>RANK(Computation!B22,Computation!B$21:B$23)</f>
        <v>3</v>
      </c>
      <c r="C4" s="23">
        <f>RANK(Computation!C22,Computation!C$21:C$23)</f>
        <v>3</v>
      </c>
      <c r="D4" s="23">
        <f>RANK(Computation!B28,Computation!B$27:B$29)</f>
        <v>3</v>
      </c>
      <c r="E4" s="23">
        <f>RANK(Computation!D22,Computation!D$21:D$23)</f>
        <v>2</v>
      </c>
      <c r="F4" s="23">
        <f>RANK(Computation!E22,Computation!E$21:E$23)</f>
        <v>3</v>
      </c>
      <c r="G4" s="23">
        <f>RANK(Computation!C28,Computation!C$27:C$29)</f>
        <v>3</v>
      </c>
      <c r="H4" s="26">
        <f>RANK(Computation!D28,Computation!D$27:D$29)</f>
        <v>3</v>
      </c>
    </row>
    <row r="5" spans="1:8" x14ac:dyDescent="0.2">
      <c r="A5" t="s">
        <v>53</v>
      </c>
      <c r="B5" s="23">
        <f>RANK(Computation!B23,Computation!B$21:B$23)</f>
        <v>1</v>
      </c>
      <c r="C5" s="23">
        <f>RANK(Computation!C23,Computation!C$21:C$23)</f>
        <v>2</v>
      </c>
      <c r="D5" s="23">
        <f>RANK(Computation!B29,Computation!B$27:B$29)</f>
        <v>2</v>
      </c>
      <c r="E5" s="23">
        <f>RANK(Computation!D23,Computation!D$21:D$23)</f>
        <v>1</v>
      </c>
      <c r="F5" s="23">
        <f>RANK(Computation!E23,Computation!E$21:E$23)</f>
        <v>1</v>
      </c>
      <c r="G5" s="23">
        <f>RANK(Computation!C29,Computation!C$27:C$29)</f>
        <v>1</v>
      </c>
      <c r="H5" s="26">
        <f>RANK(Computation!D29,Computation!D$27:D$29)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3</vt:i4>
      </vt:variant>
    </vt:vector>
  </HeadingPairs>
  <TitlesOfParts>
    <vt:vector size="22" baseType="lpstr">
      <vt:lpstr>Metadata</vt:lpstr>
      <vt:lpstr>A-RAW</vt:lpstr>
      <vt:lpstr>B-RAW</vt:lpstr>
      <vt:lpstr>C-RAW</vt:lpstr>
      <vt:lpstr>D-Raw</vt:lpstr>
      <vt:lpstr>Q1</vt:lpstr>
      <vt:lpstr>Q1-Normalized</vt:lpstr>
      <vt:lpstr>Q2</vt:lpstr>
      <vt:lpstr>Q2-Normalized</vt:lpstr>
      <vt:lpstr>A-Imputed</vt:lpstr>
      <vt:lpstr>B-Imputed</vt:lpstr>
      <vt:lpstr>C-Imputed</vt:lpstr>
      <vt:lpstr>D-Imputed</vt:lpstr>
      <vt:lpstr>A-Normalized</vt:lpstr>
      <vt:lpstr>B-Normalized</vt:lpstr>
      <vt:lpstr>C-Normalized</vt:lpstr>
      <vt:lpstr>D-Normalized</vt:lpstr>
      <vt:lpstr>Computation</vt:lpstr>
      <vt:lpstr>Rankings</vt:lpstr>
      <vt:lpstr>countries</vt:lpstr>
      <vt:lpstr>datatype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CR</dc:creator>
  <cp:lastModifiedBy>Jose Labra</cp:lastModifiedBy>
  <dcterms:created xsi:type="dcterms:W3CDTF">2013-04-30T12:41:36Z</dcterms:created>
  <dcterms:modified xsi:type="dcterms:W3CDTF">2013-06-21T10:44:39Z</dcterms:modified>
</cp:coreProperties>
</file>