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950" windowHeight="7905" tabRatio="554" firstSheet="15" activeTab="18"/>
  </bookViews>
  <sheets>
    <sheet name="Metadata" sheetId="1" r:id="rId1"/>
    <sheet name="2009-Raw" sheetId="32" r:id="rId2"/>
    <sheet name="2010-Raw" sheetId="33" r:id="rId3"/>
    <sheet name="2011-Raw" sheetId="34" r:id="rId4"/>
    <sheet name="2009-Imputed" sheetId="35" r:id="rId5"/>
    <sheet name="2010-Imputed" sheetId="36" r:id="rId6"/>
    <sheet name="2011-Imputed" sheetId="37" r:id="rId7"/>
    <sheet name="2009-Sorted" sheetId="38" r:id="rId8"/>
    <sheet name="2010-Sorted" sheetId="39" r:id="rId9"/>
    <sheet name="2011-Sorted" sheetId="40" r:id="rId10"/>
    <sheet name="2009-Normalized" sheetId="41" r:id="rId11"/>
    <sheet name="2010-Normalized" sheetId="42" r:id="rId12"/>
    <sheet name="2011-Normalized" sheetId="43" r:id="rId13"/>
    <sheet name="Indicators-Adjusted" sheetId="24" r:id="rId14"/>
    <sheet name="Indicators-Weighted" sheetId="25" r:id="rId15"/>
    <sheet name="Clusters-Weighted" sheetId="22" r:id="rId16"/>
    <sheet name="Subindex-Weighted" sheetId="26" r:id="rId17"/>
    <sheet name="Index-Weighted" sheetId="27" r:id="rId18"/>
    <sheet name="Rankings" sheetId="20" r:id="rId19"/>
  </sheets>
  <definedNames>
    <definedName name="components">Metadata!$A$264:$A$267</definedName>
    <definedName name="countries">Metadata!$A$17:$A$252</definedName>
    <definedName name="datatype">Metadata!$A$5:$A$10</definedName>
    <definedName name="indicators">Metadata!$A$255:$A$260</definedName>
    <definedName name="subindexes">Metadata!$A$270:$A$272</definedName>
    <definedName name="Years">Metadata!$A$279:$A$282</definedName>
  </definedNames>
  <calcPr calcId="125725" concurrentCalc="0"/>
</workbook>
</file>

<file path=xl/calcChain.xml><?xml version="1.0" encoding="utf-8"?>
<calcChain xmlns="http://schemas.openxmlformats.org/spreadsheetml/2006/main">
  <c r="H5" i="20"/>
  <c r="H4"/>
  <c r="H3"/>
  <c r="G5"/>
  <c r="G4"/>
  <c r="G3"/>
  <c r="D5"/>
  <c r="D4"/>
  <c r="D3"/>
  <c r="F5"/>
  <c r="F4"/>
  <c r="F3"/>
  <c r="E5"/>
  <c r="E4"/>
  <c r="E3"/>
  <c r="C5"/>
  <c r="C4"/>
  <c r="C3"/>
  <c r="B5"/>
  <c r="B4"/>
  <c r="B3"/>
  <c r="E4" i="27"/>
  <c r="D4"/>
  <c r="C4"/>
  <c r="B5" i="26"/>
  <c r="B4"/>
  <c r="E5"/>
  <c r="D5"/>
  <c r="C5"/>
  <c r="E4"/>
  <c r="D4"/>
  <c r="C4"/>
  <c r="E7" i="22"/>
  <c r="D7"/>
  <c r="C7"/>
  <c r="E6"/>
  <c r="D6"/>
  <c r="C6"/>
  <c r="E5"/>
  <c r="D5"/>
  <c r="C5"/>
  <c r="E5" i="43"/>
  <c r="D5"/>
  <c r="C5"/>
  <c r="E5" i="24"/>
  <c r="E5" i="25"/>
  <c r="E4" i="22"/>
  <c r="D5" i="24"/>
  <c r="D5" i="25"/>
  <c r="D4" i="22"/>
  <c r="C5" i="24"/>
  <c r="C5" i="25"/>
  <c r="C4" i="22"/>
  <c r="E9" i="25"/>
  <c r="E8"/>
  <c r="E7"/>
  <c r="E6"/>
  <c r="E4"/>
  <c r="D9"/>
  <c r="D8"/>
  <c r="D7"/>
  <c r="D6"/>
  <c r="D4"/>
  <c r="C9"/>
  <c r="C8"/>
  <c r="C7"/>
  <c r="C6"/>
  <c r="C4"/>
  <c r="B9"/>
  <c r="B8"/>
  <c r="B7"/>
  <c r="B6"/>
  <c r="B5"/>
  <c r="B4"/>
  <c r="E9" i="24"/>
  <c r="E8"/>
  <c r="E7"/>
  <c r="E6"/>
  <c r="D6"/>
  <c r="D7"/>
  <c r="D8"/>
  <c r="D9"/>
  <c r="C9"/>
  <c r="C8"/>
  <c r="C7"/>
  <c r="C6"/>
  <c r="E4"/>
  <c r="D4"/>
  <c r="C4"/>
  <c r="E5" i="41"/>
  <c r="D5"/>
  <c r="C5"/>
  <c r="E5" i="42"/>
  <c r="D5"/>
  <c r="C5"/>
  <c r="E9" i="43"/>
  <c r="E8"/>
  <c r="E7"/>
  <c r="E6"/>
  <c r="E4"/>
  <c r="D9"/>
  <c r="D8"/>
  <c r="D7"/>
  <c r="D6"/>
  <c r="D4"/>
  <c r="C9"/>
  <c r="C8"/>
  <c r="C7"/>
  <c r="C6"/>
  <c r="C4"/>
  <c r="E7" i="42"/>
  <c r="E6"/>
  <c r="E4"/>
  <c r="D7"/>
  <c r="D6"/>
  <c r="D4"/>
  <c r="C7"/>
  <c r="C6"/>
  <c r="C4"/>
  <c r="E7" i="41"/>
  <c r="E6"/>
  <c r="E4"/>
  <c r="D7"/>
  <c r="D6"/>
  <c r="D4"/>
  <c r="C7"/>
  <c r="C6"/>
  <c r="C4"/>
  <c r="H9" i="40"/>
  <c r="H8"/>
  <c r="G9"/>
  <c r="G8"/>
  <c r="H7"/>
  <c r="G7"/>
  <c r="H6"/>
  <c r="G6"/>
  <c r="H5"/>
  <c r="G5"/>
  <c r="H4"/>
  <c r="G4"/>
  <c r="H7" i="39"/>
  <c r="H6"/>
  <c r="H5"/>
  <c r="H4"/>
  <c r="G7"/>
  <c r="G6"/>
  <c r="G5"/>
  <c r="G4"/>
  <c r="H7" i="38"/>
  <c r="H6"/>
  <c r="H5"/>
  <c r="H4"/>
  <c r="G7"/>
  <c r="G6"/>
  <c r="G5"/>
  <c r="G4"/>
  <c r="E6" i="40"/>
  <c r="D6" i="39"/>
  <c r="D4"/>
  <c r="E6" i="37"/>
  <c r="F7" i="36"/>
  <c r="F6"/>
  <c r="F5"/>
  <c r="F4"/>
  <c r="D6"/>
  <c r="D4"/>
</calcChain>
</file>

<file path=xl/sharedStrings.xml><?xml version="1.0" encoding="utf-8"?>
<sst xmlns="http://schemas.openxmlformats.org/spreadsheetml/2006/main" count="524" uniqueCount="296">
  <si>
    <t>Raw</t>
  </si>
  <si>
    <t>The original data as found on the source</t>
  </si>
  <si>
    <t>Data including the gaps, see also inputed method</t>
  </si>
  <si>
    <t>Normalised</t>
  </si>
  <si>
    <t>The normalised values</t>
  </si>
  <si>
    <t>Inputed method</t>
  </si>
  <si>
    <t>Normalised country names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</si>
  <si>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</si>
  <si>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</si>
  <si>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</si>
  <si>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</si>
  <si>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</si>
  <si>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</si>
  <si>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</si>
  <si>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</si>
  <si>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</si>
  <si>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</si>
  <si>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</si>
  <si>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</si>
  <si>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</si>
  <si>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</si>
  <si>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</si>
  <si>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</si>
  <si>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</si>
  <si>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</si>
  <si>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</si>
  <si>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</si>
  <si>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</si>
  <si>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</si>
  <si>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</si>
  <si>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</si>
  <si>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</si>
  <si>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</si>
  <si>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</si>
  <si>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</si>
  <si>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</si>
  <si>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</si>
  <si>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</si>
  <si>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</si>
  <si>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</si>
  <si>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</si>
  <si>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</si>
  <si>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</si>
  <si>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</si>
  <si>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</si>
  <si>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</si>
  <si>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</si>
  <si>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</si>
  <si>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</si>
  <si>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</si>
  <si>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Hong Kong Special Administrative Region of China</t>
  </si>
  <si>
    <t>Macao Special Administrative Region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</si>
  <si>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</si>
  <si>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</si>
  <si>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</si>
  <si>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</si>
  <si>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</si>
  <si>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</si>
  <si>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</si>
  <si>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</si>
  <si>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</si>
  <si>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</si>
  <si>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</si>
  <si>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</si>
  <si>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</si>
  <si>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</si>
  <si>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</si>
  <si>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</si>
  <si>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</si>
  <si>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</si>
  <si>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</si>
  <si>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</si>
  <si>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</si>
  <si>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</si>
  <si>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</si>
  <si>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</si>
  <si>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</si>
  <si>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</si>
  <si>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</si>
  <si>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</si>
  <si>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</si>
  <si>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</si>
  <si>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</si>
  <si>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</si>
  <si>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</si>
  <si>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</si>
  <si>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</si>
  <si>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</si>
  <si>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</si>
  <si>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</si>
  <si>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</si>
  <si>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</si>
  <si>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</si>
  <si>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</si>
  <si>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</si>
  <si>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</si>
  <si>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</si>
  <si>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</si>
  <si>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</si>
  <si>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</si>
  <si>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</si>
  <si>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</si>
  <si>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</si>
  <si>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</si>
  <si>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</si>
  <si>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</si>
  <si>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</si>
  <si>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</si>
  <si>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</si>
  <si>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</si>
  <si>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</si>
  <si>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</si>
  <si>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</si>
  <si>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</si>
  <si>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</si>
  <si>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</si>
  <si>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</si>
  <si>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</si>
  <si>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</si>
  <si>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</si>
  <si>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</si>
  <si>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</si>
  <si>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</si>
  <si>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</si>
  <si>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</si>
  <si>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</si>
  <si>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</si>
  <si>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</si>
  <si>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</si>
  <si>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</si>
  <si>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</si>
  <si>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</si>
  <si>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</si>
  <si>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</si>
  <si>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</si>
  <si>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</si>
  <si>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</si>
  <si>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</si>
  <si>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</si>
  <si>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</si>
  <si>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</si>
  <si>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</si>
  <si>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</si>
  <si>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</si>
  <si>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</si>
  <si>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</si>
  <si>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</si>
  <si>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</si>
  <si>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</si>
  <si>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</si>
  <si>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</si>
  <si>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</si>
  <si>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</si>
  <si>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</si>
  <si>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</si>
  <si>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</si>
  <si>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</si>
  <si>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</si>
  <si>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</si>
  <si>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</si>
  <si>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</si>
  <si>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</si>
  <si>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</si>
  <si>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</si>
  <si>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</si>
  <si>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</si>
  <si>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</si>
  <si>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</si>
  <si>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</si>
  <si>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</si>
  <si>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</si>
  <si>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</si>
  <si>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</si>
  <si>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</si>
  <si>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</si>
  <si>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</si>
  <si>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</si>
  <si>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</si>
  <si>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</si>
  <si>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R_union</t>
  </si>
  <si>
    <t>Romania</t>
  </si>
  <si>
    <t>Russian Federation</t>
  </si>
  <si>
    <t>Rwanda</t>
  </si>
  <si>
    <t>Saint-Barthélemy</t>
  </si>
  <si>
    <t>Saint Helena</t>
  </si>
  <si>
    <t>Saint Kitts and Nevis</t>
  </si>
  <si>
    <t>Saint Lucia</t>
  </si>
  <si>
    <t>Saint-Martin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</si>
  <si>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</si>
  <si>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</si>
  <si>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</si>
  <si>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</si>
  <si>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</si>
  <si>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</si>
  <si>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</si>
  <si>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</si>
  <si>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</si>
  <si>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</si>
  <si>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</si>
  <si>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</si>
  <si>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</si>
  <si>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</si>
  <si>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</si>
  <si>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</si>
  <si>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</si>
  <si>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</si>
  <si>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</si>
  <si>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</si>
  <si>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</si>
  <si>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</si>
  <si>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</si>
  <si>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</si>
  <si>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</si>
  <si>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</si>
  <si>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</si>
  <si>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</si>
  <si>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</si>
  <si>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</si>
  <si>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</si>
  <si>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</si>
  <si>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</si>
  <si>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</si>
  <si>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</si>
  <si>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</si>
  <si>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</si>
  <si>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</si>
  <si>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</si>
  <si>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</si>
  <si>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</si>
  <si>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</si>
  <si>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</si>
  <si>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</si>
  <si>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</si>
  <si>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</si>
  <si>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</si>
  <si>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</si>
  <si>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</si>
  <si>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</si>
  <si>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</si>
  <si>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</si>
  <si>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</si>
  <si>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</si>
  <si>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</si>
  <si>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Normalised indicators code</t>
  </si>
  <si>
    <t>Q1</t>
  </si>
  <si>
    <t>Indicator</t>
  </si>
  <si>
    <t>State</t>
  </si>
  <si>
    <t>Data that are on this sheet are NOT to be edited</t>
  </si>
  <si>
    <t>Data state</t>
  </si>
  <si>
    <t>Any changes made on this sheet needs to be validated with Jules, Hania, TAS and WESO</t>
  </si>
  <si>
    <t>Year</t>
  </si>
  <si>
    <t>A</t>
  </si>
  <si>
    <t>B</t>
  </si>
  <si>
    <t>C</t>
  </si>
  <si>
    <t>D</t>
  </si>
  <si>
    <t>Q2</t>
  </si>
  <si>
    <t>Mean</t>
  </si>
  <si>
    <t>SD</t>
  </si>
  <si>
    <t>High</t>
  </si>
  <si>
    <t>Low</t>
  </si>
  <si>
    <t>Components</t>
  </si>
  <si>
    <t>AB</t>
  </si>
  <si>
    <t>DQ1</t>
  </si>
  <si>
    <t>Subindex</t>
  </si>
  <si>
    <t>Component</t>
  </si>
  <si>
    <t>Secondary</t>
  </si>
  <si>
    <t>Primary</t>
  </si>
  <si>
    <t>ABQ2</t>
  </si>
  <si>
    <t>CDQ1</t>
  </si>
  <si>
    <t>Weight</t>
  </si>
  <si>
    <t xml:space="preserve">C </t>
  </si>
  <si>
    <t>Index</t>
  </si>
  <si>
    <t>Composite</t>
  </si>
  <si>
    <t>Indicators Type</t>
  </si>
  <si>
    <t>HighLow</t>
  </si>
  <si>
    <t>Average Growth</t>
  </si>
  <si>
    <t>Missing values as Average of previous and next</t>
  </si>
  <si>
    <t>Average</t>
  </si>
  <si>
    <t>AverageGrowth</t>
  </si>
  <si>
    <t>Imputed</t>
  </si>
  <si>
    <t>Years</t>
  </si>
  <si>
    <t>Sorted</t>
  </si>
  <si>
    <t>Filtered countries</t>
  </si>
  <si>
    <t>Adjusted</t>
  </si>
  <si>
    <t>Adjust a value so it has no negative values</t>
  </si>
  <si>
    <t>Weighted</t>
  </si>
  <si>
    <t>Weighted mean of some cluster</t>
  </si>
  <si>
    <t>Description</t>
  </si>
  <si>
    <t>Description of indicator A</t>
  </si>
  <si>
    <t>Description of indicator D</t>
  </si>
  <si>
    <t>Description of indicator C</t>
  </si>
  <si>
    <t>Description of indicator B</t>
  </si>
  <si>
    <t>Quesiton 1</t>
  </si>
  <si>
    <t>Quesiton 2</t>
  </si>
  <si>
    <t>Type</t>
  </si>
  <si>
    <t xml:space="preserve">Weight </t>
  </si>
</sst>
</file>

<file path=xl/styles.xml><?xml version="1.0" encoding="utf-8"?>
<styleSheet xmlns="http://schemas.openxmlformats.org/spreadsheetml/2006/main">
  <numFmts count="1">
    <numFmt numFmtId="164" formatCode="0.000"/>
  </numFmts>
  <fonts count="16">
    <font>
      <sz val="10"/>
      <name val="Verdana"/>
      <family val="2"/>
    </font>
    <font>
      <sz val="10"/>
      <name val="Verdana"/>
      <family val="2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12"/>
      <color theme="0"/>
      <name val="Verdana"/>
      <family val="2"/>
    </font>
    <font>
      <sz val="8"/>
      <name val="Verdana"/>
      <family val="2"/>
    </font>
    <font>
      <b/>
      <sz val="12"/>
      <name val="Times New Roman"/>
      <family val="1"/>
    </font>
    <font>
      <sz val="10"/>
      <color rgb="FFFF000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b/>
      <sz val="10"/>
      <color rgb="FFC00000"/>
      <name val="Verdana"/>
      <family val="2"/>
    </font>
    <font>
      <sz val="12"/>
      <color theme="0"/>
      <name val="Times New Roman"/>
      <family val="1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b/>
      <sz val="12"/>
      <color rgb="FFFF0000"/>
      <name val="Times New Roman"/>
      <family val="1"/>
    </font>
    <font>
      <sz val="10"/>
      <color rgb="FF00206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7AB8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Border="1"/>
    <xf numFmtId="0" fontId="2" fillId="4" borderId="0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0" fontId="0" fillId="0" borderId="0" xfId="0" applyFill="1" applyBorder="1"/>
    <xf numFmtId="0" fontId="7" fillId="0" borderId="0" xfId="0" applyFont="1" applyBorder="1"/>
    <xf numFmtId="164" fontId="0" fillId="6" borderId="0" xfId="0" applyNumberFormat="1" applyFill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10" fillId="0" borderId="0" xfId="0" applyFont="1"/>
    <xf numFmtId="0" fontId="0" fillId="0" borderId="0" xfId="0" applyFont="1"/>
    <xf numFmtId="0" fontId="8" fillId="0" borderId="0" xfId="0" applyFont="1" applyBorder="1"/>
    <xf numFmtId="0" fontId="11" fillId="2" borderId="0" xfId="0" applyFont="1" applyFill="1"/>
    <xf numFmtId="0" fontId="4" fillId="3" borderId="0" xfId="0" applyFont="1" applyFill="1" applyAlignment="1">
      <alignment horizontal="center" vertical="center"/>
    </xf>
    <xf numFmtId="0" fontId="0" fillId="5" borderId="0" xfId="0" applyFont="1" applyFill="1" applyBorder="1"/>
    <xf numFmtId="0" fontId="12" fillId="2" borderId="0" xfId="0" applyFont="1" applyFill="1" applyBorder="1"/>
    <xf numFmtId="0" fontId="12" fillId="2" borderId="1" xfId="0" applyFont="1" applyFill="1" applyBorder="1"/>
    <xf numFmtId="0" fontId="13" fillId="2" borderId="0" xfId="0" applyFont="1" applyFill="1" applyBorder="1"/>
    <xf numFmtId="0" fontId="2" fillId="2" borderId="0" xfId="0" applyFont="1" applyFill="1" applyBorder="1"/>
    <xf numFmtId="0" fontId="13" fillId="5" borderId="0" xfId="0" applyFont="1" applyFill="1" applyBorder="1"/>
    <xf numFmtId="0" fontId="2" fillId="5" borderId="0" xfId="0" applyFont="1" applyFill="1" applyBorder="1"/>
    <xf numFmtId="0" fontId="14" fillId="5" borderId="0" xfId="0" applyFont="1" applyFill="1" applyBorder="1"/>
    <xf numFmtId="0" fontId="0" fillId="5" borderId="0" xfId="0" applyFill="1" applyBorder="1"/>
    <xf numFmtId="0" fontId="7" fillId="5" borderId="0" xfId="0" applyFont="1" applyFill="1" applyBorder="1"/>
    <xf numFmtId="0" fontId="15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B8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mposite">
  <a:themeElements>
    <a:clrScheme name="Composite">
      <a:dk1>
        <a:sysClr val="windowText" lastClr="000000"/>
      </a:dk1>
      <a:lt1>
        <a:sysClr val="window" lastClr="FFFFFF"/>
      </a:lt1>
      <a:dk2>
        <a:srgbClr val="5B6973"/>
      </a:dk2>
      <a:lt2>
        <a:srgbClr val="E7ECED"/>
      </a:lt2>
      <a:accent1>
        <a:srgbClr val="98C723"/>
      </a:accent1>
      <a:accent2>
        <a:srgbClr val="59B0B9"/>
      </a:accent2>
      <a:accent3>
        <a:srgbClr val="DEAE00"/>
      </a:accent3>
      <a:accent4>
        <a:srgbClr val="B77BB4"/>
      </a:accent4>
      <a:accent5>
        <a:srgbClr val="E0773C"/>
      </a:accent5>
      <a:accent6>
        <a:srgbClr val="A98D63"/>
      </a:accent6>
      <a:hlink>
        <a:srgbClr val="26CBEC"/>
      </a:hlink>
      <a:folHlink>
        <a:srgbClr val="598C8C"/>
      </a:folHlink>
    </a:clrScheme>
    <a:fontScheme name="Composit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mpos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5000"/>
                <a:satMod val="300000"/>
              </a:schemeClr>
            </a:gs>
            <a:gs pos="12000">
              <a:schemeClr val="phClr">
                <a:tint val="50000"/>
                <a:shade val="90000"/>
                <a:satMod val="250000"/>
              </a:schemeClr>
            </a:gs>
            <a:gs pos="100000">
              <a:schemeClr val="phClr">
                <a:tint val="85000"/>
                <a:shade val="75000"/>
                <a:satMod val="1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75000"/>
                <a:shade val="95000"/>
                <a:satMod val="175000"/>
              </a:schemeClr>
            </a:gs>
            <a:gs pos="12000">
              <a:schemeClr val="phClr">
                <a:tint val="90000"/>
                <a:shade val="90000"/>
                <a:satMod val="150000"/>
              </a:schemeClr>
            </a:gs>
            <a:gs pos="100000">
              <a:schemeClr val="phClr">
                <a:tint val="100000"/>
                <a:shade val="75000"/>
                <a:satMod val="150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freezing" dir="t">
              <a:rot lat="0" lon="0" rev="6000000"/>
            </a:lightRig>
          </a:scene3d>
          <a:sp3d contourW="12700" prstMaterial="dkEdge">
            <a:bevelT w="44450" h="25400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80000"/>
                <a:satMod val="110000"/>
                <a:lumMod val="80000"/>
              </a:schemeClr>
            </a:gs>
            <a:gs pos="79000">
              <a:schemeClr val="phClr">
                <a:tint val="100000"/>
                <a:shade val="90000"/>
                <a:satMod val="105000"/>
                <a:lumMod val="10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1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hade val="100000"/>
                <a:satMod val="100000"/>
                <a:lumMod val="110000"/>
              </a:schemeClr>
            </a:gs>
            <a:gs pos="83000">
              <a:schemeClr val="phClr">
                <a:shade val="75000"/>
                <a:satMod val="200000"/>
              </a:schemeClr>
            </a:gs>
            <a:gs pos="100000">
              <a:schemeClr val="phClr">
                <a:shade val="90000"/>
                <a:satMod val="200000"/>
              </a:schemeClr>
            </a:gs>
          </a:gsLst>
          <a:path path="circle">
            <a:fillToRect l="75000" t="100000" b="3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E282"/>
  <sheetViews>
    <sheetView topLeftCell="A255" workbookViewId="0">
      <selection activeCell="B264" sqref="B264"/>
    </sheetView>
  </sheetViews>
  <sheetFormatPr baseColWidth="10" defaultColWidth="9" defaultRowHeight="12.75"/>
  <cols>
    <col min="1" max="1" width="27.125" customWidth="1"/>
    <col min="2" max="2" width="32.75" customWidth="1"/>
    <col min="3" max="3" width="38.75" customWidth="1"/>
    <col min="4" max="4" width="22.75" customWidth="1"/>
  </cols>
  <sheetData>
    <row r="2" spans="1:3" ht="21.75">
      <c r="A2" s="17" t="s">
        <v>247</v>
      </c>
      <c r="B2" s="17"/>
      <c r="C2" s="4" t="s">
        <v>249</v>
      </c>
    </row>
    <row r="4" spans="1:3" s="2" customFormat="1" ht="15.75">
      <c r="A4" s="1" t="s">
        <v>248</v>
      </c>
    </row>
    <row r="5" spans="1:3">
      <c r="A5" s="3" t="s">
        <v>0</v>
      </c>
      <c r="B5" s="3" t="s">
        <v>1</v>
      </c>
    </row>
    <row r="6" spans="1:3">
      <c r="A6" s="14" t="s">
        <v>279</v>
      </c>
      <c r="B6" s="3" t="s">
        <v>2</v>
      </c>
    </row>
    <row r="7" spans="1:3">
      <c r="A7" s="14" t="s">
        <v>281</v>
      </c>
      <c r="B7" t="s">
        <v>282</v>
      </c>
    </row>
    <row r="8" spans="1:3">
      <c r="A8" s="3" t="s">
        <v>3</v>
      </c>
      <c r="B8" s="3" t="s">
        <v>4</v>
      </c>
    </row>
    <row r="9" spans="1:3">
      <c r="A9" s="14" t="s">
        <v>283</v>
      </c>
      <c r="B9" s="14" t="s">
        <v>284</v>
      </c>
    </row>
    <row r="10" spans="1:3">
      <c r="A10" s="14" t="s">
        <v>285</v>
      </c>
      <c r="B10" s="14" t="s">
        <v>286</v>
      </c>
    </row>
    <row r="12" spans="1:3" s="1" customFormat="1" ht="15.75">
      <c r="A12" s="1" t="s">
        <v>5</v>
      </c>
    </row>
    <row r="13" spans="1:3">
      <c r="A13" s="14" t="s">
        <v>277</v>
      </c>
      <c r="B13" s="14" t="s">
        <v>276</v>
      </c>
    </row>
    <row r="14" spans="1:3">
      <c r="A14" s="14" t="s">
        <v>278</v>
      </c>
      <c r="B14" s="14" t="s">
        <v>275</v>
      </c>
    </row>
    <row r="16" spans="1:3" s="1" customFormat="1" ht="15.75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  <row r="26" spans="1:1">
      <c r="A26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5" spans="1:1">
      <c r="A45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67</v>
      </c>
    </row>
    <row r="78" spans="1:1">
      <c r="A78" t="s">
        <v>68</v>
      </c>
    </row>
    <row r="79" spans="1:1">
      <c r="A79" t="s">
        <v>69</v>
      </c>
    </row>
    <row r="80" spans="1:1">
      <c r="A80" t="s">
        <v>70</v>
      </c>
    </row>
    <row r="81" spans="1:1">
      <c r="A81" t="s">
        <v>71</v>
      </c>
    </row>
    <row r="82" spans="1:1">
      <c r="A82" t="s">
        <v>72</v>
      </c>
    </row>
    <row r="83" spans="1:1">
      <c r="A83" t="s">
        <v>73</v>
      </c>
    </row>
    <row r="84" spans="1:1">
      <c r="A84" t="s">
        <v>74</v>
      </c>
    </row>
    <row r="85" spans="1:1">
      <c r="A85" t="s">
        <v>75</v>
      </c>
    </row>
    <row r="86" spans="1:1">
      <c r="A86" t="s">
        <v>76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98</v>
      </c>
    </row>
    <row r="109" spans="1:1">
      <c r="A109" t="s">
        <v>99</v>
      </c>
    </row>
    <row r="110" spans="1:1">
      <c r="A110" t="s">
        <v>100</v>
      </c>
    </row>
    <row r="111" spans="1:1">
      <c r="A111" t="s">
        <v>101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118</v>
      </c>
    </row>
    <row r="129" spans="1:1">
      <c r="A129" t="s">
        <v>119</v>
      </c>
    </row>
    <row r="130" spans="1:1">
      <c r="A130" t="s">
        <v>120</v>
      </c>
    </row>
    <row r="131" spans="1:1">
      <c r="A131" t="s">
        <v>121</v>
      </c>
    </row>
    <row r="132" spans="1:1">
      <c r="A132" t="s">
        <v>122</v>
      </c>
    </row>
    <row r="133" spans="1:1">
      <c r="A133" t="s">
        <v>123</v>
      </c>
    </row>
    <row r="134" spans="1:1">
      <c r="A134" t="s">
        <v>124</v>
      </c>
    </row>
    <row r="135" spans="1:1">
      <c r="A135" t="s">
        <v>125</v>
      </c>
    </row>
    <row r="136" spans="1:1">
      <c r="A136" t="s">
        <v>126</v>
      </c>
    </row>
    <row r="137" spans="1:1">
      <c r="A137" t="s">
        <v>127</v>
      </c>
    </row>
    <row r="138" spans="1:1">
      <c r="A138" t="s">
        <v>128</v>
      </c>
    </row>
    <row r="139" spans="1:1">
      <c r="A139" t="s">
        <v>129</v>
      </c>
    </row>
    <row r="140" spans="1:1">
      <c r="A140" t="s">
        <v>130</v>
      </c>
    </row>
    <row r="141" spans="1:1">
      <c r="A141" t="s">
        <v>131</v>
      </c>
    </row>
    <row r="142" spans="1:1">
      <c r="A142" t="s">
        <v>132</v>
      </c>
    </row>
    <row r="143" spans="1:1">
      <c r="A143" t="s">
        <v>133</v>
      </c>
    </row>
    <row r="144" spans="1:1">
      <c r="A144" t="s">
        <v>134</v>
      </c>
    </row>
    <row r="145" spans="1:1">
      <c r="A145" t="s">
        <v>135</v>
      </c>
    </row>
    <row r="146" spans="1:1">
      <c r="A146" t="s">
        <v>136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141</v>
      </c>
    </row>
    <row r="152" spans="1:1">
      <c r="A152" t="s">
        <v>142</v>
      </c>
    </row>
    <row r="153" spans="1:1">
      <c r="A153" t="s">
        <v>143</v>
      </c>
    </row>
    <row r="154" spans="1:1">
      <c r="A154" t="s">
        <v>144</v>
      </c>
    </row>
    <row r="155" spans="1:1">
      <c r="A155" t="s">
        <v>145</v>
      </c>
    </row>
    <row r="156" spans="1:1">
      <c r="A156" t="s">
        <v>146</v>
      </c>
    </row>
    <row r="157" spans="1:1">
      <c r="A157" t="s">
        <v>147</v>
      </c>
    </row>
    <row r="158" spans="1:1">
      <c r="A158" t="s">
        <v>148</v>
      </c>
    </row>
    <row r="159" spans="1:1">
      <c r="A159" t="s">
        <v>149</v>
      </c>
    </row>
    <row r="160" spans="1:1">
      <c r="A160" t="s">
        <v>150</v>
      </c>
    </row>
    <row r="161" spans="1:1">
      <c r="A161" t="s">
        <v>151</v>
      </c>
    </row>
    <row r="162" spans="1:1">
      <c r="A162" t="s">
        <v>152</v>
      </c>
    </row>
    <row r="163" spans="1:1">
      <c r="A163" t="s">
        <v>153</v>
      </c>
    </row>
    <row r="164" spans="1:1">
      <c r="A164" t="s">
        <v>154</v>
      </c>
    </row>
    <row r="165" spans="1:1">
      <c r="A165" t="s">
        <v>155</v>
      </c>
    </row>
    <row r="166" spans="1:1">
      <c r="A166" t="s">
        <v>156</v>
      </c>
    </row>
    <row r="167" spans="1:1">
      <c r="A167" t="s">
        <v>157</v>
      </c>
    </row>
    <row r="168" spans="1:1">
      <c r="A168" t="s">
        <v>158</v>
      </c>
    </row>
    <row r="169" spans="1:1">
      <c r="A169" t="s">
        <v>159</v>
      </c>
    </row>
    <row r="170" spans="1:1">
      <c r="A170" t="s">
        <v>160</v>
      </c>
    </row>
    <row r="171" spans="1:1">
      <c r="A171" t="s">
        <v>161</v>
      </c>
    </row>
    <row r="172" spans="1:1">
      <c r="A172" t="s">
        <v>162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177</v>
      </c>
    </row>
    <row r="188" spans="1:1">
      <c r="A188" t="s">
        <v>178</v>
      </c>
    </row>
    <row r="189" spans="1:1">
      <c r="A189" t="s">
        <v>179</v>
      </c>
    </row>
    <row r="190" spans="1:1">
      <c r="A190" t="s">
        <v>180</v>
      </c>
    </row>
    <row r="191" spans="1:1">
      <c r="A191" t="s">
        <v>181</v>
      </c>
    </row>
    <row r="192" spans="1:1">
      <c r="A192" t="s">
        <v>182</v>
      </c>
    </row>
    <row r="193" spans="1:1">
      <c r="A193" t="s">
        <v>183</v>
      </c>
    </row>
    <row r="194" spans="1:1">
      <c r="A194" t="s">
        <v>184</v>
      </c>
    </row>
    <row r="195" spans="1:1">
      <c r="A195" t="s">
        <v>185</v>
      </c>
    </row>
    <row r="196" spans="1:1">
      <c r="A196" t="s">
        <v>186</v>
      </c>
    </row>
    <row r="197" spans="1:1">
      <c r="A197" t="s">
        <v>187</v>
      </c>
    </row>
    <row r="198" spans="1:1">
      <c r="A198" t="s">
        <v>188</v>
      </c>
    </row>
    <row r="199" spans="1:1">
      <c r="A199" t="s">
        <v>189</v>
      </c>
    </row>
    <row r="200" spans="1:1">
      <c r="A200" t="s">
        <v>190</v>
      </c>
    </row>
    <row r="201" spans="1:1">
      <c r="A201" t="s">
        <v>191</v>
      </c>
    </row>
    <row r="202" spans="1:1">
      <c r="A202" t="s">
        <v>192</v>
      </c>
    </row>
    <row r="203" spans="1:1">
      <c r="A203" t="s">
        <v>193</v>
      </c>
    </row>
    <row r="204" spans="1:1">
      <c r="A204" t="s">
        <v>194</v>
      </c>
    </row>
    <row r="205" spans="1:1">
      <c r="A205" t="s">
        <v>195</v>
      </c>
    </row>
    <row r="206" spans="1:1">
      <c r="A206" t="s">
        <v>196</v>
      </c>
    </row>
    <row r="207" spans="1:1">
      <c r="A207" t="s">
        <v>197</v>
      </c>
    </row>
    <row r="208" spans="1:1">
      <c r="A208" t="s">
        <v>198</v>
      </c>
    </row>
    <row r="209" spans="1:1">
      <c r="A209" t="s">
        <v>199</v>
      </c>
    </row>
    <row r="210" spans="1:1">
      <c r="A210" t="s">
        <v>200</v>
      </c>
    </row>
    <row r="211" spans="1:1">
      <c r="A211" t="s">
        <v>201</v>
      </c>
    </row>
    <row r="212" spans="1:1">
      <c r="A212" t="s">
        <v>202</v>
      </c>
    </row>
    <row r="213" spans="1:1">
      <c r="A213" t="s">
        <v>203</v>
      </c>
    </row>
    <row r="214" spans="1:1">
      <c r="A214" t="s">
        <v>204</v>
      </c>
    </row>
    <row r="215" spans="1:1">
      <c r="A215" t="s">
        <v>205</v>
      </c>
    </row>
    <row r="216" spans="1:1">
      <c r="A216" t="s">
        <v>206</v>
      </c>
    </row>
    <row r="217" spans="1:1">
      <c r="A217" t="s">
        <v>207</v>
      </c>
    </row>
    <row r="218" spans="1:1">
      <c r="A218" t="s">
        <v>208</v>
      </c>
    </row>
    <row r="219" spans="1:1">
      <c r="A219" t="s">
        <v>209</v>
      </c>
    </row>
    <row r="220" spans="1:1">
      <c r="A220" t="s">
        <v>210</v>
      </c>
    </row>
    <row r="221" spans="1:1">
      <c r="A221" t="s">
        <v>211</v>
      </c>
    </row>
    <row r="222" spans="1:1">
      <c r="A222" t="s">
        <v>212</v>
      </c>
    </row>
    <row r="223" spans="1:1">
      <c r="A223" t="s">
        <v>213</v>
      </c>
    </row>
    <row r="224" spans="1:1">
      <c r="A224" t="s">
        <v>214</v>
      </c>
    </row>
    <row r="225" spans="1:1">
      <c r="A225" t="s">
        <v>215</v>
      </c>
    </row>
    <row r="226" spans="1:1">
      <c r="A226" t="s">
        <v>216</v>
      </c>
    </row>
    <row r="227" spans="1:1">
      <c r="A227" t="s">
        <v>217</v>
      </c>
    </row>
    <row r="228" spans="1:1">
      <c r="A228" t="s">
        <v>218</v>
      </c>
    </row>
    <row r="229" spans="1:1">
      <c r="A229" t="s">
        <v>219</v>
      </c>
    </row>
    <row r="230" spans="1:1">
      <c r="A230" t="s">
        <v>220</v>
      </c>
    </row>
    <row r="231" spans="1:1">
      <c r="A231" t="s">
        <v>221</v>
      </c>
    </row>
    <row r="232" spans="1:1">
      <c r="A232" t="s">
        <v>222</v>
      </c>
    </row>
    <row r="233" spans="1:1">
      <c r="A233" t="s">
        <v>223</v>
      </c>
    </row>
    <row r="234" spans="1:1">
      <c r="A234" t="s">
        <v>224</v>
      </c>
    </row>
    <row r="235" spans="1:1">
      <c r="A235" t="s">
        <v>225</v>
      </c>
    </row>
    <row r="236" spans="1:1">
      <c r="A236" t="s">
        <v>226</v>
      </c>
    </row>
    <row r="237" spans="1:1">
      <c r="A237" t="s">
        <v>227</v>
      </c>
    </row>
    <row r="238" spans="1:1">
      <c r="A238" t="s">
        <v>228</v>
      </c>
    </row>
    <row r="239" spans="1:1">
      <c r="A239" t="s">
        <v>229</v>
      </c>
    </row>
    <row r="240" spans="1:1">
      <c r="A240" t="s">
        <v>230</v>
      </c>
    </row>
    <row r="241" spans="1:5">
      <c r="A241" t="s">
        <v>231</v>
      </c>
    </row>
    <row r="242" spans="1:5">
      <c r="A242" t="s">
        <v>232</v>
      </c>
    </row>
    <row r="243" spans="1:5">
      <c r="A243" t="s">
        <v>233</v>
      </c>
    </row>
    <row r="244" spans="1:5">
      <c r="A244" t="s">
        <v>234</v>
      </c>
    </row>
    <row r="245" spans="1:5">
      <c r="A245" t="s">
        <v>235</v>
      </c>
    </row>
    <row r="246" spans="1:5">
      <c r="A246" t="s">
        <v>236</v>
      </c>
    </row>
    <row r="247" spans="1:5">
      <c r="A247" t="s">
        <v>237</v>
      </c>
    </row>
    <row r="248" spans="1:5">
      <c r="A248" t="s">
        <v>238</v>
      </c>
    </row>
    <row r="249" spans="1:5">
      <c r="A249" t="s">
        <v>239</v>
      </c>
    </row>
    <row r="250" spans="1:5">
      <c r="A250" t="s">
        <v>240</v>
      </c>
    </row>
    <row r="251" spans="1:5">
      <c r="A251" t="s">
        <v>241</v>
      </c>
    </row>
    <row r="252" spans="1:5">
      <c r="A252" t="s">
        <v>242</v>
      </c>
    </row>
    <row r="254" spans="1:5" s="1" customFormat="1" ht="15.75">
      <c r="A254" s="1" t="s">
        <v>243</v>
      </c>
      <c r="B254" s="1" t="s">
        <v>274</v>
      </c>
      <c r="C254" s="1" t="s">
        <v>269</v>
      </c>
      <c r="D254" s="1" t="s">
        <v>287</v>
      </c>
      <c r="E254" s="1" t="s">
        <v>294</v>
      </c>
    </row>
    <row r="255" spans="1:5">
      <c r="A255" t="s">
        <v>251</v>
      </c>
      <c r="B255" t="s">
        <v>258</v>
      </c>
      <c r="C255">
        <v>1</v>
      </c>
      <c r="D255" t="s">
        <v>288</v>
      </c>
      <c r="E255" t="s">
        <v>265</v>
      </c>
    </row>
    <row r="256" spans="1:5">
      <c r="A256" t="s">
        <v>252</v>
      </c>
      <c r="B256" t="s">
        <v>259</v>
      </c>
      <c r="C256">
        <v>0.5</v>
      </c>
      <c r="D256" t="s">
        <v>291</v>
      </c>
      <c r="E256" t="s">
        <v>265</v>
      </c>
    </row>
    <row r="257" spans="1:5">
      <c r="A257" t="s">
        <v>253</v>
      </c>
      <c r="B257" t="s">
        <v>258</v>
      </c>
      <c r="C257">
        <v>0.5</v>
      </c>
      <c r="D257" t="s">
        <v>290</v>
      </c>
      <c r="E257" t="s">
        <v>265</v>
      </c>
    </row>
    <row r="258" spans="1:5">
      <c r="A258" t="s">
        <v>254</v>
      </c>
      <c r="B258" t="s">
        <v>258</v>
      </c>
      <c r="C258">
        <v>1</v>
      </c>
      <c r="D258" t="s">
        <v>289</v>
      </c>
      <c r="E258" t="s">
        <v>265</v>
      </c>
    </row>
    <row r="259" spans="1:5">
      <c r="A259" t="s">
        <v>244</v>
      </c>
      <c r="B259" t="s">
        <v>258</v>
      </c>
      <c r="C259">
        <v>0.5</v>
      </c>
      <c r="D259" t="s">
        <v>292</v>
      </c>
      <c r="E259" t="s">
        <v>266</v>
      </c>
    </row>
    <row r="260" spans="1:5">
      <c r="A260" t="s">
        <v>255</v>
      </c>
      <c r="B260" t="s">
        <v>258</v>
      </c>
      <c r="C260">
        <v>1</v>
      </c>
      <c r="D260" t="s">
        <v>293</v>
      </c>
      <c r="E260" t="s">
        <v>266</v>
      </c>
    </row>
    <row r="263" spans="1:5" s="1" customFormat="1" ht="15.75">
      <c r="A263" s="1" t="s">
        <v>260</v>
      </c>
      <c r="B263" s="1" t="s">
        <v>269</v>
      </c>
    </row>
    <row r="264" spans="1:5">
      <c r="A264" t="s">
        <v>261</v>
      </c>
      <c r="B264">
        <v>1</v>
      </c>
    </row>
    <row r="265" spans="1:5">
      <c r="A265" t="s">
        <v>255</v>
      </c>
      <c r="B265">
        <v>1</v>
      </c>
    </row>
    <row r="266" spans="1:5">
      <c r="A266" t="s">
        <v>270</v>
      </c>
      <c r="B266">
        <v>1</v>
      </c>
    </row>
    <row r="267" spans="1:5">
      <c r="A267" t="s">
        <v>262</v>
      </c>
      <c r="B267">
        <v>1</v>
      </c>
    </row>
    <row r="269" spans="1:5" s="1" customFormat="1" ht="15.75">
      <c r="A269" s="1" t="s">
        <v>263</v>
      </c>
    </row>
    <row r="270" spans="1:5">
      <c r="A270" t="s">
        <v>267</v>
      </c>
      <c r="B270">
        <v>0.4</v>
      </c>
    </row>
    <row r="271" spans="1:5">
      <c r="A271" t="s">
        <v>268</v>
      </c>
      <c r="B271">
        <v>0.6</v>
      </c>
    </row>
    <row r="273" spans="1:1" s="1" customFormat="1" ht="15.75">
      <c r="A273" s="1" t="s">
        <v>273</v>
      </c>
    </row>
    <row r="274" spans="1:1">
      <c r="A274" t="s">
        <v>266</v>
      </c>
    </row>
    <row r="275" spans="1:1">
      <c r="A275" t="s">
        <v>265</v>
      </c>
    </row>
    <row r="278" spans="1:1" s="16" customFormat="1" ht="15.75">
      <c r="A278" s="16" t="s">
        <v>280</v>
      </c>
    </row>
    <row r="279" spans="1:1">
      <c r="A279">
        <v>2009</v>
      </c>
    </row>
    <row r="280" spans="1:1">
      <c r="A280">
        <v>2010</v>
      </c>
    </row>
    <row r="281" spans="1:1">
      <c r="A281">
        <v>2011</v>
      </c>
    </row>
    <row r="282" spans="1:1">
      <c r="A282">
        <v>2012</v>
      </c>
    </row>
  </sheetData>
  <sortState ref="A249:A333">
    <sortCondition ref="A249"/>
  </sortState>
  <dataConsolidate/>
  <mergeCells count="1">
    <mergeCell ref="A2:B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zoomScaleNormal="100" workbookViewId="0">
      <selection activeCell="A3" sqref="A3"/>
    </sheetView>
  </sheetViews>
  <sheetFormatPr baseColWidth="10" defaultColWidth="9" defaultRowHeight="12.75"/>
  <cols>
    <col min="1" max="1" width="9" style="5"/>
    <col min="2" max="2" width="9" style="7"/>
    <col min="3" max="16384" width="9" style="5"/>
  </cols>
  <sheetData>
    <row r="1" spans="1:6" ht="15.75">
      <c r="A1" s="22" t="s">
        <v>250</v>
      </c>
      <c r="B1" s="8">
        <v>2009</v>
      </c>
    </row>
    <row r="2" spans="1:6" ht="15.75">
      <c r="A2" s="22" t="s">
        <v>246</v>
      </c>
      <c r="B2" s="7" t="s">
        <v>0</v>
      </c>
    </row>
    <row r="3" spans="1:6" s="6" customFormat="1" ht="15.75">
      <c r="A3" s="19" t="s">
        <v>245</v>
      </c>
      <c r="B3" s="20"/>
      <c r="C3" s="21" t="s">
        <v>204</v>
      </c>
      <c r="D3" s="22" t="s">
        <v>78</v>
      </c>
      <c r="E3" s="22" t="s">
        <v>48</v>
      </c>
      <c r="F3" s="21" t="s">
        <v>17</v>
      </c>
    </row>
    <row r="4" spans="1:6">
      <c r="A4" s="19" t="s">
        <v>251</v>
      </c>
      <c r="C4" s="18">
        <v>2</v>
      </c>
      <c r="D4" s="5">
        <v>1</v>
      </c>
      <c r="E4" s="5">
        <v>3</v>
      </c>
      <c r="F4" s="9">
        <v>1</v>
      </c>
    </row>
    <row r="5" spans="1:6">
      <c r="A5" s="19" t="s">
        <v>252</v>
      </c>
      <c r="C5" s="5">
        <v>6</v>
      </c>
      <c r="D5" s="5">
        <v>5</v>
      </c>
      <c r="E5" s="5">
        <v>4</v>
      </c>
      <c r="F5" s="9">
        <v>2</v>
      </c>
    </row>
    <row r="6" spans="1:6">
      <c r="A6" s="19" t="s">
        <v>253</v>
      </c>
      <c r="C6" s="5">
        <v>4</v>
      </c>
      <c r="D6" s="5">
        <v>4</v>
      </c>
      <c r="E6" s="5">
        <v>6</v>
      </c>
      <c r="F6" s="9">
        <v>2</v>
      </c>
    </row>
    <row r="7" spans="1:6">
      <c r="A7" s="19" t="s">
        <v>254</v>
      </c>
      <c r="C7" s="9">
        <v>4</v>
      </c>
      <c r="D7" s="9">
        <v>2</v>
      </c>
      <c r="E7" s="9">
        <v>4</v>
      </c>
      <c r="F7" s="9">
        <v>1</v>
      </c>
    </row>
    <row r="8" spans="1:6">
      <c r="A8" s="15"/>
      <c r="C8" s="9"/>
      <c r="D8" s="9"/>
      <c r="E8" s="9"/>
      <c r="F8" s="9"/>
    </row>
  </sheetData>
  <dataValidations count="4">
    <dataValidation type="list" allowBlank="1" showInputMessage="1" showErrorMessage="1" sqref="C3:F3 A18:A1048576 A8:A10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A16:A17 A4:A7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zoomScaleNormal="100" workbookViewId="0">
      <selection activeCell="A3" sqref="A3"/>
    </sheetView>
  </sheetViews>
  <sheetFormatPr baseColWidth="10" defaultColWidth="9" defaultRowHeight="12.75"/>
  <cols>
    <col min="1" max="1" width="9" style="5"/>
    <col min="2" max="2" width="9" style="7"/>
    <col min="3" max="16384" width="9" style="5"/>
  </cols>
  <sheetData>
    <row r="1" spans="1:6" ht="15.75">
      <c r="A1" s="22" t="s">
        <v>250</v>
      </c>
      <c r="B1" s="8">
        <v>2010</v>
      </c>
    </row>
    <row r="2" spans="1:6" ht="15.75">
      <c r="A2" s="22" t="s">
        <v>246</v>
      </c>
      <c r="B2" s="7" t="s">
        <v>0</v>
      </c>
    </row>
    <row r="3" spans="1:6" s="6" customFormat="1" ht="15.75">
      <c r="A3" s="19" t="s">
        <v>245</v>
      </c>
      <c r="B3" s="20"/>
      <c r="C3" s="21" t="s">
        <v>204</v>
      </c>
      <c r="D3" s="22" t="s">
        <v>78</v>
      </c>
      <c r="E3" s="22" t="s">
        <v>48</v>
      </c>
      <c r="F3" s="21" t="s">
        <v>17</v>
      </c>
    </row>
    <row r="4" spans="1:6">
      <c r="A4" s="19" t="s">
        <v>251</v>
      </c>
      <c r="C4" s="18">
        <v>3</v>
      </c>
      <c r="E4" s="5">
        <v>5</v>
      </c>
      <c r="F4" s="9"/>
    </row>
    <row r="5" spans="1:6">
      <c r="A5" s="19" t="s">
        <v>252</v>
      </c>
      <c r="C5" s="5">
        <v>8</v>
      </c>
      <c r="D5" s="5">
        <v>6</v>
      </c>
      <c r="E5" s="5">
        <v>4</v>
      </c>
      <c r="F5" s="9"/>
    </row>
    <row r="6" spans="1:6">
      <c r="A6" s="19" t="s">
        <v>253</v>
      </c>
      <c r="C6" s="5">
        <v>5</v>
      </c>
      <c r="E6" s="5">
        <v>8</v>
      </c>
      <c r="F6" s="9"/>
    </row>
    <row r="7" spans="1:6">
      <c r="A7" s="19" t="s">
        <v>254</v>
      </c>
      <c r="C7" s="9">
        <v>6</v>
      </c>
      <c r="D7" s="9">
        <v>3</v>
      </c>
      <c r="E7" s="9">
        <v>6</v>
      </c>
      <c r="F7" s="9"/>
    </row>
    <row r="8" spans="1:6">
      <c r="A8" s="15"/>
      <c r="C8" s="9"/>
      <c r="D8" s="9"/>
      <c r="E8" s="9"/>
      <c r="F8" s="9"/>
    </row>
  </sheetData>
  <dataValidations count="4">
    <dataValidation type="list" allowBlank="1" showInputMessage="1" showErrorMessage="1" sqref="A4:A7">
      <formula1>indicators</formula1>
    </dataValidation>
    <dataValidation type="list" allowBlank="1" showInputMessage="1" showErrorMessage="1" sqref="C3:F3 A18:A1048576 A8:A12">
      <formula1>countries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zoomScaleNormal="100" workbookViewId="0">
      <selection activeCell="A3" sqref="A3"/>
    </sheetView>
  </sheetViews>
  <sheetFormatPr baseColWidth="10" defaultColWidth="9" defaultRowHeight="12.75"/>
  <cols>
    <col min="1" max="1" width="9" style="5"/>
    <col min="2" max="2" width="9" style="7"/>
    <col min="3" max="16384" width="9" style="5"/>
  </cols>
  <sheetData>
    <row r="1" spans="1:8" ht="15.75">
      <c r="A1" s="6" t="s">
        <v>250</v>
      </c>
      <c r="B1" s="8">
        <v>2011</v>
      </c>
    </row>
    <row r="2" spans="1:8" ht="15.75">
      <c r="A2" s="6" t="s">
        <v>246</v>
      </c>
      <c r="B2" s="7" t="s">
        <v>0</v>
      </c>
    </row>
    <row r="3" spans="1:8" s="6" customFormat="1" ht="15.75">
      <c r="A3" s="19" t="s">
        <v>245</v>
      </c>
      <c r="B3" s="20"/>
      <c r="C3" s="21" t="s">
        <v>204</v>
      </c>
      <c r="D3" s="22" t="s">
        <v>78</v>
      </c>
      <c r="E3" s="22" t="s">
        <v>48</v>
      </c>
      <c r="F3" s="21" t="s">
        <v>17</v>
      </c>
    </row>
    <row r="4" spans="1:8">
      <c r="A4" s="19" t="s">
        <v>251</v>
      </c>
      <c r="C4" s="18">
        <v>5</v>
      </c>
      <c r="D4" s="5">
        <v>3</v>
      </c>
      <c r="E4" s="5">
        <v>7</v>
      </c>
      <c r="F4" s="9">
        <v>1</v>
      </c>
    </row>
    <row r="5" spans="1:8">
      <c r="A5" s="19" t="s">
        <v>252</v>
      </c>
      <c r="C5" s="5">
        <v>10</v>
      </c>
      <c r="D5" s="5">
        <v>7</v>
      </c>
      <c r="E5" s="5">
        <v>4</v>
      </c>
      <c r="F5" s="9">
        <v>4</v>
      </c>
      <c r="G5" s="9"/>
      <c r="H5" s="9"/>
    </row>
    <row r="6" spans="1:8">
      <c r="A6" s="19" t="s">
        <v>253</v>
      </c>
      <c r="C6" s="5">
        <v>3</v>
      </c>
      <c r="D6" s="5">
        <v>6</v>
      </c>
      <c r="F6" s="9">
        <v>4</v>
      </c>
      <c r="G6" s="9"/>
      <c r="H6" s="9"/>
    </row>
    <row r="7" spans="1:8">
      <c r="A7" s="19" t="s">
        <v>254</v>
      </c>
      <c r="C7" s="9">
        <v>8</v>
      </c>
      <c r="D7" s="9">
        <v>4</v>
      </c>
      <c r="E7" s="9">
        <v>8</v>
      </c>
      <c r="F7" s="9">
        <v>3</v>
      </c>
      <c r="G7" s="9"/>
      <c r="H7" s="9"/>
    </row>
    <row r="8" spans="1:8">
      <c r="A8" s="19" t="s">
        <v>244</v>
      </c>
      <c r="C8" s="9">
        <v>6</v>
      </c>
      <c r="D8" s="9">
        <v>7</v>
      </c>
      <c r="E8" s="9">
        <v>8</v>
      </c>
      <c r="F8" s="9">
        <v>3</v>
      </c>
      <c r="G8" s="9"/>
      <c r="H8" s="9"/>
    </row>
    <row r="9" spans="1:8">
      <c r="A9" s="19" t="s">
        <v>255</v>
      </c>
      <c r="C9" s="9">
        <v>7</v>
      </c>
      <c r="D9" s="9">
        <v>3</v>
      </c>
      <c r="E9" s="9">
        <v>4</v>
      </c>
      <c r="F9" s="9">
        <v>2</v>
      </c>
    </row>
  </sheetData>
  <dataValidations count="4">
    <dataValidation type="list" allowBlank="1" showInputMessage="1" showErrorMessage="1" sqref="C3:F3 A20:A1048576 A10:A12">
      <formula1>countries</formula1>
    </dataValidation>
    <dataValidation type="list" allowBlank="1" showInputMessage="1" showErrorMessage="1" sqref="A4:A9 G3:J3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zoomScaleNormal="100" workbookViewId="0">
      <selection activeCell="A3" sqref="A3"/>
    </sheetView>
  </sheetViews>
  <sheetFormatPr baseColWidth="10" defaultColWidth="9" defaultRowHeight="12.75"/>
  <cols>
    <col min="1" max="1" width="9" style="5"/>
    <col min="2" max="2" width="9" style="7"/>
    <col min="3" max="16384" width="9" style="5"/>
  </cols>
  <sheetData>
    <row r="1" spans="1:6" ht="15.75">
      <c r="A1" s="6" t="s">
        <v>250</v>
      </c>
      <c r="B1" s="8">
        <v>2009</v>
      </c>
    </row>
    <row r="2" spans="1:6" ht="15.75">
      <c r="A2" s="6" t="s">
        <v>246</v>
      </c>
      <c r="B2" s="7" t="s">
        <v>279</v>
      </c>
    </row>
    <row r="3" spans="1:6" s="6" customFormat="1" ht="15.75">
      <c r="A3" s="19" t="s">
        <v>245</v>
      </c>
      <c r="B3" s="20"/>
      <c r="C3" s="21" t="s">
        <v>204</v>
      </c>
      <c r="D3" s="22" t="s">
        <v>78</v>
      </c>
      <c r="E3" s="22" t="s">
        <v>48</v>
      </c>
      <c r="F3" s="21" t="s">
        <v>17</v>
      </c>
    </row>
    <row r="4" spans="1:6">
      <c r="A4" s="19" t="s">
        <v>251</v>
      </c>
      <c r="C4" s="18">
        <v>2</v>
      </c>
      <c r="D4" s="5">
        <v>1</v>
      </c>
      <c r="E4" s="5">
        <v>3</v>
      </c>
      <c r="F4" s="9">
        <v>1</v>
      </c>
    </row>
    <row r="5" spans="1:6">
      <c r="A5" s="19" t="s">
        <v>252</v>
      </c>
      <c r="C5" s="5">
        <v>6</v>
      </c>
      <c r="D5" s="5">
        <v>5</v>
      </c>
      <c r="E5" s="5">
        <v>4</v>
      </c>
      <c r="F5" s="9">
        <v>2</v>
      </c>
    </row>
    <row r="6" spans="1:6">
      <c r="A6" s="19" t="s">
        <v>253</v>
      </c>
      <c r="C6" s="5">
        <v>4</v>
      </c>
      <c r="D6" s="5">
        <v>4</v>
      </c>
      <c r="E6" s="5">
        <v>6</v>
      </c>
      <c r="F6" s="9">
        <v>2</v>
      </c>
    </row>
    <row r="7" spans="1:6">
      <c r="A7" s="19" t="s">
        <v>254</v>
      </c>
      <c r="C7" s="9">
        <v>4</v>
      </c>
      <c r="D7" s="9">
        <v>2</v>
      </c>
      <c r="E7" s="9">
        <v>4</v>
      </c>
      <c r="F7" s="9">
        <v>1</v>
      </c>
    </row>
  </sheetData>
  <dataValidations count="4">
    <dataValidation type="list" allowBlank="1" showInputMessage="1" showErrorMessage="1" sqref="A4:A7">
      <formula1>indicators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8:A1048576 C3:F3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zoomScaleNormal="100" workbookViewId="0">
      <selection activeCell="A3" sqref="A3"/>
    </sheetView>
  </sheetViews>
  <sheetFormatPr baseColWidth="10" defaultColWidth="9" defaultRowHeight="12.75"/>
  <cols>
    <col min="1" max="1" width="9" style="5"/>
    <col min="2" max="2" width="9" style="7"/>
    <col min="3" max="16384" width="9" style="5"/>
  </cols>
  <sheetData>
    <row r="1" spans="1:6" ht="15.75">
      <c r="A1" s="6" t="s">
        <v>250</v>
      </c>
      <c r="B1" s="8">
        <v>2010</v>
      </c>
    </row>
    <row r="2" spans="1:6" ht="15.75">
      <c r="A2" s="6" t="s">
        <v>246</v>
      </c>
      <c r="B2" s="7" t="s">
        <v>279</v>
      </c>
    </row>
    <row r="3" spans="1:6" s="6" customFormat="1" ht="15.75">
      <c r="A3" s="19" t="s">
        <v>245</v>
      </c>
      <c r="B3" s="20"/>
      <c r="C3" s="21" t="s">
        <v>204</v>
      </c>
      <c r="D3" s="22" t="s">
        <v>78</v>
      </c>
      <c r="E3" s="22" t="s">
        <v>48</v>
      </c>
      <c r="F3" s="21" t="s">
        <v>17</v>
      </c>
    </row>
    <row r="4" spans="1:6">
      <c r="A4" s="19" t="s">
        <v>251</v>
      </c>
      <c r="C4" s="18">
        <v>3</v>
      </c>
      <c r="D4" s="10">
        <f>('2009-Raw'!D4+'2011-Raw'!D4)/2</f>
        <v>2</v>
      </c>
      <c r="E4" s="5">
        <v>5</v>
      </c>
      <c r="F4" s="10">
        <f>('2009-Raw'!F4+'2011-Raw'!F4)/2</f>
        <v>1</v>
      </c>
    </row>
    <row r="5" spans="1:6">
      <c r="A5" s="19" t="s">
        <v>252</v>
      </c>
      <c r="C5" s="5">
        <v>8</v>
      </c>
      <c r="D5" s="5">
        <v>6</v>
      </c>
      <c r="E5" s="5">
        <v>4</v>
      </c>
      <c r="F5" s="10">
        <f>('2009-Raw'!F5+'2011-Raw'!F5)/2</f>
        <v>3</v>
      </c>
    </row>
    <row r="6" spans="1:6">
      <c r="A6" s="19" t="s">
        <v>253</v>
      </c>
      <c r="C6" s="5">
        <v>5</v>
      </c>
      <c r="D6" s="10">
        <f>('2009-Raw'!D6+'2011-Raw'!D6)/2</f>
        <v>5</v>
      </c>
      <c r="E6" s="5">
        <v>8</v>
      </c>
      <c r="F6" s="10">
        <f>('2009-Raw'!F6+'2011-Raw'!F6)/2</f>
        <v>3</v>
      </c>
    </row>
    <row r="7" spans="1:6">
      <c r="A7" s="19" t="s">
        <v>254</v>
      </c>
      <c r="C7" s="9">
        <v>6</v>
      </c>
      <c r="D7" s="9">
        <v>3</v>
      </c>
      <c r="E7" s="9">
        <v>6</v>
      </c>
      <c r="F7" s="10">
        <f>('2009-Raw'!F7+'2011-Raw'!F7)/2</f>
        <v>2</v>
      </c>
    </row>
    <row r="8" spans="1:6">
      <c r="A8" s="15"/>
      <c r="C8" s="10"/>
      <c r="D8" s="10"/>
      <c r="E8" s="10"/>
      <c r="F8" s="10"/>
    </row>
  </sheetData>
  <dataValidations count="4">
    <dataValidation type="list" allowBlank="1" showInputMessage="1" showErrorMessage="1" sqref="A8:A1048576 C3:F3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A4:A7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zoomScaleNormal="100" workbookViewId="0">
      <selection activeCell="A3" sqref="A3"/>
    </sheetView>
  </sheetViews>
  <sheetFormatPr baseColWidth="10" defaultColWidth="9" defaultRowHeight="12.75"/>
  <cols>
    <col min="1" max="1" width="9" style="5"/>
    <col min="2" max="2" width="9" style="7"/>
    <col min="3" max="16384" width="9" style="5"/>
  </cols>
  <sheetData>
    <row r="1" spans="1:8" ht="15.75">
      <c r="A1" s="6" t="s">
        <v>250</v>
      </c>
      <c r="B1" s="8">
        <v>2011</v>
      </c>
    </row>
    <row r="2" spans="1:8" ht="15.75">
      <c r="A2" s="6" t="s">
        <v>246</v>
      </c>
      <c r="B2" s="7" t="s">
        <v>279</v>
      </c>
    </row>
    <row r="3" spans="1:8" s="6" customFormat="1" ht="15.75">
      <c r="A3" s="19" t="s">
        <v>245</v>
      </c>
      <c r="B3" s="20"/>
      <c r="C3" s="21" t="s">
        <v>204</v>
      </c>
      <c r="D3" s="22" t="s">
        <v>78</v>
      </c>
      <c r="E3" s="22" t="s">
        <v>48</v>
      </c>
      <c r="F3" s="21" t="s">
        <v>17</v>
      </c>
    </row>
    <row r="4" spans="1:8">
      <c r="A4" s="19" t="s">
        <v>251</v>
      </c>
      <c r="C4" s="18">
        <v>5</v>
      </c>
      <c r="D4" s="5">
        <v>3</v>
      </c>
      <c r="E4" s="5">
        <v>7</v>
      </c>
      <c r="F4" s="9">
        <v>1</v>
      </c>
    </row>
    <row r="5" spans="1:8">
      <c r="A5" s="19" t="s">
        <v>252</v>
      </c>
      <c r="C5" s="5">
        <v>10</v>
      </c>
      <c r="D5" s="5">
        <v>7</v>
      </c>
      <c r="E5" s="5">
        <v>4</v>
      </c>
      <c r="F5" s="9">
        <v>4</v>
      </c>
      <c r="G5" s="9"/>
      <c r="H5" s="9"/>
    </row>
    <row r="6" spans="1:8">
      <c r="A6" s="19" t="s">
        <v>253</v>
      </c>
      <c r="C6" s="5">
        <v>3</v>
      </c>
      <c r="D6" s="5">
        <v>6</v>
      </c>
      <c r="E6" s="10">
        <f>'2010-Raw'!E6*('2010-Raw'!E6/'2009-Raw'!E6)</f>
        <v>10.666666666666666</v>
      </c>
      <c r="F6" s="9">
        <v>4</v>
      </c>
      <c r="G6" s="9"/>
      <c r="H6" s="9"/>
    </row>
    <row r="7" spans="1:8">
      <c r="A7" s="19" t="s">
        <v>254</v>
      </c>
      <c r="C7" s="9">
        <v>8</v>
      </c>
      <c r="D7" s="9">
        <v>4</v>
      </c>
      <c r="E7" s="9">
        <v>8</v>
      </c>
      <c r="F7" s="9">
        <v>3</v>
      </c>
      <c r="G7" s="9"/>
      <c r="H7" s="9"/>
    </row>
    <row r="8" spans="1:8">
      <c r="A8" s="19" t="s">
        <v>244</v>
      </c>
      <c r="C8" s="9">
        <v>6</v>
      </c>
      <c r="D8" s="9">
        <v>7</v>
      </c>
      <c r="E8" s="9">
        <v>8</v>
      </c>
      <c r="F8" s="9">
        <v>3</v>
      </c>
      <c r="G8" s="9"/>
      <c r="H8" s="9"/>
    </row>
    <row r="9" spans="1:8">
      <c r="A9" s="19" t="s">
        <v>255</v>
      </c>
      <c r="C9" s="9">
        <v>7</v>
      </c>
      <c r="D9" s="9">
        <v>3</v>
      </c>
      <c r="E9" s="9">
        <v>4</v>
      </c>
      <c r="F9" s="9">
        <v>2</v>
      </c>
    </row>
  </sheetData>
  <dataValidations count="4">
    <dataValidation type="list" allowBlank="1" showInputMessage="1" showErrorMessage="1" sqref="G3:H3 A4:A9">
      <formula1>indicators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10:A1048576 C3:F3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O8"/>
  <sheetViews>
    <sheetView zoomScaleNormal="100" workbookViewId="0">
      <selection activeCell="A3" sqref="A3"/>
    </sheetView>
  </sheetViews>
  <sheetFormatPr baseColWidth="10" defaultColWidth="9" defaultRowHeight="12.75"/>
  <cols>
    <col min="1" max="1" width="9" style="5"/>
    <col min="2" max="2" width="9" style="7"/>
    <col min="3" max="7" width="9" style="5"/>
    <col min="8" max="8" width="10.625" style="5" bestFit="1" customWidth="1"/>
    <col min="9" max="16384" width="9" style="5"/>
  </cols>
  <sheetData>
    <row r="1" spans="1:93" ht="15.75">
      <c r="A1" s="6" t="s">
        <v>250</v>
      </c>
      <c r="B1" s="8">
        <v>2009</v>
      </c>
    </row>
    <row r="2" spans="1:93" ht="15.75">
      <c r="A2" s="6" t="s">
        <v>246</v>
      </c>
      <c r="B2" s="7" t="s">
        <v>281</v>
      </c>
    </row>
    <row r="3" spans="1:93" s="6" customFormat="1" ht="15.75">
      <c r="A3" s="19" t="s">
        <v>245</v>
      </c>
      <c r="B3" s="20"/>
      <c r="C3" s="21" t="s">
        <v>204</v>
      </c>
      <c r="D3" s="22" t="s">
        <v>78</v>
      </c>
      <c r="E3" s="22" t="s">
        <v>48</v>
      </c>
      <c r="F3" s="23"/>
      <c r="G3" s="25" t="s">
        <v>256</v>
      </c>
      <c r="H3" s="25" t="s">
        <v>257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</row>
    <row r="4" spans="1:93">
      <c r="A4" s="19" t="s">
        <v>251</v>
      </c>
      <c r="C4" s="18">
        <v>2</v>
      </c>
      <c r="D4" s="5">
        <v>1</v>
      </c>
      <c r="E4" s="5">
        <v>3</v>
      </c>
      <c r="F4" s="9"/>
      <c r="G4" s="10">
        <f>AVERAGE(C4:E4)</f>
        <v>2</v>
      </c>
      <c r="H4" s="10">
        <f>STDEV(C4:E4)</f>
        <v>1</v>
      </c>
    </row>
    <row r="5" spans="1:93">
      <c r="A5" s="19" t="s">
        <v>252</v>
      </c>
      <c r="C5" s="5">
        <v>6</v>
      </c>
      <c r="D5" s="5">
        <v>5</v>
      </c>
      <c r="E5" s="5">
        <v>4</v>
      </c>
      <c r="F5" s="9"/>
      <c r="G5" s="10">
        <f>AVERAGE(C5:E5)</f>
        <v>5</v>
      </c>
      <c r="H5" s="10">
        <f>STDEV(C5:E5)</f>
        <v>1</v>
      </c>
    </row>
    <row r="6" spans="1:93">
      <c r="A6" s="19" t="s">
        <v>253</v>
      </c>
      <c r="C6" s="5">
        <v>4</v>
      </c>
      <c r="D6" s="5">
        <v>4</v>
      </c>
      <c r="E6" s="5">
        <v>6</v>
      </c>
      <c r="F6" s="9"/>
      <c r="G6" s="10">
        <f>AVERAGE(C6:E6)</f>
        <v>4.666666666666667</v>
      </c>
      <c r="H6" s="10">
        <f>STDEV(C6:E6)</f>
        <v>1.1547005383792526</v>
      </c>
    </row>
    <row r="7" spans="1:93">
      <c r="A7" s="19" t="s">
        <v>254</v>
      </c>
      <c r="C7" s="9">
        <v>4</v>
      </c>
      <c r="D7" s="9">
        <v>2</v>
      </c>
      <c r="E7" s="9">
        <v>4</v>
      </c>
      <c r="F7" s="9"/>
      <c r="G7" s="10">
        <f>AVERAGE(C7:E7)</f>
        <v>3.3333333333333335</v>
      </c>
      <c r="H7" s="10">
        <f>STDEV(C7:E7)</f>
        <v>1.154700538379251</v>
      </c>
    </row>
    <row r="8" spans="1:93">
      <c r="A8" s="15"/>
      <c r="C8" s="9"/>
      <c r="D8" s="9"/>
      <c r="E8" s="9"/>
      <c r="F8" s="9"/>
    </row>
  </sheetData>
  <dataValidations count="4">
    <dataValidation type="list" allowBlank="1" showInputMessage="1" showErrorMessage="1" sqref="A8:A1048576 C3:F3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A4:A7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U8"/>
  <sheetViews>
    <sheetView zoomScaleNormal="100" workbookViewId="0">
      <selection activeCell="A3" sqref="A3"/>
    </sheetView>
  </sheetViews>
  <sheetFormatPr baseColWidth="10" defaultColWidth="9" defaultRowHeight="12.75"/>
  <cols>
    <col min="1" max="1" width="9" style="5"/>
    <col min="2" max="2" width="9" style="7"/>
    <col min="3" max="7" width="9" style="5"/>
    <col min="8" max="8" width="10.625" style="5" bestFit="1" customWidth="1"/>
    <col min="9" max="16384" width="9" style="5"/>
  </cols>
  <sheetData>
    <row r="1" spans="1:21" ht="15.75">
      <c r="A1" s="6" t="s">
        <v>250</v>
      </c>
      <c r="B1" s="8">
        <v>2010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5.75">
      <c r="A2" s="6" t="s">
        <v>246</v>
      </c>
      <c r="B2" s="7" t="s">
        <v>281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</row>
    <row r="3" spans="1:21" s="6" customFormat="1" ht="15.75">
      <c r="A3" s="19" t="s">
        <v>245</v>
      </c>
      <c r="B3" s="20"/>
      <c r="C3" s="21" t="s">
        <v>204</v>
      </c>
      <c r="D3" s="22" t="s">
        <v>78</v>
      </c>
      <c r="E3" s="22" t="s">
        <v>48</v>
      </c>
      <c r="F3" s="23"/>
      <c r="G3" s="25" t="s">
        <v>256</v>
      </c>
      <c r="H3" s="25" t="s">
        <v>257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>
      <c r="A4" s="19" t="s">
        <v>251</v>
      </c>
      <c r="C4" s="18">
        <v>3</v>
      </c>
      <c r="D4" s="10">
        <f>('2009-Raw'!D4+'2011-Raw'!D4)/2</f>
        <v>2</v>
      </c>
      <c r="E4" s="5">
        <v>5</v>
      </c>
      <c r="F4" s="27"/>
      <c r="G4" s="27">
        <f>AVERAGE(C4:E4)</f>
        <v>3.3333333333333335</v>
      </c>
      <c r="H4" s="27">
        <f>STDEV(C4:E4)</f>
        <v>1.5275252316519463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>
      <c r="A5" s="19" t="s">
        <v>252</v>
      </c>
      <c r="C5" s="5">
        <v>8</v>
      </c>
      <c r="D5" s="5">
        <v>6</v>
      </c>
      <c r="E5" s="5">
        <v>4</v>
      </c>
      <c r="F5" s="27"/>
      <c r="G5" s="27">
        <f>AVERAGE(C5:E5)</f>
        <v>6</v>
      </c>
      <c r="H5" s="27">
        <f>STDEV(C5:E5)</f>
        <v>2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>
      <c r="A6" s="19" t="s">
        <v>253</v>
      </c>
      <c r="C6" s="5">
        <v>5</v>
      </c>
      <c r="D6" s="10">
        <f>('2009-Raw'!D6+'2011-Raw'!D6)/2</f>
        <v>5</v>
      </c>
      <c r="E6" s="5">
        <v>8</v>
      </c>
      <c r="F6" s="27"/>
      <c r="G6" s="27">
        <f>AVERAGE(C6:E6)</f>
        <v>6</v>
      </c>
      <c r="H6" s="27">
        <f>STDEV(C6:E6)</f>
        <v>1.7320508075688772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>
      <c r="A7" s="19" t="s">
        <v>254</v>
      </c>
      <c r="C7" s="9">
        <v>6</v>
      </c>
      <c r="D7" s="9">
        <v>3</v>
      </c>
      <c r="E7" s="9">
        <v>6</v>
      </c>
      <c r="F7" s="27"/>
      <c r="G7" s="27">
        <f>AVERAGE(C7:E7)</f>
        <v>5</v>
      </c>
      <c r="H7" s="27">
        <f>STDEV(C7:E7)</f>
        <v>1.7320508075688772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>
      <c r="A8" s="15"/>
      <c r="C8" s="10"/>
      <c r="D8" s="10"/>
      <c r="E8" s="10"/>
      <c r="F8" s="10"/>
    </row>
  </sheetData>
  <dataValidations count="4">
    <dataValidation type="list" allowBlank="1" showInputMessage="1" showErrorMessage="1" sqref="A4:A7">
      <formula1>indicators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8:A1048576 C3:F3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9"/>
  <sheetViews>
    <sheetView zoomScaleNormal="100" workbookViewId="0">
      <selection activeCell="B3" sqref="B3"/>
    </sheetView>
  </sheetViews>
  <sheetFormatPr baseColWidth="10" defaultColWidth="9" defaultRowHeight="12.75"/>
  <cols>
    <col min="1" max="1" width="9" style="5"/>
    <col min="2" max="2" width="9" style="7"/>
    <col min="3" max="16384" width="9" style="5"/>
  </cols>
  <sheetData>
    <row r="1" spans="1:30" ht="15.75">
      <c r="A1" s="6" t="s">
        <v>250</v>
      </c>
      <c r="B1" s="8">
        <v>2011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30" ht="15.75">
      <c r="A2" s="6" t="s">
        <v>246</v>
      </c>
      <c r="B2" s="7" t="s">
        <v>281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30" s="6" customFormat="1" ht="15.75">
      <c r="A3" s="19" t="s">
        <v>245</v>
      </c>
      <c r="B3" s="20"/>
      <c r="C3" s="21" t="s">
        <v>204</v>
      </c>
      <c r="D3" s="22" t="s">
        <v>78</v>
      </c>
      <c r="E3" s="22" t="s">
        <v>48</v>
      </c>
      <c r="F3" s="23"/>
      <c r="G3" s="25" t="s">
        <v>256</v>
      </c>
      <c r="H3" s="25" t="s">
        <v>257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spans="1:30">
      <c r="A4" s="19" t="s">
        <v>251</v>
      </c>
      <c r="C4" s="18">
        <v>5</v>
      </c>
      <c r="D4" s="5">
        <v>3</v>
      </c>
      <c r="E4" s="5">
        <v>7</v>
      </c>
      <c r="F4" s="26"/>
      <c r="G4" s="27">
        <f>AVERAGE(C4:E4)</f>
        <v>5</v>
      </c>
      <c r="H4" s="27">
        <f>STDEV(C4:E4)</f>
        <v>2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</row>
    <row r="5" spans="1:30">
      <c r="A5" s="19" t="s">
        <v>252</v>
      </c>
      <c r="C5" s="5">
        <v>10</v>
      </c>
      <c r="D5" s="5">
        <v>7</v>
      </c>
      <c r="E5" s="5">
        <v>4</v>
      </c>
      <c r="F5" s="26"/>
      <c r="G5" s="27">
        <f>AVERAGE(C5:E5)</f>
        <v>7</v>
      </c>
      <c r="H5" s="27">
        <f>STDEV(C5:E5)</f>
        <v>3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</row>
    <row r="6" spans="1:30">
      <c r="A6" s="19" t="s">
        <v>253</v>
      </c>
      <c r="C6" s="5">
        <v>3</v>
      </c>
      <c r="D6" s="5">
        <v>6</v>
      </c>
      <c r="E6" s="10">
        <f>'2010-Raw'!E6*('2010-Raw'!E6/'2009-Raw'!E6)</f>
        <v>10.666666666666666</v>
      </c>
      <c r="F6" s="26"/>
      <c r="G6" s="27">
        <f>AVERAGE(C6:E6)</f>
        <v>6.5555555555555545</v>
      </c>
      <c r="H6" s="27">
        <f>STDEV(C6:E6)</f>
        <v>3.8634085890474927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 spans="1:30">
      <c r="A7" s="19" t="s">
        <v>254</v>
      </c>
      <c r="C7" s="9">
        <v>8</v>
      </c>
      <c r="D7" s="9">
        <v>4</v>
      </c>
      <c r="E7" s="9">
        <v>8</v>
      </c>
      <c r="F7" s="26"/>
      <c r="G7" s="27">
        <f>AVERAGE(C7:E7)</f>
        <v>6.666666666666667</v>
      </c>
      <c r="H7" s="27">
        <f>STDEV(C7:E7)</f>
        <v>2.309401076758502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</row>
    <row r="8" spans="1:30">
      <c r="A8" s="19" t="s">
        <v>244</v>
      </c>
      <c r="C8" s="9">
        <v>6</v>
      </c>
      <c r="D8" s="9">
        <v>7</v>
      </c>
      <c r="E8" s="9">
        <v>8</v>
      </c>
      <c r="F8" s="26"/>
      <c r="G8" s="27">
        <f>AVERAGE(C8:E8)</f>
        <v>7</v>
      </c>
      <c r="H8" s="27">
        <f>STDEV(C8:E8)</f>
        <v>1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</row>
    <row r="9" spans="1:30">
      <c r="A9" s="19" t="s">
        <v>255</v>
      </c>
      <c r="C9" s="9">
        <v>7</v>
      </c>
      <c r="D9" s="9">
        <v>3</v>
      </c>
      <c r="E9" s="9">
        <v>4</v>
      </c>
      <c r="F9" s="26"/>
      <c r="G9" s="27">
        <f>AVERAGE(C9:E9)</f>
        <v>4.666666666666667</v>
      </c>
      <c r="H9" s="27">
        <f>STDEV(C9:E9)</f>
        <v>2.0816659994661335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</row>
  </sheetData>
  <dataValidations count="4">
    <dataValidation type="list" allowBlank="1" showInputMessage="1" showErrorMessage="1" sqref="A10:A1048576 C3:F3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A4:A9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zoomScaleNormal="100" workbookViewId="0">
      <selection activeCell="A4" sqref="A4"/>
    </sheetView>
  </sheetViews>
  <sheetFormatPr baseColWidth="10" defaultColWidth="9" defaultRowHeight="12.75"/>
  <cols>
    <col min="1" max="1" width="9" style="5"/>
    <col min="2" max="2" width="9" style="7"/>
    <col min="3" max="16384" width="9" style="5"/>
  </cols>
  <sheetData>
    <row r="1" spans="1:6" ht="15.75">
      <c r="A1" s="6" t="s">
        <v>250</v>
      </c>
      <c r="B1" s="8">
        <v>2009</v>
      </c>
    </row>
    <row r="2" spans="1:6" ht="15.75">
      <c r="A2" s="6" t="s">
        <v>246</v>
      </c>
      <c r="B2" s="7" t="s">
        <v>3</v>
      </c>
    </row>
    <row r="3" spans="1:6" s="6" customFormat="1" ht="15.75">
      <c r="A3" s="19" t="s">
        <v>245</v>
      </c>
      <c r="B3" s="20"/>
      <c r="C3" s="21" t="s">
        <v>204</v>
      </c>
      <c r="D3" s="22" t="s">
        <v>78</v>
      </c>
      <c r="E3" s="22" t="s">
        <v>48</v>
      </c>
    </row>
    <row r="4" spans="1:6">
      <c r="A4" s="19" t="s">
        <v>251</v>
      </c>
      <c r="C4" s="18">
        <f>('2009-Sorted'!C4-'2009-Sorted'!G4)/'2009-Sorted'!H4</f>
        <v>0</v>
      </c>
      <c r="D4" s="18">
        <f>('2009-Sorted'!D4-'2009-Sorted'!G4)/'2009-Sorted'!H4</f>
        <v>-1</v>
      </c>
      <c r="E4" s="18">
        <f>('2009-Sorted'!E4-'2009-Sorted'!G4)/'2009-Sorted'!H4</f>
        <v>1</v>
      </c>
    </row>
    <row r="5" spans="1:6">
      <c r="A5" s="19" t="s">
        <v>252</v>
      </c>
      <c r="C5" s="18">
        <f>('2009-Sorted'!G5-'2009-Sorted'!C5)/'2009-Sorted'!H5</f>
        <v>-1</v>
      </c>
      <c r="D5" s="18">
        <f>('2009-Sorted'!G5-'2009-Sorted'!D5)/'2009-Sorted'!H5</f>
        <v>0</v>
      </c>
      <c r="E5" s="18">
        <f>('2009-Sorted'!G5-'2009-Sorted'!E5)/'2009-Sorted'!H5</f>
        <v>1</v>
      </c>
    </row>
    <row r="6" spans="1:6">
      <c r="A6" s="19" t="s">
        <v>253</v>
      </c>
      <c r="C6" s="18">
        <f>('2009-Sorted'!C6-'2009-Sorted'!G6)/'2009-Sorted'!H6</f>
        <v>-0.57735026918962551</v>
      </c>
      <c r="D6" s="18">
        <f>('2009-Sorted'!D6-'2009-Sorted'!G6)/'2009-Sorted'!H6</f>
        <v>-0.57735026918962551</v>
      </c>
      <c r="E6" s="18">
        <f>('2009-Sorted'!E6-'2009-Sorted'!G6)/'2009-Sorted'!H6</f>
        <v>1.1547005383792501</v>
      </c>
    </row>
    <row r="7" spans="1:6">
      <c r="A7" s="19" t="s">
        <v>254</v>
      </c>
      <c r="C7" s="18">
        <f>('2009-Sorted'!C7-'2009-Sorted'!G7)/'2009-Sorted'!H7</f>
        <v>0.57735026918962584</v>
      </c>
      <c r="D7" s="18">
        <f>('2009-Sorted'!D7-'2009-Sorted'!G7)/'2009-Sorted'!H7</f>
        <v>-1.1547005383792521</v>
      </c>
      <c r="E7" s="18">
        <f>('2009-Sorted'!E7-'2009-Sorted'!G7)/'2009-Sorted'!H7</f>
        <v>0.57735026918962584</v>
      </c>
    </row>
    <row r="8" spans="1:6">
      <c r="A8" s="15"/>
      <c r="C8" s="9"/>
      <c r="D8" s="9"/>
      <c r="E8" s="9"/>
      <c r="F8" s="9"/>
    </row>
  </sheetData>
  <dataValidations count="4">
    <dataValidation type="list" allowBlank="1" showInputMessage="1" showErrorMessage="1" sqref="F3 A4:A7">
      <formula1>indicators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8:A1048576 C3:E3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zoomScaleNormal="100" workbookViewId="0">
      <selection activeCell="A4" sqref="A4"/>
    </sheetView>
  </sheetViews>
  <sheetFormatPr baseColWidth="10" defaultColWidth="9" defaultRowHeight="12.75"/>
  <cols>
    <col min="1" max="1" width="9" style="5"/>
    <col min="2" max="2" width="9" style="7"/>
    <col min="3" max="16384" width="9" style="5"/>
  </cols>
  <sheetData>
    <row r="1" spans="1:6" ht="15.75">
      <c r="A1" s="6" t="s">
        <v>250</v>
      </c>
      <c r="B1" s="8">
        <v>2010</v>
      </c>
    </row>
    <row r="2" spans="1:6" ht="15.75">
      <c r="A2" s="6" t="s">
        <v>246</v>
      </c>
      <c r="B2" s="7" t="s">
        <v>3</v>
      </c>
    </row>
    <row r="3" spans="1:6" s="6" customFormat="1" ht="15.75">
      <c r="A3" s="19" t="s">
        <v>245</v>
      </c>
      <c r="B3" s="20"/>
      <c r="C3" s="21" t="s">
        <v>204</v>
      </c>
      <c r="D3" s="22" t="s">
        <v>78</v>
      </c>
      <c r="E3" s="22" t="s">
        <v>48</v>
      </c>
    </row>
    <row r="4" spans="1:6">
      <c r="A4" s="19" t="s">
        <v>251</v>
      </c>
      <c r="C4" s="18">
        <f>('2010-Sorted'!C4-'2010-Sorted'!G4)/'2010-Sorted'!H4</f>
        <v>-0.21821789023599253</v>
      </c>
      <c r="D4" s="18">
        <f>('2010-Sorted'!D4-'2010-Sorted'!G4)/'2010-Sorted'!H4</f>
        <v>-0.87287156094396978</v>
      </c>
      <c r="E4" s="18">
        <f>('2010-Sorted'!E4-'2010-Sorted'!G4)/'2010-Sorted'!H4</f>
        <v>1.091089451179962</v>
      </c>
    </row>
    <row r="5" spans="1:6">
      <c r="A5" s="19" t="s">
        <v>252</v>
      </c>
      <c r="C5" s="18">
        <f>('2010-Sorted'!G5-'2010-Sorted'!C5)/'2010-Sorted'!H5</f>
        <v>-1</v>
      </c>
      <c r="D5" s="18">
        <f>('2010-Sorted'!G5-'2010-Sorted'!D5)/'2010-Sorted'!H5</f>
        <v>0</v>
      </c>
      <c r="E5" s="18">
        <f>('2010-Sorted'!G5-'2010-Sorted'!E5)/'2010-Sorted'!H5</f>
        <v>1</v>
      </c>
    </row>
    <row r="6" spans="1:6">
      <c r="A6" s="19" t="s">
        <v>253</v>
      </c>
      <c r="C6" s="18">
        <f>('2010-Sorted'!C6-'2010-Sorted'!G6)/'2010-Sorted'!H6</f>
        <v>-0.57735026918962584</v>
      </c>
      <c r="D6" s="18">
        <f>('2010-Sorted'!D6-'2010-Sorted'!G6)/'2010-Sorted'!H6</f>
        <v>-0.57735026918962584</v>
      </c>
      <c r="E6" s="18">
        <f>('2010-Sorted'!E6-'2010-Sorted'!G6)/'2010-Sorted'!H6</f>
        <v>1.1547005383792517</v>
      </c>
    </row>
    <row r="7" spans="1:6">
      <c r="A7" s="19" t="s">
        <v>254</v>
      </c>
      <c r="C7" s="18">
        <f>('2010-Sorted'!C7-'2010-Sorted'!G7)/'2010-Sorted'!H7</f>
        <v>0.57735026918962584</v>
      </c>
      <c r="D7" s="18">
        <f>('2010-Sorted'!D7-'2010-Sorted'!G7)/'2010-Sorted'!H7</f>
        <v>-1.1547005383792517</v>
      </c>
      <c r="E7" s="18">
        <f>('2010-Sorted'!E7-'2010-Sorted'!G7)/'2010-Sorted'!H7</f>
        <v>0.57735026918962584</v>
      </c>
    </row>
    <row r="8" spans="1:6">
      <c r="A8" s="15"/>
      <c r="C8" s="10"/>
      <c r="D8" s="10"/>
      <c r="E8" s="10"/>
      <c r="F8" s="10"/>
    </row>
  </sheetData>
  <dataValidations count="4">
    <dataValidation type="list" allowBlank="1" showInputMessage="1" showErrorMessage="1" sqref="A8:A1048576 C3:E3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F3 A4:A7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zoomScaleNormal="100" workbookViewId="0">
      <selection activeCell="C9" sqref="C9"/>
    </sheetView>
  </sheetViews>
  <sheetFormatPr baseColWidth="10" defaultColWidth="9" defaultRowHeight="12.75"/>
  <cols>
    <col min="1" max="1" width="9" style="5"/>
    <col min="2" max="2" width="9" style="7"/>
    <col min="3" max="16384" width="9" style="5"/>
  </cols>
  <sheetData>
    <row r="1" spans="1:8" ht="15.75">
      <c r="A1" s="6" t="s">
        <v>250</v>
      </c>
      <c r="B1" s="8">
        <v>2011</v>
      </c>
    </row>
    <row r="2" spans="1:8" ht="15.75">
      <c r="A2" s="6" t="s">
        <v>246</v>
      </c>
      <c r="B2" s="7" t="s">
        <v>3</v>
      </c>
    </row>
    <row r="3" spans="1:8" s="6" customFormat="1" ht="15.75">
      <c r="A3" s="19" t="s">
        <v>245</v>
      </c>
      <c r="B3" s="20"/>
      <c r="C3" s="21" t="s">
        <v>204</v>
      </c>
      <c r="D3" s="22" t="s">
        <v>78</v>
      </c>
      <c r="E3" s="22" t="s">
        <v>48</v>
      </c>
    </row>
    <row r="4" spans="1:8">
      <c r="A4" s="19" t="s">
        <v>251</v>
      </c>
      <c r="C4" s="18">
        <f>('2011-Sorted'!C4-'2011-Sorted'!G4)/'2011-Sorted'!H4</f>
        <v>0</v>
      </c>
      <c r="D4" s="18">
        <f>('2011-Sorted'!D4-'2011-Sorted'!G4)/'2011-Sorted'!H4</f>
        <v>-1</v>
      </c>
      <c r="E4" s="18">
        <f>('2011-Sorted'!E4-'2011-Sorted'!G4)/'2011-Sorted'!H4</f>
        <v>1</v>
      </c>
    </row>
    <row r="5" spans="1:8">
      <c r="A5" s="19" t="s">
        <v>252</v>
      </c>
      <c r="C5" s="18">
        <f>('2011-Sorted'!G5-'2011-Sorted'!C5)/'2011-Sorted'!H5</f>
        <v>-1</v>
      </c>
      <c r="D5" s="18">
        <f>('2011-Sorted'!G5-'2011-Sorted'!D5)/'2011-Sorted'!H5</f>
        <v>0</v>
      </c>
      <c r="E5" s="18">
        <f>('2011-Sorted'!G5-'2011-Sorted'!E5)/'2011-Sorted'!H5</f>
        <v>1</v>
      </c>
    </row>
    <row r="6" spans="1:8">
      <c r="A6" s="19" t="s">
        <v>253</v>
      </c>
      <c r="C6" s="18">
        <f>('2011-Sorted'!C6-'2011-Sorted'!G6)/'2011-Sorted'!H6</f>
        <v>-0.92031569366888055</v>
      </c>
      <c r="D6" s="18">
        <f>('2011-Sorted'!D6-'2011-Sorted'!G6)/'2011-Sorted'!H6</f>
        <v>-0.14379932713576235</v>
      </c>
      <c r="E6" s="18">
        <f>('2011-Sorted'!E6-'2011-Sorted'!G6)/'2011-Sorted'!H6</f>
        <v>1.0641150208046437</v>
      </c>
    </row>
    <row r="7" spans="1:8">
      <c r="A7" s="19" t="s">
        <v>254</v>
      </c>
      <c r="C7" s="18">
        <f>('2011-Sorted'!C7-'2011-Sorted'!G7)/'2011-Sorted'!H7</f>
        <v>0.57735026918962584</v>
      </c>
      <c r="D7" s="18">
        <f>('2011-Sorted'!D7-'2011-Sorted'!G7)/'2011-Sorted'!H7</f>
        <v>-1.1547005383792521</v>
      </c>
      <c r="E7" s="18">
        <f>('2011-Sorted'!E7-'2011-Sorted'!G7)/'2011-Sorted'!H7</f>
        <v>0.57735026918962584</v>
      </c>
    </row>
    <row r="8" spans="1:8">
      <c r="A8" s="19" t="s">
        <v>244</v>
      </c>
      <c r="C8" s="18">
        <f>('2011-Sorted'!C8-'2011-Sorted'!G8)/'2011-Sorted'!H8</f>
        <v>-1</v>
      </c>
      <c r="D8" s="18">
        <f>('2011-Sorted'!D8-'2011-Sorted'!G8)/'2011-Sorted'!H8</f>
        <v>0</v>
      </c>
      <c r="E8" s="18">
        <f>('2011-Sorted'!E8-'2011-Sorted'!G8)/'2011-Sorted'!H8</f>
        <v>1</v>
      </c>
      <c r="F8" s="9"/>
      <c r="G8" s="9"/>
      <c r="H8" s="9"/>
    </row>
    <row r="9" spans="1:8">
      <c r="A9" s="19" t="s">
        <v>255</v>
      </c>
      <c r="C9" s="18">
        <f>('2011-Sorted'!C9-'2011-Sorted'!G9)/'2011-Sorted'!H9</f>
        <v>1.1208970766356094</v>
      </c>
      <c r="D9" s="18">
        <f>('2011-Sorted'!D9-'2011-Sorted'!G9)/'2011-Sorted'!H9</f>
        <v>-0.80064076902543546</v>
      </c>
      <c r="E9" s="18">
        <f>('2011-Sorted'!E9-'2011-Sorted'!G9)/'2011-Sorted'!H9</f>
        <v>-0.32025630761017432</v>
      </c>
    </row>
  </sheetData>
  <dataValidations count="4">
    <dataValidation type="list" allowBlank="1" showInputMessage="1" showErrorMessage="1" sqref="F3:H3 A4:A9">
      <formula1>indicators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10:A1048576 C3:E3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5" sqref="F5"/>
    </sheetView>
  </sheetViews>
  <sheetFormatPr baseColWidth="10" defaultRowHeight="12.75"/>
  <sheetData>
    <row r="1" spans="1:7" ht="15.75">
      <c r="A1" s="6" t="s">
        <v>250</v>
      </c>
      <c r="B1" s="8">
        <v>2011</v>
      </c>
      <c r="C1" s="5"/>
      <c r="D1" s="5"/>
      <c r="E1" s="5"/>
    </row>
    <row r="2" spans="1:7" ht="15.75">
      <c r="A2" s="6" t="s">
        <v>246</v>
      </c>
      <c r="B2" s="7" t="s">
        <v>283</v>
      </c>
      <c r="C2" s="5"/>
      <c r="D2" s="5"/>
      <c r="E2" s="5"/>
      <c r="F2" s="5"/>
      <c r="G2" s="5"/>
    </row>
    <row r="3" spans="1:7" ht="15.75">
      <c r="A3" s="19" t="s">
        <v>245</v>
      </c>
      <c r="B3" s="20"/>
      <c r="C3" s="21" t="s">
        <v>204</v>
      </c>
      <c r="D3" s="22" t="s">
        <v>78</v>
      </c>
      <c r="E3" s="22" t="s">
        <v>48</v>
      </c>
      <c r="F3" s="5"/>
      <c r="G3" s="5"/>
    </row>
    <row r="4" spans="1:7">
      <c r="A4" s="19" t="s">
        <v>251</v>
      </c>
      <c r="B4" s="7"/>
      <c r="C4" s="18">
        <f>'2011-Normalized'!C4+8</f>
        <v>8</v>
      </c>
      <c r="D4" s="18">
        <f>'2011-Normalized'!D4+8</f>
        <v>7</v>
      </c>
      <c r="E4" s="18">
        <f>'2011-Normalized'!E4+8</f>
        <v>9</v>
      </c>
      <c r="F4" s="5"/>
      <c r="G4" s="5"/>
    </row>
    <row r="5" spans="1:7">
      <c r="A5" s="19" t="s">
        <v>252</v>
      </c>
      <c r="B5" s="7"/>
      <c r="C5" s="28">
        <f>'2011-Normalized'!C5+8</f>
        <v>7</v>
      </c>
      <c r="D5" s="28">
        <f>'2011-Normalized'!D5+8</f>
        <v>8</v>
      </c>
      <c r="E5" s="28">
        <f>'2011-Normalized'!E5+8</f>
        <v>9</v>
      </c>
    </row>
    <row r="6" spans="1:7">
      <c r="A6" s="19" t="s">
        <v>253</v>
      </c>
      <c r="B6" s="7"/>
      <c r="C6" s="18">
        <f>'2011-Normalized'!C6+8</f>
        <v>7.079684306331119</v>
      </c>
      <c r="D6" s="18">
        <f>'2011-Normalized'!D6+8</f>
        <v>7.8562006728642375</v>
      </c>
      <c r="E6" s="18">
        <f>'2011-Normalized'!E6+8</f>
        <v>9.0641150208046444</v>
      </c>
    </row>
    <row r="7" spans="1:7">
      <c r="A7" s="19" t="s">
        <v>254</v>
      </c>
      <c r="B7" s="7"/>
      <c r="C7" s="18">
        <f>'2011-Normalized'!C7+8</f>
        <v>8.5773502691896262</v>
      </c>
      <c r="D7" s="18">
        <f>'2011-Normalized'!D7+8</f>
        <v>6.8452994616207476</v>
      </c>
      <c r="E7" s="18">
        <f>'2011-Normalized'!E7+8</f>
        <v>8.5773502691896262</v>
      </c>
    </row>
    <row r="8" spans="1:7">
      <c r="A8" s="19" t="s">
        <v>244</v>
      </c>
      <c r="B8" s="7"/>
      <c r="C8" s="18">
        <f>'2011-Normalized'!C8+8</f>
        <v>7</v>
      </c>
      <c r="D8" s="18">
        <f>'2011-Normalized'!D8+8</f>
        <v>8</v>
      </c>
      <c r="E8" s="18">
        <f>'2011-Normalized'!E8+8</f>
        <v>9</v>
      </c>
    </row>
    <row r="9" spans="1:7">
      <c r="A9" s="19" t="s">
        <v>255</v>
      </c>
      <c r="B9" s="7"/>
      <c r="C9" s="18">
        <f>'2011-Normalized'!C9+8</f>
        <v>9.1208970766356092</v>
      </c>
      <c r="D9" s="18">
        <f>'2011-Normalized'!D9+8</f>
        <v>7.1993592309745642</v>
      </c>
      <c r="E9" s="18">
        <f>'2011-Normalized'!E9+8</f>
        <v>7.6797436923898257</v>
      </c>
    </row>
  </sheetData>
  <dataValidations count="4">
    <dataValidation type="list" allowBlank="1" showInputMessage="1" showErrorMessage="1" sqref="A73:A337 C3:E3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A4:A9">
      <formula1>indicators</formula1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Metadata!$A$255:$A$260</xm:f>
          </x14:formula1>
          <xm:sqref>B1:O1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5" sqref="C5"/>
    </sheetView>
  </sheetViews>
  <sheetFormatPr baseColWidth="10" defaultRowHeight="12.75"/>
  <sheetData>
    <row r="1" spans="1:7" ht="15.75">
      <c r="A1" s="6" t="s">
        <v>250</v>
      </c>
      <c r="B1" s="8">
        <v>2011</v>
      </c>
      <c r="C1" s="5"/>
      <c r="D1" s="5"/>
      <c r="E1" s="5"/>
    </row>
    <row r="2" spans="1:7" ht="15.75">
      <c r="A2" s="6" t="s">
        <v>246</v>
      </c>
      <c r="B2" s="7" t="s">
        <v>285</v>
      </c>
      <c r="C2" s="5"/>
      <c r="D2" s="5"/>
      <c r="E2" s="5"/>
    </row>
    <row r="3" spans="1:7" ht="15.75">
      <c r="A3" s="19" t="s">
        <v>245</v>
      </c>
      <c r="B3" s="20" t="s">
        <v>269</v>
      </c>
      <c r="C3" s="21" t="s">
        <v>204</v>
      </c>
      <c r="D3" s="22" t="s">
        <v>78</v>
      </c>
      <c r="E3" s="22" t="s">
        <v>48</v>
      </c>
      <c r="F3" s="11"/>
      <c r="G3" s="11"/>
    </row>
    <row r="4" spans="1:7">
      <c r="A4" s="19" t="s">
        <v>251</v>
      </c>
      <c r="B4" s="7">
        <f>Metadata!C255</f>
        <v>1</v>
      </c>
      <c r="C4" s="18">
        <f>'Indicators-Adjusted'!C4*B4</f>
        <v>8</v>
      </c>
      <c r="D4" s="18">
        <f>'Indicators-Adjusted'!D4*B4</f>
        <v>7</v>
      </c>
      <c r="E4" s="18">
        <f>'Indicators-Adjusted'!E4*B4</f>
        <v>9</v>
      </c>
      <c r="F4" s="11"/>
      <c r="G4" s="11"/>
    </row>
    <row r="5" spans="1:7">
      <c r="A5" s="19" t="s">
        <v>252</v>
      </c>
      <c r="B5" s="7">
        <f>Metadata!C256</f>
        <v>0.5</v>
      </c>
      <c r="C5" s="18">
        <f>'Indicators-Adjusted'!C5*B5</f>
        <v>3.5</v>
      </c>
      <c r="D5" s="18">
        <f>'Indicators-Adjusted'!D5*B5</f>
        <v>4</v>
      </c>
      <c r="E5" s="18">
        <f>'Indicators-Adjusted'!E5*B5</f>
        <v>4.5</v>
      </c>
      <c r="F5" s="11"/>
      <c r="G5" s="11"/>
    </row>
    <row r="6" spans="1:7">
      <c r="A6" s="19" t="s">
        <v>253</v>
      </c>
      <c r="B6" s="7">
        <f>Metadata!C257</f>
        <v>0.5</v>
      </c>
      <c r="C6" s="18">
        <f>'Indicators-Adjusted'!C6*B6</f>
        <v>3.5398421531655595</v>
      </c>
      <c r="D6" s="18">
        <f>'Indicators-Adjusted'!D6*B6</f>
        <v>3.9281003364321188</v>
      </c>
      <c r="E6" s="18">
        <f>'Indicators-Adjusted'!E6*B6</f>
        <v>4.5320575104023222</v>
      </c>
    </row>
    <row r="7" spans="1:7">
      <c r="A7" s="19" t="s">
        <v>254</v>
      </c>
      <c r="B7" s="7">
        <f>Metadata!C258</f>
        <v>1</v>
      </c>
      <c r="C7" s="18">
        <f>'Indicators-Adjusted'!C7*B7</f>
        <v>8.5773502691896262</v>
      </c>
      <c r="D7" s="18">
        <f>'Indicators-Adjusted'!D7*B7</f>
        <v>6.8452994616207476</v>
      </c>
      <c r="E7" s="18">
        <f>'Indicators-Adjusted'!E7*B7</f>
        <v>8.5773502691896262</v>
      </c>
    </row>
    <row r="8" spans="1:7">
      <c r="A8" s="19" t="s">
        <v>244</v>
      </c>
      <c r="B8" s="7">
        <f>Metadata!C259</f>
        <v>0.5</v>
      </c>
      <c r="C8" s="18">
        <f>'Indicators-Adjusted'!C8*B8</f>
        <v>3.5</v>
      </c>
      <c r="D8" s="18">
        <f>'Indicators-Adjusted'!D8*B8</f>
        <v>4</v>
      </c>
      <c r="E8" s="18">
        <f>'Indicators-Adjusted'!E8*B8</f>
        <v>4.5</v>
      </c>
    </row>
    <row r="9" spans="1:7">
      <c r="A9" s="19" t="s">
        <v>255</v>
      </c>
      <c r="B9" s="7">
        <f>Metadata!C260</f>
        <v>1</v>
      </c>
      <c r="C9" s="18">
        <f>'Indicators-Adjusted'!C9*B9</f>
        <v>9.1208970766356092</v>
      </c>
      <c r="D9" s="18">
        <f>'Indicators-Adjusted'!D9*B9</f>
        <v>7.1993592309745642</v>
      </c>
      <c r="E9" s="18">
        <f>'Indicators-Adjusted'!E9*B9</f>
        <v>7.6797436923898257</v>
      </c>
    </row>
  </sheetData>
  <dataValidations count="4">
    <dataValidation type="list" allowBlank="1" showInputMessage="1" showErrorMessage="1" sqref="A73:A337 C3:E3">
      <formula1>countries</formula1>
    </dataValidation>
    <dataValidation type="list" allowBlank="1" showInputMessage="1" showErrorMessage="1" sqref="A4:A9">
      <formula1>indicators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Metadata!$A$255:$A$260</xm:f>
          </x14:formula1>
          <xm:sqref>B1:O1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6" sqref="C6"/>
    </sheetView>
  </sheetViews>
  <sheetFormatPr baseColWidth="10" defaultRowHeight="12.75"/>
  <sheetData>
    <row r="1" spans="1:5" ht="15.75">
      <c r="A1" s="6" t="s">
        <v>250</v>
      </c>
      <c r="B1" s="8">
        <v>2011</v>
      </c>
      <c r="C1" s="5"/>
      <c r="D1" s="5"/>
      <c r="E1" s="5"/>
    </row>
    <row r="2" spans="1:5" ht="15.75">
      <c r="A2" s="6" t="s">
        <v>246</v>
      </c>
      <c r="B2" s="7" t="s">
        <v>285</v>
      </c>
      <c r="C2" s="5"/>
      <c r="D2" s="5"/>
      <c r="E2" s="5"/>
    </row>
    <row r="3" spans="1:5" ht="15.75">
      <c r="A3" s="19" t="s">
        <v>264</v>
      </c>
      <c r="B3" s="20"/>
      <c r="C3" s="21" t="s">
        <v>204</v>
      </c>
      <c r="D3" s="22" t="s">
        <v>78</v>
      </c>
      <c r="E3" s="22" t="s">
        <v>48</v>
      </c>
    </row>
    <row r="4" spans="1:5">
      <c r="A4" s="19" t="s">
        <v>261</v>
      </c>
      <c r="B4" s="7"/>
      <c r="C4" s="18">
        <f>('Indicators-Weighted'!C4+'Indicators-Weighted'!C5)/2</f>
        <v>5.75</v>
      </c>
      <c r="D4" s="18">
        <f>('Indicators-Weighted'!D4+'Indicators-Weighted'!D5)/2</f>
        <v>5.5</v>
      </c>
      <c r="E4" s="18">
        <f>('Indicators-Weighted'!E4+'Indicators-Weighted'!E5)/2</f>
        <v>6.75</v>
      </c>
    </row>
    <row r="5" spans="1:5">
      <c r="A5" s="19" t="s">
        <v>255</v>
      </c>
      <c r="B5" s="7"/>
      <c r="C5" s="18">
        <f>('Indicators-Weighted'!C9)</f>
        <v>9.1208970766356092</v>
      </c>
      <c r="D5" s="18">
        <f>('Indicators-Weighted'!D9)</f>
        <v>7.1993592309745642</v>
      </c>
      <c r="E5" s="18">
        <f>('Indicators-Weighted'!E9)</f>
        <v>7.6797436923898257</v>
      </c>
    </row>
    <row r="6" spans="1:5">
      <c r="A6" s="19" t="s">
        <v>270</v>
      </c>
      <c r="B6" s="7"/>
      <c r="C6" s="18">
        <f>('Indicators-Weighted'!C6)</f>
        <v>3.5398421531655595</v>
      </c>
      <c r="D6" s="18">
        <f>('Indicators-Weighted'!D6)</f>
        <v>3.9281003364321188</v>
      </c>
      <c r="E6" s="18">
        <f>('Indicators-Weighted'!E6)</f>
        <v>4.5320575104023222</v>
      </c>
    </row>
    <row r="7" spans="1:5">
      <c r="A7" s="19" t="s">
        <v>262</v>
      </c>
      <c r="B7" s="7"/>
      <c r="C7" s="18">
        <f>('Indicators-Weighted'!C7+'Indicators-Weighted'!C8)/2</f>
        <v>6.0386751345948131</v>
      </c>
      <c r="D7" s="18">
        <f>('Indicators-Weighted'!D7+'Indicators-Weighted'!D8)/2</f>
        <v>5.4226497308103738</v>
      </c>
      <c r="E7" s="18">
        <f>('Indicators-Weighted'!E7+'Indicators-Weighted'!E8)/2</f>
        <v>6.5386751345948131</v>
      </c>
    </row>
  </sheetData>
  <dataConsolidate/>
  <dataValidations count="4">
    <dataValidation type="list" allowBlank="1" showInputMessage="1" showErrorMessage="1" sqref="C3:E3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A4:A7">
      <formula1>components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Metadata!$A$264:$A$267</xm:f>
          </x14:formula1>
          <xm:sqref>B1:O1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4" sqref="D4"/>
    </sheetView>
  </sheetViews>
  <sheetFormatPr baseColWidth="10" defaultRowHeight="12.75"/>
  <sheetData>
    <row r="1" spans="1:5" ht="15.75">
      <c r="A1" s="6" t="s">
        <v>250</v>
      </c>
      <c r="B1" s="8">
        <v>2011</v>
      </c>
      <c r="C1" s="5"/>
      <c r="D1" s="5"/>
      <c r="E1" s="5"/>
    </row>
    <row r="2" spans="1:5" ht="15.75">
      <c r="A2" s="6" t="s">
        <v>246</v>
      </c>
      <c r="B2" s="7" t="s">
        <v>285</v>
      </c>
      <c r="C2" s="5"/>
      <c r="D2" s="5"/>
      <c r="E2" s="5"/>
    </row>
    <row r="3" spans="1:5" ht="15.75">
      <c r="A3" s="19" t="s">
        <v>263</v>
      </c>
      <c r="B3" s="20" t="s">
        <v>295</v>
      </c>
      <c r="C3" s="21" t="s">
        <v>204</v>
      </c>
      <c r="D3" s="22" t="s">
        <v>78</v>
      </c>
      <c r="E3" s="22" t="s">
        <v>48</v>
      </c>
    </row>
    <row r="4" spans="1:5">
      <c r="A4" s="19" t="s">
        <v>267</v>
      </c>
      <c r="B4" s="7">
        <f>Metadata!B270</f>
        <v>0.4</v>
      </c>
      <c r="C4" s="18">
        <f>AVERAGE('Clusters-Weighted'!C4:'Clusters-Weighted'!C5)</f>
        <v>7.4354485383178046</v>
      </c>
      <c r="D4" s="18">
        <f>AVERAGE('Clusters-Weighted'!D4:'Clusters-Weighted'!D5)</f>
        <v>6.3496796154872825</v>
      </c>
      <c r="E4" s="18">
        <f>AVERAGE('Clusters-Weighted'!E4:'Clusters-Weighted'!E5)</f>
        <v>7.2148718461949128</v>
      </c>
    </row>
    <row r="5" spans="1:5">
      <c r="A5" s="19" t="s">
        <v>268</v>
      </c>
      <c r="B5" s="7">
        <f>Metadata!B271</f>
        <v>0.6</v>
      </c>
      <c r="C5" s="18">
        <f>AVERAGE('Clusters-Weighted'!C6:'Clusters-Weighted'!C7)</f>
        <v>4.7892586438801867</v>
      </c>
      <c r="D5" s="18">
        <f>AVERAGE('Clusters-Weighted'!D6:'Clusters-Weighted'!D7)</f>
        <v>4.6753750336212461</v>
      </c>
      <c r="E5" s="18">
        <f>AVERAGE('Clusters-Weighted'!E6:'Clusters-Weighted'!E7)</f>
        <v>5.5353663224985681</v>
      </c>
    </row>
  </sheetData>
  <dataConsolidate/>
  <dataValidations count="4">
    <dataValidation type="list" allowBlank="1" showInputMessage="1" showErrorMessage="1" sqref="C3:E3">
      <formula1>countries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4:A5">
      <formula1>subindexes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Metadata!$A$270:$A$271</xm:f>
          </x14:formula1>
          <xm:sqref>B1:C1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zoomScale="145" zoomScaleNormal="145" workbookViewId="0">
      <selection activeCell="C4" sqref="C4"/>
    </sheetView>
  </sheetViews>
  <sheetFormatPr baseColWidth="10" defaultRowHeight="12.75"/>
  <sheetData>
    <row r="1" spans="1:5" ht="15.75">
      <c r="A1" s="6" t="s">
        <v>250</v>
      </c>
      <c r="B1" s="8">
        <v>2011</v>
      </c>
      <c r="C1" s="5"/>
      <c r="D1" s="5"/>
      <c r="E1" s="5"/>
    </row>
    <row r="2" spans="1:5" ht="15.75">
      <c r="A2" s="6" t="s">
        <v>246</v>
      </c>
      <c r="B2" s="7" t="s">
        <v>285</v>
      </c>
      <c r="C2" s="5"/>
      <c r="D2" s="5"/>
      <c r="E2" s="5"/>
    </row>
    <row r="3" spans="1:5" ht="15.75">
      <c r="A3" s="19" t="s">
        <v>271</v>
      </c>
      <c r="B3" s="20"/>
      <c r="C3" s="21" t="s">
        <v>204</v>
      </c>
      <c r="D3" s="22" t="s">
        <v>78</v>
      </c>
      <c r="E3" s="22" t="s">
        <v>48</v>
      </c>
    </row>
    <row r="4" spans="1:5">
      <c r="A4" s="19" t="s">
        <v>272</v>
      </c>
      <c r="B4" s="7"/>
      <c r="C4" s="18">
        <f>'Subindex-Weighted'!C4*'Subindex-Weighted'!B4+'Subindex-Weighted'!C5*'Subindex-Weighted'!B5</f>
        <v>5.8477346016552341</v>
      </c>
      <c r="D4" s="18">
        <f>'Subindex-Weighted'!D4*'Subindex-Weighted'!B4+'Subindex-Weighted'!D5*'Subindex-Weighted'!B5</f>
        <v>5.3450968663676601</v>
      </c>
      <c r="E4" s="18">
        <f>'Subindex-Weighted'!E4*'Subindex-Weighted'!B4+'Subindex-Weighted'!E5*'Subindex-Weighted'!B5</f>
        <v>6.2071685319771062</v>
      </c>
    </row>
  </sheetData>
  <dataConsolidate/>
  <dataValidations count="3">
    <dataValidation type="list" allowBlank="1" showInputMessage="1" showErrorMessage="1" sqref="C3:E3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tabSelected="1" topLeftCell="B1" zoomScale="175" zoomScaleNormal="175" workbookViewId="0">
      <selection activeCell="F5" sqref="F5"/>
    </sheetView>
  </sheetViews>
  <sheetFormatPr baseColWidth="10" defaultRowHeight="12.75"/>
  <sheetData>
    <row r="1" spans="1:8">
      <c r="B1" t="s">
        <v>264</v>
      </c>
      <c r="C1" t="s">
        <v>264</v>
      </c>
      <c r="D1" t="s">
        <v>263</v>
      </c>
      <c r="E1" t="s">
        <v>264</v>
      </c>
      <c r="F1" t="s">
        <v>264</v>
      </c>
      <c r="G1" t="s">
        <v>263</v>
      </c>
      <c r="H1" s="13" t="s">
        <v>271</v>
      </c>
    </row>
    <row r="2" spans="1:8">
      <c r="B2" t="s">
        <v>261</v>
      </c>
      <c r="C2" t="s">
        <v>255</v>
      </c>
      <c r="D2" t="s">
        <v>267</v>
      </c>
      <c r="E2" t="s">
        <v>253</v>
      </c>
      <c r="F2" t="s">
        <v>262</v>
      </c>
      <c r="G2" t="s">
        <v>268</v>
      </c>
      <c r="H2" s="13" t="s">
        <v>272</v>
      </c>
    </row>
    <row r="3" spans="1:8">
      <c r="A3" s="14" t="s">
        <v>204</v>
      </c>
      <c r="B3" s="12">
        <f>RANK('Clusters-Weighted'!C4,'Clusters-Weighted'!C$4:E$4)</f>
        <v>2</v>
      </c>
      <c r="C3" s="12">
        <f>RANK('Clusters-Weighted'!C5,'Clusters-Weighted'!C$5:E$5)</f>
        <v>1</v>
      </c>
      <c r="D3" s="12">
        <f>RANK('Subindex-Weighted'!C4,'Subindex-Weighted'!C$4:E$4)</f>
        <v>1</v>
      </c>
      <c r="E3" s="12">
        <f>RANK('Clusters-Weighted'!C6,'Clusters-Weighted'!C$6:E$6)</f>
        <v>3</v>
      </c>
      <c r="F3" s="12">
        <f>RANK('Clusters-Weighted'!C7,'Clusters-Weighted'!C$7:E$7)</f>
        <v>2</v>
      </c>
      <c r="G3" s="12">
        <f>RANK('Subindex-Weighted'!C5,'Subindex-Weighted'!C5:E5)</f>
        <v>2</v>
      </c>
      <c r="H3" s="12">
        <f>RANK('Index-Weighted'!C4,'Index-Weighted'!C4:E4)</f>
        <v>2</v>
      </c>
    </row>
    <row r="4" spans="1:8">
      <c r="A4" t="s">
        <v>78</v>
      </c>
      <c r="B4" s="12">
        <f>RANK('Clusters-Weighted'!D4,'Clusters-Weighted'!C$4:E$4)</f>
        <v>3</v>
      </c>
      <c r="C4" s="12">
        <f>RANK('Clusters-Weighted'!D5,'Clusters-Weighted'!C$5:E$5)</f>
        <v>3</v>
      </c>
      <c r="D4" s="12">
        <f>RANK('Subindex-Weighted'!D4,'Subindex-Weighted'!C$4:E$4)</f>
        <v>3</v>
      </c>
      <c r="E4" s="12">
        <f>RANK('Clusters-Weighted'!D6,'Clusters-Weighted'!C$6:E$6)</f>
        <v>2</v>
      </c>
      <c r="F4" s="12">
        <f>RANK('Clusters-Weighted'!D7,'Clusters-Weighted'!C$7:E$7)</f>
        <v>3</v>
      </c>
      <c r="G4" s="12">
        <f>RANK('Subindex-Weighted'!D5,'Subindex-Weighted'!C5:E5)</f>
        <v>3</v>
      </c>
      <c r="H4" s="12">
        <f>RANK('Index-Weighted'!D4,'Index-Weighted'!C4:E4)</f>
        <v>3</v>
      </c>
    </row>
    <row r="5" spans="1:8">
      <c r="A5" t="s">
        <v>48</v>
      </c>
      <c r="B5" s="12">
        <f>RANK('Clusters-Weighted'!E4,'Clusters-Weighted'!C$4:E$4)</f>
        <v>1</v>
      </c>
      <c r="C5" s="12">
        <f>RANK('Clusters-Weighted'!E5,'Clusters-Weighted'!C$5:E$5)</f>
        <v>2</v>
      </c>
      <c r="D5" s="12">
        <f>RANK('Subindex-Weighted'!E4,'Subindex-Weighted'!C$4:E$4)</f>
        <v>2</v>
      </c>
      <c r="E5" s="12">
        <f>RANK('Clusters-Weighted'!E6,'Clusters-Weighted'!C$6:E$6)</f>
        <v>1</v>
      </c>
      <c r="F5" s="12">
        <f>RANK('Clusters-Weighted'!E7,'Clusters-Weighted'!C$7:E$7)</f>
        <v>1</v>
      </c>
      <c r="G5" s="12">
        <f>RANK('Subindex-Weighted'!E5,'Subindex-Weighted'!C5:E5)</f>
        <v>1</v>
      </c>
      <c r="H5" s="12">
        <f>RANK('Index-Weighted'!E4,'Index-Weighted'!C4:E4)</f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6</vt:i4>
      </vt:variant>
    </vt:vector>
  </HeadingPairs>
  <TitlesOfParts>
    <vt:vector size="25" baseType="lpstr">
      <vt:lpstr>Metadata</vt:lpstr>
      <vt:lpstr>2009-Raw</vt:lpstr>
      <vt:lpstr>2010-Raw</vt:lpstr>
      <vt:lpstr>2011-Raw</vt:lpstr>
      <vt:lpstr>2009-Imputed</vt:lpstr>
      <vt:lpstr>2010-Imputed</vt:lpstr>
      <vt:lpstr>2011-Imputed</vt:lpstr>
      <vt:lpstr>2009-Sorted</vt:lpstr>
      <vt:lpstr>2010-Sorted</vt:lpstr>
      <vt:lpstr>2011-Sorted</vt:lpstr>
      <vt:lpstr>2009-Normalized</vt:lpstr>
      <vt:lpstr>2010-Normalized</vt:lpstr>
      <vt:lpstr>2011-Normalized</vt:lpstr>
      <vt:lpstr>Indicators-Adjusted</vt:lpstr>
      <vt:lpstr>Indicators-Weighted</vt:lpstr>
      <vt:lpstr>Clusters-Weighted</vt:lpstr>
      <vt:lpstr>Subindex-Weighted</vt:lpstr>
      <vt:lpstr>Index-Weighted</vt:lpstr>
      <vt:lpstr>Rankings</vt:lpstr>
      <vt:lpstr>components</vt:lpstr>
      <vt:lpstr>countries</vt:lpstr>
      <vt:lpstr>datatype</vt:lpstr>
      <vt:lpstr>indicators</vt:lpstr>
      <vt:lpstr>subindexes</vt:lpstr>
      <vt:lpstr>Years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CR</dc:creator>
  <cp:lastModifiedBy>labra</cp:lastModifiedBy>
  <dcterms:created xsi:type="dcterms:W3CDTF">2013-04-30T12:41:36Z</dcterms:created>
  <dcterms:modified xsi:type="dcterms:W3CDTF">2013-07-20T17:06:01Z</dcterms:modified>
</cp:coreProperties>
</file>