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cho\Downloads\"/>
    </mc:Choice>
  </mc:AlternateContent>
  <bookViews>
    <workbookView xWindow="0" yWindow="0" windowWidth="20490" windowHeight="7905" tabRatio="554" firstSheet="4" activeTab="10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Computation" sheetId="19" r:id="rId18"/>
    <sheet name="Computation1Template" sheetId="21" r:id="rId19"/>
    <sheet name="Computation2Template" sheetId="22" r:id="rId20"/>
    <sheet name="Rankings" sheetId="20" r:id="rId21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 concurrentCalc="0"/>
</workbook>
</file>

<file path=xl/calcChain.xml><?xml version="1.0" encoding="utf-8"?>
<calcChain xmlns="http://schemas.openxmlformats.org/spreadsheetml/2006/main">
  <c r="E4" i="22" l="1"/>
  <c r="C10" i="22"/>
  <c r="E2" i="22"/>
  <c r="C8" i="22"/>
  <c r="E3" i="22"/>
  <c r="C9" i="22"/>
  <c r="C16" i="22"/>
  <c r="C15" i="22"/>
  <c r="C17" i="22"/>
  <c r="C23" i="22"/>
  <c r="B4" i="22"/>
  <c r="B10" i="22"/>
  <c r="E10" i="22"/>
  <c r="B2" i="22"/>
  <c r="B8" i="22"/>
  <c r="E8" i="22"/>
  <c r="B3" i="22"/>
  <c r="B9" i="22"/>
  <c r="E9" i="22"/>
  <c r="E16" i="22"/>
  <c r="E15" i="22"/>
  <c r="E17" i="22"/>
  <c r="E23" i="22"/>
  <c r="B16" i="22"/>
  <c r="B15" i="22"/>
  <c r="B17" i="22"/>
  <c r="B23" i="22"/>
  <c r="E22" i="22"/>
  <c r="C22" i="22"/>
  <c r="B22" i="22"/>
  <c r="E21" i="22"/>
  <c r="C21" i="22"/>
  <c r="B21" i="22"/>
  <c r="D4" i="22"/>
  <c r="D3" i="22"/>
  <c r="D2" i="22"/>
  <c r="C4" i="22"/>
  <c r="C3" i="22"/>
  <c r="C2" i="22"/>
  <c r="C20" i="21"/>
  <c r="D20" i="21"/>
  <c r="E20" i="21"/>
  <c r="F20" i="21"/>
  <c r="G20" i="21"/>
  <c r="B20" i="21"/>
  <c r="C19" i="21"/>
  <c r="D19" i="21"/>
  <c r="E19" i="21"/>
  <c r="F19" i="21"/>
  <c r="G19" i="21"/>
  <c r="B19" i="21"/>
  <c r="C18" i="21"/>
  <c r="D18" i="21"/>
  <c r="E18" i="21"/>
  <c r="F18" i="21"/>
  <c r="G18" i="21"/>
  <c r="B18" i="21"/>
  <c r="C14" i="21"/>
  <c r="D14" i="21"/>
  <c r="E14" i="21"/>
  <c r="F14" i="21"/>
  <c r="G14" i="21"/>
  <c r="C13" i="21"/>
  <c r="D13" i="21"/>
  <c r="E13" i="21"/>
  <c r="F13" i="21"/>
  <c r="G13" i="21"/>
  <c r="C12" i="21"/>
  <c r="D12" i="21"/>
  <c r="E12" i="21"/>
  <c r="F12" i="21"/>
  <c r="G12" i="21"/>
  <c r="B14" i="21"/>
  <c r="B13" i="21"/>
  <c r="B12" i="21"/>
  <c r="E28" i="19"/>
  <c r="E29" i="19"/>
  <c r="G5" i="21"/>
  <c r="E5" i="21"/>
  <c r="C5" i="21"/>
  <c r="G8" i="21"/>
  <c r="F8" i="21"/>
  <c r="E8" i="21"/>
  <c r="D8" i="21"/>
  <c r="C8" i="21"/>
  <c r="B8" i="21"/>
  <c r="G7" i="21"/>
  <c r="F7" i="21"/>
  <c r="E7" i="21"/>
  <c r="D7" i="21"/>
  <c r="C7" i="21"/>
  <c r="B7" i="21"/>
  <c r="G6" i="21"/>
  <c r="F6" i="21"/>
  <c r="E6" i="21"/>
  <c r="D6" i="21"/>
  <c r="C6" i="21"/>
  <c r="B6" i="21"/>
  <c r="E9" i="4"/>
  <c r="E10" i="4"/>
  <c r="E5" i="5"/>
  <c r="B6" i="19"/>
  <c r="B11" i="19"/>
  <c r="B16" i="19"/>
  <c r="E9" i="12"/>
  <c r="E10" i="12"/>
  <c r="E5" i="15"/>
  <c r="C6" i="19"/>
  <c r="C11" i="19"/>
  <c r="C16" i="19"/>
  <c r="B21" i="19"/>
  <c r="C9" i="10"/>
  <c r="C10" i="10"/>
  <c r="C5" i="18"/>
  <c r="D6" i="19"/>
  <c r="D11" i="19"/>
  <c r="D16" i="19"/>
  <c r="C21" i="19"/>
  <c r="B27" i="19"/>
  <c r="E7" i="11"/>
  <c r="E9" i="11"/>
  <c r="E10" i="11"/>
  <c r="E5" i="14"/>
  <c r="E6" i="19"/>
  <c r="E11" i="19"/>
  <c r="E16" i="19"/>
  <c r="D21" i="19"/>
  <c r="E9" i="13"/>
  <c r="E10" i="13"/>
  <c r="E5" i="16"/>
  <c r="F6" i="19"/>
  <c r="F11" i="19"/>
  <c r="F16" i="19"/>
  <c r="C9" i="9"/>
  <c r="C10" i="9"/>
  <c r="C5" i="17"/>
  <c r="G6" i="19"/>
  <c r="G11" i="19"/>
  <c r="G16" i="19"/>
  <c r="E21" i="19"/>
  <c r="C27" i="19"/>
  <c r="E27" i="19"/>
  <c r="D6" i="11"/>
  <c r="D6" i="4"/>
  <c r="E7" i="5"/>
  <c r="B8" i="19"/>
  <c r="B13" i="19"/>
  <c r="B18" i="19"/>
  <c r="E7" i="15"/>
  <c r="C8" i="19"/>
  <c r="C13" i="19"/>
  <c r="C18" i="19"/>
  <c r="B23" i="19"/>
  <c r="C7" i="18"/>
  <c r="D8" i="19"/>
  <c r="D13" i="19"/>
  <c r="D18" i="19"/>
  <c r="C23" i="19"/>
  <c r="B29" i="19"/>
  <c r="E6" i="5"/>
  <c r="B7" i="19"/>
  <c r="B12" i="19"/>
  <c r="B17" i="19"/>
  <c r="E6" i="15"/>
  <c r="C7" i="19"/>
  <c r="C12" i="19"/>
  <c r="C17" i="19"/>
  <c r="B22" i="19"/>
  <c r="C6" i="18"/>
  <c r="D7" i="19"/>
  <c r="D12" i="19"/>
  <c r="D17" i="19"/>
  <c r="C22" i="19"/>
  <c r="B28" i="19"/>
  <c r="D5" i="20"/>
  <c r="D4" i="20"/>
  <c r="D3" i="20"/>
  <c r="E6" i="16"/>
  <c r="F7" i="19"/>
  <c r="F12" i="19"/>
  <c r="F17" i="19"/>
  <c r="C6" i="17"/>
  <c r="G7" i="19"/>
  <c r="G12" i="19"/>
  <c r="G17" i="19"/>
  <c r="E22" i="19"/>
  <c r="E7" i="16"/>
  <c r="F8" i="19"/>
  <c r="F13" i="19"/>
  <c r="F18" i="19"/>
  <c r="C7" i="17"/>
  <c r="G8" i="19"/>
  <c r="G13" i="19"/>
  <c r="G18" i="19"/>
  <c r="E23" i="19"/>
  <c r="F3" i="20"/>
  <c r="F5" i="20"/>
  <c r="F4" i="20"/>
  <c r="C5" i="20"/>
  <c r="C4" i="20"/>
  <c r="C3" i="20"/>
  <c r="B5" i="20"/>
  <c r="B4" i="20"/>
  <c r="B3" i="20"/>
  <c r="B34" i="19"/>
  <c r="B33" i="19"/>
  <c r="B35" i="19"/>
  <c r="B40" i="19"/>
  <c r="B39" i="19"/>
  <c r="B38" i="19"/>
  <c r="D9" i="13"/>
  <c r="D10" i="13"/>
  <c r="D6" i="16"/>
  <c r="C9" i="13"/>
  <c r="C10" i="13"/>
  <c r="C6" i="16"/>
  <c r="C9" i="12"/>
  <c r="C10" i="12"/>
  <c r="C7" i="15"/>
  <c r="D9" i="12"/>
  <c r="D10" i="12"/>
  <c r="D7" i="15"/>
  <c r="D6" i="15"/>
  <c r="C6" i="15"/>
  <c r="D5" i="15"/>
  <c r="C5" i="15"/>
  <c r="C7" i="16"/>
  <c r="D7" i="16"/>
  <c r="D5" i="16"/>
  <c r="C5" i="16"/>
  <c r="C9" i="4"/>
  <c r="C10" i="4"/>
  <c r="C7" i="5"/>
  <c r="C6" i="5"/>
  <c r="C5" i="5"/>
  <c r="D10" i="11"/>
  <c r="C10" i="11"/>
  <c r="D9" i="11"/>
  <c r="C9" i="11"/>
  <c r="C5" i="14"/>
  <c r="C7" i="14"/>
  <c r="C6" i="14"/>
  <c r="E7" i="14"/>
  <c r="E8" i="19"/>
  <c r="E13" i="19"/>
  <c r="E18" i="19"/>
  <c r="D23" i="19"/>
  <c r="E6" i="14"/>
  <c r="E7" i="19"/>
  <c r="E12" i="19"/>
  <c r="E17" i="19"/>
  <c r="D22" i="19"/>
  <c r="D6" i="14"/>
  <c r="D7" i="14"/>
  <c r="D5" i="14"/>
  <c r="E4" i="20"/>
  <c r="C28" i="19"/>
  <c r="E3" i="20"/>
  <c r="E5" i="20"/>
  <c r="C29" i="19"/>
  <c r="G3" i="20"/>
  <c r="C34" i="19"/>
  <c r="D27" i="19"/>
  <c r="C33" i="19"/>
  <c r="C35" i="19"/>
  <c r="C39" i="19"/>
  <c r="G5" i="20"/>
  <c r="D29" i="19"/>
  <c r="G4" i="20"/>
  <c r="D28" i="19"/>
  <c r="C38" i="19"/>
  <c r="C40" i="19"/>
  <c r="D33" i="19"/>
  <c r="H3" i="20"/>
  <c r="D34" i="19"/>
  <c r="H5" i="20"/>
  <c r="H4" i="20"/>
  <c r="D35" i="19"/>
  <c r="D38" i="19"/>
  <c r="D40" i="19"/>
  <c r="D39" i="19"/>
  <c r="D9" i="4"/>
  <c r="D10" i="4"/>
  <c r="D7" i="5"/>
  <c r="D6" i="5"/>
  <c r="D5" i="5"/>
</calcChain>
</file>

<file path=xl/sharedStrings.xml><?xml version="1.0" encoding="utf-8"?>
<sst xmlns="http://schemas.openxmlformats.org/spreadsheetml/2006/main" count="599" uniqueCount="293">
  <si>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</si>
  <si>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</si>
  <si>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</si>
  <si>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</si>
  <si>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</si>
  <si>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</si>
  <si>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</si>
  <si>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</si>
  <si>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</si>
  <si>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</si>
  <si>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</si>
  <si>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</si>
  <si>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</si>
  <si>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</si>
  <si>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</si>
  <si>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</si>
  <si>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</si>
  <si>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</si>
  <si>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</si>
  <si>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</si>
  <si>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</si>
  <si>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</si>
  <si>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</si>
  <si>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</si>
  <si>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</si>
  <si>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</si>
  <si>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</si>
  <si>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</si>
  <si>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</si>
  <si>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</si>
  <si>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</si>
  <si>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</si>
  <si>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</si>
  <si>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</si>
  <si>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</si>
  <si>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</si>
  <si>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</si>
  <si>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</si>
  <si>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</si>
  <si>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</si>
  <si>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</si>
  <si>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</si>
  <si>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</si>
  <si>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</si>
  <si>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</si>
  <si>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</si>
  <si>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</si>
  <si>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</si>
  <si>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</si>
  <si>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</si>
  <si>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</si>
  <si>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</si>
  <si>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</si>
  <si>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</si>
  <si>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</si>
  <si>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</si>
  <si>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</si>
  <si>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</si>
  <si>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</si>
  <si>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</si>
  <si>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</si>
  <si>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</si>
  <si>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</si>
  <si>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</si>
  <si>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</si>
  <si>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</si>
  <si>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</si>
  <si>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</si>
  <si>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</si>
  <si>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</si>
  <si>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</si>
  <si>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</si>
  <si>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</si>
  <si>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</si>
  <si>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</si>
  <si>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</si>
  <si>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</si>
  <si>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</si>
  <si>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</si>
  <si>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</si>
  <si>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</si>
  <si>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</si>
  <si>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</si>
  <si>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</si>
  <si>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</si>
  <si>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</si>
  <si>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</si>
  <si>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</si>
  <si>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</si>
  <si>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</si>
  <si>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</si>
  <si>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</si>
  <si>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</si>
  <si>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</si>
  <si>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</si>
  <si>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</si>
  <si>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</si>
  <si>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</si>
  <si>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</si>
  <si>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</si>
  <si>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</si>
  <si>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</si>
  <si>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</si>
  <si>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</si>
  <si>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</si>
  <si>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</si>
  <si>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</si>
  <si>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</si>
  <si>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</si>
  <si>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</si>
  <si>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</si>
  <si>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</si>
  <si>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</si>
  <si>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</si>
  <si>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</si>
  <si>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</si>
  <si>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</si>
  <si>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</si>
  <si>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</si>
  <si>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</si>
  <si>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</si>
  <si>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</si>
  <si>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</si>
  <si>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</si>
  <si>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</si>
  <si>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</si>
  <si>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</si>
  <si>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</si>
  <si>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</si>
  <si>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</si>
  <si>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</si>
  <si>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</si>
  <si>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</si>
  <si>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</si>
  <si>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</si>
  <si>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</si>
  <si>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</si>
  <si>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</si>
  <si>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</si>
  <si>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</si>
  <si>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</si>
  <si>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</si>
  <si>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</si>
  <si>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</si>
  <si>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</si>
  <si>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</si>
  <si>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</si>
  <si>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</si>
  <si>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</si>
  <si>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</si>
  <si>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</si>
  <si>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</si>
  <si>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</si>
  <si>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</si>
  <si>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</si>
  <si>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</si>
  <si>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</si>
  <si>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</si>
  <si>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</si>
  <si>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</si>
  <si>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</si>
  <si>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</si>
  <si>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</si>
  <si>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</si>
  <si>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</si>
  <si>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</si>
  <si>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</si>
  <si>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</si>
  <si>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</si>
  <si>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</si>
  <si>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</si>
  <si>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</si>
  <si>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</si>
  <si>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</si>
  <si>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</si>
  <si>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</si>
  <si>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</si>
  <si>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</si>
  <si>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</si>
  <si>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</si>
  <si>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</si>
  <si>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</si>
  <si>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</si>
  <si>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</si>
  <si>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</si>
  <si>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</si>
  <si>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</si>
  <si>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</si>
  <si>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</si>
  <si>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</si>
  <si>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</si>
  <si>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</si>
  <si>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</si>
  <si>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</si>
  <si>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</si>
  <si>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</si>
  <si>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</si>
  <si>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</si>
  <si>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</si>
  <si>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</si>
  <si>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</si>
  <si>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</si>
  <si>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</si>
  <si>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</si>
  <si>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</si>
  <si>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</si>
  <si>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</si>
  <si>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</si>
  <si>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</si>
  <si>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</si>
  <si>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</si>
  <si>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</si>
  <si>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</si>
  <si>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</si>
  <si>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</si>
  <si>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</si>
  <si>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</si>
  <si>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</si>
  <si>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</si>
  <si>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</si>
  <si>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</si>
  <si>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</si>
  <si>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</si>
  <si>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</si>
  <si>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</si>
  <si>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</si>
  <si>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</si>
  <si>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</si>
  <si>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</si>
  <si>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</si>
  <si>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</si>
  <si>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</si>
  <si>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</si>
  <si>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</si>
  <si>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</si>
  <si>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</si>
  <si>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</si>
  <si>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</si>
  <si>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</si>
  <si>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</si>
  <si>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</si>
  <si>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</si>
  <si>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</si>
  <si>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</si>
  <si>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</si>
  <si>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</si>
  <si>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</si>
  <si>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</si>
  <si>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</si>
  <si>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</si>
  <si>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</si>
  <si>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</si>
  <si>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</si>
  <si>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</si>
  <si>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</si>
  <si>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</si>
  <si>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</si>
  <si>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</si>
  <si>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</si>
  <si>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</si>
  <si>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</si>
  <si>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</si>
  <si>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</si>
  <si>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</si>
  <si>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</si>
  <si>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</si>
  <si>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</si>
  <si>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</si>
  <si>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</si>
  <si>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</si>
  <si>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</si>
  <si>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</si>
  <si>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</si>
  <si>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</si>
  <si>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Type</t>
  </si>
  <si>
    <t>Component</t>
  </si>
  <si>
    <t>Secondary</t>
  </si>
  <si>
    <t>Primary</t>
  </si>
  <si>
    <t>ABQ2</t>
  </si>
  <si>
    <t>CDQ1</t>
  </si>
  <si>
    <t>Adds 8 to all scores</t>
  </si>
  <si>
    <t>Multiplies weight wi * (xi + 8)...why?</t>
  </si>
  <si>
    <t>Weight</t>
  </si>
  <si>
    <t xml:space="preserve">C </t>
  </si>
  <si>
    <t>Maximum</t>
  </si>
  <si>
    <t>Minimum</t>
  </si>
  <si>
    <t>Range</t>
  </si>
  <si>
    <t>Subindex transformed to 1-100 scale</t>
  </si>
  <si>
    <t>Index</t>
  </si>
  <si>
    <t>Composite</t>
  </si>
  <si>
    <t>Weights</t>
  </si>
  <si>
    <t>Indicators Type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</si>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</sst>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00"/>
    <numFmt numFmtId="166" formatCode="0.0000"/>
    <numFmt numFmtId="167" formatCode="#,##0.000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u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166" fontId="0" fillId="0" borderId="0" xfId="0" applyNumberFormat="1"/>
    <xf numFmtId="167" fontId="0" fillId="6" borderId="3" xfId="0" applyNumberFormat="1" applyFill="1" applyBorder="1"/>
    <xf numFmtId="2" fontId="0" fillId="0" borderId="0" xfId="0" applyNumberFormat="1"/>
    <xf numFmtId="0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topLeftCell="A251" workbookViewId="0">
      <selection activeCell="B263" sqref="B263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31" t="s">
        <v>253</v>
      </c>
      <c r="B2" s="31"/>
      <c r="C2" s="4" t="s">
        <v>255</v>
      </c>
    </row>
    <row r="4" spans="1:3" s="2" customFormat="1" ht="15.75" x14ac:dyDescent="0.25">
      <c r="A4" s="1" t="s">
        <v>254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2" x14ac:dyDescent="0.2">
      <c r="A241" t="s">
        <v>239</v>
      </c>
    </row>
    <row r="242" spans="1:2" x14ac:dyDescent="0.2">
      <c r="A242" t="s">
        <v>240</v>
      </c>
    </row>
    <row r="243" spans="1:2" x14ac:dyDescent="0.2">
      <c r="A243" t="s">
        <v>241</v>
      </c>
    </row>
    <row r="244" spans="1:2" x14ac:dyDescent="0.2">
      <c r="A244" t="s">
        <v>242</v>
      </c>
    </row>
    <row r="245" spans="1:2" x14ac:dyDescent="0.2">
      <c r="A245" t="s">
        <v>243</v>
      </c>
    </row>
    <row r="246" spans="1:2" x14ac:dyDescent="0.2">
      <c r="A246" t="s">
        <v>244</v>
      </c>
    </row>
    <row r="247" spans="1:2" x14ac:dyDescent="0.2">
      <c r="A247" t="s">
        <v>245</v>
      </c>
    </row>
    <row r="248" spans="1:2" x14ac:dyDescent="0.2">
      <c r="A248" t="s">
        <v>246</v>
      </c>
    </row>
    <row r="249" spans="1:2" x14ac:dyDescent="0.2">
      <c r="A249" t="s">
        <v>247</v>
      </c>
    </row>
    <row r="251" spans="1:2" s="1" customFormat="1" ht="15.75" x14ac:dyDescent="0.25">
      <c r="A251" s="1" t="s">
        <v>248</v>
      </c>
    </row>
    <row r="252" spans="1:2" x14ac:dyDescent="0.2">
      <c r="A252" t="s">
        <v>258</v>
      </c>
      <c r="B252" t="s">
        <v>267</v>
      </c>
    </row>
    <row r="253" spans="1:2" x14ac:dyDescent="0.2">
      <c r="A253" t="s">
        <v>259</v>
      </c>
      <c r="B253" t="s">
        <v>268</v>
      </c>
    </row>
    <row r="254" spans="1:2" x14ac:dyDescent="0.2">
      <c r="A254" t="s">
        <v>260</v>
      </c>
      <c r="B254" t="s">
        <v>267</v>
      </c>
    </row>
    <row r="255" spans="1:2" x14ac:dyDescent="0.2">
      <c r="A255" t="s">
        <v>261</v>
      </c>
      <c r="B255" t="s">
        <v>267</v>
      </c>
    </row>
    <row r="256" spans="1:2" x14ac:dyDescent="0.2">
      <c r="A256" t="s">
        <v>249</v>
      </c>
      <c r="B256" t="s">
        <v>267</v>
      </c>
    </row>
    <row r="257" spans="1:2" x14ac:dyDescent="0.2">
      <c r="A257" t="s">
        <v>262</v>
      </c>
      <c r="B257" t="s">
        <v>267</v>
      </c>
    </row>
    <row r="260" spans="1:2" x14ac:dyDescent="0.2">
      <c r="A260" t="s">
        <v>270</v>
      </c>
    </row>
    <row r="261" spans="1:2" x14ac:dyDescent="0.2">
      <c r="A261" t="s">
        <v>271</v>
      </c>
    </row>
    <row r="262" spans="1:2" x14ac:dyDescent="0.2">
      <c r="A262" t="s">
        <v>262</v>
      </c>
    </row>
    <row r="263" spans="1:2" x14ac:dyDescent="0.2">
      <c r="A263" t="s">
        <v>283</v>
      </c>
    </row>
    <row r="264" spans="1:2" x14ac:dyDescent="0.2">
      <c r="A264" t="s">
        <v>272</v>
      </c>
    </row>
    <row r="266" spans="1:2" x14ac:dyDescent="0.2">
      <c r="A266" t="s">
        <v>273</v>
      </c>
    </row>
    <row r="267" spans="1:2" x14ac:dyDescent="0.2">
      <c r="A267" t="s">
        <v>278</v>
      </c>
    </row>
    <row r="268" spans="1:2" x14ac:dyDescent="0.2">
      <c r="A268" t="s">
        <v>279</v>
      </c>
    </row>
    <row r="270" spans="1:2" x14ac:dyDescent="0.2">
      <c r="A270" t="s">
        <v>291</v>
      </c>
    </row>
    <row r="271" spans="1:2" x14ac:dyDescent="0.2">
      <c r="A271" t="s">
        <v>277</v>
      </c>
    </row>
    <row r="272" spans="1:2" x14ac:dyDescent="0.2">
      <c r="A272" t="s">
        <v>276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84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53</v>
      </c>
      <c r="C7" s="13">
        <v>3</v>
      </c>
      <c r="D7" s="5">
        <v>4</v>
      </c>
      <c r="E7" s="13">
        <v>7</v>
      </c>
    </row>
    <row r="9" spans="1:5" x14ac:dyDescent="0.2">
      <c r="B9" s="9" t="s">
        <v>264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45" zoomScaleNormal="145" workbookViewId="0">
      <selection activeCell="C9" sqref="C9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  <row r="9" spans="1:5" x14ac:dyDescent="0.2">
      <c r="B9" s="9" t="s">
        <v>264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6" sqref="E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84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9" t="s">
        <v>264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 x14ac:dyDescent="0.2">
      <c r="B10" s="9" t="s">
        <v>265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10" sqref="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  <row r="9" spans="1:5" x14ac:dyDescent="0.2">
      <c r="B9" s="9" t="s">
        <v>264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265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5" sqref="F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84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53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  <c r="C1" s="5" t="s">
        <v>269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84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53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E5" sqref="E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 x14ac:dyDescent="0.25">
      <c r="A6" s="18" t="s">
        <v>84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 x14ac:dyDescent="0.25">
      <c r="A7" s="18" t="s">
        <v>53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84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53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5" zoomScale="130" zoomScaleNormal="130" workbookViewId="0">
      <selection activeCell="B38" sqref="B38"/>
    </sheetView>
  </sheetViews>
  <sheetFormatPr baseColWidth="10" defaultRowHeight="12.75" x14ac:dyDescent="0.2"/>
  <cols>
    <col min="2" max="2" width="8" customWidth="1"/>
    <col min="3" max="3" width="12" bestFit="1" customWidth="1"/>
  </cols>
  <sheetData>
    <row r="1" spans="1:7" x14ac:dyDescent="0.2">
      <c r="A1" t="s">
        <v>250</v>
      </c>
      <c r="B1" t="s">
        <v>258</v>
      </c>
      <c r="C1" t="s">
        <v>259</v>
      </c>
      <c r="D1" t="s">
        <v>262</v>
      </c>
      <c r="E1" t="s">
        <v>260</v>
      </c>
      <c r="F1" t="s">
        <v>261</v>
      </c>
      <c r="G1" t="s">
        <v>249</v>
      </c>
    </row>
    <row r="2" spans="1:7" x14ac:dyDescent="0.2">
      <c r="A2" t="s">
        <v>274</v>
      </c>
      <c r="B2" t="s">
        <v>276</v>
      </c>
      <c r="C2" t="s">
        <v>276</v>
      </c>
      <c r="D2" t="s">
        <v>277</v>
      </c>
      <c r="E2" t="s">
        <v>276</v>
      </c>
      <c r="F2" t="s">
        <v>276</v>
      </c>
      <c r="G2" t="s">
        <v>277</v>
      </c>
    </row>
    <row r="3" spans="1:7" x14ac:dyDescent="0.2">
      <c r="A3" t="s">
        <v>275</v>
      </c>
      <c r="B3" t="s">
        <v>271</v>
      </c>
      <c r="C3" t="s">
        <v>271</v>
      </c>
      <c r="D3" t="s">
        <v>262</v>
      </c>
      <c r="E3" t="s">
        <v>260</v>
      </c>
      <c r="F3" t="s">
        <v>272</v>
      </c>
      <c r="G3" t="s">
        <v>272</v>
      </c>
    </row>
    <row r="4" spans="1:7" x14ac:dyDescent="0.2">
      <c r="A4" t="s">
        <v>273</v>
      </c>
      <c r="B4" t="s">
        <v>278</v>
      </c>
      <c r="C4" t="s">
        <v>278</v>
      </c>
      <c r="D4" t="s">
        <v>278</v>
      </c>
      <c r="E4" t="s">
        <v>279</v>
      </c>
      <c r="F4" t="s">
        <v>279</v>
      </c>
      <c r="G4" t="s">
        <v>279</v>
      </c>
    </row>
    <row r="5" spans="1:7" x14ac:dyDescent="0.2">
      <c r="A5" t="s">
        <v>282</v>
      </c>
      <c r="B5">
        <v>1</v>
      </c>
      <c r="C5">
        <v>0.5</v>
      </c>
      <c r="D5">
        <v>1</v>
      </c>
      <c r="E5">
        <v>0.5</v>
      </c>
      <c r="F5">
        <v>1</v>
      </c>
      <c r="G5">
        <v>0.5</v>
      </c>
    </row>
    <row r="6" spans="1:7" x14ac:dyDescent="0.2">
      <c r="A6" t="s">
        <v>209</v>
      </c>
      <c r="B6" s="5">
        <f>'A-Normalized'!E$5</f>
        <v>0</v>
      </c>
      <c r="C6" s="5">
        <f>'B-Normalized'!E$5</f>
        <v>-1</v>
      </c>
      <c r="D6" s="5">
        <f>'Q2-Normalized'!C$5</f>
        <v>1.1208970766356094</v>
      </c>
      <c r="E6" s="5">
        <f>'C-Normalized'!E$5</f>
        <v>-0.92031569366888055</v>
      </c>
      <c r="F6" s="5">
        <f>'D-Normalized'!E$5</f>
        <v>0.57735026918962584</v>
      </c>
      <c r="G6" s="5">
        <f>'Q1-Normalized'!C$5</f>
        <v>-1</v>
      </c>
    </row>
    <row r="7" spans="1:7" x14ac:dyDescent="0.2">
      <c r="A7" t="s">
        <v>84</v>
      </c>
      <c r="B7" s="5">
        <f>'A-Normalized'!E6</f>
        <v>-1</v>
      </c>
      <c r="C7" s="5">
        <f>'B-Normalized'!E6</f>
        <v>0</v>
      </c>
      <c r="D7" s="5">
        <f>'Q2-Normalized'!C$6</f>
        <v>-0.80064076902543546</v>
      </c>
      <c r="E7" s="5">
        <f>'C-Normalized'!E6</f>
        <v>-0.14379932713576235</v>
      </c>
      <c r="F7" s="5">
        <f>'D-Normalized'!E6</f>
        <v>-1.1547005383792521</v>
      </c>
      <c r="G7" s="5">
        <f>'Q1-Normalized'!C$6</f>
        <v>0</v>
      </c>
    </row>
    <row r="8" spans="1:7" x14ac:dyDescent="0.2">
      <c r="A8" t="s">
        <v>53</v>
      </c>
      <c r="B8" s="5">
        <f>'A-Normalized'!E7</f>
        <v>1</v>
      </c>
      <c r="C8" s="5">
        <f>'B-Normalized'!E7</f>
        <v>1</v>
      </c>
      <c r="D8" s="5">
        <f>'Q2-Normalized'!C$7</f>
        <v>-0.32025630761017432</v>
      </c>
      <c r="E8" s="5">
        <f>'C-Normalized'!E7</f>
        <v>1.0641150208046437</v>
      </c>
      <c r="F8" s="5">
        <f>'D-Normalized'!E7</f>
        <v>0.57735026918962584</v>
      </c>
      <c r="G8" s="5">
        <f>'Q1-Normalized'!C$7</f>
        <v>1</v>
      </c>
    </row>
    <row r="10" spans="1:7" x14ac:dyDescent="0.2">
      <c r="A10" t="s">
        <v>280</v>
      </c>
    </row>
    <row r="11" spans="1:7" x14ac:dyDescent="0.2">
      <c r="A11" t="s">
        <v>209</v>
      </c>
      <c r="B11" s="5">
        <f t="shared" ref="B11:G13" si="0">B6+8</f>
        <v>8</v>
      </c>
      <c r="C11" s="5">
        <f t="shared" si="0"/>
        <v>7</v>
      </c>
      <c r="D11" s="5">
        <f t="shared" si="0"/>
        <v>9.1208970766356092</v>
      </c>
      <c r="E11" s="5">
        <f t="shared" si="0"/>
        <v>7.079684306331119</v>
      </c>
      <c r="F11" s="5">
        <f t="shared" si="0"/>
        <v>8.5773502691896262</v>
      </c>
      <c r="G11" s="5">
        <f t="shared" si="0"/>
        <v>7</v>
      </c>
    </row>
    <row r="12" spans="1:7" x14ac:dyDescent="0.2">
      <c r="A12" t="s">
        <v>84</v>
      </c>
      <c r="B12" s="5">
        <f t="shared" si="0"/>
        <v>7</v>
      </c>
      <c r="C12" s="5">
        <f t="shared" si="0"/>
        <v>8</v>
      </c>
      <c r="D12" s="5">
        <f t="shared" si="0"/>
        <v>7.1993592309745642</v>
      </c>
      <c r="E12" s="5">
        <f t="shared" si="0"/>
        <v>7.8562006728642375</v>
      </c>
      <c r="F12" s="5">
        <f t="shared" si="0"/>
        <v>6.8452994616207476</v>
      </c>
      <c r="G12" s="5">
        <f t="shared" si="0"/>
        <v>8</v>
      </c>
    </row>
    <row r="13" spans="1:7" x14ac:dyDescent="0.2">
      <c r="A13" t="s">
        <v>53</v>
      </c>
      <c r="B13" s="5">
        <f t="shared" si="0"/>
        <v>9</v>
      </c>
      <c r="C13" s="5">
        <f t="shared" si="0"/>
        <v>9</v>
      </c>
      <c r="D13" s="5">
        <f t="shared" si="0"/>
        <v>7.6797436923898257</v>
      </c>
      <c r="E13" s="5">
        <f t="shared" si="0"/>
        <v>9.0641150208046444</v>
      </c>
      <c r="F13" s="5">
        <f t="shared" si="0"/>
        <v>8.5773502691896262</v>
      </c>
      <c r="G13" s="5">
        <f t="shared" si="0"/>
        <v>9</v>
      </c>
    </row>
    <row r="15" spans="1:7" x14ac:dyDescent="0.2">
      <c r="A15" t="s">
        <v>281</v>
      </c>
    </row>
    <row r="16" spans="1:7" x14ac:dyDescent="0.2">
      <c r="A16" t="s">
        <v>209</v>
      </c>
      <c r="B16" s="20">
        <f t="shared" ref="B16:G18" si="1">IF(B$5&gt;0,B11*B$5,"")</f>
        <v>8</v>
      </c>
      <c r="C16" s="20">
        <f t="shared" si="1"/>
        <v>3.5</v>
      </c>
      <c r="D16" s="20">
        <f t="shared" si="1"/>
        <v>9.1208970766356092</v>
      </c>
      <c r="E16" s="20">
        <f t="shared" si="1"/>
        <v>3.5398421531655595</v>
      </c>
      <c r="F16" s="20">
        <f t="shared" si="1"/>
        <v>8.5773502691896262</v>
      </c>
      <c r="G16" s="20">
        <f t="shared" si="1"/>
        <v>3.5</v>
      </c>
    </row>
    <row r="17" spans="1:7" x14ac:dyDescent="0.2">
      <c r="A17" t="s">
        <v>84</v>
      </c>
      <c r="B17" s="20">
        <f t="shared" si="1"/>
        <v>7</v>
      </c>
      <c r="C17" s="20">
        <f t="shared" si="1"/>
        <v>4</v>
      </c>
      <c r="D17" s="20">
        <f t="shared" si="1"/>
        <v>7.1993592309745642</v>
      </c>
      <c r="E17" s="20">
        <f t="shared" si="1"/>
        <v>3.9281003364321188</v>
      </c>
      <c r="F17" s="20">
        <f t="shared" si="1"/>
        <v>6.8452994616207476</v>
      </c>
      <c r="G17" s="20">
        <f t="shared" si="1"/>
        <v>4</v>
      </c>
    </row>
    <row r="18" spans="1:7" x14ac:dyDescent="0.2">
      <c r="A18" t="s">
        <v>53</v>
      </c>
      <c r="B18" s="20">
        <f t="shared" si="1"/>
        <v>9</v>
      </c>
      <c r="C18" s="20">
        <f t="shared" si="1"/>
        <v>4.5</v>
      </c>
      <c r="D18" s="20">
        <f t="shared" si="1"/>
        <v>7.6797436923898257</v>
      </c>
      <c r="E18" s="20">
        <f t="shared" si="1"/>
        <v>4.5320575104023222</v>
      </c>
      <c r="F18" s="20">
        <f t="shared" si="1"/>
        <v>8.5773502691896262</v>
      </c>
      <c r="G18" s="20">
        <f t="shared" si="1"/>
        <v>4.5</v>
      </c>
    </row>
    <row r="20" spans="1:7" x14ac:dyDescent="0.2">
      <c r="A20" t="s">
        <v>275</v>
      </c>
      <c r="B20" t="s">
        <v>271</v>
      </c>
      <c r="C20" t="s">
        <v>262</v>
      </c>
      <c r="D20" t="s">
        <v>260</v>
      </c>
      <c r="E20" t="s">
        <v>272</v>
      </c>
    </row>
    <row r="21" spans="1:7" x14ac:dyDescent="0.2">
      <c r="A21" t="s">
        <v>209</v>
      </c>
      <c r="B21" s="21">
        <f>AVERAGE(B16:C16)</f>
        <v>5.75</v>
      </c>
      <c r="C21" s="21">
        <f t="shared" ref="C21:D23" si="2">AVERAGE(D16)</f>
        <v>9.1208970766356092</v>
      </c>
      <c r="D21" s="21">
        <f t="shared" si="2"/>
        <v>3.5398421531655595</v>
      </c>
      <c r="E21" s="21">
        <f>AVERAGE(F16:G16)</f>
        <v>6.0386751345948131</v>
      </c>
    </row>
    <row r="22" spans="1:7" x14ac:dyDescent="0.2">
      <c r="A22" t="s">
        <v>84</v>
      </c>
      <c r="B22" s="21">
        <f>AVERAGE(B17:C17)</f>
        <v>5.5</v>
      </c>
      <c r="C22" s="21">
        <f t="shared" si="2"/>
        <v>7.1993592309745642</v>
      </c>
      <c r="D22" s="21">
        <f t="shared" si="2"/>
        <v>3.9281003364321188</v>
      </c>
      <c r="E22" s="21">
        <f>AVERAGE(F17:G17)</f>
        <v>5.4226497308103738</v>
      </c>
    </row>
    <row r="23" spans="1:7" x14ac:dyDescent="0.2">
      <c r="A23" t="s">
        <v>53</v>
      </c>
      <c r="B23" s="21">
        <f>AVERAGE(B18:C18)</f>
        <v>6.75</v>
      </c>
      <c r="C23" s="21">
        <f t="shared" si="2"/>
        <v>7.6797436923898257</v>
      </c>
      <c r="D23" s="21">
        <f t="shared" si="2"/>
        <v>4.5320575104023222</v>
      </c>
      <c r="E23" s="21">
        <f>AVERAGE(F18:G18)</f>
        <v>6.5386751345948131</v>
      </c>
    </row>
    <row r="26" spans="1:7" x14ac:dyDescent="0.2">
      <c r="A26" t="s">
        <v>273</v>
      </c>
      <c r="B26" t="s">
        <v>278</v>
      </c>
      <c r="C26" t="s">
        <v>279</v>
      </c>
      <c r="D26" t="s">
        <v>289</v>
      </c>
    </row>
    <row r="27" spans="1:7" x14ac:dyDescent="0.2">
      <c r="A27" t="s">
        <v>209</v>
      </c>
      <c r="B27" s="27">
        <f>AVERAGE(B21:C21)</f>
        <v>7.4354485383178046</v>
      </c>
      <c r="C27" s="26">
        <f>AVERAGE(D21:E21)</f>
        <v>4.7892586438801867</v>
      </c>
      <c r="D27" s="28">
        <f>SUMPRODUCT(B27:C27,B31:C31)</f>
        <v>5.8477346016552341</v>
      </c>
      <c r="E27">
        <f>B27*0.4+C27*0.6</f>
        <v>5.8477346016552341</v>
      </c>
    </row>
    <row r="28" spans="1:7" x14ac:dyDescent="0.2">
      <c r="A28" t="s">
        <v>84</v>
      </c>
      <c r="B28" s="21">
        <f>AVERAGE(B22:C22)</f>
        <v>6.3496796154872825</v>
      </c>
      <c r="C28" s="21">
        <f>AVERAGE(D22:E22)</f>
        <v>4.6753750336212461</v>
      </c>
      <c r="D28" s="28">
        <f>SUMPRODUCT(B28:C28,B31:C31)</f>
        <v>5.3450968663676601</v>
      </c>
      <c r="E28">
        <f t="shared" ref="E28:E29" si="3">B28*0.4+C28*0.6</f>
        <v>5.3450968663676601</v>
      </c>
    </row>
    <row r="29" spans="1:7" x14ac:dyDescent="0.2">
      <c r="A29" t="s">
        <v>53</v>
      </c>
      <c r="B29" s="21">
        <f>AVERAGE(B23:C23)</f>
        <v>7.2148718461949128</v>
      </c>
      <c r="C29" s="21">
        <f>AVERAGE(D23:E23)</f>
        <v>5.5353663224985681</v>
      </c>
      <c r="D29" s="28">
        <f>SUMPRODUCT(B29:C29,B31:C31)</f>
        <v>6.2071685319771062</v>
      </c>
      <c r="E29">
        <f t="shared" si="3"/>
        <v>6.2071685319771062</v>
      </c>
    </row>
    <row r="31" spans="1:7" x14ac:dyDescent="0.2">
      <c r="A31" t="s">
        <v>290</v>
      </c>
      <c r="B31">
        <v>0.4</v>
      </c>
      <c r="C31">
        <v>0.6</v>
      </c>
    </row>
    <row r="33" spans="1:4" x14ac:dyDescent="0.2">
      <c r="A33" t="s">
        <v>284</v>
      </c>
      <c r="B33" s="21">
        <f>MAX(B27:B29)</f>
        <v>7.4354485383178046</v>
      </c>
      <c r="C33" s="21">
        <f>MAX(C27:C29)</f>
        <v>5.5353663224985681</v>
      </c>
      <c r="D33" s="21">
        <f>MAX(D27:D29)</f>
        <v>6.2071685319771062</v>
      </c>
    </row>
    <row r="34" spans="1:4" x14ac:dyDescent="0.2">
      <c r="A34" t="s">
        <v>285</v>
      </c>
      <c r="B34" s="21">
        <f>MIN(B27:B29)</f>
        <v>6.3496796154872825</v>
      </c>
      <c r="C34" s="21">
        <f>MIN(C27:C29)</f>
        <v>4.6753750336212461</v>
      </c>
      <c r="D34" s="21">
        <f>MIN(D27:D29)</f>
        <v>5.3450968663676601</v>
      </c>
    </row>
    <row r="35" spans="1:4" x14ac:dyDescent="0.2">
      <c r="A35" t="s">
        <v>286</v>
      </c>
      <c r="B35" s="21">
        <f>B33-B34</f>
        <v>1.0857689228305221</v>
      </c>
      <c r="C35" s="21">
        <f>C33-C34</f>
        <v>0.85999128887732201</v>
      </c>
      <c r="D35" s="21">
        <f>D33-D34</f>
        <v>0.86207166560944604</v>
      </c>
    </row>
    <row r="37" spans="1:4" x14ac:dyDescent="0.2">
      <c r="A37" t="s">
        <v>287</v>
      </c>
    </row>
    <row r="38" spans="1:4" x14ac:dyDescent="0.2">
      <c r="A38" t="s">
        <v>209</v>
      </c>
      <c r="B38" s="21">
        <f>((B27-B34)/B35)*100</f>
        <v>100</v>
      </c>
      <c r="C38" s="21">
        <f>((C27-C34)/C35)*100</f>
        <v>13.24241439789586</v>
      </c>
      <c r="D38" s="21">
        <f>((D27-D34)/D35)*100</f>
        <v>58.305794673373427</v>
      </c>
    </row>
    <row r="39" spans="1:4" x14ac:dyDescent="0.2">
      <c r="A39" s="25" t="s">
        <v>84</v>
      </c>
      <c r="B39" s="21">
        <f>((B28-B34)/B35)*100</f>
        <v>0</v>
      </c>
      <c r="C39" s="21">
        <f>((C28-C34)/C35)*100</f>
        <v>0</v>
      </c>
      <c r="D39" s="21">
        <f>((D28-D34)/D35)*100</f>
        <v>0</v>
      </c>
    </row>
    <row r="40" spans="1:4" x14ac:dyDescent="0.2">
      <c r="A40" t="s">
        <v>53</v>
      </c>
      <c r="B40" s="21">
        <f>((B29-B34)/B35)*100</f>
        <v>79.684748063348138</v>
      </c>
      <c r="C40" s="21">
        <f>((C29-C34)/C35)*100</f>
        <v>100</v>
      </c>
      <c r="D40" s="21">
        <f>((D29-D34)/D35)*100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H19" sqref="H19"/>
    </sheetView>
  </sheetViews>
  <sheetFormatPr baseColWidth="10" defaultRowHeight="12.75" x14ac:dyDescent="0.2"/>
  <sheetData>
    <row r="1" spans="1:15" ht="15.75" x14ac:dyDescent="0.25">
      <c r="A1" s="6" t="s">
        <v>250</v>
      </c>
      <c r="B1" t="s">
        <v>258</v>
      </c>
      <c r="C1" t="s">
        <v>259</v>
      </c>
      <c r="D1" t="s">
        <v>262</v>
      </c>
      <c r="E1" t="s">
        <v>260</v>
      </c>
      <c r="F1" t="s">
        <v>261</v>
      </c>
      <c r="G1" t="s">
        <v>249</v>
      </c>
    </row>
    <row r="2" spans="1:15" ht="15.75" x14ac:dyDescent="0.25">
      <c r="A2" s="6" t="s">
        <v>274</v>
      </c>
      <c r="B2" t="s">
        <v>276</v>
      </c>
      <c r="C2" t="s">
        <v>276</v>
      </c>
      <c r="D2" t="s">
        <v>277</v>
      </c>
      <c r="E2" t="s">
        <v>276</v>
      </c>
      <c r="F2" t="s">
        <v>276</v>
      </c>
      <c r="G2" t="s">
        <v>277</v>
      </c>
    </row>
    <row r="3" spans="1:15" ht="15.75" x14ac:dyDescent="0.25">
      <c r="A3" s="6" t="s">
        <v>275</v>
      </c>
      <c r="B3" t="s">
        <v>271</v>
      </c>
      <c r="C3" t="s">
        <v>271</v>
      </c>
      <c r="D3" t="s">
        <v>262</v>
      </c>
      <c r="E3" t="s">
        <v>283</v>
      </c>
      <c r="F3" t="s">
        <v>272</v>
      </c>
      <c r="G3" t="s">
        <v>272</v>
      </c>
    </row>
    <row r="4" spans="1:15" ht="15.75" x14ac:dyDescent="0.25">
      <c r="A4" s="6" t="s">
        <v>273</v>
      </c>
      <c r="B4" t="s">
        <v>278</v>
      </c>
      <c r="C4" t="s">
        <v>278</v>
      </c>
      <c r="D4" t="s">
        <v>278</v>
      </c>
      <c r="E4" t="s">
        <v>279</v>
      </c>
      <c r="F4" t="s">
        <v>279</v>
      </c>
      <c r="G4" t="s">
        <v>279</v>
      </c>
    </row>
    <row r="5" spans="1:15" ht="15.75" x14ac:dyDescent="0.25">
      <c r="A5" s="6" t="s">
        <v>282</v>
      </c>
      <c r="B5" s="30">
        <v>1</v>
      </c>
      <c r="C5" s="30">
        <f>1/2</f>
        <v>0.5</v>
      </c>
      <c r="D5" s="30">
        <v>1</v>
      </c>
      <c r="E5" s="30">
        <f>1/2</f>
        <v>0.5</v>
      </c>
      <c r="F5" s="30">
        <v>1</v>
      </c>
      <c r="G5" s="30">
        <f>1/2</f>
        <v>0.5</v>
      </c>
      <c r="H5" s="30"/>
      <c r="I5" s="30"/>
      <c r="J5" s="30"/>
      <c r="K5" s="30"/>
      <c r="L5" s="30"/>
      <c r="M5" s="30"/>
      <c r="N5" s="30"/>
      <c r="O5" s="29"/>
    </row>
    <row r="6" spans="1:15" x14ac:dyDescent="0.2">
      <c r="A6" t="s">
        <v>209</v>
      </c>
      <c r="B6" s="5">
        <f>'A-Normalized'!E$5</f>
        <v>0</v>
      </c>
      <c r="C6" s="5">
        <f>'B-Normalized'!E$5</f>
        <v>-1</v>
      </c>
      <c r="D6" s="5">
        <f>'Q2-Normalized'!C$5</f>
        <v>1.1208970766356094</v>
      </c>
      <c r="E6" s="5">
        <f>'C-Normalized'!E$5</f>
        <v>-0.92031569366888055</v>
      </c>
      <c r="F6" s="5">
        <f>'D-Normalized'!E$5</f>
        <v>0.57735026918962584</v>
      </c>
      <c r="G6" s="5">
        <f>'Q1-Normalized'!C$5</f>
        <v>-1</v>
      </c>
    </row>
    <row r="7" spans="1:15" x14ac:dyDescent="0.2">
      <c r="A7" t="s">
        <v>84</v>
      </c>
      <c r="B7" s="5">
        <f>'A-Normalized'!E6</f>
        <v>-1</v>
      </c>
      <c r="C7" s="5">
        <f>'B-Normalized'!E6</f>
        <v>0</v>
      </c>
      <c r="D7" s="5">
        <f>'Q2-Normalized'!C$6</f>
        <v>-0.80064076902543546</v>
      </c>
      <c r="E7" s="5">
        <f>'C-Normalized'!E6</f>
        <v>-0.14379932713576235</v>
      </c>
      <c r="F7" s="5">
        <f>'D-Normalized'!E6</f>
        <v>-1.1547005383792521</v>
      </c>
      <c r="G7" s="5">
        <f>'Q1-Normalized'!C$6</f>
        <v>0</v>
      </c>
    </row>
    <row r="8" spans="1:15" x14ac:dyDescent="0.2">
      <c r="A8" t="s">
        <v>53</v>
      </c>
      <c r="B8" s="5">
        <f>'A-Normalized'!E7</f>
        <v>1</v>
      </c>
      <c r="C8" s="5">
        <f>'B-Normalized'!E7</f>
        <v>1</v>
      </c>
      <c r="D8" s="5">
        <f>'Q2-Normalized'!C$7</f>
        <v>-0.32025630761017432</v>
      </c>
      <c r="E8" s="5">
        <f>'C-Normalized'!E7</f>
        <v>1.0641150208046437</v>
      </c>
      <c r="F8" s="5">
        <f>'D-Normalized'!E7</f>
        <v>0.57735026918962584</v>
      </c>
      <c r="G8" s="5">
        <f>'Q1-Normalized'!C$7</f>
        <v>1</v>
      </c>
    </row>
    <row r="10" spans="1:15" x14ac:dyDescent="0.2">
      <c r="A10" t="s">
        <v>292</v>
      </c>
    </row>
    <row r="11" spans="1:15" x14ac:dyDescent="0.2">
      <c r="A11" t="s">
        <v>280</v>
      </c>
    </row>
    <row r="12" spans="1:15" x14ac:dyDescent="0.2">
      <c r="A12" t="s">
        <v>209</v>
      </c>
      <c r="B12" s="5">
        <f>B6+8</f>
        <v>8</v>
      </c>
      <c r="C12" s="5">
        <f t="shared" ref="C12:G12" si="0">C6+8</f>
        <v>7</v>
      </c>
      <c r="D12" s="5">
        <f t="shared" si="0"/>
        <v>9.1208970766356092</v>
      </c>
      <c r="E12" s="5">
        <f t="shared" si="0"/>
        <v>7.079684306331119</v>
      </c>
      <c r="F12" s="5">
        <f t="shared" si="0"/>
        <v>8.5773502691896262</v>
      </c>
      <c r="G12" s="5">
        <f t="shared" si="0"/>
        <v>7</v>
      </c>
    </row>
    <row r="13" spans="1:15" x14ac:dyDescent="0.2">
      <c r="A13" t="s">
        <v>84</v>
      </c>
      <c r="B13" s="5">
        <f>B7+8</f>
        <v>7</v>
      </c>
      <c r="C13" s="5">
        <f t="shared" ref="C13:G13" si="1">C7+8</f>
        <v>8</v>
      </c>
      <c r="D13" s="5">
        <f t="shared" si="1"/>
        <v>7.1993592309745642</v>
      </c>
      <c r="E13" s="5">
        <f t="shared" si="1"/>
        <v>7.8562006728642375</v>
      </c>
      <c r="F13" s="5">
        <f t="shared" si="1"/>
        <v>6.8452994616207476</v>
      </c>
      <c r="G13" s="5">
        <f t="shared" si="1"/>
        <v>8</v>
      </c>
    </row>
    <row r="14" spans="1:15" x14ac:dyDescent="0.2">
      <c r="A14" t="s">
        <v>53</v>
      </c>
      <c r="B14" s="5">
        <f>B8+8</f>
        <v>9</v>
      </c>
      <c r="C14" s="5">
        <f t="shared" ref="C14:G14" si="2">C8+8</f>
        <v>9</v>
      </c>
      <c r="D14" s="5">
        <f t="shared" si="2"/>
        <v>7.6797436923898257</v>
      </c>
      <c r="E14" s="5">
        <f t="shared" si="2"/>
        <v>9.0641150208046444</v>
      </c>
      <c r="F14" s="5">
        <f t="shared" si="2"/>
        <v>8.5773502691896262</v>
      </c>
      <c r="G14" s="5">
        <f t="shared" si="2"/>
        <v>9</v>
      </c>
    </row>
    <row r="16" spans="1:15" x14ac:dyDescent="0.2">
      <c r="A16" t="s">
        <v>292</v>
      </c>
    </row>
    <row r="17" spans="1:7" x14ac:dyDescent="0.2">
      <c r="A17" t="s">
        <v>281</v>
      </c>
    </row>
    <row r="18" spans="1:7" x14ac:dyDescent="0.2">
      <c r="A18" t="s">
        <v>209</v>
      </c>
      <c r="B18" s="20">
        <f>IF(B$5&gt;0,B12*B$5,"")</f>
        <v>8</v>
      </c>
      <c r="C18" s="20">
        <f t="shared" ref="C18:G18" si="3">IF(C$5&gt;0,C12*C$5,"")</f>
        <v>3.5</v>
      </c>
      <c r="D18" s="20">
        <f t="shared" si="3"/>
        <v>9.1208970766356092</v>
      </c>
      <c r="E18" s="20">
        <f t="shared" si="3"/>
        <v>3.5398421531655595</v>
      </c>
      <c r="F18" s="20">
        <f t="shared" si="3"/>
        <v>8.5773502691896262</v>
      </c>
      <c r="G18" s="20">
        <f t="shared" si="3"/>
        <v>3.5</v>
      </c>
    </row>
    <row r="19" spans="1:7" x14ac:dyDescent="0.2">
      <c r="A19" t="s">
        <v>84</v>
      </c>
      <c r="B19" s="20">
        <f>IF(B$5&gt;0,B13*B$5,"")</f>
        <v>7</v>
      </c>
      <c r="C19" s="20">
        <f t="shared" ref="C19:G19" si="4">IF(C$5&gt;0,C13*C$5,"")</f>
        <v>4</v>
      </c>
      <c r="D19" s="20">
        <f t="shared" si="4"/>
        <v>7.1993592309745642</v>
      </c>
      <c r="E19" s="20">
        <f t="shared" si="4"/>
        <v>3.9281003364321188</v>
      </c>
      <c r="F19" s="20">
        <f t="shared" si="4"/>
        <v>6.8452994616207476</v>
      </c>
      <c r="G19" s="20">
        <f t="shared" si="4"/>
        <v>4</v>
      </c>
    </row>
    <row r="20" spans="1:7" x14ac:dyDescent="0.2">
      <c r="A20" t="s">
        <v>53</v>
      </c>
      <c r="B20" s="20">
        <f>IF(B$5&gt;0,B14*B$5,"")</f>
        <v>9</v>
      </c>
      <c r="C20" s="20">
        <f t="shared" ref="C20:G20" si="5">IF(C$5&gt;0,C14*C$5,"")</f>
        <v>4.5</v>
      </c>
      <c r="D20" s="20">
        <f t="shared" si="5"/>
        <v>7.6797436923898257</v>
      </c>
      <c r="E20" s="20">
        <f t="shared" si="5"/>
        <v>4.5320575104023222</v>
      </c>
      <c r="F20" s="20">
        <f t="shared" si="5"/>
        <v>8.5773502691896262</v>
      </c>
      <c r="G20" s="20">
        <f t="shared" si="5"/>
        <v>4.5</v>
      </c>
    </row>
    <row r="22" spans="1:7" x14ac:dyDescent="0.2">
      <c r="A22" t="s">
        <v>292</v>
      </c>
    </row>
  </sheetData>
  <dataValidations count="1">
    <dataValidation type="list" allowBlank="1" showInputMessage="1" showErrorMessage="1" sqref="A6:A9 A90:A354 A12:A14 A18:A20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Metadata!$A$267:$A$268</xm:f>
          </x14:formula1>
          <xm:sqref>B4:O4</xm:sqref>
        </x14:dataValidation>
        <x14:dataValidation type="list" allowBlank="1" showInputMessage="1" showErrorMessage="1">
          <x14:formula1>
            <xm:f>Metadata!$A$261:$A$264</xm:f>
          </x14:formula1>
          <xm:sqref>B3:O3</xm:sqref>
        </x14:dataValidation>
        <x14:dataValidation type="list" allowBlank="1" showInputMessage="1" showErrorMessage="1">
          <x14:formula1>
            <xm:f>Metadata!$A$271:$A$272</xm:f>
          </x14:formula1>
          <xm:sqref>B2:O2</xm:sqref>
        </x14:dataValidation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7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84</v>
      </c>
      <c r="C6" s="5">
        <v>1</v>
      </c>
      <c r="E6" s="5">
        <v>3</v>
      </c>
    </row>
    <row r="7" spans="1:5" ht="15.75" x14ac:dyDescent="0.25">
      <c r="A7" s="11" t="s">
        <v>53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23" sqref="F23"/>
    </sheetView>
  </sheetViews>
  <sheetFormatPr baseColWidth="10" defaultRowHeight="12.75" x14ac:dyDescent="0.2"/>
  <sheetData>
    <row r="1" spans="1:5" ht="15.75" x14ac:dyDescent="0.25">
      <c r="A1" s="6" t="s">
        <v>275</v>
      </c>
      <c r="B1" t="s">
        <v>271</v>
      </c>
      <c r="C1" t="s">
        <v>262</v>
      </c>
      <c r="D1" t="s">
        <v>283</v>
      </c>
      <c r="E1" t="s">
        <v>272</v>
      </c>
    </row>
    <row r="2" spans="1:5" x14ac:dyDescent="0.2">
      <c r="A2" t="s">
        <v>209</v>
      </c>
      <c r="B2" s="21">
        <f>AVERAGE(Computation1Template!B$18:'Computation1Template'!C$18)</f>
        <v>5.75</v>
      </c>
      <c r="C2" s="21">
        <f>AVERAGE(Computation1Template!D$18)</f>
        <v>9.1208970766356092</v>
      </c>
      <c r="D2" s="21">
        <f>AVERAGE(Computation1Template!E$18)</f>
        <v>3.5398421531655595</v>
      </c>
      <c r="E2" s="21">
        <f>AVERAGE(Computation1Template!F$18:'Computation1Template'!G$18)</f>
        <v>6.0386751345948131</v>
      </c>
    </row>
    <row r="3" spans="1:5" x14ac:dyDescent="0.2">
      <c r="A3" t="s">
        <v>84</v>
      </c>
      <c r="B3" s="21">
        <f>AVERAGE(Computation1Template!B$19:'Computation1Template'!C$19)</f>
        <v>5.5</v>
      </c>
      <c r="C3" s="21">
        <f>AVERAGE(Computation1Template!D$19)</f>
        <v>7.1993592309745642</v>
      </c>
      <c r="D3" s="21">
        <f>AVERAGE(Computation1Template!E$19)</f>
        <v>3.9281003364321188</v>
      </c>
      <c r="E3" s="21">
        <f>AVERAGE(Computation1Template!F$19:'Computation1Template'!G$19)</f>
        <v>5.4226497308103738</v>
      </c>
    </row>
    <row r="4" spans="1:5" x14ac:dyDescent="0.2">
      <c r="A4" t="s">
        <v>53</v>
      </c>
      <c r="B4" s="21">
        <f>AVERAGE(Computation1Template!B$20:'Computation1Template'!C$20)</f>
        <v>6.75</v>
      </c>
      <c r="C4" s="21">
        <f>AVERAGE(Computation1Template!D$20)</f>
        <v>7.6797436923898257</v>
      </c>
      <c r="D4" s="21">
        <f>AVERAGE(Computation1Template!E$20)</f>
        <v>4.5320575104023222</v>
      </c>
      <c r="E4" s="21">
        <f>AVERAGE(Computation1Template!F$20:'Computation1Template'!G$20)</f>
        <v>6.5386751345948131</v>
      </c>
    </row>
    <row r="6" spans="1:5" x14ac:dyDescent="0.2">
      <c r="A6" t="s">
        <v>292</v>
      </c>
    </row>
    <row r="7" spans="1:5" ht="15.75" x14ac:dyDescent="0.25">
      <c r="A7" s="6" t="s">
        <v>273</v>
      </c>
      <c r="B7" t="s">
        <v>278</v>
      </c>
      <c r="C7" t="s">
        <v>279</v>
      </c>
      <c r="D7" t="s">
        <v>292</v>
      </c>
      <c r="E7" t="s">
        <v>289</v>
      </c>
    </row>
    <row r="8" spans="1:5" x14ac:dyDescent="0.2">
      <c r="A8" t="s">
        <v>209</v>
      </c>
      <c r="B8" s="21">
        <f>AVERAGE(B2:C2)</f>
        <v>7.4354485383178046</v>
      </c>
      <c r="C8" s="21">
        <f>AVERAGE(D2:E2)</f>
        <v>4.7892586438801867</v>
      </c>
      <c r="E8">
        <f>SUMPRODUCT(B8:C8,B13:C13)</f>
        <v>5.8477346016552341</v>
      </c>
    </row>
    <row r="9" spans="1:5" x14ac:dyDescent="0.2">
      <c r="A9" t="s">
        <v>84</v>
      </c>
      <c r="B9" s="21">
        <f t="shared" ref="B9:B10" si="0">AVERAGE(B3:C3)</f>
        <v>6.3496796154872825</v>
      </c>
      <c r="C9" s="21">
        <f t="shared" ref="C9:C10" si="1">AVERAGE(D3:E3)</f>
        <v>4.6753750336212461</v>
      </c>
      <c r="E9">
        <f>SUMPRODUCT(B9:C9,B13:C13)</f>
        <v>5.3450968663676601</v>
      </c>
    </row>
    <row r="10" spans="1:5" x14ac:dyDescent="0.2">
      <c r="A10" t="s">
        <v>53</v>
      </c>
      <c r="B10" s="21">
        <f t="shared" si="0"/>
        <v>7.2148718461949128</v>
      </c>
      <c r="C10" s="21">
        <f t="shared" si="1"/>
        <v>5.5353663224985681</v>
      </c>
      <c r="E10">
        <f>SUMPRODUCT(B10:C10,B13:C13)</f>
        <v>6.2071685319771062</v>
      </c>
    </row>
    <row r="12" spans="1:5" x14ac:dyDescent="0.2">
      <c r="A12" t="s">
        <v>292</v>
      </c>
    </row>
    <row r="13" spans="1:5" x14ac:dyDescent="0.2">
      <c r="A13" t="s">
        <v>290</v>
      </c>
      <c r="B13">
        <v>0.4</v>
      </c>
      <c r="C13">
        <v>0.6</v>
      </c>
    </row>
    <row r="15" spans="1:5" x14ac:dyDescent="0.2">
      <c r="A15" t="s">
        <v>284</v>
      </c>
      <c r="B15" s="21">
        <f>MAX(B8:B10)</f>
        <v>7.4354485383178046</v>
      </c>
      <c r="C15" s="21">
        <f>MAX(C8:C10)</f>
        <v>5.5353663224985681</v>
      </c>
      <c r="D15" s="21"/>
      <c r="E15" s="21">
        <f t="shared" ref="E15" si="2">MAX(E8:E10)</f>
        <v>6.2071685319771062</v>
      </c>
    </row>
    <row r="16" spans="1:5" x14ac:dyDescent="0.2">
      <c r="A16" t="s">
        <v>285</v>
      </c>
      <c r="B16" s="21">
        <f>MIN(B8:B10)</f>
        <v>6.3496796154872825</v>
      </c>
      <c r="C16" s="21">
        <f>MIN(C8:C10)</f>
        <v>4.6753750336212461</v>
      </c>
      <c r="D16" s="21"/>
      <c r="E16" s="21">
        <f t="shared" ref="E16" si="3">MIN(E8:E10)</f>
        <v>5.3450968663676601</v>
      </c>
    </row>
    <row r="17" spans="1:5" x14ac:dyDescent="0.2">
      <c r="A17" t="s">
        <v>286</v>
      </c>
      <c r="B17" s="21">
        <f>B15-B16</f>
        <v>1.0857689228305221</v>
      </c>
      <c r="C17" s="21">
        <f>C15-C16</f>
        <v>0.85999128887732201</v>
      </c>
      <c r="D17" s="21"/>
      <c r="E17" s="21">
        <f t="shared" ref="E17" si="4">E15-E16</f>
        <v>0.86207166560944604</v>
      </c>
    </row>
    <row r="19" spans="1:5" x14ac:dyDescent="0.2">
      <c r="A19" t="s">
        <v>292</v>
      </c>
    </row>
    <row r="20" spans="1:5" x14ac:dyDescent="0.2">
      <c r="A20" t="s">
        <v>287</v>
      </c>
    </row>
    <row r="21" spans="1:5" x14ac:dyDescent="0.2">
      <c r="A21" t="s">
        <v>209</v>
      </c>
      <c r="B21">
        <f>((B8-B16)/B17)*100</f>
        <v>100</v>
      </c>
      <c r="C21">
        <f>((C8-C16)/C17)*100</f>
        <v>13.24241439789586</v>
      </c>
      <c r="E21">
        <f t="shared" ref="E21" si="5">((E8-E16)/E17)*100</f>
        <v>58.305794673373427</v>
      </c>
    </row>
    <row r="22" spans="1:5" x14ac:dyDescent="0.2">
      <c r="A22" t="s">
        <v>84</v>
      </c>
      <c r="B22">
        <f>((B9-B16)/B17)*100</f>
        <v>0</v>
      </c>
      <c r="C22">
        <f t="shared" ref="C22" si="6">((C9-C16)/C17)*100</f>
        <v>0</v>
      </c>
      <c r="E22">
        <f>((E9-E16)/E17)*100</f>
        <v>0</v>
      </c>
    </row>
    <row r="23" spans="1:5" x14ac:dyDescent="0.2">
      <c r="A23" t="s">
        <v>53</v>
      </c>
      <c r="B23">
        <f>((B10-B16)/B17)*100</f>
        <v>79.684748063348138</v>
      </c>
      <c r="C23">
        <f t="shared" ref="C23:E23" si="7">((C10-C16)/C17)*100</f>
        <v>100</v>
      </c>
      <c r="E23">
        <f t="shared" si="7"/>
        <v>100</v>
      </c>
    </row>
  </sheetData>
  <dataConsolidate/>
  <dataValidations count="1">
    <dataValidation type="list" allowBlank="1" showInputMessage="1" showErrorMessage="1" sqref="A2:A4 A8:A10 A21:A23">
      <formula1>countries</formula1>
    </dataValidation>
  </dataValidations>
  <pageMargins left="0.7" right="0.7" top="0.75" bottom="0.75" header="0.3" footer="0.3"/>
  <ignoredErrors>
    <ignoredError sqref="B3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Metadata!$A$261:$A$264</xm:f>
          </x14:formula1>
          <xm:sqref>B1:O1</xm:sqref>
        </x14:dataValidation>
        <x14:dataValidation type="list" allowBlank="1" showInputMessage="1" showErrorMessage="1">
          <x14:formula1>
            <xm:f>Metadata!$A$267:$A$268</xm:f>
          </x14:formula1>
          <xm:sqref>B7:C7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B3" sqref="B3"/>
    </sheetView>
  </sheetViews>
  <sheetFormatPr baseColWidth="10" defaultRowHeight="12.75" x14ac:dyDescent="0.2"/>
  <sheetData>
    <row r="1" spans="1:8" x14ac:dyDescent="0.2">
      <c r="B1" t="s">
        <v>275</v>
      </c>
      <c r="C1" t="s">
        <v>275</v>
      </c>
      <c r="D1" t="s">
        <v>273</v>
      </c>
      <c r="E1" t="s">
        <v>275</v>
      </c>
      <c r="F1" t="s">
        <v>275</v>
      </c>
      <c r="G1" t="s">
        <v>273</v>
      </c>
      <c r="H1" s="23" t="s">
        <v>288</v>
      </c>
    </row>
    <row r="2" spans="1:8" x14ac:dyDescent="0.2">
      <c r="B2" t="s">
        <v>271</v>
      </c>
      <c r="C2" t="s">
        <v>262</v>
      </c>
      <c r="D2" t="s">
        <v>278</v>
      </c>
      <c r="E2" t="s">
        <v>260</v>
      </c>
      <c r="F2" t="s">
        <v>272</v>
      </c>
      <c r="G2" t="s">
        <v>279</v>
      </c>
      <c r="H2" s="23" t="s">
        <v>289</v>
      </c>
    </row>
    <row r="3" spans="1:8" x14ac:dyDescent="0.2">
      <c r="A3" t="s">
        <v>209</v>
      </c>
      <c r="B3" s="22">
        <f>RANK(Computation!B21,Computation!B$21:B$23)</f>
        <v>2</v>
      </c>
      <c r="C3" s="22">
        <f>RANK(Computation!C21,Computation!C$21:C$23)</f>
        <v>1</v>
      </c>
      <c r="D3" s="22">
        <f>RANK(Computation!B27,Computation!B$27:B$29)</f>
        <v>1</v>
      </c>
      <c r="E3" s="22">
        <f>RANK(Computation!D21,Computation!D$21:D$23)</f>
        <v>3</v>
      </c>
      <c r="F3" s="22">
        <f>RANK(Computation!E21,Computation!E$21:E$23)</f>
        <v>2</v>
      </c>
      <c r="G3" s="22">
        <f>RANK(Computation!C27,Computation!C$27:C$29)</f>
        <v>2</v>
      </c>
      <c r="H3" s="24">
        <f>RANK(Computation!D27,Computation!D$27:D$29)</f>
        <v>2</v>
      </c>
    </row>
    <row r="4" spans="1:8" x14ac:dyDescent="0.2">
      <c r="A4" t="s">
        <v>84</v>
      </c>
      <c r="B4" s="22">
        <f>RANK(Computation!B22,Computation!B$21:B$23)</f>
        <v>3</v>
      </c>
      <c r="C4" s="22">
        <f>RANK(Computation!C22,Computation!C$21:C$23)</f>
        <v>3</v>
      </c>
      <c r="D4" s="22">
        <f>RANK(Computation!B28,Computation!B$27:B$29)</f>
        <v>3</v>
      </c>
      <c r="E4" s="22">
        <f>RANK(Computation!D22,Computation!D$21:D$23)</f>
        <v>2</v>
      </c>
      <c r="F4" s="22">
        <f>RANK(Computation!E22,Computation!E$21:E$23)</f>
        <v>3</v>
      </c>
      <c r="G4" s="22">
        <f>RANK(Computation!C28,Computation!C$27:C$29)</f>
        <v>3</v>
      </c>
      <c r="H4" s="24">
        <f>RANK(Computation!D28,Computation!D$27:D$29)</f>
        <v>3</v>
      </c>
    </row>
    <row r="5" spans="1:8" x14ac:dyDescent="0.2">
      <c r="A5" t="s">
        <v>53</v>
      </c>
      <c r="B5" s="22">
        <f>RANK(Computation!B23,Computation!B$21:B$23)</f>
        <v>1</v>
      </c>
      <c r="C5" s="22">
        <f>RANK(Computation!C23,Computation!C$21:C$23)</f>
        <v>2</v>
      </c>
      <c r="D5" s="22">
        <f>RANK(Computation!B29,Computation!B$27:B$29)</f>
        <v>2</v>
      </c>
      <c r="E5" s="22">
        <f>RANK(Computation!D23,Computation!D$21:D$23)</f>
        <v>1</v>
      </c>
      <c r="F5" s="22">
        <f>RANK(Computation!E23,Computation!E$21:E$23)</f>
        <v>1</v>
      </c>
      <c r="G5" s="22">
        <f>RANK(Computation!C29,Computation!C$27:C$29)</f>
        <v>1</v>
      </c>
      <c r="H5" s="24">
        <f>RANK(Computation!D29,Computation!D$27:D$29)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5" sqref="A5:A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84</v>
      </c>
      <c r="C6" s="5">
        <v>4</v>
      </c>
      <c r="D6" s="5" t="s">
        <v>263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8" sqref="A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D10" sqref="D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6</v>
      </c>
    </row>
    <row r="6" spans="1:3" ht="15.75" x14ac:dyDescent="0.25">
      <c r="A6" s="14" t="s">
        <v>84</v>
      </c>
      <c r="C6" s="5">
        <v>7</v>
      </c>
    </row>
    <row r="7" spans="1:3" ht="15.75" x14ac:dyDescent="0.25">
      <c r="A7" s="14" t="s">
        <v>53</v>
      </c>
      <c r="C7" s="13">
        <v>8</v>
      </c>
    </row>
    <row r="9" spans="1:3" x14ac:dyDescent="0.2">
      <c r="B9" s="9" t="s">
        <v>266</v>
      </c>
      <c r="C9" s="5">
        <f>AVERAGE(C5:C7)</f>
        <v>7</v>
      </c>
    </row>
    <row r="10" spans="1:3" x14ac:dyDescent="0.2">
      <c r="B10" s="9" t="s">
        <v>265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4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('Q1'!C$5-'Q1'!C$9)/'Q1'!C$10</f>
        <v>-1</v>
      </c>
    </row>
    <row r="6" spans="1:3" ht="15.75" x14ac:dyDescent="0.25">
      <c r="A6" s="14" t="s">
        <v>84</v>
      </c>
      <c r="C6" s="5">
        <f>('Q1'!C$6-'Q1'!C$9)/'Q1'!C$10</f>
        <v>0</v>
      </c>
    </row>
    <row r="7" spans="1:3" ht="15.75" x14ac:dyDescent="0.25">
      <c r="A7" s="14" t="s">
        <v>53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B9" sqref="B9: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7</v>
      </c>
    </row>
    <row r="6" spans="1:3" ht="15.75" x14ac:dyDescent="0.25">
      <c r="A6" s="14" t="s">
        <v>84</v>
      </c>
      <c r="C6" s="5">
        <v>3</v>
      </c>
    </row>
    <row r="7" spans="1:3" ht="15.75" x14ac:dyDescent="0.25">
      <c r="A7" s="14" t="s">
        <v>53</v>
      </c>
      <c r="C7" s="13">
        <v>4</v>
      </c>
    </row>
    <row r="9" spans="1:3" x14ac:dyDescent="0.2">
      <c r="B9" s="9" t="s">
        <v>266</v>
      </c>
      <c r="C9" s="5">
        <f>AVERAGE(C5:C7)</f>
        <v>4.666666666666667</v>
      </c>
    </row>
    <row r="10" spans="1:3" x14ac:dyDescent="0.2">
      <c r="B10" s="9" t="s">
        <v>265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4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('Q2'!C$5-'Q2'!C$9)/'Q2'!C$10</f>
        <v>1.1208970766356094</v>
      </c>
    </row>
    <row r="6" spans="1:3" ht="15.75" x14ac:dyDescent="0.25">
      <c r="A6" s="14" t="s">
        <v>84</v>
      </c>
      <c r="C6" s="5">
        <f>('Q2'!C$6-'Q2'!C$9)/'Q2'!C$10</f>
        <v>-0.80064076902543546</v>
      </c>
    </row>
    <row r="7" spans="1:3" ht="15.75" x14ac:dyDescent="0.25">
      <c r="A7" s="14" t="s">
        <v>53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3</vt:i4>
      </vt:variant>
    </vt:vector>
  </HeadingPairs>
  <TitlesOfParts>
    <vt:vector size="24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Computation</vt:lpstr>
      <vt:lpstr>Computation1Template</vt:lpstr>
      <vt:lpstr>Computation2Template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dcterms:created xsi:type="dcterms:W3CDTF">2013-04-30T12:41:36Z</dcterms:created>
  <dcterms:modified xsi:type="dcterms:W3CDTF">2013-06-24T10:11:01Z</dcterms:modified>
</cp:coreProperties>
</file>