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esst\toolkit\tool-kit\"/>
    </mc:Choice>
  </mc:AlternateContent>
  <xr:revisionPtr revIDLastSave="0" documentId="8_{5A3FC881-CCF0-4B61-AD4C-9B9AB5E4B778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l="1"/>
  <c r="E3" i="1" a="1"/>
  <c r="E3" i="1" l="1"/>
  <c r="E4" i="1" a="1"/>
  <c r="E4" i="1" l="1"/>
  <c r="E5" i="1" a="1"/>
  <c r="E5" i="1" l="1"/>
  <c r="E6" i="1" a="1"/>
  <c r="E6" i="1" l="1"/>
  <c r="E7" i="1" a="1"/>
  <c r="E7" i="1" l="1"/>
  <c r="E8" i="1" a="1"/>
  <c r="E8" i="1" l="1"/>
  <c r="E9" i="1" a="1"/>
  <c r="E9" i="1" l="1"/>
  <c r="E10" i="1" a="1"/>
  <c r="E10" i="1" l="1"/>
  <c r="E11" i="1" a="1"/>
  <c r="E11" i="1" l="1"/>
  <c r="E12" i="1" a="1"/>
  <c r="E12" i="1" l="1"/>
  <c r="E13" i="1" a="1"/>
  <c r="E13" i="1" l="1"/>
  <c r="E14" i="1" a="1"/>
  <c r="E14" i="1" l="1"/>
  <c r="E15" i="1" a="1"/>
  <c r="E15" i="1" l="1"/>
  <c r="E16" i="1" a="1"/>
  <c r="E16" i="1" l="1"/>
  <c r="E17" i="1" a="1"/>
  <c r="E17" i="1" l="1"/>
  <c r="E18" i="1" a="1"/>
  <c r="E18" i="1" l="1"/>
  <c r="E19" i="1" a="1"/>
  <c r="E19" i="1" l="1"/>
  <c r="E21" i="1" a="1"/>
  <c r="E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69"/>
        </ext>
      </extLst>
    </bk>
  </futureMetadata>
  <cellMetadata count="1">
    <bk>
      <rc t="1" v="0"/>
    </bk>
  </cellMetadata>
  <valueMetadata count="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import matplotlib.pyplot as plt
import seaborn as sns
from statsmodels.tsa.statespace.sarimax import SARIMAX
from statsmodels.tsa.holtwinters import ExponentialSmoothing
from statsmodels.tsa.arima.model import ARIMA
from statsmodels.tsa.statespace.exponential_smoothing import ExponentialSmoothing as StateSpaceES
from statsmodels.tsa.stattools import adfuller
from statsmodels.tsa.seasonal import seasonal_decompose
from sklearn.metrics import mean_squared_error, mean_absolute_error
from sklearn.model_selection import TimeSeriesSplit
# Cell 1: Load Data
def load_data():
    df =xl(%P2%, headers=True)
    df.columns = ['unique_id', 'ds', 'y']
    df['ds'] = pd.to_datetime(df['ds'])
    return df
df = load_data()</code>
    </pythonScript>
    <pythonScript>
      <code>import pandas as pd
from statsmodels.tsa.statespace.sarimax import SARIMAX
# Load data
# Retrieve SARIMAX parameters
params = xl(%P2%)
p, d, q, P, D, Q, s = xl(%P3%), xl(%P4%), xl(%P5%), xl(%P6%), xl(%P7%), xl(%P8%), xl(%P9%)
# Define SARIMAX model
model = SARIMAX(df['y'], order=(int(p), int(d), int(q)), seasonal_order=(int(P), int(D), int(Q), int(s)))
sarimax_result = model.fit(disp=False)
# Forecast next 12 periods
forecast = sarimax_result.get_forecast(steps=12)
forecast_df = forecast.summary_frame()
# Return forecast DataFrame
forecast_df</code>
    </pythonScript>
    <pythonScript>
      <code>import pandas as pd
from statsmodels.tsa.arima.model import ARIMA
# Load data
p, d, q = xl(%P2%), xl(%P3%), xl(%P4%)
# Define ARIMA model
model = ARIMA(df['y'], order=(int(p), int(d), int(q)))
arima_result = model.fit()
# Forecast next 12 periods
forecast = arima_result.get_forecast(steps=12)
forecast_df = forecast.summary_frame()
# Return forecast DataFrame
forecast_df</code>
    </pythonScript>
    <pythonScript>
      <code>import pandas as pd
from statsmodels.tsa.holtwinters import ExponentialSmoothing
# Retrieve Exponential Smoothing parameters
trend = xl(%P2%)
seasonal = xl(%P3%)
# Define Exponential Smoothing model
model = ExponentialSmoothing(df['y'], trend=trend, seasonal=seasonal, seasonal_periods=xl(%P4%))
exp_smoothing_result = model.fit()
# Forecast next 12 periods
forecast = exp_smoothing_result.forecast(12)
forecast_df = pd.DataFrame(forecast, columns=['yhat'])
# Return forecast DataFrame
forecast_df</code>
    </pythonScript>
    <pythonScript>
      <code>import pandas as pd
from sklearn.ensemble import RandomForestRegressor
from sklearn.model_selection import train_test_split
# Load data
# Feature engineering: create lag features
df['lag1'] = df['y'].shift(1)
df['lag2'] = df['y'].shift(2)
df = df.dropna()
# Define features and target 
X = df[['lag1', 'lag2']]
y = df['y']
# Split data
X_train, X_test, y_train, y_test = train_test_split(X, y, test_size=0.2, shuffle=False)
# Retrieve Random Forest parameters
n_estimators = xl(%P2%)
max_depth = xl(%P3%)
max_depth = None if pd.isna(max_depth) else int(max_depth)
# Define and train model
rf = RandomForestRegressor(n_estimators=int(n_estimators), max_depth=max_depth, random_state=42)
rf.fit(X_train, y_train)
# Forecast next 12 periods (simple example using last known lags)
last_lag1 = df['y'].iloc[-1]
last_lag2 = df['y'].iloc[-2]
future_forecasts = []
for _ in range(12):
    pred = rf.predict([[last_lag1, last_lag2]])[0]
    future_forecasts.append(pred)
    last_lag2 = last_lag1
    last_lag1 = pred
# Create forecast DataFrame
forecast_df = pd.DataFrame(future_forecasts, columns=['yhat'])
# Return forecast DataFrame
forecast_df</code>
    </pythonScript>
    <pythonScript>
      <code>import pandas as pd
from sklearn.ensemble import GradientBoostingRegressor
from sklearn.model_selection import train_test_split
# Load data
# Feature engineering: create lag features
df['lag1'] = df['y'].shift(1)
df['lag2'] = df['y'].shift(2)
df = df.dropna()
# Define features and target
X = df[['lag1', 'lag2']]
y = df['y']
# Split data
X_train, X_test, y_train, y_test = train_test_split(X, y, test_size=0.2, shuffle=False)
# Retrieve Gradient Boosting parameters
n_estimators = xl(%P2%)
learning_rate = xl(%P3%)
max_depth = xl(%P4%)
# Define and train model
gb = GradientBoostingRegressor(n_estimators=int(n_estimators), learning_rate=float(learning_rate), max_depth=int(max_depth), random_state=42)
gb.fit(X_train, y_train)
# Forecast next 12 periods (simple example using last known lags)
last_lag1 = df['y'].iloc[-1]
last_lag2 = df['y'].iloc[-2]
future_forecasts = []
for _ in range(12):
    pred = gb.predict([[last_lag1, last_lag2]])[0]
    future_forecasts.append(pred)
    last_lag2 = last_lag1
    last_lag1 = pred
# Create forecast DataFrame
forecast_df = pd.DataFrame(future_forecasts, columns=['yhat'])
# Return forecast DataFrame
forecast_df</code>
    </pythonScript>
    <pythonScript>
      <code>import pandas as pd
from sklearn.linear_model import LinearRegression
# Feature engineering: create lag features
df['lag1'] = df['y'].shift(1)
df['lag2'] = df['y'].shift(2)
df = df.dropna()
# Define features and target
X = df[['lag1', 'lag2']]
y = df['y']
# Split data
split_ratio = 0.8
split_point = int(len(df) * split_ratio)
X_train, X_test = X.iloc[:split_point], X.iloc[split_point:]
y_train, y_test = y.iloc[:split_point], y.iloc[split_point:]
# Retrieve Linear Regression parameters
fit_intercept = xl(%P2%)
fit_intercept = True if fit_intercept == 'TRUE' else False
# Define and train model
lr = LinearRegression(fit_intercept=fit_intercept)
lr.fit(X_train, y_train)
# Forecast next 12 periods (simple example using last known lags)
last_lag1 = df['y'].iloc[-1]
last_lag2 = df['y'].iloc[-2]
future_forecasts = []
for _ in range(12):
    pred = lr.predict([[last_lag1, last_lag2]])[0]
    future_forecasts.append(pred)
    last_lag2 = last_lag1
    last_lag1 = pred
# Create forecast DataFrame
forecast_df = pd.DataFrame(future_forecasts, columns=['yhat'])
# Return forecast DataFrame
forecast_df</code>
    </pythonScript>
    <pythonScript>
      <code>import pandas as pd
from sklearn.linear_model import Ridge
# Load data
# Feature engineering: create lag features
df['lag1'] = df['y'].shift(1)
df['lag2'] = df['y'].shift(2)
df = df.dropna()
# Define features and target
X = df[['lag1', 'lag2']]
y = df['y']
# Split data
split_ratio = 0.8
split_point = int(len(df) * split_ratio)
X_train, X_test = X.iloc[:split_point], X.iloc[split_point:]
y_train, y_test = y.iloc[:split_point], y.iloc[split_point:]
# Retrieve Ridge Regression parameters
alpha = xl(%P2%)
# Define and train model
ridge = Ridge(alpha=float(alpha))
ridge.fit(X_train, y_train)
# Forecast next 12 periods (simple example using last known lags)
last_lag1 = df['y'].iloc[-1]
last_lag2 = df['y'].iloc[-2]
future_forecasts = []
for _ in range(12):
    pred = ridge.predict([[last_lag1, last_lag2]])[0]
    future_forecasts.append(pred)
    last_lag2 = last_lag1
    last_lag1 = pred
# Create forecast DataFrame
forecast_df = pd.DataFrame(future_forecasts, columns=['yhat'])
# Return forecast DataFrame
forecast_df</code>
    </pythonScript>
    <pythonScript>
      <code>import pandas as pd
from sklearn.linear_model import Lasso
# Feature engineering: create lag features
df['lag1'] = df['y'].shift(1)
df['lag2'] = df['y'].shift(2)
df = df.dropna()
# Define features and target
X = df[['lag1', 'lag2']]
y = df['y']
# Split data
split_ratio = 0.8
split_point = int(len(df) * split_ratio)
X_train, X_test = X.iloc[:split_point], X.iloc[split_point:]
y_train, y_test = y.iloc[:split_point], y.iloc[split_point:]
# Retrieve Lasso Regression parameters
alpha = xl(%P2%)
# Define and train model
lasso = Lasso(alpha=float(alpha), random_state=42)
lasso.fit(X_train, y_train)
# Forecast next 12 periods (simple example using last known lags)
last_lag1 = df['y'].iloc[-1]
last_lag2 = df['y'].iloc[-2]
future_forecasts = []
for _ in range(12):
    pred = lasso.predict([[last_lag1, last_lag2]])[0]
    future_forecasts.append(pred)
    last_lag2 = last_lag1
    last_lag1 = pred
# Create forecast DataFrame
forecast_df = pd.DataFrame(future_forecasts, columns=['yhat'])
# Return forecast DataFrame
forecast_df</code>
    </pythonScript>
    <pythonScript>
      <code>import pandas as pd
from sklearn.svm import SVR
# Feature engineering: create lag features
df['lag1'] = df['y'].shift(1)
df['lag2'] = df['y'].shift(2)
df = df.dropna()
# Define features and target
X = df[['lag1', 'lag2']]
y = df['y']
# Split data
split_ratio = 0.8
split_point = int(len(df) * split_ratio)
X_train, X_test = X.iloc[:split_point], X.iloc[split_point:]
y_train, y_test = y.iloc[:split_point], y.iloc[split_point:]
# Retrieve SVR parameters
kernel = xl(%P2%)
C = xl(%P3%)
gamma = xl(%P4%)
# Define and train model
svr = SVR(C=float(C), kernel=kernel, gamma=gamma)
svr.fit(X_train, y_train)
# Forecast next 12 periods (simple example using last known lags)
last_lag1 = df['y'].iloc[-1]
last_lag2 = df['y'].iloc[-2]
future_forecasts = []
for _ in range(12):
    pred = svr.predict([[last_lag1, last_lag2]])[0]
    future_forecasts.append(pred)
    last_lag2 = last_lag1
    last_lag1 = pred
# Create forecast DataFrame
forecast_df = pd.DataFrame(future_forecasts, columns=['yhat'])
# Return forecast DataFrame
forecast_df</code>
    </pythonScript>
    <pythonScript>
      <code>import pandas as pd
from sklearn.neighbors import KNeighborsRegressor
# Feature engineering: create lag features
df['lag1'] = df['y'].shift(1)
df['lag2'] = df['y'].shift(2)
df = df.dropna()
# Define features and target
X = df[['lag1', 'lag2']]
y = df['y']
# Split data
split_ratio = 0.8
split_point = int(len(df) * split_ratio)
X_train, X_test = X.iloc[:split_point], X.iloc[split_point:]
y_train, y_test = y.iloc[:split_point], y.iloc[split_point:]
# Retrieve KNN Regressor parameters
n_neighbors = xl(%P2%)
weights = xl(%P3%)
algorithm = xl(%P4%)
# Define and train model
knn = KNeighborsRegressor(n_neighbors=int(n_neighbors), weights=weights, algorithm=algorithm)
knn.fit(X_train, y_train)
# Forecast next 12 periods (simple example using last known lags)
last_lag1 = df['y'].iloc[-1]
last_lag2 = df['y'].iloc[-2]
future_forecasts = []
for _ in range(12):
    pred = knn.predict([[last_lag1, last_lag2]])[0]
    future_forecasts.append(pred)
    last_lag2 = last_lag1
    last_lag1 = pred
# Create forecast DataFrame
forecast_df = pd.DataFrame(future_forecasts, columns=['yhat'])
# Return forecast DataFrame
forecast_df</code>
    </pythonScript>
    <pythonScript>
      <code>import pandas as pd
from sklearn.tree import DecisionTreeRegressor
# Load data
# Feature engineering: create lag features
df['lag1'] = df['y'].shift(1)
df['lag2'] = df['y'].shift(2)
df = df.dropna()
# Define features and target
X = df[['lag1', 'lag2']]
y = df['y']
# Split data
split_ratio = 0.8
split_point = int(len(df) * split_ratio)
X_train, X_test = X.iloc[:split_point], X.iloc[split_point:]
y_train, y_test = y.iloc[:split_point], y.iloc[split_point:]
# Retrieve Decision Tree Regressor parameters
max_depth = xl(%P2%)
min_samples_split = xl(%P3%)
min_samples_leaf = xl(%P4%)
# Handle None for max_depth
max_depth = None if pd.isna(max_depth) else int(max_depth)
# Define and train model
dt = DecisionTreeRegressor(max_depth=max_depth, min_samples_split=int(min_samples_split), min_samples_leaf=int(min_samples_leaf), random_state=42)
dt.fit(X_train, y_train)
# Forecast next 12 periods (simple example using last known lags)
last_lag1 = df['y'].iloc[-1]
last_lag2 = df['y'].iloc[-2]
future_forecasts = []
for _ in range(12):
    pred = dt.predict([[last_lag1, last_lag2]])[0]
    future_forecasts.append(pred)
    last_lag2 = last_lag1
    last_lag1 = pred
# Create forecast DataFrame
forecast_df = pd.DataFrame(future_forecasts, columns=['yhat'])
# Return forecast DataFrame
forecast_df</code>
    </pythonScript>
    <pythonScript>
      <code>import pandas as pd
from sklearn.model_selection import TimeSeriesSplit
from sklearn.metrics import mean_squared_error
from statsmodels.tsa.statespace.sarimax import SARIMAX
from statsmodels.tsa.arima.model import ARIMA
from statsmodels.tsa.holtwinters import ExponentialSmoothing
from sklearn.ensemble import RandomForestRegressor, GradientBoostingRegressor
from sklearn.linear_model import LinearRegression, Ridge, Lasso
from sklearn.svm import SVR
from sklearn.neighbors import KNeighborsRegressor
from sklearn.tree import DecisionTreeRegressor
import numpy as np
import matplotlib.pyplot as plt
# ================================
# 1. Load and Prepare Data
# ================================
# Ensure 'ds' is datetime and set as index
df['ds'] = pd.to_datetime(df['ds'])
df = df.sort_values('ds')
df.set_index('ds', inplace=True)
# Verify data types
if not pd.api.types.is_numeric_dtype(df['y']):
    df['y'] = pd.to_numeric(df['y'], errors='coerce')
# Drop rows with missing values in 'y'
df = df.dropna(subset=['y'])
# ================================
# 2. Define Cross-Validation Setup
# ================================
# Define number of splits
n_splits = 5
tscv = TimeSeriesSplit(n_splits=n_splits)
# Initialize a dictionary to store results
results = {
    'SARIMAX': [],
    'ARIMA': [],
    'ExponentialSmoothing': [],
    'RandomForest': [],
    'GradientBoosting': [],
    'LinearRegression': [],
    'RidgeRegression': [],
    'LassoRegression': [],
    'SVR': [],
    'KNNRegressor': [],
    'DecisionTreeRegressor': []
}
# Function to create lag features
def create_lag_features(train, test):
    train = train.copy()
    test = test.copy()
    train['lag1'] = train['y'].shift(1)
    train['lag2'] = train['y'].shift(2)
    test['lag1'] = test['y'].shift(1)
    test['lag2'] = test['y'].shift(2)
    train = train.dropna()
    test = test.dropna()
    X_train = train[['lag1', 'lag2']]
    y_train = train['y']
    X_test = test[['lag1', 'lag2']]
    y_test = test['y']
    return X_train, X_test, y_train, y_test 
# ================================
# 3. Cross-Validation for Each Model
# ================================
# Helper function to retrieve parameters safely
def get_param(cell_ref, dtype=str, default=None):
    try:
        value = xl(cell_ref)
        if pd.isna(value):
            return default
        return dtype(value)
    except:
        return default
# ----------------
# SARIMAX
# ----------------
p, d, q = get_param("H3", int, 1), get_param("H4", int, 1), get_param("H5", int, 1)
P, D, Q, s = get_param("H6", int, 1), get_param("H7", int, 1), get_param("H8", int, 1), get_param("H9", int, 12)
for fold, (train_index, test_index) in enumerate(tscv.split(df), 1):
    train, test = df.iloc[train_index], df.iloc[test_index]
    try:
        model = SARIMAX(train['y'], order=(p, d, q), seasonal_order=(P, D, Q, s))
        sarimax_result = model.fit(disp=False)
        predictions = sarimax_result.predict(start=test.index[0], end=test.index[-1])
        mse = mean_squared_error(test['y'], predictions)
        results['SARIMAX'].append(mse)
    except Exception as e:
        results['SARIMAX'].append(np.nan)
        print(f"SARIMAX Fold {fold} Error: {e}")
# ----------------
# ARIMA
# ----------------
# Assuming ARIMA parameters are in H10, H11, H12 to avoid overlap with SARIMAX
p_arima, d_arima, q_arima = get_param("H10", int, 2), get_param("H11", int, 1), get_param("H12", int, 2)
for fold, (train_index, test_index) in enumerate(tscv.split(df), 1):
    train, test = df.iloc[train_index], df.iloc[test_index]
    try:
        model = ARIMA(train['y'], order=(p_arima, d_arima, q_arima))
        arima_result = model.fit()
        predictions = arima_result.predict(start=test.index[0], end=test.index[-1])
        mse = mean_squared_error(test['y'], predictions)
        results['ARIMA'].append(mse)
    except Exception as e:
        results['ARIMA'].append(np.nan)
        print(f"ARIMA Fold {fold} Error: {e}")
# ----------------
# Exponential Smoothing
# ----------------
trend, seasonal = get_param("H14", str, 'add'), get_param("H15", str, 'add')
seasonal_periods = s  # From SARIMAX 's' parameter
for fold, (train_index, test_index) in enumerate(tscv.split(df), 1):
    train, test = df.iloc[train_index], df.iloc[test_index]
    try:
        model = ExponentialSmoothing(train['y'], trend=trend, seasonal=seasonal, seasonal_periods=seasonal_periods)
        exp_result = model.fit()
        predictions = exp_result.forecast(len(test))
        mse = mean_squared_error(test['y'], predictions)
        results['ExponentialSmoothing'].append(mse)
    except Exception as e:
        results['ExponentialSmoothing'].append(np.nan)
        print(f"ExponentialSmoothing Fold {fold} Error: {e}")
# ----------------
# Random Forest
# ----------------
n_estimators_rf = get_param("H17", int, 100)
max_depth_rf = get_param("H18", float, None)
if pd.isna(max_depth_rf):
    max_depth_rf = None
else:
    max_depth_rf = int(max_depth_rf)
for fold, (train_index, test_index) in enumerate(tscv.split(df), 1):
    train, test = df.iloc[train_index], df.iloc[test_index]
    try:
        X_train, X_test, y_train, y_test = create_lag_features(train, test)
        rf = RandomForestRegressor(n_estimators=n_estimators_rf, max_depth=max_depth_rf, random_state=42)
        rf.fit(X_train, y_train)
        predictions = rf.predict(X_test)
        mse = mean_squared_error(y_test, predictions)
        results['RandomForest'].append(mse)
    except Exception as e:
        results['RandomForest'].append(np.nan)
        print(f"RandomForest Fold {fold} Error: {e}")</code>
    </pythonScript>
    <pythonScript>
      <code># ----------------
# Gradient Boosting
# ----------------
n_estimators_gb = get_param("H20", int, 100)
learning_rate_gb = get_param("H21", float, 0.1)
max_depth_gb = get_param("H22", int, 3)
for fold, (train_index, test_index) in enumerate(tscv.split(df), 1):
    train, test = df.iloc[train_index], df.iloc[test_index]
    try:
        X_train, X_test, y_train, y_test = create_lag_features(train, test)
        gb = GradientBoostingRegressor(n_estimators=n_estimators_gb, learning_rate=learning_rate_gb, max_depth=max_depth_gb, random_state=42)
        gb.fit(X_train, y_train)
        predictions = gb.predict(X_test)
        mse = mean_squared_error(y_test, predictions)
        results['GradientBoosting'].append(mse)
    except Exception as e:
        results['GradientBoosting'].append(np.nan)
        print(f"GradientBoosting Fold {fold} Error: {e}")
# ----------------
# Linear Regression
# ----------------
fit_intercept_lr = get_param("H24", str, 'TRUE').upper() == 'TRUE'
for fold, (train_index, test_index) in enumerate(tscv.split(df), 1):
    train, test = df.iloc[train_index], df.iloc[test_index]
    try:
        X_train, X_test, y_train, y_test = create_lag_features(train, test)
        lr = LinearRegression(fit_intercept=fit_intercept_lr)
        lr.fit(X_train, y_train)
        predictions = lr.predict(X_test)
        mse = mean_squared_error(y_test, predictions)
        results['LinearRegression'].append(mse)
    except Exception as e:
        results['LinearRegression'].append(np.nan)
        print(f"LinearRegression Fold {fold} Error: {e}")
# ----------------
# Ridge Regression
# ----------------
alpha_ridge = get_param("H26", float, 1.0)
solver_ridge = get_param("H27", str, 'auto')
for fold, (train_index, test_index) in enumerate(tscv.split(df), 1):
    train, test = df.iloc[train_index], df.iloc[test_index]
    try:
        X_train, X_test, y_train, y_test = create_lag_features(train, test)
        ridge = Ridge(alpha=alpha_ridge, solver=solver_ridge)
        ridge.fit(X_train, y_train)
        predictions = ridge.predict(X_test)
        mse = mean_squared_error(y_test, predictions)
        results['RidgeRegression'].append(mse)
    except Exception as e:
        results['RidgeRegression'].append(np.nan)
        print(f"RidgeRegression Fold {fold} Error: {e}")
# ----------------
# Lasso Regression
# ----------------
alpha_lasso = get_param("H29", float, 1.0)
for fold, (train_index, test_index) in enumerate(tscv.split(df), 1):
    train, test = df.iloc[train_index], df.iloc[test_index]
    try:
        X_train, X_test, y_train, y_test = create_lag_features(train, test)
        lasso = Lasso(alpha=alpha_lasso, random_state=42)
        lasso.fit(X_train, y_train)
        predictions = lasso.predict(X_test)
        mse = mean_squared_error(y_test, predictions)
        results['LassoRegression'].append(mse)
    except Exception as e:
        results['LassoRegression'].append(np.nan)
        print(f"LassoRegression Fold {fold} Error: {e}")
# ----------------
# Support Vector Regression (SVR)
# ----------------
C_svr = get_param("H31", float, 1.0)
kernel_svr = get_param("H32", str, 'rbf')
gamma_svr = get_param("H33", str, 'scale')  # 'scale', 'auto', or float
for fold, (train_index, test_index) in enumerate(tscv.split(df), 1):
    train, test = df.iloc[train_index], df.iloc[test_index]
    try:
        X_train, X_test, y_train, y_test = create_lag_features(train, test)
        svr = SVR(C=C_svr, kernel=kernel_svr, gamma=gamma_svr)
        svr.fit(X_train, y_train)
        predictions = svr.predict(X_test)
        mse = mean_squared_error(y_test, predictions)
        results['SVR'].append(mse)
    except Exception as e:
        results['SVR'].append(np.nan)
        print(f"SVR Fold {fold} Error: {e}")
# ----------------
# K-Nearest Neighbors Regressor
# ----------------
n_neighbors_knn = get_param("H35", int, 5)
weights_knn = get_param("H36", str, 'uniform')
algorithm_knn = get_param("H37", str, 'auto')
for fold, (train_index, test_index) in enumerate(tscv.split(df), 1):
    train, test = df.iloc[train_index], df.iloc[test_index]
    try:
        X_train, X_test, y_train, y_test = create_lag_features(train, test)
        knn = KNeighborsRegressor(n_neighbors=n_neighbors_knn, weights=weights_knn, algorithm=algorithm_knn)
        knn.fit(X_train, y_train)
        predictions = knn.predict(X_test)
        mse = mean_squared_error(y_test, predictions)
        results['KNNRegressor'].append(mse)
    except Exception as e:
        results['KNNRegressor'].append(np.nan)
        print(f"KNNRegressor Fold {fold} Error: {e}")
# ----------------
# Decision Tree Regressor
# ----------------
max_depth_dt = get_param("H39", float, None)
if pd.isna(max_depth_dt):
    max_depth_dt = None
else:
    max_depth_dt = int(max_depth_dt)
min_samples_split_dt = get_param("H40", int, 2)
min_samples_leaf_dt = get_param("H41", int, 1)
for fold, (train_index, test_index) in enumerate(tscv.split(df), 1):
    train, test = df.iloc[train_index], df.iloc[test_index]
    try:
        X_train, X_test, y_train, y_test = create_lag_features(train, test)
        dt = DecisionTreeRegressor(
            max_depth=max_depth_dt,
            min_samples_split=min_samples_split_dt,
            min_samples_leaf=min_samples_leaf_dt,
            random_state=42
        )
        dt.fit(X_train, y_train)
        predictions = dt.predict(X_test)
        mse = mean_squared_error(y_test, predictions)
        results['DecisionTreeRegressor'].append(mse)
    except Exception as e:
        results['DecisionTreeRegressor'].append(np.nan)
        print(f"DecisionTreeRegressor Fold {fold} Error: {e}")
# ================================
# 4. Compile Results
# ================================
# Convert results to DataFrame (Detailed Cross-Validation Results)
folds = [f"Fold {i}" for i in range(1, n_splits + 1)]
detailed_cv_df = pd.DataFrame(results, index=folds)
# Calculate Mean MSE for each model (Summary of Average MSE)
mean_mse = detailed_cv_df.mean().rename('Mean_MSE')
summary_cv_df = pd.DataFrame(mean_mse).reset_index()
summary_cv_df.columns = ['Model', 'Mean_MSE']
# ================================
# 5. Generate Visualizations
# ================================
# Plot Detailed Cross-Validation Results
plt.figure(figsize=(14, 8))
for model in results.keys():
    plt.plot(folds, detailed_cv_df[model], marker='o', label=model)
plt.xlabel('Cross-Validation Folds')
plt.ylabel('Mean Squared Error (MSE)')
plt.title('Model Performance Across Cross-Validation Folds')
plt.legend(bbox_to_anchor=(1.05, 1), loc='upper left')
plt.tight_layout()
plt.show()
# Plot Summary of Average MSE
plt.figure(figsize=(14, 8))
plt.bar(summary_cv_df['Model'], summary_cv_df['Mean_MSE'], color='skyblue')
plt.xlabel('Model')
plt.ylabel('Average Mean Squared Error (MSE)')
plt.title('Average Model Performance')
plt.xticks(rotation=45, ha='right')
plt.tight_layout()
plt.show()
# ================================
# 6. Return Results to Excel
# ================================
# Due to limitations in some Excel-Python integrations, you might need to return the DataFrames separately.
# Here's how you can return both DataFrames sequentially.
# First, return Detailed Cross-Validation Results
detailed_cv_df.reset_index(inplace=True)
detailed_cv_df.rename(columns={'index': 'Fold'}, inplace=True)
# Write Detailed CV Results starting at A2
detailed_cv_df
# Then, return Summary of Average MSE
summary_cv_df</code>
    </pythonScript>
    <pythonScript>
      <code>import pandas as pd
 # Adjust the range if necessary
# Drop models with NaN mean MSE
summary_cv_df = summary_cv_df.dropna()
# Identify the best model based on Mean_MSE
best_model_row = summary_cv_df.loc[summary_cv_df['Mean_MSE'].idxmin()]
best_model_name = best_model_row['Model']
best_model_mse = best_model_row['Mean_MSE']
# Prepare evaluation summary
evaluation_summary = f"The best model is {best_model_name} with a Mean MSE of {best_model_mse:.4f}"
# Return evaluation summary
evaluation_summary</code>
    </pythonScript>
    <pythonScript>
      <code xml:space="preserve">import pandas as pd
from statsmodels.tsa.statespace.sarimax import SARIMAX
from statsmodels.tsa.arima.model import ARIMA
from statsmodels.tsa.holtwinters import ExponentialSmoothing
from sklearn.ensemble import RandomForestRegressor, GradientBoostingRegressor
from sklearn.linear_model import LinearRegression, Ridge, Lasso
from sklearn.svm import SVR
from sklearn.neighbors import KNeighborsRegressor
from sklearn.tree import DecisionTreeRegressor
import numpy as np
import matplotlib.pyplot as plt
# ================================
# 1. Load and Prepare Data
# ================================
#
# Ensure 'ds' is datetime and set as index
df.reset_index(inplace=True)
df['ds'] = pd.to_datetime(df['ds'])
df = df.sort_values('ds')
df.set_index('ds', inplace=True)
# Verify data types
if not pd.api.types.is_numeric_dtype(df['y']):
    df['y'] = pd.to_numeric(df['y'], errors='coerce')
# Drop rows with missing values in 'y'
df = df.dropna(subset=['y'])
# ================================
# 2. Define Forecast Parameters
# ================================
# Define the number of future periods to forecast
n_forecast = xl(%P2%)  # Adjust as needed
# Determine frequency from the data
freq = pd.infer_freq(df.index)
if freq is None:
    # Assume monthly frequency if unable to infer
    freq = xl(%P3%)
# Create future dates for forecasting
last_date = df.index[-1]
forecast_dates = pd.date_range(start=last_date + pd.DateOffset(months=1), periods=n_forecast, freq=freq)
# ================================
# 3. Function to Create Lag Features
# ================================
def create_lag_features_full(df):
    df = df.copy()
    df['lag1'] = df['y'].shift(1)
    df['lag2'] = df['y'].shift(2)
    df = df.dropna()
    X = df[['lag1', 'lag2']]
    y = df['y']
    return X, y
# ================================
# 4. Final Training and Forecasting
# ================================
# Initialize a dictionary to store forecasts
forecasts = {}
# ----------------
# SARIMAX
# ----------------
try:
    # Retrieve parameters
    p = int(xl(%P4%))
    d = int(xl(%P5%))
    q = int(xl(%P6%))
    P = int(xl(%P7%))
    D = int(xl(%P8%))
    Q = int(xl(%P9%))
    s = int(xl(%P10%))
    # Train SARIMAX on full data
    sarimax_model = SARIMAX(df['y'], order=(p, d, q), seasonal_order=(P, D, Q, s))
    sarimax_result = sarimax_model.fit(disp=False)
    # Generate forecast
    sarimax_forecast = sarimax_result.predict(start=last_date + pd.DateOffset(months=1), end=last_date + pd.DateOffset(months=n_forecast), dynamic=False)
    forecasts['SARIMAX'] = sarimax_forecast.values
except Exception as e:
    print(f"SARIMAX Forecast Error: {e}")
    forecasts['SARIMAX'] = [np.nan]*n_forecast
# ----------------
# ARIMA
# ----------------
try:
    # Retrieve parameters
    p_arima = int(xl(%P11%))
    d_arima = int(xl(%P12%))
    q_arima = int(xl(%P13%))
    # Train ARIMA on full data
    arima_model = ARIMA(df['y'], order=(p_arima, d_arima, q_arima))
    arima_result = arima_model.fit()
    # Generate forecast
    arima_forecast = arima_result.predict(start=last_date + pd.DateOffset(months=1), end=last_date + pd.DateOffset(months=n_forecast), dynamic=False)
    forecasts['ARIMA'] = arima_forecast.values
except Exception as e:
    print(f"ARIMA Forecast Error: {e}")
    forecasts['ARIMA'] = [np.nan]*n_forecast
# ----------------
# Exponential Smoothing
# ----------------
try:
    # Retrieve parameters
    trend = xl(%P14%)
    seasonal = xl(%P15%)
    seasonal_periods = xl(%P16%)  # Using SARIMAX's 's' parameter for consistency
    # Train Exponential Smoothing on full data
    exp_model = ExponentialSmoothing(df['y'], trend=trend, seasonal=seasonal, seasonal_periods=seasonal_periods)
    exp_result = exp_model.fit()
    # Generate forecast
    exp_forecast = exp_result.forecast(n_forecast)
    forecasts['ExponentialSmoothing'] = exp_forecast.values
except Exception as e:
    print(f"ExponentialSmoothing Forecast Error: {e}")
    forecasts['ExponentialSmoothing'] = [np.nan]*n_forecast
</code>
    </pythonScript>
    <pythonScript>
      <code xml:space="preserve">
# ----------------
# Random Forest
# ----------------
try:
    # Retrieve parameters
    n_estimators_rf = int(xl(%P2%))
    max_depth_rf = xl(%P3%)
    max_depth_rf = None if pd.isna(max_depth_rf) else int(max_depth_rf)
    # Create lag features
    X_full_rf, y_full_rf = create_lag_features_full(df)
    # Train Random Forest on full data
    rf = RandomForestRegressor(n_estimators=n_estimators_rf, max_depth=max_depth_rf, random_state=42)
    rf.fit(X_full_rf, y_full_rf)
    # Prepare forecast features
    last_two = df['y'].iloc[-2:].values
    forecast_rf = []
    temp = list(last_two)
    for _ in range(n_forecast):
        X_new = np.array(temp[-2:]).reshape(1, -1)
        pred = rf.predict(X_new)[0]
        forecast_rf.append(pred)
        temp.append(pred)
    forecasts['RandomForest'] = forecast_rf
except Exception as e:
    print(f"RandomForest Forecast Error: {e}")
    forecasts['RandomForest'] = [np.nan]*n_forecast
# ----------------
# Gradient Boosting
# ----------------
try:
    # Retrieve parameters
    n_estimators_gb = int(xl(%P4%))
    learning_rate_gb = float(xl(%P5%))
    max_depth_gb = int(xl(%P6%))
    # Create lag features
    X_full_gb, y_full_gb = create_lag_features_full(df)
    # Train Gradient Boosting on full data
    gb = GradientBoostingRegressor(n_estimators=n_estimators_gb, learning_rate=learning_rate_gb, max_depth=max_depth_gb, random_state=42)
    gb.fit(X_full_gb, y_full_gb)
    # Prepare forecast features
    last_two = df['y'].iloc[-2:].values
    forecast_gb = []
    temp = list(last_two)
    for _ in range(n_forecast):
        X_new = np.array(temp[-2:]).reshape(1, -1)
        pred = gb.predict(X_new)[0]
        forecast_gb.append(pred)
        temp.append(pred)
    forecasts['GradientBoosting'] = forecast_gb
except Exception as e:
    print(f"GradientBoosting Forecast Error: {e}")
    forecasts['GradientBoosting'] = [np.nan]*n_forecast
# ----------------
# Linear Regression
# ----------------
try:
    # Retrieve parameters
    fit_intercept_lr = xl(%P7%)
    fit_intercept_lr = True if str(fit_intercept_lr).upper() == 'TRUE' else False
    # Create lag features
    X_full_lr, y_full_lr = create_lag_features_full(df)
    # Train Linear Regression on full data
    lr = LinearRegression(fit_intercept=fit_intercept_lr)
    lr.fit(X_full_lr, y_full_lr)
    # Prepare forecast features
    last_two = df['y'].iloc[-2:].values
    forecast_lr = []
    temp = list(last_two)
    for _ in range(n_forecast):
        X_new = np.array(temp[-2:]).reshape(1, -1)
        pred = lr.predict(X_new)[0]
        forecast_lr.append(pred)
        temp.append(pred)
    forecasts['LinearRegression'] = forecast_lr
except Exception as e:
    print(f"LinearRegression Forecast Error: {e}")
    forecasts['LinearRegression'] = [np.nan]*n_forecast
# ----------------
# Ridge Regression
# ----------------
try:
    # Retrieve parameters
    alpha_ridge = float(xl(%P8%))
    # Create lag features
    X_full_ridge, y_full_ridge = create_lag_features_full(df)
    # Train Ridge Regression on full data
    ridge = Ridge(alpha=alpha_ridge)
    ridge.fit(X_full_ridge, y_full_ridge)
    # Prepare forecast features
    last_two = df['y'].iloc[-2:].values
    forecast_ridge = []
    temp = list(last_two)
    for _ in range(n_forecast):
        X_new = np.array(temp[-2:]).reshape(1, -1)
        pred = ridge.predict(X_new)[0]
        forecast_ridge.append(pred)
        temp.append(pred)
    forecasts['RidgeRegression'] = forecast_ridge
except Exception as e:
    print(f"RidgeRegression Forecast Error: {e}")
    forecasts['RidgeRegression'] = [np.nan]*n_forecast
# ----------------
# Lasso Regression
# ----------------
try:
    # Retrieve parameters
    alpha_lasso = float(xl(%P9%))  # Updated cell reference to H25
    # Create lag features
    X_full_lasso, y_full_lasso = create_lag_features_full(df)
    # Train Lasso Regression on full data
    lasso = Lasso(alpha=alpha_lasso, random_state=42)
    lasso.fit(X_full_lasso, y_full_lasso)
    # Prepare forecast features
    last_two = df['y'].iloc[-2:].values
    forecast_lasso = []
    temp = list(last_two)
    for _ in range(n_forecast):
        X_new = np.array(temp[-2:]).reshape(1, -1)
        pred = lasso.predict(X_new)[0]
        forecast_lasso.append(pred)
        temp.append(pred)
    forecasts['LassoRegression'] = forecast_lasso
except Exception as e:
    print(f"LassoRegression Forecast Error: {e}")
    forecasts['LassoRegression'] = [np.nan]*n_forecast
# ----------------
# Support Vector Regression (SVR)
# ----------------
try:
    # Retrieve parameters
    C_svr = float(xl(%P10%))
    kernel_svr = xl(%P11%)
    gamma_svr = xl(%P12%)
    # Create lag features
    X_full_svr, y_full_svr = create_lag_features_full(df)
    # Train SVR on full data
    svr = SVR(C=C_svr, kernel=kernel_svr, gamma=gamma_svr)
    svr.fit(X_full_svr, y_full_svr)
    # Prepare forecast features
    last_two = df['y'].iloc[-2:].values
    forecast_svr = []
    temp = list(last_two)
    for _ in range(n_forecast):
        X_new = np.array(temp[-2:]).reshape(1, -1)
        pred = svr.predict(X_new)[0]
        forecast_svr.append(pred)
        temp.append(pred)
    forecasts['SVR'] = forecast_svr
except Exception as e:
    print(f"SVR Forecast Error: {e}")
    forecasts['SVR'] = [np.nan]*n_forecast
</code>
    </pythonScript>
    <pythonScript>
      <code xml:space="preserve"># ----------------
# K-Nearest Neighbors Regressor
# ----------------
try:
    # Retrieve parameters
    n_neighbors_knn = int(xl(%P2%))
    weights_knn = xl(%P3%)
    algorithm_knn = xl(%P4%)
    # Create lag features
    X_full_knn, y_full_knn = create_lag_features_full(df)
    # Train KNN Regressor on full data
    knn = KNeighborsRegressor(n_neighbors=n_neighbors_knn, weights=weights_knn, algorithm=algorithm_knn)
    knn.fit(X_full_knn, y_full_knn)
    # Prepare forecast features
    last_two = df['y'].iloc[-2:].values
    forecast_knn = []
    temp = list(last_two)
    for _ in range(n_forecast):
        X_new = np.array(temp[-2:]).reshape(1, -1)
        pred = knn.predict(X_new)[0]
        forecast_knn.append(pred)
        temp.append(pred)
    forecasts['KNNRegressor'] = forecast_knn
except Exception as e:
    print(f"KNNRegressor Forecast Error: {e}")
    forecasts['KNNRegressor'] = [np.nan]*n_forecast
# ----------------
# Decision Tree Regressor
# ----------------
try:
    # Retrieve parameters
    max_depth_dt = xl(%P5%)
    max_depth_dt = None if pd.isna(max_depth_dt) else int(max_depth_dt)
    min_samples_split_dt = int(xl(%P6%))
    min_samples_leaf_dt = int(xl(%P7%))
    # Create lag features
    X_full_dt, y_full_dt = create_lag_features_full(df)
    # Train Decision Tree Regressor on full data
    dt = DecisionTreeRegressor(
        max_depth=max_depth_dt,
        min_samples_split=min_samples_split_dt,
        min_samples_leaf=min_samples_leaf_dt,
        random_state=42
    )
    dt.fit(X_full_dt, y_full_dt)
    # Prepare forecast features
    last_two = df['y'].iloc[-2:].values
    forecast_dt = []
    temp = list(last_two)
    for _ in range(n_forecast):
        X_new = np.array(temp[-2:]).reshape(1, -1)
        pred = dt.predict(X_new)[0]
        forecast_dt.append(pred)
        temp.append(pred)
    forecasts['DecisionTreeRegressor'] = forecast_dt
except Exception as e:
    print(f"DecisionTreeRegressor Forecast Error: {e}")
    forecasts['DecisionTreeRegressor'] = [np.nan]*n_forecast
# ================================
# 5. Compile Forecasts into DataFrame
# ================================
# Create a DataFrame with forecast dates
forecast_df = pd.DataFrame({'ds': forecast_dates})
# Add each model's forecast to the DataFrame
for model_name, forecast_values in forecasts.items():
    forecast_df[model_name] = forecast_values
# ================================
# 6. Plot Historical Data and All Forecasts
# ================================
plt.figure(figsize=(14, 8))
# Plot historical data
plt.plot(df.index, df['y'], label='Historical', color='black')
# Plot forecasts from all models
for model_name in forecasts.keys():
    plt.plot(forecast_df['ds'], forecast_df[model_name], label=model_name)
plt.xlabel('Date')
plt.ylabel('Value')
plt.title('Historical Data and Model Forecasts')
plt.legend(bbox_to_anchor=(1.05, 1), loc='upper left')
plt.tight_layout()
plt.show()
# ================================
# 7. Export Forecasts to Excel
# ================================
# Write the forecast DataFrame to the Results sheet starting at cell A2
# Adjust the cell reference if your layout differs
</code>
    </pythonScript>
    <pythonScript>
      <code>forecast_df</code>
    </pythonScript>
  </pythonScripts>
</python>
</file>

<file path=xl/sharedStrings.xml><?xml version="1.0" encoding="utf-8"?>
<sst xmlns="http://schemas.openxmlformats.org/spreadsheetml/2006/main" count="45" uniqueCount="43">
  <si>
    <t>unique_id</t>
  </si>
  <si>
    <t>ds</t>
  </si>
  <si>
    <t>y</t>
  </si>
  <si>
    <t>p</t>
  </si>
  <si>
    <t>d</t>
  </si>
  <si>
    <t>q</t>
  </si>
  <si>
    <t>P</t>
  </si>
  <si>
    <t>D</t>
  </si>
  <si>
    <t>Q</t>
  </si>
  <si>
    <t>S</t>
  </si>
  <si>
    <t>trend</t>
  </si>
  <si>
    <t>seasonal</t>
  </si>
  <si>
    <t>add</t>
  </si>
  <si>
    <t>n_est</t>
  </si>
  <si>
    <t>depth</t>
  </si>
  <si>
    <t>learn</t>
  </si>
  <si>
    <t>max</t>
  </si>
  <si>
    <t>fit int</t>
  </si>
  <si>
    <t>alpha</t>
  </si>
  <si>
    <t>rbf</t>
  </si>
  <si>
    <t>kernel</t>
  </si>
  <si>
    <t>gamma</t>
  </si>
  <si>
    <t>ep</t>
  </si>
  <si>
    <t>n</t>
  </si>
  <si>
    <t>weights</t>
  </si>
  <si>
    <t>algo</t>
  </si>
  <si>
    <t>uniform</t>
  </si>
  <si>
    <t>auto</t>
  </si>
  <si>
    <t>max depth</t>
  </si>
  <si>
    <t>min split</t>
  </si>
  <si>
    <t>min leaf</t>
  </si>
  <si>
    <t>forecast</t>
  </si>
  <si>
    <t>freq</t>
  </si>
  <si>
    <t>ME</t>
  </si>
  <si>
    <t>Arima/Sarimax</t>
  </si>
  <si>
    <t>Exponential</t>
  </si>
  <si>
    <t>Random Forest</t>
  </si>
  <si>
    <t>Graditn boost</t>
  </si>
  <si>
    <t>Line regression</t>
  </si>
  <si>
    <t>Lasso/Ridge</t>
  </si>
  <si>
    <t>SVR</t>
  </si>
  <si>
    <t>KNN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</si>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</sst>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359152</xdr:colOff>
      <xdr:row>19</xdr:row>
      <xdr:rowOff>87924</xdr:rowOff>
    </xdr:from>
    <xdr:to>
      <xdr:col>14</xdr:col>
      <xdr:colOff>581025</xdr:colOff>
      <xdr:row>40</xdr:row>
      <xdr:rowOff>158262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1BFC31-1247-BE71-2B3E-F71C2A772D5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1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1367" y="3540370"/>
          <a:ext cx="3416412" cy="3886200"/>
        </a:xfrm>
        <a:prstGeom prst="rect">
          <a:avLst/>
        </a:prstGeom>
      </xdr:spPr>
    </xdr:pic>
    <xdr:clientData/>
  </xdr:twoCellAnchor>
  <xdr:twoCellAnchor editAs="oneCell">
    <xdr:from>
      <xdr:col>4</xdr:col>
      <xdr:colOff>623248</xdr:colOff>
      <xdr:row>26</xdr:row>
      <xdr:rowOff>84582</xdr:rowOff>
    </xdr:from>
    <xdr:to>
      <xdr:col>5</xdr:col>
      <xdr:colOff>160617</xdr:colOff>
      <xdr:row>38</xdr:row>
      <xdr:rowOff>82641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3FB7DD-5B2D-10AF-9150-7391301CC04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1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8454" y="4843347"/>
          <a:ext cx="3844163" cy="21944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5">
  <a r="12" c="4">
    <v t="s"/>
    <v t="s">unique_id</v>
    <v t="s">ds</v>
    <v t="s">y</v>
    <v>0</v>
    <v>1</v>
    <v t="r">0</v>
    <v>112</v>
    <v>1</v>
    <v>1</v>
    <v t="r">1</v>
    <v>118</v>
    <v>2</v>
    <v>1</v>
    <v t="r">2</v>
    <v>132</v>
    <v>3</v>
    <v>1</v>
    <v t="r">3</v>
    <v>129</v>
    <v>4</v>
    <v>1</v>
    <v t="r">4</v>
    <v>121</v>
    <v t="s">...</v>
    <v t="s">...</v>
    <v t="s">...</v>
    <v t="s">...</v>
    <v>139</v>
    <v>1</v>
    <v t="r">5</v>
    <v>606</v>
    <v>140</v>
    <v>1</v>
    <v t="r">6</v>
    <v>508</v>
    <v>141</v>
    <v>1</v>
    <v t="r">7</v>
    <v>461</v>
    <v>142</v>
    <v>1</v>
    <v t="r">8</v>
    <v>390</v>
    <v>143</v>
    <v>1</v>
    <v t="r">9</v>
    <v>432</v>
  </a>
  <a r="12" c="5">
    <v t="s">y</v>
    <v t="s">mean</v>
    <v t="s">mean_se</v>
    <v t="s">mean_ci_lower</v>
    <v t="s">mean_ci_upper</v>
    <v>144</v>
    <v>449.33193674964974</v>
    <v>11.442871827968904</v>
    <v>426.9043200871227</v>
    <v>471.75955341217679</v>
    <v>145</v>
    <v>424.38924645966551</v>
    <v>13.696899963493555</v>
    <v>397.54381583137018</v>
    <v>451.23467708796085</v>
    <v>146</v>
    <v>459.03994661257036</v>
    <v>15.87483990965651</v>
    <v>427.92583212930452</v>
    <v>490.1540610958362</v>
    <v>147</v>
    <v>497.86917762278415</v>
    <v>17.759624294811697</v>
    <v>463.06095362599069</v>
    <v>532.67740161957761</v>
    <v>148</v>
    <v>509.86800332123232</v>
    <v>19.466026617112391</v>
    <v>471.71529222959396</v>
    <v>548.02071441287069</v>
    <v t="s">...</v>
    <v t="s">...</v>
    <v t="s">...</v>
    <v t="s">...</v>
    <v t="s">...</v>
    <v>151</v>
    <v>641.19556116475508</v>
    <v>23.863087563493618</v>
    <v>594.42476898038194</v>
    <v>687.96635334912821</v>
    <v>152</v>
    <v>546.39918251579752</v>
    <v>25.158585231626379</v>
    <v>497.08926155982851</v>
    <v>595.70910347176653</v>
    <v>153</v>
    <v>496.80587836272889</v>
    <v>26.390564829853044</v>
    <v>445.08132176454751</v>
    <v>548.53043496091027</v>
    <v>154</v>
    <v>427.68120628086348</v>
    <v>27.567536654834072</v>
    <v>373.64982729490089</v>
    <v>481.71258526682607</v>
    <v>155</v>
    <v>471.24408621142305</v>
    <v>28.696320785959248</v>
    <v>415.00033098213481</v>
    <v>527.48784144071135</v>
  </a>
  <a r="12" c="5">
    <v t="s">y</v>
    <v t="s">mean</v>
    <v t="s">mean_se</v>
    <v t="s">mean_ci_lower</v>
    <v t="s">mean_ci_upper</v>
    <v>144</v>
    <v>475.73505860173987</v>
    <v>31.014947634802407</v>
    <v>414.94687825513142</v>
    <v>536.52323894834831</v>
    <v>145</v>
    <v>454.99607278326937</v>
    <v>53.090450945490716</v>
    <v>350.94070100711713</v>
    <v>559.05144455942161</v>
    <v>146</v>
    <v>464.83041499132145</v>
    <v>64.920203848215436</v>
    <v>337.58915357982056</v>
    <v>592.07167640282228</v>
    <v>147</v>
    <v>460.16701015987888</v>
    <v>76.294993902576735</v>
    <v>310.63156991012545</v>
    <v>609.70245040963232</v>
    <v>148</v>
    <v>462.37837764759104</v>
    <v>85.590178828518063</v>
    <v>294.62470971335301</v>
    <v>630.13204558182906</v>
    <v t="s">...</v>
    <v t="s">...</v>
    <v t="s">...</v>
    <v t="s">...</v>
    <v t="s">...</v>
    <v>151</v>
    <v>461.59121336172706</v>
    <v>109.30894479892113</v>
    <v>247.34961836776478</v>
    <v>675.83280835568939</v>
    <v>152</v>
    <v>461.7030263173296</v>
    <v>116.12001079771703</v>
    <v>234.11198726940202</v>
    <v>689.29406536525721</v>
    <v>153</v>
    <v>461.6500050713384</v>
    <v>122.56299806266101</v>
    <v>221.4309430312704</v>
    <v>701.86906711140637</v>
    <v>154</v>
    <v>461.67514752921647</v>
    <v>128.67933884397675</v>
    <v>209.46827784059604</v>
    <v>713.88201721783685</v>
    <v>155</v>
    <v>461.66322507857745</v>
    <v>134.5198879046653</v>
    <v>198.00908958106822</v>
    <v>725.31736057608668</v>
  </a>
  <a r="12" c="2">
    <v t="s"/>
    <v t="s">yhat</v>
    <v>144</v>
    <v>451.57786378207112</v>
    <v>145</v>
    <v>427.25850346755988</v>
    <v>146</v>
    <v>464.69972652986559</v>
    <v>147</v>
    <v>500.10432073776002</v>
    <v>148</v>
    <v>508.66205274150605</v>
    <v t="s">...</v>
    <v t="s">...</v>
    <v>151</v>
    <v>632.46288536596239</v>
    <v>152</v>
    <v>534.37642212276569</v>
    <v>153</v>
    <v>484.93336560394232</v>
    <v>154</v>
    <v>418.46185001514243</v>
    <v>155</v>
    <v>471.06226830167299</v>
  </a>
  <a r="12" c="2">
    <v t="s"/>
    <v t="s">yhat</v>
    <v>0</v>
    <v>457.54</v>
    <v>1</v>
    <v>447.51333333333338</v>
    <v>2</v>
    <v>445.41333333333336</v>
    <v>3</v>
    <v>445.41333333333336</v>
    <v>4</v>
    <v>445.41333333333336</v>
    <v t="s">...</v>
    <v t="s">...</v>
    <v>7</v>
    <v>445.41333333333336</v>
    <v>8</v>
    <v>445.41333333333336</v>
    <v>9</v>
    <v>445.41333333333336</v>
    <v>10</v>
    <v>445.41333333333336</v>
    <v>11</v>
    <v>445.41333333333336</v>
  </a>
  <a r="12" c="2">
    <v t="s"/>
    <v t="s">yhat</v>
    <v>0</v>
    <v>452.01833110640194</v>
    <v>1</v>
    <v>452.01833110640194</v>
    <v>2</v>
    <v>421.84958966767567</v>
    <v>3</v>
    <v>419.92226323682456</v>
    <v>4</v>
    <v>447.81410881463927</v>
    <v t="s">...</v>
    <v t="s">...</v>
    <v>7</v>
    <v>421.84958966767567</v>
    <v>8</v>
    <v>419.92226323682456</v>
    <v>9</v>
    <v>447.81410881463927</v>
    <v>10</v>
    <v>452.01833110640194</v>
    <v>11</v>
    <v>452.01833110640194</v>
  </a>
  <a r="12" c="2">
    <v t="s"/>
    <v t="s">yhat</v>
    <v>0</v>
    <v>445.87192815699166</v>
    <v>1</v>
    <v>451.8013115894326</v>
    <v>2</v>
    <v>455.49689784930206</v>
    <v>3</v>
    <v>458.57325547625214</v>
    <v>4</v>
    <v>461.48707830883359</v>
    <v t="s">...</v>
    <v t="s">...</v>
    <v>7</v>
    <v>470.14907264436357</v>
    <v>8</v>
    <v>473.06348862379133</v>
    <v>9</v>
    <v>475.99563944677249</v>
    <v>10</v>
    <v>478.94587066208277</v>
    <v>11</v>
    <v>481.91436096930863</v>
  </a>
  <a r="12" c="2">
    <v t="s"/>
    <v t="s">yhat</v>
    <v>0</v>
    <v>440.28065824974425</v>
    <v>1</v>
    <v>437.66515469599892</v>
    <v>2</v>
    <v>431.73478183900863</v>
    <v>3</v>
    <v>424.99599079937286</v>
    <v>4</v>
    <v>418.26623817400122</v>
    <v t="s">...</v>
    <v t="s">...</v>
    <v>7</v>
    <v>399.88582017806573</v>
    <v>8</v>
    <v>394.43313874907221</v>
    <v>9</v>
    <v>389.29738487372947</v>
    <v>10</v>
    <v>384.46109689817547</v>
    <v>11</v>
    <v>379.90713230476752</v>
  </a>
  <a r="12" c="2">
    <v t="s"/>
    <v t="s">yhat</v>
    <v>0</v>
    <v>434.11736605296619</v>
    <v>1</v>
    <v>423.2436217287916</v>
    <v>2</v>
    <v>408.9686947482935</v>
    <v>3</v>
    <v>394.62404600369155</v>
    <v>4</v>
    <v>381.28714904504886</v>
    <v t="s">...</v>
    <v t="s">...</v>
    <v>7</v>
    <v>348.86569902850567</v>
    <v>8</v>
    <v>340.34546309620521</v>
    <v>9</v>
    <v>332.78171691842522</v>
    <v>10</v>
    <v>326.06909388152155</v>
    <v>11</v>
    <v>320.11254876116379</v>
  </a>
  <a r="12" c="2">
    <v t="s"/>
    <v t="s">yhat</v>
    <v>0</v>
    <v>236.83842844450845</v>
    <v>1</v>
    <v>236.83842844450845</v>
    <v>2</v>
    <v>236.77362166247522</v>
    <v>3</v>
    <v>236.77214845863082</v>
    <v>4</v>
    <v>236.77128857446738</v>
    <v t="s">...</v>
    <v t="s">...</v>
    <v>7</v>
    <v>236.77123859644044</v>
    <v>8</v>
    <v>236.77123843906435</v>
    <v>9</v>
    <v>236.77123842652836</v>
    <v>10</v>
    <v>236.7712384243062</v>
    <v>11</v>
    <v>236.77123842410123</v>
  </a>
  <a r="12" c="2">
    <v t="s"/>
    <v t="s">yhat</v>
    <v>0</v>
    <v>436.6</v>
    <v>1</v>
    <v>415.6</v>
    <v>2</v>
    <v>395.6</v>
    <v>3</v>
    <v>343.6</v>
    <v>4</v>
    <v>328.2</v>
    <v t="s">...</v>
    <v t="s">...</v>
    <v>7</v>
    <v>355</v>
    <v>8</v>
    <v>378.6</v>
    <v>9</v>
    <v>377.4</v>
    <v>10</v>
    <v>364.2</v>
    <v>11</v>
    <v>354.2</v>
  </a>
  <a r="12" c="2">
    <v t="s"/>
    <v t="s">yhat</v>
    <v>0</v>
    <v>478</v>
    <v>1</v>
    <v>486</v>
    <v>2</v>
    <v>404</v>
    <v>3</v>
    <v>353</v>
    <v>4</v>
    <v>330.5</v>
    <v t="s">...</v>
    <v t="s">...</v>
    <v>7</v>
    <v>348.5</v>
    <v>8</v>
    <v>391.57142857142856</v>
    <v>9</v>
    <v>391.57142857142856</v>
    <v>10</v>
    <v>330.5</v>
    <v>11</v>
    <v>308.5</v>
  </a>
  <a r="2">
    <v>1389</v>
    <v>1580</v>
  </a>
  <a r="2">
    <v>1387</v>
    <v>790</v>
  </a>
  <a r="12" c="12">
    <v t="s"/>
    <v t="s">ds</v>
    <v t="s">SARIMAX</v>
    <v t="s">ARIMA</v>
    <v t="s">ExponentialSmoothing</v>
    <v t="s">RandomForest</v>
    <v t="s">...</v>
    <v t="s">RidgeRegression</v>
    <v t="s">LassoRegression</v>
    <v t="s">SVR</v>
    <v t="s">KNNRegressor</v>
    <v t="s">DecisionTreeRegressor</v>
    <v>0</v>
    <v t="r">57</v>
    <v>448.1494709434694</v>
    <v>476.58094538437064</v>
    <v>452.56852130796761</v>
    <v>405.21876626417975</v>
    <v t="s">...</v>
    <v>371.36481516826888</v>
    <v>371.39982421964925</v>
    <v>288.49992488405911</v>
    <v>397.6</v>
    <v>407.5</v>
    <v>1</v>
    <v t="r">58</v>
    <v>423.30954940219129</v>
    <v>455.41710384883487</v>
    <v>428.26203909844827</v>
    <v>465.44523473748472</v>
    <v t="s">...</v>
    <v>445.18690312967971</v>
    <v>445.12703360765312</v>
    <v>288.49992488404382</v>
    <v>416.8</v>
    <v>471.33333333333331</v>
    <v>2</v>
    <v t="r">59</v>
    <v>457.30032466449825</v>
    <v>465.46418079346819</v>
    <v>465.43743027536129</v>
    <v>368.11520163436506</v>
    <v t="s">...</v>
    <v>343.23672914874845</v>
    <v>343.36214268833214</v>
    <v>288.4999246926551</v>
    <v>411.4</v>
    <v>356</v>
    <v>3</v>
    <v t="r">60</v>
    <v>497.4273884294301</v>
    <v>460.69454788150887</v>
    <v>501.34004954097912</v>
    <v>469.55917521367513</v>
    <v t="s">...</v>
    <v>471.43109743457978</v>
    <v>471.23135260602942</v>
    <v>288.49992469265504</v>
    <v>419.8</v>
    <v>529.33333333333337</v>
    <v>4</v>
    <v t="r">61</v>
    <v>508.57659315388224</v>
    <v>462.95882815329452</v>
    <v>510.14610645863439</v>
    <v>373.09190065756405</v>
    <v t="s">...</v>
    <v>298.64167946382292</v>
    <v>298.97302490649435</v>
    <v>288.49992469265504</v>
    <v>411.4</v>
    <v>308.25</v>
    <v t="s">...</v>
    <v t="s">...</v>
    <v t="s">...</v>
    <v t="s">...</v>
    <v t="s">...</v>
    <v t="s">...</v>
    <v t="s">...</v>
    <v t="s">...</v>
    <v t="s">...</v>
    <v t="s">...</v>
    <v t="s">...</v>
    <v t="s">...</v>
    <v>7</v>
    <v t="r">62</v>
    <v>639.35906288237811</v>
    <v>462.15195301537773</v>
    <v>634.73721648367746</v>
    <v>528.44990079365073</v>
    <v t="s">...</v>
    <v>605.93149266392379</v>
    <v>604.79504800451116</v>
    <v>288.49992469265504</v>
    <v>419.8</v>
    <v>595.66666666666663</v>
    <v>8</v>
    <v t="r">63</v>
    <v>544.53319525338327</v>
    <v>462.26695652427583</v>
    <v>536.8679762035423</v>
    <v>378.12778893595237</v>
    <v t="s">...</v>
    <v>103.85784102251684</v>
    <v>105.52785239913838</v>
    <v>288.49992469265504</v>
    <v>411.4</v>
    <v>304.5</v>
    <v>9</v>
    <v t="r">64</v>
    <v>495.03201872127693</v>
    <v>462.21236109079263</v>
    <v>487.73846234063279</v>
    <v>571.33465476190474</v>
    <v t="s">...</v>
    <v>756.43331403294428</v>
    <v>754.02274151128688</v>
    <v>288.49992469265504</v>
    <v>419.8</v>
    <v>595.66666666666663</v>
    <v>10</v>
    <v t="r">65</v>
    <v>425.03826872550439</v>
    <v>462.23827909438899</v>
    <v>421.25834330324841</v>
    <v>378.29778893595233</v>
    <v t="s">...</v>
    <v>-101.67179691437053</v>
    <v>-98.210316428766447</v>
    <v>288.49992469265504</v>
    <v>411.4</v>
    <v>304.5</v>
    <v>11</v>
    <v t="r">66</v>
    <v>468.59421906098748</v>
    <v>462.22597508162517</v>
    <v>474.88493343720478</v>
    <v>556.0873214285715</v>
    <v t="s">...</v>
    <v>1017.002889973521</v>
    <v>1012.0831959284989</v>
    <v>288.49992469265504</v>
    <v>419.8</v>
    <v>595.66666666666663</v>
  </a>
</arrayData>
</file>

<file path=xl/richData/rdrichvalue.xml><?xml version="1.0" encoding="utf-8"?>
<rvData xmlns="http://schemas.microsoft.com/office/spreadsheetml/2017/richdata" count="70">
  <rv s="0">
    <fb>17929</fb>
    <v>2</v>
  </rv>
  <rv s="0">
    <fb>17957</fb>
    <v>2</v>
  </rv>
  <rv s="0">
    <fb>17988</fb>
    <v>2</v>
  </rv>
  <rv s="0">
    <fb>18018</fb>
    <v>2</v>
  </rv>
  <rv s="0">
    <fb>18049</fb>
    <v>2</v>
  </rv>
  <rv s="0">
    <fb>22159</fb>
    <v>2</v>
  </rv>
  <rv s="0">
    <fb>22189</fb>
    <v>2</v>
  </rv>
  <rv s="0">
    <fb>22220</fb>
    <v>2</v>
  </rv>
  <rv s="0">
    <fb>22250</fb>
    <v>2</v>
  </rv>
  <rv s="0">
    <fb>22281</fb>
    <v>2</v>
  </rv>
  <rv s="1">
    <v>0</v>
  </rv>
  <rv s="2">
    <v>DataFrame</v>
    <v>1</v>
    <v>10</v>
  </rv>
  <rv s="3">
    <v>&lt;class 'pandas.core.frame.DataFrame'&gt;</v>
    <v>DataFrame</v>
    <v xml:space="preserve">     unique_id         ds    y
0            1 1949-01-31  112
1            1 1949-02-28  118
2            1 1949-03-31  132
3            1 1949-04-30  129
4            1 1949-05-31  121
..         ...        ...  ...
139          1 1960-08-31  606
140 ...</v>
    <v>11</v>
    <v>3</v>
  </rv>
  <rv s="1">
    <v>1</v>
  </rv>
  <rv s="2">
    <v>DataFrame</v>
    <v>5</v>
    <v>13</v>
  </rv>
  <rv s="3">
    <v>&lt;class 'pandas.core.frame.DataFrame'&gt;</v>
    <v>DataFrame</v>
    <v>y          mean    mean_se  mean_ci_lower  mean_ci_upper
144  449.331937  11.442872     426.904320     471.759553
145  424.389246  13.696900     397.543816     451.234677
146  459.039947  15.874840     427.925832     490.154061
147  497.869178  17.7596...</v>
    <v>14</v>
    <v>3</v>
  </rv>
  <rv s="1">
    <v>2</v>
  </rv>
  <rv s="2">
    <v>DataFrame</v>
    <v>5</v>
    <v>16</v>
  </rv>
  <rv s="3">
    <v>&lt;class 'pandas.core.frame.DataFrame'&gt;</v>
    <v>DataFrame</v>
    <v>y          mean     mean_se  mean_ci_lower  mean_ci_upper
144  475.735059   31.014948     414.946878     536.523239
145  454.996073   53.090451     350.940701     559.051445
146  464.830415   64.920204     337.589154     592.071676
147  460.167010   76...</v>
    <v>17</v>
    <v>3</v>
  </rv>
  <rv s="1">
    <v>3</v>
  </rv>
  <rv s="2">
    <v>DataFrame</v>
    <v>7</v>
    <v>19</v>
  </rv>
  <rv s="3">
    <v>&lt;class 'pandas.core.frame.DataFrame'&gt;</v>
    <v>DataFrame</v>
    <v xml:space="preserve">           yhat
144  451.577864
145  427.258503
146  464.699727
147  500.104321
148  508.662053
149  567.715352
150  647.899051
151  632.462885
152  534.376422
153  484.933366
154  418.461850
155  471.062268</v>
    <v>20</v>
    <v>3</v>
  </rv>
  <rv s="1">
    <v>4</v>
  </rv>
  <rv s="2">
    <v>DataFrame</v>
    <v>7</v>
    <v>22</v>
  </rv>
  <rv s="3">
    <v>&lt;class 'pandas.core.frame.DataFrame'&gt;</v>
    <v>DataFrame</v>
    <v xml:space="preserve">          yhat
0   457.540000
1   447.513333
2   445.413333
3   445.413333
4   445.413333
5   445.413333
6   445.413333
7   445.413333
8   445.413333
9   445.413333
10  445.413333
11  445.413333</v>
    <v>23</v>
    <v>3</v>
  </rv>
  <rv s="1">
    <v>5</v>
  </rv>
  <rv s="2">
    <v>DataFrame</v>
    <v>7</v>
    <v>25</v>
  </rv>
  <rv s="3">
    <v>&lt;class 'pandas.core.frame.DataFrame'&gt;</v>
    <v>DataFrame</v>
    <v xml:space="preserve">          yhat
0   452.018331
1   452.018331
2   421.849590
3   419.922263
4   447.814109
5   452.018331
6   452.018331
7   421.849590
8   419.922263
9   447.814109
10  452.018331
11  452.018331</v>
    <v>26</v>
    <v>3</v>
  </rv>
  <rv s="1">
    <v>6</v>
  </rv>
  <rv s="2">
    <v>DataFrame</v>
    <v>7</v>
    <v>28</v>
  </rv>
  <rv s="3">
    <v>&lt;class 'pandas.core.frame.DataFrame'&gt;</v>
    <v>DataFrame</v>
    <v xml:space="preserve">          yhat
0   445.871928
1   451.801312
2   455.496898
3   458.573255
4   461.487078
5   464.367602
6   467.251454
7   470.149073
8   473.063489
9   475.995639
10  478.945871
11  481.914361</v>
    <v>29</v>
    <v>3</v>
  </rv>
  <rv s="1">
    <v>7</v>
  </rv>
  <rv s="2">
    <v>DataFrame</v>
    <v>7</v>
    <v>31</v>
  </rv>
  <rv s="3">
    <v>&lt;class 'pandas.core.frame.DataFrame'&gt;</v>
    <v>DataFrame</v>
    <v xml:space="preserve">          yhat
0   440.280658
1   437.665155
2   431.734782
3   424.995991
4   418.266238
5   411.801506
6   405.671739
7   399.885820
8   394.433139
9   389.297385
10  384.461097
11  379.907132</v>
    <v>32</v>
    <v>3</v>
  </rv>
  <rv s="1">
    <v>8</v>
  </rv>
  <rv s="2">
    <v>DataFrame</v>
    <v>7</v>
    <v>34</v>
  </rv>
  <rv s="3">
    <v>&lt;class 'pandas.core.frame.DataFrame'&gt;</v>
    <v>DataFrame</v>
    <v xml:space="preserve">          yhat
0   434.117366
1   423.243622
2   408.968695
3   394.624046
4   381.287149
5   369.232491
6   358.456347
7   348.865699
8   340.345463
9   332.781717
10  326.069094
11  320.112549</v>
    <v>35</v>
    <v>3</v>
  </rv>
  <rv s="1">
    <v>9</v>
  </rv>
  <rv s="2">
    <v>DataFrame</v>
    <v>7</v>
    <v>37</v>
  </rv>
  <rv s="3">
    <v>&lt;class 'pandas.core.frame.DataFrame'&gt;</v>
    <v>DataFrame</v>
    <v xml:space="preserve">          yhat
0   236.838428
1   236.838428
2   236.773622
3   236.772148
4   236.771289
5   236.771251
6   236.771239
7   236.771239
8   236.771238
9   236.771238
10  236.771238
11  236.771238</v>
    <v>38</v>
    <v>3</v>
  </rv>
  <rv s="1">
    <v>10</v>
  </rv>
  <rv s="2">
    <v>DataFrame</v>
    <v>7</v>
    <v>40</v>
  </rv>
  <rv s="3">
    <v>&lt;class 'pandas.core.frame.DataFrame'&gt;</v>
    <v>DataFrame</v>
    <v xml:space="preserve">     yhat
0   436.6
1   415.6
2   395.6
3   343.6
4   328.2
5   329.0
6   342.4
7   355.0
8   378.6
9   377.4
10  364.2
11  354.2</v>
    <v>41</v>
    <v>3</v>
  </rv>
  <rv s="1">
    <v>11</v>
  </rv>
  <rv s="2">
    <v>DataFrame</v>
    <v>7</v>
    <v>43</v>
  </rv>
  <rv s="3">
    <v>&lt;class 'pandas.core.frame.DataFrame'&gt;</v>
    <v>DataFrame</v>
    <v xml:space="preserve">          yhat
0   478.000000
1   486.000000
2   404.000000
3   353.000000
4   330.500000
5   308.500000
6   322.857143
7   348.500000
8   391.571429
9   391.571429
10  330.500000
11  308.500000</v>
    <v>44</v>
    <v>3</v>
  </rv>
  <rv s="0">
    <fb>0</fb>
    <v>8</v>
  </rv>
  <rv s="3">
    <fb>0</fb>
    <v>&lt;class 'NoneType'&gt;</v>
    <v>NoneType</v>
    <v>None</v>
    <v>46</v>
    <v>3</v>
  </rv>
  <rv s="4">
    <v>0</v>
    <v>9</v>
  </rv>
  <rv s="1">
    <v>12</v>
  </rv>
  <rv s="5">
    <v>Image</v>
    <v>9</v>
    <v>48</v>
    <v>49</v>
  </rv>
  <rv s="3">
    <v>&lt;class 'PIL.Image.Image'&gt;</v>
    <v>Image</v>
    <v>&lt;PIL.Image.Image image mode=RGBA size=1389x1580 at 0x7F1A8F931A90&gt;</v>
    <v>50</v>
    <v>3</v>
  </rv>
  <rv s="6">
    <fb t="s">The best model is ExponentialSmoothing with a Mean MSE of 615.7686</fb>
    <v>&lt;class 'str'&gt;</v>
    <v>str</v>
    <v>The best model is ExponentialSmoothing with a Mean MSE of 615.7686</v>
    <v>The best model is ExponentialSmoothing with a Mean MSE of 615.7686</v>
    <v>3</v>
  </rv>
  <rv s="4">
    <v>1</v>
    <v>9</v>
  </rv>
  <rv s="1">
    <v>13</v>
  </rv>
  <rv s="5">
    <v>Image</v>
    <v>9</v>
    <v>53</v>
    <v>54</v>
  </rv>
  <rv s="3">
    <v>&lt;class 'PIL.PngImagePlugin.PngImageFile'&gt;</v>
    <v>PngImageFile</v>
    <v>&lt;PIL.PngImagePlugin.PngImageFile image mode=RGBA size=1387x790 at 0x7F1A8F409910&gt;</v>
    <v>55</v>
    <v>3</v>
  </rv>
  <rv s="0">
    <fb>22312</fb>
    <v>2</v>
  </rv>
  <rv s="0">
    <fb>22340</fb>
    <v>2</v>
  </rv>
  <rv s="0">
    <fb>22371</fb>
    <v>2</v>
  </rv>
  <rv s="0">
    <fb>22401</fb>
    <v>2</v>
  </rv>
  <rv s="0">
    <fb>22432</fb>
    <v>2</v>
  </rv>
  <rv s="0">
    <fb>22524</fb>
    <v>2</v>
  </rv>
  <rv s="0">
    <fb>22554</fb>
    <v>2</v>
  </rv>
  <rv s="0">
    <fb>22585</fb>
    <v>2</v>
  </rv>
  <rv s="0">
    <fb>22615</fb>
    <v>2</v>
  </rv>
  <rv s="0">
    <fb>22646</fb>
    <v>2</v>
  </rv>
  <rv s="1">
    <v>14</v>
  </rv>
  <rv s="2">
    <v>DataFrame</v>
    <v>11</v>
    <v>67</v>
  </rv>
  <rv s="3">
    <v>&lt;class 'pandas.core.frame.DataFrame'&gt;</v>
    <v>DataFrame</v>
    <v xml:space="preserve">           ds     SARIMAX       ARIMA  ExponentialSmoothing  RandomForest  \
0  1961-01-31  448.149471  476.580945            452.568521    405.218766   
1  1961-02-28  423.309549  455.417104            428.262039    465.445235   
2  1961-03-31  457.30...</v>
    <v>68</v>
    <v>3</v>
  </rv>
</rvData>
</file>

<file path=xl/richData/rdrichvaluestructure.xml><?xml version="1.0" encoding="utf-8"?>
<rvStructures xmlns="http://schemas.microsoft.com/office/spreadsheetml/2017/richdata" count="7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</s>
  <s t="_entity">
    <k n="_DisplayString" t="s"/>
    <k n="_Format" t="spb"/>
    <k n="image" t="r"/>
    <k n="size" t="r"/>
  </s>
  <s t="_python">
    <k n="Python_type" t="s"/>
    <k n="Python_typeName" t="s"/>
    <k n="Python_str" t="s"/>
    <k n="basicValue" t="s"/>
    <k n="provider" t="spb"/>
  </s>
</rvStructures>
</file>

<file path=xl/richData/rdsupportingpropertybag.xml><?xml version="1.0" encoding="utf-8"?>
<supportingPropertyBags xmlns="http://schemas.microsoft.com/office/spreadsheetml/2017/richdata2">
  <spbData count="12">
    <spb s="0">
      <v>144</v>
      <v>3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provided by Anaconda</v>
    </spb>
    <spb s="0">
      <v>12</v>
      <v>4</v>
      <v>DataFrame</v>
      <v>arrayPreview</v>
      <v>1</v>
    </spb>
    <spb s="1">
      <v>4</v>
    </spb>
    <spb s="0">
      <v>12</v>
      <v>1</v>
      <v>DataFrame</v>
      <v>arrayPreview</v>
      <v>1</v>
    </spb>
    <spb s="1">
      <v>6</v>
    </spb>
    <spb s="2">
      <v>2</v>
    </spb>
    <spb s="4">
      <v>3</v>
    </spb>
    <spb s="0">
      <v>12</v>
      <v>12</v>
      <v>DataFrame</v>
      <v>arrayPreview</v>
      <v>1</v>
    </spb>
    <spb s="1">
      <v>10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  <rPr n="IsHeroField" t="b"/>
  </richProperties>
  <richStyles>
    <rSty dxfid="0"/>
    <rSty dxfid="1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zoomScale="87" workbookViewId="0">
      <selection activeCell="E20" sqref="E20:E34"/>
    </sheetView>
  </sheetViews>
  <sheetFormatPr defaultRowHeight="14.4" x14ac:dyDescent="0.55000000000000004"/>
  <cols>
    <col min="2" max="2" width="17.41796875" bestFit="1" customWidth="1"/>
    <col min="3" max="3" width="3.68359375" bestFit="1" customWidth="1"/>
    <col min="5" max="5" width="59.472656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</row>
    <row r="2" spans="1:8" x14ac:dyDescent="0.55000000000000004">
      <c r="A2">
        <v>1</v>
      </c>
      <c r="B2" s="2">
        <v>17929</v>
      </c>
      <c r="C2">
        <v>112</v>
      </c>
      <c r="E2" t="e" cm="1" vm="1">
        <f t="array" ref="E2">_xlfn._xlws.PY(0,1,A1:C145)</f>
        <v>#VALUE!</v>
      </c>
      <c r="G2" t="s">
        <v>34</v>
      </c>
    </row>
    <row r="3" spans="1:8" x14ac:dyDescent="0.55000000000000004">
      <c r="A3">
        <v>1</v>
      </c>
      <c r="B3" s="2">
        <v>17957</v>
      </c>
      <c r="C3">
        <v>118</v>
      </c>
      <c r="E3" t="e" cm="1" vm="2">
        <f t="array" ref="E3">_xlfn._xlws.PY(1,1,H3:H9,H3,H4,H5,H6,H7,H8,H9)</f>
        <v>#VALUE!</v>
      </c>
      <c r="G3" t="s">
        <v>3</v>
      </c>
      <c r="H3">
        <v>1</v>
      </c>
    </row>
    <row r="4" spans="1:8" x14ac:dyDescent="0.55000000000000004">
      <c r="A4">
        <v>1</v>
      </c>
      <c r="B4" s="2">
        <v>17988</v>
      </c>
      <c r="C4">
        <v>132</v>
      </c>
      <c r="E4" t="e" cm="1" vm="3">
        <f t="array" ref="E4">_xlfn._xlws.PY(2,1,H3,H4,H5)</f>
        <v>#VALUE!</v>
      </c>
      <c r="G4" t="s">
        <v>4</v>
      </c>
      <c r="H4">
        <v>1</v>
      </c>
    </row>
    <row r="5" spans="1:8" x14ac:dyDescent="0.55000000000000004">
      <c r="A5">
        <v>1</v>
      </c>
      <c r="B5" s="2">
        <v>18018</v>
      </c>
      <c r="C5">
        <v>129</v>
      </c>
      <c r="E5" t="e" cm="1" vm="4">
        <f t="array" ref="E5">_xlfn._xlws.PY(3,1,H11,H12,H9)</f>
        <v>#VALUE!</v>
      </c>
      <c r="G5" t="s">
        <v>5</v>
      </c>
      <c r="H5">
        <v>1</v>
      </c>
    </row>
    <row r="6" spans="1:8" x14ac:dyDescent="0.55000000000000004">
      <c r="A6">
        <v>1</v>
      </c>
      <c r="B6" s="2">
        <v>18049</v>
      </c>
      <c r="C6">
        <v>121</v>
      </c>
      <c r="E6" t="e" cm="1" vm="5">
        <f t="array" ref="E6">_xlfn._xlws.PY(4,1,H14,H15)</f>
        <v>#VALUE!</v>
      </c>
      <c r="G6" t="s">
        <v>6</v>
      </c>
      <c r="H6">
        <v>1</v>
      </c>
    </row>
    <row r="7" spans="1:8" x14ac:dyDescent="0.55000000000000004">
      <c r="A7">
        <v>1</v>
      </c>
      <c r="B7" s="2">
        <v>18079</v>
      </c>
      <c r="C7">
        <v>135</v>
      </c>
      <c r="E7" t="e" cm="1" vm="6">
        <f t="array" ref="E7">_xlfn._xlws.PY(5,1,H17,H18,H19)</f>
        <v>#VALUE!</v>
      </c>
      <c r="G7" t="s">
        <v>7</v>
      </c>
      <c r="H7">
        <v>1</v>
      </c>
    </row>
    <row r="8" spans="1:8" x14ac:dyDescent="0.55000000000000004">
      <c r="A8">
        <v>1</v>
      </c>
      <c r="B8" s="2">
        <v>18110</v>
      </c>
      <c r="C8">
        <v>148</v>
      </c>
      <c r="E8" t="e" cm="1" vm="7">
        <f t="array" ref="E8">_xlfn._xlws.PY(6,1,H21)</f>
        <v>#VALUE!</v>
      </c>
      <c r="G8" t="s">
        <v>8</v>
      </c>
      <c r="H8">
        <v>1</v>
      </c>
    </row>
    <row r="9" spans="1:8" x14ac:dyDescent="0.55000000000000004">
      <c r="A9">
        <v>1</v>
      </c>
      <c r="B9" s="2">
        <v>18141</v>
      </c>
      <c r="C9">
        <v>148</v>
      </c>
      <c r="E9" t="e" cm="1" vm="8">
        <f t="array" ref="E9">_xlfn._xlws.PY(7,1,H23)</f>
        <v>#VALUE!</v>
      </c>
      <c r="G9" t="s">
        <v>9</v>
      </c>
      <c r="H9">
        <v>12</v>
      </c>
    </row>
    <row r="10" spans="1:8" x14ac:dyDescent="0.55000000000000004">
      <c r="A10">
        <v>1</v>
      </c>
      <c r="B10" s="2">
        <v>18171</v>
      </c>
      <c r="C10">
        <v>136</v>
      </c>
      <c r="E10" t="e" cm="1" vm="9">
        <f t="array" ref="E10">_xlfn._xlws.PY(8,1,H23)</f>
        <v>#VALUE!</v>
      </c>
      <c r="G10" t="s">
        <v>35</v>
      </c>
    </row>
    <row r="11" spans="1:8" x14ac:dyDescent="0.55000000000000004">
      <c r="A11">
        <v>1</v>
      </c>
      <c r="B11" s="2">
        <v>18202</v>
      </c>
      <c r="C11">
        <v>119</v>
      </c>
      <c r="E11" t="e" cm="1" vm="10">
        <f t="array" ref="E11">_xlfn._xlws.PY(9,1,H25,H26,H27)</f>
        <v>#VALUE!</v>
      </c>
      <c r="G11" t="s">
        <v>10</v>
      </c>
      <c r="H11" t="s">
        <v>12</v>
      </c>
    </row>
    <row r="12" spans="1:8" x14ac:dyDescent="0.55000000000000004">
      <c r="A12">
        <v>1</v>
      </c>
      <c r="B12" s="2">
        <v>18232</v>
      </c>
      <c r="C12">
        <v>104</v>
      </c>
      <c r="E12" t="e" cm="1" vm="11">
        <f t="array" ref="E12">_xlfn._xlws.PY(10,1,H29,H30,H31)</f>
        <v>#VALUE!</v>
      </c>
      <c r="G12" t="s">
        <v>11</v>
      </c>
      <c r="H12" t="s">
        <v>12</v>
      </c>
    </row>
    <row r="13" spans="1:8" x14ac:dyDescent="0.55000000000000004">
      <c r="A13">
        <v>1</v>
      </c>
      <c r="B13" s="2">
        <v>18263</v>
      </c>
      <c r="C13">
        <v>118</v>
      </c>
      <c r="E13" t="e" cm="1" vm="12">
        <f t="array" ref="E13">_xlfn._xlws.PY(11,1,H33,H34,H35)</f>
        <v>#VALUE!</v>
      </c>
      <c r="G13" t="s">
        <v>36</v>
      </c>
    </row>
    <row r="14" spans="1:8" x14ac:dyDescent="0.55000000000000004">
      <c r="A14">
        <v>1</v>
      </c>
      <c r="B14" s="2">
        <v>18294</v>
      </c>
      <c r="C14">
        <v>115</v>
      </c>
      <c r="E14" cm="1" vm="13">
        <f t="array" ref="E14">_xlfn._xlws.PY(12,1)</f>
        <v>0</v>
      </c>
      <c r="G14" t="s">
        <v>13</v>
      </c>
      <c r="H14">
        <v>100</v>
      </c>
    </row>
    <row r="15" spans="1:8" x14ac:dyDescent="0.55000000000000004">
      <c r="A15">
        <v>1</v>
      </c>
      <c r="B15" s="2">
        <v>18322</v>
      </c>
      <c r="C15">
        <v>126</v>
      </c>
      <c r="E15" t="e" cm="1" vm="14">
        <f t="array" ref="E15">_xlfn._xlws.PY(13,1)</f>
        <v>#VALUE!</v>
      </c>
      <c r="G15" t="s">
        <v>14</v>
      </c>
      <c r="H15">
        <v>5</v>
      </c>
    </row>
    <row r="16" spans="1:8" x14ac:dyDescent="0.55000000000000004">
      <c r="A16">
        <v>1</v>
      </c>
      <c r="B16" s="2">
        <v>18353</v>
      </c>
      <c r="C16">
        <v>141</v>
      </c>
      <c r="E16" t="str" cm="1" vm="15">
        <f t="array" ref="E16">_xlfn._xlws.PY(14,1)</f>
        <v>The best model is ExponentialSmoothing with a Mean MSE of 615.7686</v>
      </c>
      <c r="G16" t="s">
        <v>37</v>
      </c>
    </row>
    <row r="17" spans="1:8" x14ac:dyDescent="0.55000000000000004">
      <c r="A17">
        <v>1</v>
      </c>
      <c r="B17" s="2">
        <v>18383</v>
      </c>
      <c r="C17">
        <v>135</v>
      </c>
      <c r="E17" s="3" cm="1" vm="13">
        <f t="array" ref="E17">_xlfn._xlws.PY(15,1,H37,H38,H3,H4,H5,H6,H7,H8,H9,H3,H4,H5,H11,H12,H9)</f>
        <v>0</v>
      </c>
      <c r="G17" t="s">
        <v>13</v>
      </c>
      <c r="H17">
        <v>100</v>
      </c>
    </row>
    <row r="18" spans="1:8" x14ac:dyDescent="0.55000000000000004">
      <c r="A18">
        <v>1</v>
      </c>
      <c r="B18" s="2">
        <v>18414</v>
      </c>
      <c r="C18">
        <v>125</v>
      </c>
      <c r="E18" cm="1" vm="13">
        <f t="array" ref="E18">_xlfn._xlws.PY(16,1,H14,H15,H17,H18,H19,H21,H23,H23,H27,H25,H26)</f>
        <v>0</v>
      </c>
      <c r="G18" t="s">
        <v>15</v>
      </c>
      <c r="H18">
        <v>0.05</v>
      </c>
    </row>
    <row r="19" spans="1:8" x14ac:dyDescent="0.55000000000000004">
      <c r="A19">
        <v>1</v>
      </c>
      <c r="B19" s="2">
        <v>18444</v>
      </c>
      <c r="C19">
        <v>149</v>
      </c>
      <c r="E19" t="e" cm="1" vm="16">
        <f t="array" ref="E19">_xlfn._xlws.PY(17,1,H29,H30,H31,H33,H34,H35)</f>
        <v>#VALUE!</v>
      </c>
      <c r="G19" t="s">
        <v>16</v>
      </c>
      <c r="H19">
        <v>2</v>
      </c>
    </row>
    <row r="20" spans="1:8" x14ac:dyDescent="0.55000000000000004">
      <c r="A20">
        <v>1</v>
      </c>
      <c r="B20" s="2">
        <v>18475</v>
      </c>
      <c r="C20">
        <v>170</v>
      </c>
      <c r="G20" t="s">
        <v>38</v>
      </c>
    </row>
    <row r="21" spans="1:8" x14ac:dyDescent="0.55000000000000004">
      <c r="A21">
        <v>1</v>
      </c>
      <c r="B21" s="2">
        <v>18506</v>
      </c>
      <c r="C21">
        <v>170</v>
      </c>
      <c r="E21" t="e" cm="1" vm="17">
        <f t="array" ref="E21">_xlfn._xlws.PY(18,1)</f>
        <v>#VALUE!</v>
      </c>
      <c r="G21" t="s">
        <v>17</v>
      </c>
      <c r="H21" t="b">
        <v>0</v>
      </c>
    </row>
    <row r="22" spans="1:8" x14ac:dyDescent="0.55000000000000004">
      <c r="A22">
        <v>1</v>
      </c>
      <c r="B22" s="2">
        <v>18536</v>
      </c>
      <c r="C22">
        <v>158</v>
      </c>
      <c r="G22" t="s">
        <v>39</v>
      </c>
    </row>
    <row r="23" spans="1:8" x14ac:dyDescent="0.55000000000000004">
      <c r="A23">
        <v>1</v>
      </c>
      <c r="B23" s="2">
        <v>18567</v>
      </c>
      <c r="C23">
        <v>133</v>
      </c>
      <c r="G23" t="s">
        <v>18</v>
      </c>
      <c r="H23">
        <v>0.5</v>
      </c>
    </row>
    <row r="24" spans="1:8" x14ac:dyDescent="0.55000000000000004">
      <c r="A24">
        <v>1</v>
      </c>
      <c r="B24" s="2">
        <v>18597</v>
      </c>
      <c r="C24">
        <v>114</v>
      </c>
      <c r="G24" t="s">
        <v>40</v>
      </c>
    </row>
    <row r="25" spans="1:8" x14ac:dyDescent="0.55000000000000004">
      <c r="A25">
        <v>1</v>
      </c>
      <c r="B25" s="2">
        <v>18628</v>
      </c>
      <c r="C25">
        <v>140</v>
      </c>
      <c r="G25" t="s">
        <v>20</v>
      </c>
      <c r="H25" t="s">
        <v>19</v>
      </c>
    </row>
    <row r="26" spans="1:8" x14ac:dyDescent="0.55000000000000004">
      <c r="A26">
        <v>1</v>
      </c>
      <c r="B26" s="2">
        <v>18659</v>
      </c>
      <c r="C26">
        <v>145</v>
      </c>
      <c r="G26" t="s">
        <v>21</v>
      </c>
      <c r="H26">
        <v>0.1</v>
      </c>
    </row>
    <row r="27" spans="1:8" x14ac:dyDescent="0.55000000000000004">
      <c r="A27">
        <v>1</v>
      </c>
      <c r="B27" s="2">
        <v>18687</v>
      </c>
      <c r="C27">
        <v>150</v>
      </c>
      <c r="G27" t="s">
        <v>22</v>
      </c>
      <c r="H27">
        <v>0.1</v>
      </c>
    </row>
    <row r="28" spans="1:8" x14ac:dyDescent="0.55000000000000004">
      <c r="A28">
        <v>1</v>
      </c>
      <c r="B28" s="2">
        <v>18718</v>
      </c>
      <c r="C28">
        <v>178</v>
      </c>
      <c r="G28" t="s">
        <v>41</v>
      </c>
    </row>
    <row r="29" spans="1:8" x14ac:dyDescent="0.55000000000000004">
      <c r="A29">
        <v>1</v>
      </c>
      <c r="B29" s="2">
        <v>18748</v>
      </c>
      <c r="C29">
        <v>163</v>
      </c>
      <c r="G29" t="s">
        <v>23</v>
      </c>
      <c r="H29">
        <v>5</v>
      </c>
    </row>
    <row r="30" spans="1:8" x14ac:dyDescent="0.55000000000000004">
      <c r="A30">
        <v>1</v>
      </c>
      <c r="B30" s="2">
        <v>18779</v>
      </c>
      <c r="C30">
        <v>172</v>
      </c>
      <c r="G30" t="s">
        <v>24</v>
      </c>
      <c r="H30" t="s">
        <v>26</v>
      </c>
    </row>
    <row r="31" spans="1:8" x14ac:dyDescent="0.55000000000000004">
      <c r="A31">
        <v>1</v>
      </c>
      <c r="B31" s="2">
        <v>18809</v>
      </c>
      <c r="C31">
        <v>178</v>
      </c>
      <c r="G31" t="s">
        <v>25</v>
      </c>
      <c r="H31" t="s">
        <v>27</v>
      </c>
    </row>
    <row r="32" spans="1:8" x14ac:dyDescent="0.55000000000000004">
      <c r="A32">
        <v>1</v>
      </c>
      <c r="B32" s="2">
        <v>18840</v>
      </c>
      <c r="C32">
        <v>199</v>
      </c>
      <c r="G32" t="s">
        <v>42</v>
      </c>
    </row>
    <row r="33" spans="1:8" x14ac:dyDescent="0.55000000000000004">
      <c r="A33">
        <v>1</v>
      </c>
      <c r="B33" s="2">
        <v>18871</v>
      </c>
      <c r="C33">
        <v>199</v>
      </c>
      <c r="G33" t="s">
        <v>28</v>
      </c>
      <c r="H33">
        <v>5</v>
      </c>
    </row>
    <row r="34" spans="1:8" x14ac:dyDescent="0.55000000000000004">
      <c r="A34">
        <v>1</v>
      </c>
      <c r="B34" s="2">
        <v>18901</v>
      </c>
      <c r="C34">
        <v>184</v>
      </c>
      <c r="G34" t="s">
        <v>29</v>
      </c>
      <c r="H34">
        <v>2</v>
      </c>
    </row>
    <row r="35" spans="1:8" x14ac:dyDescent="0.55000000000000004">
      <c r="A35">
        <v>1</v>
      </c>
      <c r="B35" s="2">
        <v>18932</v>
      </c>
      <c r="C35">
        <v>162</v>
      </c>
      <c r="G35" t="s">
        <v>30</v>
      </c>
      <c r="H35">
        <v>2</v>
      </c>
    </row>
    <row r="36" spans="1:8" x14ac:dyDescent="0.55000000000000004">
      <c r="A36">
        <v>1</v>
      </c>
      <c r="B36" s="2">
        <v>18962</v>
      </c>
      <c r="C36">
        <v>146</v>
      </c>
    </row>
    <row r="37" spans="1:8" x14ac:dyDescent="0.55000000000000004">
      <c r="A37">
        <v>1</v>
      </c>
      <c r="B37" s="2">
        <v>18993</v>
      </c>
      <c r="C37">
        <v>166</v>
      </c>
      <c r="G37" t="s">
        <v>31</v>
      </c>
      <c r="H37">
        <v>12</v>
      </c>
    </row>
    <row r="38" spans="1:8" x14ac:dyDescent="0.55000000000000004">
      <c r="A38">
        <v>1</v>
      </c>
      <c r="B38" s="2">
        <v>19024</v>
      </c>
      <c r="C38">
        <v>171</v>
      </c>
      <c r="G38" t="s">
        <v>32</v>
      </c>
      <c r="H38" t="s">
        <v>33</v>
      </c>
    </row>
    <row r="39" spans="1:8" x14ac:dyDescent="0.55000000000000004">
      <c r="A39">
        <v>1</v>
      </c>
      <c r="B39" s="2">
        <v>19053</v>
      </c>
      <c r="C39">
        <v>180</v>
      </c>
    </row>
    <row r="40" spans="1:8" x14ac:dyDescent="0.55000000000000004">
      <c r="A40">
        <v>1</v>
      </c>
      <c r="B40" s="2">
        <v>19084</v>
      </c>
      <c r="C40">
        <v>193</v>
      </c>
    </row>
    <row r="41" spans="1:8" x14ac:dyDescent="0.55000000000000004">
      <c r="A41">
        <v>1</v>
      </c>
      <c r="B41" s="2">
        <v>19114</v>
      </c>
      <c r="C41">
        <v>181</v>
      </c>
    </row>
    <row r="42" spans="1:8" x14ac:dyDescent="0.55000000000000004">
      <c r="A42">
        <v>1</v>
      </c>
      <c r="B42" s="2">
        <v>19145</v>
      </c>
      <c r="C42">
        <v>183</v>
      </c>
    </row>
    <row r="43" spans="1:8" x14ac:dyDescent="0.55000000000000004">
      <c r="A43">
        <v>1</v>
      </c>
      <c r="B43" s="2">
        <v>19175</v>
      </c>
      <c r="C43">
        <v>218</v>
      </c>
    </row>
    <row r="44" spans="1:8" x14ac:dyDescent="0.55000000000000004">
      <c r="A44">
        <v>1</v>
      </c>
      <c r="B44" s="2">
        <v>19206</v>
      </c>
      <c r="C44">
        <v>230</v>
      </c>
    </row>
    <row r="45" spans="1:8" x14ac:dyDescent="0.55000000000000004">
      <c r="A45">
        <v>1</v>
      </c>
      <c r="B45" s="2">
        <v>19237</v>
      </c>
      <c r="C45">
        <v>242</v>
      </c>
    </row>
    <row r="46" spans="1:8" x14ac:dyDescent="0.55000000000000004">
      <c r="A46">
        <v>1</v>
      </c>
      <c r="B46" s="2">
        <v>19267</v>
      </c>
      <c r="C46">
        <v>209</v>
      </c>
    </row>
    <row r="47" spans="1:8" x14ac:dyDescent="0.55000000000000004">
      <c r="A47">
        <v>1</v>
      </c>
      <c r="B47" s="2">
        <v>19298</v>
      </c>
      <c r="C47">
        <v>191</v>
      </c>
    </row>
    <row r="48" spans="1:8" x14ac:dyDescent="0.55000000000000004">
      <c r="A48">
        <v>1</v>
      </c>
      <c r="B48" s="2">
        <v>19328</v>
      </c>
      <c r="C48">
        <v>172</v>
      </c>
    </row>
    <row r="49" spans="1:3" x14ac:dyDescent="0.55000000000000004">
      <c r="A49">
        <v>1</v>
      </c>
      <c r="B49" s="2">
        <v>19359</v>
      </c>
      <c r="C49">
        <v>194</v>
      </c>
    </row>
    <row r="50" spans="1:3" x14ac:dyDescent="0.55000000000000004">
      <c r="A50">
        <v>1</v>
      </c>
      <c r="B50" s="2">
        <v>19390</v>
      </c>
      <c r="C50">
        <v>196</v>
      </c>
    </row>
    <row r="51" spans="1:3" x14ac:dyDescent="0.55000000000000004">
      <c r="A51">
        <v>1</v>
      </c>
      <c r="B51" s="2">
        <v>19418</v>
      </c>
      <c r="C51">
        <v>196</v>
      </c>
    </row>
    <row r="52" spans="1:3" x14ac:dyDescent="0.55000000000000004">
      <c r="A52">
        <v>1</v>
      </c>
      <c r="B52" s="2">
        <v>19449</v>
      </c>
      <c r="C52">
        <v>236</v>
      </c>
    </row>
    <row r="53" spans="1:3" x14ac:dyDescent="0.55000000000000004">
      <c r="A53">
        <v>1</v>
      </c>
      <c r="B53" s="2">
        <v>19479</v>
      </c>
      <c r="C53">
        <v>235</v>
      </c>
    </row>
    <row r="54" spans="1:3" x14ac:dyDescent="0.55000000000000004">
      <c r="A54">
        <v>1</v>
      </c>
      <c r="B54" s="2">
        <v>19510</v>
      </c>
      <c r="C54">
        <v>229</v>
      </c>
    </row>
    <row r="55" spans="1:3" x14ac:dyDescent="0.55000000000000004">
      <c r="A55">
        <v>1</v>
      </c>
      <c r="B55" s="2">
        <v>19540</v>
      </c>
      <c r="C55">
        <v>243</v>
      </c>
    </row>
    <row r="56" spans="1:3" x14ac:dyDescent="0.55000000000000004">
      <c r="A56">
        <v>1</v>
      </c>
      <c r="B56" s="2">
        <v>19571</v>
      </c>
      <c r="C56">
        <v>264</v>
      </c>
    </row>
    <row r="57" spans="1:3" x14ac:dyDescent="0.55000000000000004">
      <c r="A57">
        <v>1</v>
      </c>
      <c r="B57" s="2">
        <v>19602</v>
      </c>
      <c r="C57">
        <v>272</v>
      </c>
    </row>
    <row r="58" spans="1:3" x14ac:dyDescent="0.55000000000000004">
      <c r="A58">
        <v>1</v>
      </c>
      <c r="B58" s="2">
        <v>19632</v>
      </c>
      <c r="C58">
        <v>237</v>
      </c>
    </row>
    <row r="59" spans="1:3" x14ac:dyDescent="0.55000000000000004">
      <c r="A59">
        <v>1</v>
      </c>
      <c r="B59" s="2">
        <v>19663</v>
      </c>
      <c r="C59">
        <v>211</v>
      </c>
    </row>
    <row r="60" spans="1:3" x14ac:dyDescent="0.55000000000000004">
      <c r="A60">
        <v>1</v>
      </c>
      <c r="B60" s="2">
        <v>19693</v>
      </c>
      <c r="C60">
        <v>180</v>
      </c>
    </row>
    <row r="61" spans="1:3" x14ac:dyDescent="0.55000000000000004">
      <c r="A61">
        <v>1</v>
      </c>
      <c r="B61" s="2">
        <v>19724</v>
      </c>
      <c r="C61">
        <v>201</v>
      </c>
    </row>
    <row r="62" spans="1:3" x14ac:dyDescent="0.55000000000000004">
      <c r="A62">
        <v>1</v>
      </c>
      <c r="B62" s="2">
        <v>19755</v>
      </c>
      <c r="C62">
        <v>204</v>
      </c>
    </row>
    <row r="63" spans="1:3" x14ac:dyDescent="0.55000000000000004">
      <c r="A63">
        <v>1</v>
      </c>
      <c r="B63" s="2">
        <v>19783</v>
      </c>
      <c r="C63">
        <v>188</v>
      </c>
    </row>
    <row r="64" spans="1:3" x14ac:dyDescent="0.55000000000000004">
      <c r="A64">
        <v>1</v>
      </c>
      <c r="B64" s="2">
        <v>19814</v>
      </c>
      <c r="C64">
        <v>235</v>
      </c>
    </row>
    <row r="65" spans="1:3" x14ac:dyDescent="0.55000000000000004">
      <c r="A65">
        <v>1</v>
      </c>
      <c r="B65" s="2">
        <v>19844</v>
      </c>
      <c r="C65">
        <v>227</v>
      </c>
    </row>
    <row r="66" spans="1:3" x14ac:dyDescent="0.55000000000000004">
      <c r="A66">
        <v>1</v>
      </c>
      <c r="B66" s="2">
        <v>19875</v>
      </c>
      <c r="C66">
        <v>234</v>
      </c>
    </row>
    <row r="67" spans="1:3" x14ac:dyDescent="0.55000000000000004">
      <c r="A67">
        <v>1</v>
      </c>
      <c r="B67" s="2">
        <v>19905</v>
      </c>
      <c r="C67">
        <v>264</v>
      </c>
    </row>
    <row r="68" spans="1:3" x14ac:dyDescent="0.55000000000000004">
      <c r="A68">
        <v>1</v>
      </c>
      <c r="B68" s="2">
        <v>19936</v>
      </c>
      <c r="C68">
        <v>302</v>
      </c>
    </row>
    <row r="69" spans="1:3" x14ac:dyDescent="0.55000000000000004">
      <c r="A69">
        <v>1</v>
      </c>
      <c r="B69" s="2">
        <v>19967</v>
      </c>
      <c r="C69">
        <v>293</v>
      </c>
    </row>
    <row r="70" spans="1:3" x14ac:dyDescent="0.55000000000000004">
      <c r="A70">
        <v>1</v>
      </c>
      <c r="B70" s="2">
        <v>19997</v>
      </c>
      <c r="C70">
        <v>259</v>
      </c>
    </row>
    <row r="71" spans="1:3" x14ac:dyDescent="0.55000000000000004">
      <c r="A71">
        <v>1</v>
      </c>
      <c r="B71" s="2">
        <v>20028</v>
      </c>
      <c r="C71">
        <v>229</v>
      </c>
    </row>
    <row r="72" spans="1:3" x14ac:dyDescent="0.55000000000000004">
      <c r="A72">
        <v>1</v>
      </c>
      <c r="B72" s="2">
        <v>20058</v>
      </c>
      <c r="C72">
        <v>203</v>
      </c>
    </row>
    <row r="73" spans="1:3" x14ac:dyDescent="0.55000000000000004">
      <c r="A73">
        <v>1</v>
      </c>
      <c r="B73" s="2">
        <v>20089</v>
      </c>
      <c r="C73">
        <v>229</v>
      </c>
    </row>
    <row r="74" spans="1:3" x14ac:dyDescent="0.55000000000000004">
      <c r="A74">
        <v>1</v>
      </c>
      <c r="B74" s="2">
        <v>20120</v>
      </c>
      <c r="C74">
        <v>242</v>
      </c>
    </row>
    <row r="75" spans="1:3" x14ac:dyDescent="0.55000000000000004">
      <c r="A75">
        <v>1</v>
      </c>
      <c r="B75" s="2">
        <v>20148</v>
      </c>
      <c r="C75">
        <v>233</v>
      </c>
    </row>
    <row r="76" spans="1:3" x14ac:dyDescent="0.55000000000000004">
      <c r="A76">
        <v>1</v>
      </c>
      <c r="B76" s="2">
        <v>20179</v>
      </c>
      <c r="C76">
        <v>267</v>
      </c>
    </row>
    <row r="77" spans="1:3" x14ac:dyDescent="0.55000000000000004">
      <c r="A77">
        <v>1</v>
      </c>
      <c r="B77" s="2">
        <v>20209</v>
      </c>
      <c r="C77">
        <v>269</v>
      </c>
    </row>
    <row r="78" spans="1:3" x14ac:dyDescent="0.55000000000000004">
      <c r="A78">
        <v>1</v>
      </c>
      <c r="B78" s="2">
        <v>20240</v>
      </c>
      <c r="C78">
        <v>270</v>
      </c>
    </row>
    <row r="79" spans="1:3" x14ac:dyDescent="0.55000000000000004">
      <c r="A79">
        <v>1</v>
      </c>
      <c r="B79" s="2">
        <v>20270</v>
      </c>
      <c r="C79">
        <v>315</v>
      </c>
    </row>
    <row r="80" spans="1:3" x14ac:dyDescent="0.55000000000000004">
      <c r="A80">
        <v>1</v>
      </c>
      <c r="B80" s="2">
        <v>20301</v>
      </c>
      <c r="C80">
        <v>364</v>
      </c>
    </row>
    <row r="81" spans="1:3" x14ac:dyDescent="0.55000000000000004">
      <c r="A81">
        <v>1</v>
      </c>
      <c r="B81" s="2">
        <v>20332</v>
      </c>
      <c r="C81">
        <v>347</v>
      </c>
    </row>
    <row r="82" spans="1:3" x14ac:dyDescent="0.55000000000000004">
      <c r="A82">
        <v>1</v>
      </c>
      <c r="B82" s="2">
        <v>20362</v>
      </c>
      <c r="C82">
        <v>312</v>
      </c>
    </row>
    <row r="83" spans="1:3" x14ac:dyDescent="0.55000000000000004">
      <c r="A83">
        <v>1</v>
      </c>
      <c r="B83" s="2">
        <v>20393</v>
      </c>
      <c r="C83">
        <v>274</v>
      </c>
    </row>
    <row r="84" spans="1:3" x14ac:dyDescent="0.55000000000000004">
      <c r="A84">
        <v>1</v>
      </c>
      <c r="B84" s="2">
        <v>20423</v>
      </c>
      <c r="C84">
        <v>237</v>
      </c>
    </row>
    <row r="85" spans="1:3" x14ac:dyDescent="0.55000000000000004">
      <c r="A85">
        <v>1</v>
      </c>
      <c r="B85" s="2">
        <v>20454</v>
      </c>
      <c r="C85">
        <v>278</v>
      </c>
    </row>
    <row r="86" spans="1:3" x14ac:dyDescent="0.55000000000000004">
      <c r="A86">
        <v>1</v>
      </c>
      <c r="B86" s="2">
        <v>20485</v>
      </c>
      <c r="C86">
        <v>284</v>
      </c>
    </row>
    <row r="87" spans="1:3" x14ac:dyDescent="0.55000000000000004">
      <c r="A87">
        <v>1</v>
      </c>
      <c r="B87" s="2">
        <v>20514</v>
      </c>
      <c r="C87">
        <v>277</v>
      </c>
    </row>
    <row r="88" spans="1:3" x14ac:dyDescent="0.55000000000000004">
      <c r="A88">
        <v>1</v>
      </c>
      <c r="B88" s="2">
        <v>20545</v>
      </c>
      <c r="C88">
        <v>317</v>
      </c>
    </row>
    <row r="89" spans="1:3" x14ac:dyDescent="0.55000000000000004">
      <c r="A89">
        <v>1</v>
      </c>
      <c r="B89" s="2">
        <v>20575</v>
      </c>
      <c r="C89">
        <v>313</v>
      </c>
    </row>
    <row r="90" spans="1:3" x14ac:dyDescent="0.55000000000000004">
      <c r="A90">
        <v>1</v>
      </c>
      <c r="B90" s="2">
        <v>20606</v>
      </c>
      <c r="C90">
        <v>318</v>
      </c>
    </row>
    <row r="91" spans="1:3" x14ac:dyDescent="0.55000000000000004">
      <c r="A91">
        <v>1</v>
      </c>
      <c r="B91" s="2">
        <v>20636</v>
      </c>
      <c r="C91">
        <v>374</v>
      </c>
    </row>
    <row r="92" spans="1:3" x14ac:dyDescent="0.55000000000000004">
      <c r="A92">
        <v>1</v>
      </c>
      <c r="B92" s="2">
        <v>20667</v>
      </c>
      <c r="C92">
        <v>413</v>
      </c>
    </row>
    <row r="93" spans="1:3" x14ac:dyDescent="0.55000000000000004">
      <c r="A93">
        <v>1</v>
      </c>
      <c r="B93" s="2">
        <v>20698</v>
      </c>
      <c r="C93">
        <v>405</v>
      </c>
    </row>
    <row r="94" spans="1:3" x14ac:dyDescent="0.55000000000000004">
      <c r="A94">
        <v>1</v>
      </c>
      <c r="B94" s="2">
        <v>20728</v>
      </c>
      <c r="C94">
        <v>355</v>
      </c>
    </row>
    <row r="95" spans="1:3" x14ac:dyDescent="0.55000000000000004">
      <c r="A95">
        <v>1</v>
      </c>
      <c r="B95" s="2">
        <v>20759</v>
      </c>
      <c r="C95">
        <v>306</v>
      </c>
    </row>
    <row r="96" spans="1:3" x14ac:dyDescent="0.55000000000000004">
      <c r="A96">
        <v>1</v>
      </c>
      <c r="B96" s="2">
        <v>20789</v>
      </c>
      <c r="C96">
        <v>271</v>
      </c>
    </row>
    <row r="97" spans="1:3" x14ac:dyDescent="0.55000000000000004">
      <c r="A97">
        <v>1</v>
      </c>
      <c r="B97" s="2">
        <v>20820</v>
      </c>
      <c r="C97">
        <v>306</v>
      </c>
    </row>
    <row r="98" spans="1:3" x14ac:dyDescent="0.55000000000000004">
      <c r="A98">
        <v>1</v>
      </c>
      <c r="B98" s="2">
        <v>20851</v>
      </c>
      <c r="C98">
        <v>315</v>
      </c>
    </row>
    <row r="99" spans="1:3" x14ac:dyDescent="0.55000000000000004">
      <c r="A99">
        <v>1</v>
      </c>
      <c r="B99" s="2">
        <v>20879</v>
      </c>
      <c r="C99">
        <v>301</v>
      </c>
    </row>
    <row r="100" spans="1:3" x14ac:dyDescent="0.55000000000000004">
      <c r="A100">
        <v>1</v>
      </c>
      <c r="B100" s="2">
        <v>20910</v>
      </c>
      <c r="C100">
        <v>356</v>
      </c>
    </row>
    <row r="101" spans="1:3" x14ac:dyDescent="0.55000000000000004">
      <c r="A101">
        <v>1</v>
      </c>
      <c r="B101" s="2">
        <v>20940</v>
      </c>
      <c r="C101">
        <v>348</v>
      </c>
    </row>
    <row r="102" spans="1:3" x14ac:dyDescent="0.55000000000000004">
      <c r="A102">
        <v>1</v>
      </c>
      <c r="B102" s="2">
        <v>20971</v>
      </c>
      <c r="C102">
        <v>355</v>
      </c>
    </row>
    <row r="103" spans="1:3" x14ac:dyDescent="0.55000000000000004">
      <c r="A103">
        <v>1</v>
      </c>
      <c r="B103" s="2">
        <v>21001</v>
      </c>
      <c r="C103">
        <v>422</v>
      </c>
    </row>
    <row r="104" spans="1:3" x14ac:dyDescent="0.55000000000000004">
      <c r="A104">
        <v>1</v>
      </c>
      <c r="B104" s="2">
        <v>21032</v>
      </c>
      <c r="C104">
        <v>465</v>
      </c>
    </row>
    <row r="105" spans="1:3" x14ac:dyDescent="0.55000000000000004">
      <c r="A105">
        <v>1</v>
      </c>
      <c r="B105" s="2">
        <v>21063</v>
      </c>
      <c r="C105">
        <v>467</v>
      </c>
    </row>
    <row r="106" spans="1:3" x14ac:dyDescent="0.55000000000000004">
      <c r="A106">
        <v>1</v>
      </c>
      <c r="B106" s="2">
        <v>21093</v>
      </c>
      <c r="C106">
        <v>404</v>
      </c>
    </row>
    <row r="107" spans="1:3" x14ac:dyDescent="0.55000000000000004">
      <c r="A107">
        <v>1</v>
      </c>
      <c r="B107" s="2">
        <v>21124</v>
      </c>
      <c r="C107">
        <v>347</v>
      </c>
    </row>
    <row r="108" spans="1:3" x14ac:dyDescent="0.55000000000000004">
      <c r="A108">
        <v>1</v>
      </c>
      <c r="B108" s="2">
        <v>21154</v>
      </c>
      <c r="C108">
        <v>305</v>
      </c>
    </row>
    <row r="109" spans="1:3" x14ac:dyDescent="0.55000000000000004">
      <c r="A109">
        <v>1</v>
      </c>
      <c r="B109" s="2">
        <v>21185</v>
      </c>
      <c r="C109">
        <v>336</v>
      </c>
    </row>
    <row r="110" spans="1:3" x14ac:dyDescent="0.55000000000000004">
      <c r="A110">
        <v>1</v>
      </c>
      <c r="B110" s="2">
        <v>21216</v>
      </c>
      <c r="C110">
        <v>340</v>
      </c>
    </row>
    <row r="111" spans="1:3" x14ac:dyDescent="0.55000000000000004">
      <c r="A111">
        <v>1</v>
      </c>
      <c r="B111" s="2">
        <v>21244</v>
      </c>
      <c r="C111">
        <v>318</v>
      </c>
    </row>
    <row r="112" spans="1:3" x14ac:dyDescent="0.55000000000000004">
      <c r="A112">
        <v>1</v>
      </c>
      <c r="B112" s="2">
        <v>21275</v>
      </c>
      <c r="C112">
        <v>362</v>
      </c>
    </row>
    <row r="113" spans="1:3" x14ac:dyDescent="0.55000000000000004">
      <c r="A113">
        <v>1</v>
      </c>
      <c r="B113" s="2">
        <v>21305</v>
      </c>
      <c r="C113">
        <v>348</v>
      </c>
    </row>
    <row r="114" spans="1:3" x14ac:dyDescent="0.55000000000000004">
      <c r="A114">
        <v>1</v>
      </c>
      <c r="B114" s="2">
        <v>21336</v>
      </c>
      <c r="C114">
        <v>363</v>
      </c>
    </row>
    <row r="115" spans="1:3" x14ac:dyDescent="0.55000000000000004">
      <c r="A115">
        <v>1</v>
      </c>
      <c r="B115" s="2">
        <v>21366</v>
      </c>
      <c r="C115">
        <v>435</v>
      </c>
    </row>
    <row r="116" spans="1:3" x14ac:dyDescent="0.55000000000000004">
      <c r="A116">
        <v>1</v>
      </c>
      <c r="B116" s="2">
        <v>21397</v>
      </c>
      <c r="C116">
        <v>491</v>
      </c>
    </row>
    <row r="117" spans="1:3" x14ac:dyDescent="0.55000000000000004">
      <c r="A117">
        <v>1</v>
      </c>
      <c r="B117" s="2">
        <v>21428</v>
      </c>
      <c r="C117">
        <v>505</v>
      </c>
    </row>
    <row r="118" spans="1:3" x14ac:dyDescent="0.55000000000000004">
      <c r="A118">
        <v>1</v>
      </c>
      <c r="B118" s="2">
        <v>21458</v>
      </c>
      <c r="C118">
        <v>404</v>
      </c>
    </row>
    <row r="119" spans="1:3" x14ac:dyDescent="0.55000000000000004">
      <c r="A119">
        <v>1</v>
      </c>
      <c r="B119" s="2">
        <v>21489</v>
      </c>
      <c r="C119">
        <v>359</v>
      </c>
    </row>
    <row r="120" spans="1:3" x14ac:dyDescent="0.55000000000000004">
      <c r="A120">
        <v>1</v>
      </c>
      <c r="B120" s="2">
        <v>21519</v>
      </c>
      <c r="C120">
        <v>310</v>
      </c>
    </row>
    <row r="121" spans="1:3" x14ac:dyDescent="0.55000000000000004">
      <c r="A121">
        <v>1</v>
      </c>
      <c r="B121" s="2">
        <v>21550</v>
      </c>
      <c r="C121">
        <v>337</v>
      </c>
    </row>
    <row r="122" spans="1:3" x14ac:dyDescent="0.55000000000000004">
      <c r="A122">
        <v>1</v>
      </c>
      <c r="B122" s="2">
        <v>21581</v>
      </c>
      <c r="C122">
        <v>360</v>
      </c>
    </row>
    <row r="123" spans="1:3" x14ac:dyDescent="0.55000000000000004">
      <c r="A123">
        <v>1</v>
      </c>
      <c r="B123" s="2">
        <v>21609</v>
      </c>
      <c r="C123">
        <v>342</v>
      </c>
    </row>
    <row r="124" spans="1:3" x14ac:dyDescent="0.55000000000000004">
      <c r="A124">
        <v>1</v>
      </c>
      <c r="B124" s="2">
        <v>21640</v>
      </c>
      <c r="C124">
        <v>406</v>
      </c>
    </row>
    <row r="125" spans="1:3" x14ac:dyDescent="0.55000000000000004">
      <c r="A125">
        <v>1</v>
      </c>
      <c r="B125" s="2">
        <v>21670</v>
      </c>
      <c r="C125">
        <v>396</v>
      </c>
    </row>
    <row r="126" spans="1:3" x14ac:dyDescent="0.55000000000000004">
      <c r="A126">
        <v>1</v>
      </c>
      <c r="B126" s="2">
        <v>21701</v>
      </c>
      <c r="C126">
        <v>420</v>
      </c>
    </row>
    <row r="127" spans="1:3" x14ac:dyDescent="0.55000000000000004">
      <c r="A127">
        <v>1</v>
      </c>
      <c r="B127" s="2">
        <v>21731</v>
      </c>
      <c r="C127">
        <v>472</v>
      </c>
    </row>
    <row r="128" spans="1:3" x14ac:dyDescent="0.55000000000000004">
      <c r="A128">
        <v>1</v>
      </c>
      <c r="B128" s="2">
        <v>21762</v>
      </c>
      <c r="C128">
        <v>548</v>
      </c>
    </row>
    <row r="129" spans="1:3" x14ac:dyDescent="0.55000000000000004">
      <c r="A129">
        <v>1</v>
      </c>
      <c r="B129" s="2">
        <v>21793</v>
      </c>
      <c r="C129">
        <v>559</v>
      </c>
    </row>
    <row r="130" spans="1:3" x14ac:dyDescent="0.55000000000000004">
      <c r="A130">
        <v>1</v>
      </c>
      <c r="B130" s="2">
        <v>21823</v>
      </c>
      <c r="C130">
        <v>463</v>
      </c>
    </row>
    <row r="131" spans="1:3" x14ac:dyDescent="0.55000000000000004">
      <c r="A131">
        <v>1</v>
      </c>
      <c r="B131" s="2">
        <v>21854</v>
      </c>
      <c r="C131">
        <v>407</v>
      </c>
    </row>
    <row r="132" spans="1:3" x14ac:dyDescent="0.55000000000000004">
      <c r="A132">
        <v>1</v>
      </c>
      <c r="B132" s="2">
        <v>21884</v>
      </c>
      <c r="C132">
        <v>362</v>
      </c>
    </row>
    <row r="133" spans="1:3" x14ac:dyDescent="0.55000000000000004">
      <c r="A133">
        <v>1</v>
      </c>
      <c r="B133" s="2">
        <v>21915</v>
      </c>
      <c r="C133">
        <v>405</v>
      </c>
    </row>
    <row r="134" spans="1:3" x14ac:dyDescent="0.55000000000000004">
      <c r="A134">
        <v>1</v>
      </c>
      <c r="B134" s="2">
        <v>21946</v>
      </c>
      <c r="C134">
        <v>417</v>
      </c>
    </row>
    <row r="135" spans="1:3" x14ac:dyDescent="0.55000000000000004">
      <c r="A135">
        <v>1</v>
      </c>
      <c r="B135" s="2">
        <v>21975</v>
      </c>
      <c r="C135">
        <v>391</v>
      </c>
    </row>
    <row r="136" spans="1:3" x14ac:dyDescent="0.55000000000000004">
      <c r="A136">
        <v>1</v>
      </c>
      <c r="B136" s="2">
        <v>22006</v>
      </c>
      <c r="C136">
        <v>419</v>
      </c>
    </row>
    <row r="137" spans="1:3" x14ac:dyDescent="0.55000000000000004">
      <c r="A137">
        <v>1</v>
      </c>
      <c r="B137" s="2">
        <v>22036</v>
      </c>
      <c r="C137">
        <v>461</v>
      </c>
    </row>
    <row r="138" spans="1:3" x14ac:dyDescent="0.55000000000000004">
      <c r="A138">
        <v>1</v>
      </c>
      <c r="B138" s="2">
        <v>22067</v>
      </c>
      <c r="C138">
        <v>472</v>
      </c>
    </row>
    <row r="139" spans="1:3" x14ac:dyDescent="0.55000000000000004">
      <c r="A139">
        <v>1</v>
      </c>
      <c r="B139" s="2">
        <v>22097</v>
      </c>
      <c r="C139">
        <v>535</v>
      </c>
    </row>
    <row r="140" spans="1:3" x14ac:dyDescent="0.55000000000000004">
      <c r="A140">
        <v>1</v>
      </c>
      <c r="B140" s="2">
        <v>22128</v>
      </c>
      <c r="C140">
        <v>622</v>
      </c>
    </row>
    <row r="141" spans="1:3" x14ac:dyDescent="0.55000000000000004">
      <c r="A141">
        <v>1</v>
      </c>
      <c r="B141" s="2">
        <v>22159</v>
      </c>
      <c r="C141">
        <v>606</v>
      </c>
    </row>
    <row r="142" spans="1:3" x14ac:dyDescent="0.55000000000000004">
      <c r="A142">
        <v>1</v>
      </c>
      <c r="B142" s="2">
        <v>22189</v>
      </c>
      <c r="C142">
        <v>508</v>
      </c>
    </row>
    <row r="143" spans="1:3" x14ac:dyDescent="0.55000000000000004">
      <c r="A143">
        <v>1</v>
      </c>
      <c r="B143" s="2">
        <v>22220</v>
      </c>
      <c r="C143">
        <v>461</v>
      </c>
    </row>
    <row r="144" spans="1:3" x14ac:dyDescent="0.55000000000000004">
      <c r="A144">
        <v>1</v>
      </c>
      <c r="B144" s="2">
        <v>22250</v>
      </c>
      <c r="C144">
        <v>390</v>
      </c>
    </row>
    <row r="145" spans="1:3" x14ac:dyDescent="0.55000000000000004">
      <c r="A145">
        <v>1</v>
      </c>
      <c r="B145" s="2">
        <v>22281</v>
      </c>
      <c r="C145">
        <v>432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 Stone</cp:lastModifiedBy>
  <dcterms:created xsi:type="dcterms:W3CDTF">2024-09-24T05:19:48Z</dcterms:created>
  <dcterms:modified xsi:type="dcterms:W3CDTF">2024-09-30T03:46:31Z</dcterms:modified>
</cp:coreProperties>
</file>