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ed\Desktop\"/>
    </mc:Choice>
  </mc:AlternateContent>
  <xr:revisionPtr revIDLastSave="0" documentId="8_{8D522182-B68E-4671-A5A6-8CACE3CBA038}" xr6:coauthVersionLast="45" xr6:coauthVersionMax="45" xr10:uidLastSave="{00000000-0000-0000-0000-000000000000}"/>
  <bookViews>
    <workbookView xWindow="-108" yWindow="-108" windowWidth="23256" windowHeight="12576" xr2:uid="{91A488B2-EE8C-461E-881F-E6DCD4902C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Q2" i="1"/>
  <c r="U3" i="1" s="1"/>
  <c r="L12" i="1"/>
  <c r="W19" i="1"/>
  <c r="M3" i="1"/>
  <c r="U19" i="1"/>
  <c r="W18" i="1"/>
  <c r="W17" i="1"/>
  <c r="N3" i="1"/>
  <c r="N2" i="1"/>
  <c r="M2" i="1"/>
  <c r="O12" i="1"/>
  <c r="Q8" i="1"/>
  <c r="J25" i="1"/>
  <c r="O7" i="1"/>
  <c r="P7" i="1" s="1"/>
  <c r="Q7" i="1" s="1"/>
  <c r="P21" i="1"/>
  <c r="P22" i="1" s="1"/>
  <c r="P23" i="1" s="1"/>
  <c r="I25" i="1"/>
  <c r="H25" i="1"/>
  <c r="H2" i="1"/>
  <c r="I2" i="1"/>
  <c r="G25" i="1"/>
  <c r="F2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F2" i="1"/>
  <c r="G2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H16" i="1" s="1"/>
  <c r="G16" i="1"/>
  <c r="F17" i="1"/>
  <c r="G17" i="1"/>
  <c r="F18" i="1"/>
  <c r="G18" i="1"/>
  <c r="F19" i="1"/>
  <c r="G19" i="1"/>
  <c r="F20" i="1"/>
  <c r="G20" i="1"/>
  <c r="G3" i="1"/>
  <c r="F3" i="1"/>
  <c r="I21" i="1" l="1"/>
  <c r="I22" i="1" s="1"/>
  <c r="J2" i="1"/>
  <c r="J21" i="1" s="1"/>
  <c r="H21" i="1"/>
  <c r="H22" i="1" s="1"/>
  <c r="H8" i="1"/>
  <c r="H7" i="1"/>
  <c r="H14" i="1"/>
  <c r="H9" i="1"/>
  <c r="H20" i="1"/>
  <c r="H3" i="1"/>
  <c r="H15" i="1"/>
  <c r="H13" i="1"/>
  <c r="H17" i="1"/>
  <c r="H11" i="1"/>
  <c r="H5" i="1"/>
  <c r="H6" i="1"/>
  <c r="H10" i="1"/>
  <c r="H4" i="1"/>
  <c r="H12" i="1"/>
  <c r="H19" i="1"/>
  <c r="H18" i="1"/>
</calcChain>
</file>

<file path=xl/sharedStrings.xml><?xml version="1.0" encoding="utf-8"?>
<sst xmlns="http://schemas.openxmlformats.org/spreadsheetml/2006/main" count="34" uniqueCount="34">
  <si>
    <t>Cluster #</t>
  </si>
  <si>
    <t>Number of Scooters</t>
  </si>
  <si>
    <t>X Coordinates</t>
  </si>
  <si>
    <t>Y Coordinates</t>
  </si>
  <si>
    <t>Cluster 1</t>
  </si>
  <si>
    <t>Cluster 2</t>
  </si>
  <si>
    <t>Cluster 3</t>
  </si>
  <si>
    <t>Cluster 4</t>
  </si>
  <si>
    <t>Cluster 5</t>
  </si>
  <si>
    <t>Cluster 6</t>
  </si>
  <si>
    <t>Cluster 7</t>
  </si>
  <si>
    <t>Cluster 8</t>
  </si>
  <si>
    <t>Cluster 9</t>
  </si>
  <si>
    <t>Cluster 10</t>
  </si>
  <si>
    <t>Cluster 11</t>
  </si>
  <si>
    <t>Cluster 12</t>
  </si>
  <si>
    <t>Cluster 13</t>
  </si>
  <si>
    <t>Cluster 14</t>
  </si>
  <si>
    <t>Cluster 15</t>
  </si>
  <si>
    <t>Cluster 16</t>
  </si>
  <si>
    <t>Cluster 17</t>
  </si>
  <si>
    <t>Cluster 18</t>
  </si>
  <si>
    <t>Cluster 19</t>
  </si>
  <si>
    <t>x travel</t>
  </si>
  <si>
    <t>y travel</t>
  </si>
  <si>
    <t>START</t>
  </si>
  <si>
    <t>round trip</t>
  </si>
  <si>
    <t>pit stop</t>
  </si>
  <si>
    <t>distance</t>
  </si>
  <si>
    <t>time hours</t>
  </si>
  <si>
    <t>distance in unit</t>
  </si>
  <si>
    <t>distance in miles</t>
  </si>
  <si>
    <t>time in minutes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</si>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</sst>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0" borderId="0" xfId="0" applyFont="1" applyFill="1" applyBorder="1" applyAlignment="1">
      <alignment vertical="center"/>
    </xf>
    <xf numFmtId="2" fontId="0" fillId="0" borderId="0" xfId="0" applyNumberFormat="1"/>
    <xf numFmtId="0" fontId="0" fillId="0" borderId="5" xfId="0" applyBorder="1"/>
    <xf numFmtId="0" fontId="0" fillId="0" borderId="2" xfId="0" applyBorder="1"/>
    <xf numFmtId="0" fontId="0" fillId="0" borderId="1" xfId="0" applyBorder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2FD45-0336-4282-9B20-EED8395918FD}">
  <dimension ref="A1:W25"/>
  <sheetViews>
    <sheetView tabSelected="1" workbookViewId="0">
      <selection activeCell="E6" sqref="E6"/>
    </sheetView>
  </sheetViews>
  <sheetFormatPr defaultRowHeight="14.4" x14ac:dyDescent="0.3"/>
  <cols>
    <col min="10" max="10" width="8.88671875" style="6"/>
  </cols>
  <sheetData>
    <row r="1" spans="1:21" ht="15" thickBot="1" x14ac:dyDescent="0.35">
      <c r="A1" s="1" t="s">
        <v>0</v>
      </c>
      <c r="B1" s="2" t="s">
        <v>1</v>
      </c>
      <c r="C1" s="2" t="s">
        <v>2</v>
      </c>
      <c r="D1" s="1" t="s">
        <v>3</v>
      </c>
      <c r="F1" s="5" t="s">
        <v>23</v>
      </c>
      <c r="G1" s="5" t="s">
        <v>24</v>
      </c>
      <c r="H1" s="5" t="s">
        <v>30</v>
      </c>
      <c r="I1" s="5" t="s">
        <v>31</v>
      </c>
      <c r="J1" s="11" t="s">
        <v>32</v>
      </c>
      <c r="M1" t="s">
        <v>26</v>
      </c>
      <c r="N1" t="s">
        <v>27</v>
      </c>
      <c r="Q1" s="10" t="s">
        <v>33</v>
      </c>
    </row>
    <row r="2" spans="1:21" ht="15" thickBot="1" x14ac:dyDescent="0.35">
      <c r="A2" s="7" t="s">
        <v>25</v>
      </c>
      <c r="B2" s="9">
        <v>0</v>
      </c>
      <c r="C2" s="9">
        <v>20.190000000000001</v>
      </c>
      <c r="D2" s="8">
        <v>20.190000000000001</v>
      </c>
      <c r="F2">
        <f>C3-C2</f>
        <v>-19.025500000000001</v>
      </c>
      <c r="G2">
        <f>D3-D2</f>
        <v>-18.863</v>
      </c>
      <c r="H2">
        <f>ABS(F2)+ABS(G2)</f>
        <v>37.888500000000001</v>
      </c>
      <c r="I2">
        <f>H2*2</f>
        <v>75.777000000000001</v>
      </c>
      <c r="J2" s="6">
        <f>I2/50*60</f>
        <v>90.932400000000001</v>
      </c>
      <c r="L2" t="s">
        <v>28</v>
      </c>
      <c r="M2">
        <f>SUM(I3:I20,I25)</f>
        <v>17.059164000000003</v>
      </c>
      <c r="N2">
        <f>2*I2</f>
        <v>151.554</v>
      </c>
      <c r="Q2">
        <f>(J2/60)+(N3*4)+(M3*20)+(SUM(J3:J18)/60)+(0.25*17)+(SUM(J3:J16)/60)+(0.25*15)+(SUM(J3:J11)/60)+(0.25*10)+(SUM(J3:J9)/60)+(0.25*8)+(SUM(K6)/60)+(0.25*4)</f>
        <v>150.31830352</v>
      </c>
    </row>
    <row r="3" spans="1:21" ht="15" thickBot="1" x14ac:dyDescent="0.35">
      <c r="A3" s="3" t="s">
        <v>16</v>
      </c>
      <c r="B3" s="4">
        <v>914</v>
      </c>
      <c r="C3" s="4">
        <v>1.1645000000000001</v>
      </c>
      <c r="D3" s="4">
        <v>1.327</v>
      </c>
      <c r="F3">
        <f>C4-C3</f>
        <v>-0.2063100000000001</v>
      </c>
      <c r="G3">
        <f>D4-D3</f>
        <v>-3.1299999999999883E-2</v>
      </c>
      <c r="H3">
        <f>ABS(F3)+ABS(G3)</f>
        <v>0.23760999999999999</v>
      </c>
      <c r="I3">
        <f t="shared" ref="I3:I20" si="0">H3*2</f>
        <v>0.47521999999999998</v>
      </c>
      <c r="J3" s="6">
        <f>I3/25*60</f>
        <v>1.140528</v>
      </c>
      <c r="L3" t="s">
        <v>29</v>
      </c>
      <c r="M3">
        <f>M2/25+(0.25*19)</f>
        <v>5.4323665600000002</v>
      </c>
      <c r="N3">
        <f>(N2/50)*2+0.25</f>
        <v>6.3121600000000004</v>
      </c>
      <c r="Q3">
        <f>(I2/60)+(N2*4)+(M2*20)+(SUM(I3:I13))+(SUM(I3:I16))+(SUM(I3:I11))+(SUM(I3:I9))+(SUM(I3:I6))</f>
        <v>984.78331600000024</v>
      </c>
      <c r="U3">
        <f>Q2/24</f>
        <v>6.263262646666667</v>
      </c>
    </row>
    <row r="4" spans="1:21" ht="15" thickBot="1" x14ac:dyDescent="0.35">
      <c r="A4" s="3" t="s">
        <v>13</v>
      </c>
      <c r="B4" s="4">
        <v>1366</v>
      </c>
      <c r="C4" s="4">
        <v>0.95818999999999999</v>
      </c>
      <c r="D4" s="4">
        <v>1.2957000000000001</v>
      </c>
      <c r="F4">
        <f>C5-C4</f>
        <v>-0.11654999999999993</v>
      </c>
      <c r="G4">
        <f>D5-D4</f>
        <v>-0.13329999999999997</v>
      </c>
      <c r="H4">
        <f>ABS(F4)+ABS(G4)</f>
        <v>0.24984999999999991</v>
      </c>
      <c r="I4">
        <f t="shared" si="0"/>
        <v>0.49969999999999981</v>
      </c>
      <c r="J4" s="6">
        <f t="shared" ref="J4:J22" si="1">I4/25*60</f>
        <v>1.1992799999999995</v>
      </c>
      <c r="K4" s="6"/>
    </row>
    <row r="5" spans="1:21" ht="15" thickBot="1" x14ac:dyDescent="0.35">
      <c r="A5" s="3" t="s">
        <v>8</v>
      </c>
      <c r="B5" s="4">
        <v>1491</v>
      </c>
      <c r="C5" s="4">
        <v>0.84164000000000005</v>
      </c>
      <c r="D5" s="4">
        <v>1.1624000000000001</v>
      </c>
      <c r="F5">
        <f>C6-C5</f>
        <v>-0.23934000000000011</v>
      </c>
      <c r="G5">
        <f>D6-D5</f>
        <v>-0.13300000000000001</v>
      </c>
      <c r="H5">
        <f>ABS(F5)+ABS(G5)</f>
        <v>0.37234000000000012</v>
      </c>
      <c r="I5">
        <f t="shared" si="0"/>
        <v>0.74468000000000023</v>
      </c>
      <c r="J5" s="6">
        <f t="shared" si="1"/>
        <v>1.7872320000000006</v>
      </c>
      <c r="K5" s="6"/>
    </row>
    <row r="6" spans="1:21" ht="15" thickBot="1" x14ac:dyDescent="0.35">
      <c r="A6" s="3" t="s">
        <v>21</v>
      </c>
      <c r="B6" s="4">
        <v>1115</v>
      </c>
      <c r="C6" s="4">
        <v>0.60229999999999995</v>
      </c>
      <c r="D6" s="4">
        <v>1.0294000000000001</v>
      </c>
      <c r="F6">
        <f>C7-C6</f>
        <v>0.73899999999999999</v>
      </c>
      <c r="G6">
        <f>D7-D6</f>
        <v>-0.15200000000000014</v>
      </c>
      <c r="H6">
        <f>ABS(F6)+ABS(G6)</f>
        <v>0.89100000000000013</v>
      </c>
      <c r="I6">
        <f t="shared" si="0"/>
        <v>1.7820000000000003</v>
      </c>
      <c r="J6" s="6">
        <f t="shared" si="1"/>
        <v>4.2768000000000006</v>
      </c>
      <c r="K6" s="6"/>
    </row>
    <row r="7" spans="1:21" ht="15" thickBot="1" x14ac:dyDescent="0.35">
      <c r="A7" s="3" t="s">
        <v>6</v>
      </c>
      <c r="B7" s="4">
        <v>1517</v>
      </c>
      <c r="C7" s="4">
        <v>1.3412999999999999</v>
      </c>
      <c r="D7" s="4">
        <v>0.87739999999999996</v>
      </c>
      <c r="F7">
        <f>C8-C7</f>
        <v>-0.40012999999999999</v>
      </c>
      <c r="G7">
        <f>D8-D7</f>
        <v>2.0120000000000027E-2</v>
      </c>
      <c r="H7">
        <f>ABS(F7)+ABS(G7)</f>
        <v>0.42025000000000001</v>
      </c>
      <c r="I7">
        <f t="shared" si="0"/>
        <v>0.84050000000000002</v>
      </c>
      <c r="J7" s="6">
        <f t="shared" si="1"/>
        <v>2.0172000000000003</v>
      </c>
      <c r="K7" s="6"/>
      <c r="O7">
        <f>(I2/50)+((4*SUM(I3:I20))/25)+(J25*3)</f>
        <v>4.0650190400000001</v>
      </c>
      <c r="P7">
        <f>O7*60</f>
        <v>243.9011424</v>
      </c>
      <c r="Q7">
        <f>P7+(15*4*19)</f>
        <v>1383.9011424</v>
      </c>
    </row>
    <row r="8" spans="1:21" ht="15" thickBot="1" x14ac:dyDescent="0.35">
      <c r="A8" s="3" t="s">
        <v>14</v>
      </c>
      <c r="B8" s="4">
        <v>1219</v>
      </c>
      <c r="C8" s="4">
        <v>0.94116999999999995</v>
      </c>
      <c r="D8" s="4">
        <v>0.89751999999999998</v>
      </c>
      <c r="F8">
        <f>C9-C8</f>
        <v>-3.9889999999999981E-2</v>
      </c>
      <c r="G8">
        <f>D9-D8</f>
        <v>-0.10014999999999996</v>
      </c>
      <c r="H8">
        <f>ABS(F8)+ABS(G8)</f>
        <v>0.14003999999999994</v>
      </c>
      <c r="I8">
        <f t="shared" si="0"/>
        <v>0.28007999999999988</v>
      </c>
      <c r="J8" s="6">
        <f t="shared" si="1"/>
        <v>0.67219199999999968</v>
      </c>
      <c r="K8" s="6"/>
      <c r="Q8">
        <f>Q7/60</f>
        <v>23.065019039999999</v>
      </c>
    </row>
    <row r="9" spans="1:21" ht="15" thickBot="1" x14ac:dyDescent="0.35">
      <c r="A9" s="3" t="s">
        <v>18</v>
      </c>
      <c r="B9" s="4">
        <v>1313</v>
      </c>
      <c r="C9" s="4">
        <v>0.90127999999999997</v>
      </c>
      <c r="D9" s="4">
        <v>0.79737000000000002</v>
      </c>
      <c r="F9">
        <f>C10-C9</f>
        <v>7.1720000000000006E-2</v>
      </c>
      <c r="G9">
        <f>D10-D9</f>
        <v>-6.4510000000000067E-2</v>
      </c>
      <c r="H9">
        <f>ABS(F9)+ABS(G9)</f>
        <v>0.13623000000000007</v>
      </c>
      <c r="I9">
        <f t="shared" si="0"/>
        <v>0.27246000000000015</v>
      </c>
      <c r="J9" s="6">
        <f t="shared" si="1"/>
        <v>0.65390400000000037</v>
      </c>
      <c r="K9" s="6"/>
    </row>
    <row r="10" spans="1:21" ht="15" thickBot="1" x14ac:dyDescent="0.35">
      <c r="A10" s="3" t="s">
        <v>7</v>
      </c>
      <c r="B10" s="4">
        <v>1540</v>
      </c>
      <c r="C10" s="4">
        <v>0.97299999999999998</v>
      </c>
      <c r="D10" s="4">
        <v>0.73285999999999996</v>
      </c>
      <c r="F10">
        <f>C11-C10</f>
        <v>-0.21838999999999997</v>
      </c>
      <c r="G10">
        <f>D11-D10</f>
        <v>-0.14788999999999997</v>
      </c>
      <c r="H10">
        <f>ABS(F10)+ABS(G10)</f>
        <v>0.36627999999999994</v>
      </c>
      <c r="I10">
        <f t="shared" si="0"/>
        <v>0.73255999999999988</v>
      </c>
      <c r="J10" s="6">
        <f t="shared" si="1"/>
        <v>1.7581439999999997</v>
      </c>
      <c r="K10" s="6"/>
    </row>
    <row r="11" spans="1:21" ht="15" thickBot="1" x14ac:dyDescent="0.35">
      <c r="A11" s="3" t="s">
        <v>12</v>
      </c>
      <c r="B11" s="4">
        <v>1461</v>
      </c>
      <c r="C11" s="4">
        <v>0.75461</v>
      </c>
      <c r="D11" s="4">
        <v>0.58496999999999999</v>
      </c>
      <c r="F11">
        <f>C12-C11</f>
        <v>-0.87605</v>
      </c>
      <c r="G11">
        <f>D12-D11</f>
        <v>-0.25745999999999997</v>
      </c>
      <c r="H11">
        <f>ABS(F11)+ABS(G11)</f>
        <v>1.13351</v>
      </c>
      <c r="I11">
        <f t="shared" si="0"/>
        <v>2.26702</v>
      </c>
      <c r="J11" s="6">
        <f t="shared" si="1"/>
        <v>5.4408480000000008</v>
      </c>
      <c r="K11" s="6"/>
    </row>
    <row r="12" spans="1:21" ht="15" thickBot="1" x14ac:dyDescent="0.35">
      <c r="A12" s="3" t="s">
        <v>20</v>
      </c>
      <c r="B12" s="4">
        <v>971</v>
      </c>
      <c r="C12" s="4">
        <v>-0.12144000000000001</v>
      </c>
      <c r="D12" s="4">
        <v>0.32751000000000002</v>
      </c>
      <c r="F12">
        <f>C13-C12</f>
        <v>-0.14113999999999999</v>
      </c>
      <c r="G12">
        <f>D13-D12</f>
        <v>-0.30342000000000002</v>
      </c>
      <c r="H12">
        <f>ABS(F12)+ABS(G12)</f>
        <v>0.44456000000000001</v>
      </c>
      <c r="I12">
        <f t="shared" si="0"/>
        <v>0.88912000000000002</v>
      </c>
      <c r="J12" s="6">
        <f t="shared" si="1"/>
        <v>2.1338880000000002</v>
      </c>
      <c r="K12" s="6"/>
      <c r="L12" s="6">
        <f>SUM(J3:J9)/60+(8*0.25)</f>
        <v>2.1957856000000002</v>
      </c>
      <c r="O12">
        <f>(I2*2)+(I3:I20*4)+(I25*4)</f>
        <v>173.10919999999999</v>
      </c>
    </row>
    <row r="13" spans="1:21" ht="15" thickBot="1" x14ac:dyDescent="0.35">
      <c r="A13" s="3" t="s">
        <v>19</v>
      </c>
      <c r="B13" s="4">
        <v>1333</v>
      </c>
      <c r="C13" s="4">
        <v>-0.26257999999999998</v>
      </c>
      <c r="D13" s="4">
        <v>2.409E-2</v>
      </c>
      <c r="F13">
        <f>C14-C13</f>
        <v>0.11401999999999998</v>
      </c>
      <c r="G13">
        <f>D14-D13</f>
        <v>2.4721E-2</v>
      </c>
      <c r="H13">
        <f>ABS(F13)+ABS(G13)</f>
        <v>0.13874099999999998</v>
      </c>
      <c r="I13">
        <f t="shared" si="0"/>
        <v>0.27748199999999995</v>
      </c>
      <c r="J13" s="6">
        <f t="shared" si="1"/>
        <v>0.6659567999999999</v>
      </c>
      <c r="K13" s="6"/>
    </row>
    <row r="14" spans="1:21" ht="15" thickBot="1" x14ac:dyDescent="0.35">
      <c r="A14" s="3" t="s">
        <v>22</v>
      </c>
      <c r="B14" s="4">
        <v>1154</v>
      </c>
      <c r="C14" s="4">
        <v>-0.14856</v>
      </c>
      <c r="D14" s="4">
        <v>4.8811E-2</v>
      </c>
      <c r="F14">
        <f>C15-C14</f>
        <v>6.6610000000000003E-2</v>
      </c>
      <c r="G14">
        <f>D15-D14</f>
        <v>-0.13501099999999999</v>
      </c>
      <c r="H14">
        <f>ABS(F14)+ABS(G14)</f>
        <v>0.20162099999999999</v>
      </c>
      <c r="I14">
        <f t="shared" si="0"/>
        <v>0.40324199999999999</v>
      </c>
      <c r="J14" s="6">
        <f t="shared" si="1"/>
        <v>0.9677808</v>
      </c>
      <c r="K14" s="6"/>
    </row>
    <row r="15" spans="1:21" ht="15" thickBot="1" x14ac:dyDescent="0.35">
      <c r="A15" s="3" t="s">
        <v>4</v>
      </c>
      <c r="B15" s="4">
        <v>1367</v>
      </c>
      <c r="C15" s="4">
        <v>-8.1949999999999995E-2</v>
      </c>
      <c r="D15" s="4">
        <v>-8.6199999999999999E-2</v>
      </c>
      <c r="F15">
        <f>C16-C15</f>
        <v>-7.8780000000000017E-2</v>
      </c>
      <c r="G15">
        <f>D16-D15</f>
        <v>-0.13506000000000001</v>
      </c>
      <c r="H15">
        <f>ABS(F15)+ABS(G15)</f>
        <v>0.21384000000000003</v>
      </c>
      <c r="I15">
        <f t="shared" si="0"/>
        <v>0.42768000000000006</v>
      </c>
      <c r="J15" s="6">
        <f t="shared" si="1"/>
        <v>1.0264320000000002</v>
      </c>
      <c r="K15" s="6"/>
    </row>
    <row r="16" spans="1:21" ht="15" thickBot="1" x14ac:dyDescent="0.35">
      <c r="A16" s="3" t="s">
        <v>11</v>
      </c>
      <c r="B16" s="4">
        <v>988</v>
      </c>
      <c r="C16" s="4">
        <v>-0.16073000000000001</v>
      </c>
      <c r="D16" s="4">
        <v>-0.22126000000000001</v>
      </c>
      <c r="F16">
        <f>C17-C16</f>
        <v>0.41008</v>
      </c>
      <c r="G16">
        <f>D17-D16</f>
        <v>-2.8949999999999976E-2</v>
      </c>
      <c r="H16">
        <f>ABS(F16)+ABS(G16)</f>
        <v>0.43902999999999998</v>
      </c>
      <c r="I16">
        <f t="shared" si="0"/>
        <v>0.87805999999999995</v>
      </c>
      <c r="J16" s="6">
        <f t="shared" si="1"/>
        <v>2.1073439999999999</v>
      </c>
      <c r="K16" s="6"/>
    </row>
    <row r="17" spans="1:23" ht="15" thickBot="1" x14ac:dyDescent="0.35">
      <c r="A17" s="3" t="s">
        <v>15</v>
      </c>
      <c r="B17" s="4">
        <v>1334</v>
      </c>
      <c r="C17" s="4">
        <v>0.24934999999999999</v>
      </c>
      <c r="D17" s="4">
        <v>-0.25020999999999999</v>
      </c>
      <c r="F17">
        <f>C18-C17</f>
        <v>-3.1399999999999983E-2</v>
      </c>
      <c r="G17">
        <f>D18-D17</f>
        <v>0.20937</v>
      </c>
      <c r="H17">
        <f>ABS(F17)+ABS(G17)</f>
        <v>0.24076999999999998</v>
      </c>
      <c r="I17">
        <f t="shared" si="0"/>
        <v>0.48153999999999997</v>
      </c>
      <c r="J17" s="6">
        <f t="shared" si="1"/>
        <v>1.1556960000000001</v>
      </c>
      <c r="K17" s="6"/>
      <c r="W17">
        <f>SUM(I3:I17)</f>
        <v>11.251344000000001</v>
      </c>
    </row>
    <row r="18" spans="1:23" ht="15" thickBot="1" x14ac:dyDescent="0.35">
      <c r="A18" s="3" t="s">
        <v>17</v>
      </c>
      <c r="B18" s="4">
        <v>1603</v>
      </c>
      <c r="C18" s="4">
        <v>0.21795</v>
      </c>
      <c r="D18" s="4">
        <v>-4.0840000000000001E-2</v>
      </c>
      <c r="F18">
        <f>C19-C18</f>
        <v>7.6100000000000056E-3</v>
      </c>
      <c r="G18">
        <f>D19-D18</f>
        <v>0.17229</v>
      </c>
      <c r="H18">
        <f>ABS(F18)+ABS(G18)</f>
        <v>0.1799</v>
      </c>
      <c r="I18">
        <f t="shared" si="0"/>
        <v>0.35980000000000001</v>
      </c>
      <c r="J18" s="6">
        <f t="shared" si="1"/>
        <v>0.86352000000000007</v>
      </c>
      <c r="K18" s="6"/>
      <c r="W18">
        <f>M2*4+W17</f>
        <v>79.488000000000014</v>
      </c>
    </row>
    <row r="19" spans="1:23" ht="15" thickBot="1" x14ac:dyDescent="0.35">
      <c r="A19" s="3" t="s">
        <v>10</v>
      </c>
      <c r="B19" s="4">
        <v>2205</v>
      </c>
      <c r="C19" s="4">
        <v>0.22556000000000001</v>
      </c>
      <c r="D19" s="4">
        <v>0.13145000000000001</v>
      </c>
      <c r="F19">
        <f>C20-C19</f>
        <v>0.17940999999999999</v>
      </c>
      <c r="G19">
        <f>D20-D19</f>
        <v>-6.9586000000000009E-2</v>
      </c>
      <c r="H19">
        <f>ABS(F19)+ABS(G19)</f>
        <v>0.248996</v>
      </c>
      <c r="I19">
        <f t="shared" si="0"/>
        <v>0.49799199999999999</v>
      </c>
      <c r="J19" s="6">
        <f t="shared" si="1"/>
        <v>1.1951807999999999</v>
      </c>
      <c r="K19" s="6"/>
      <c r="U19">
        <f>0.25*0.25</f>
        <v>6.25E-2</v>
      </c>
      <c r="W19">
        <f>U19+(M3*4)+(W17/25)</f>
        <v>22.24202</v>
      </c>
    </row>
    <row r="20" spans="1:23" ht="15" thickBot="1" x14ac:dyDescent="0.35">
      <c r="A20" s="3" t="s">
        <v>5</v>
      </c>
      <c r="B20" s="4">
        <v>1558</v>
      </c>
      <c r="C20" s="4">
        <v>0.40497</v>
      </c>
      <c r="D20" s="4">
        <v>6.1864000000000002E-2</v>
      </c>
      <c r="F20">
        <f>C21-C20</f>
        <v>-3.4609999999999974E-2</v>
      </c>
      <c r="G20">
        <f>D21-D20</f>
        <v>-0.19056400000000001</v>
      </c>
      <c r="H20">
        <f>ABS(F20)+ABS(G20)</f>
        <v>0.22517399999999999</v>
      </c>
      <c r="I20">
        <f t="shared" si="0"/>
        <v>0.45034799999999997</v>
      </c>
      <c r="J20" s="6">
        <f t="shared" si="1"/>
        <v>1.0808351999999999</v>
      </c>
      <c r="K20" s="6"/>
    </row>
    <row r="21" spans="1:23" ht="15" thickBot="1" x14ac:dyDescent="0.35">
      <c r="A21" s="3" t="s">
        <v>9</v>
      </c>
      <c r="B21" s="4">
        <v>1219</v>
      </c>
      <c r="C21" s="4">
        <v>0.37036000000000002</v>
      </c>
      <c r="D21" s="4">
        <v>-0.12870000000000001</v>
      </c>
      <c r="H21">
        <f>SUM(H2:H20)</f>
        <v>44.168242000000014</v>
      </c>
      <c r="I21">
        <f>SUM(I2:I20)</f>
        <v>88.336484000000027</v>
      </c>
      <c r="J21" s="6">
        <f>SUM(J2:J20)</f>
        <v>121.0751616</v>
      </c>
      <c r="P21">
        <f>J22*4</f>
        <v>0</v>
      </c>
    </row>
    <row r="22" spans="1:23" x14ac:dyDescent="0.3">
      <c r="H22">
        <f>2*H21</f>
        <v>88.336484000000027</v>
      </c>
      <c r="I22">
        <f>I21-I2</f>
        <v>12.559484000000026</v>
      </c>
      <c r="P22">
        <f>P21/25</f>
        <v>0</v>
      </c>
    </row>
    <row r="23" spans="1:23" x14ac:dyDescent="0.3">
      <c r="P23">
        <f>P22+(J2/50)</f>
        <v>1.818648</v>
      </c>
    </row>
    <row r="25" spans="1:23" x14ac:dyDescent="0.3">
      <c r="F25">
        <f>C21-C3</f>
        <v>-0.79414000000000007</v>
      </c>
      <c r="G25">
        <f>D21-D3</f>
        <v>-1.4557</v>
      </c>
      <c r="H25">
        <f>ABS(F25)+ABS(G25)</f>
        <v>2.2498399999999998</v>
      </c>
      <c r="I25">
        <f>H25*2</f>
        <v>4.4996799999999997</v>
      </c>
      <c r="J25" s="6">
        <f>I25/25</f>
        <v>0.17998719999999999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Westerfield</dc:creator>
  <cp:lastModifiedBy>Jared Westerfield</cp:lastModifiedBy>
  <dcterms:created xsi:type="dcterms:W3CDTF">2019-10-12T01:21:32Z</dcterms:created>
  <dcterms:modified xsi:type="dcterms:W3CDTF">2019-10-12T03:31:20Z</dcterms:modified>
</cp:coreProperties>
</file>